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РАБОЧИЕ_ДОКУМЕНТЫ_ТВ\ШАД\Для портфолио\"/>
    </mc:Choice>
  </mc:AlternateContent>
  <bookViews>
    <workbookView xWindow="0" yWindow="0" windowWidth="28800" windowHeight="11955" tabRatio="827"/>
  </bookViews>
  <sheets>
    <sheet name="Отчет_прод" sheetId="33" r:id="rId1"/>
    <sheet name="Отчет_обор" sheetId="29" r:id="rId2"/>
    <sheet name="Отчет_чеки" sheetId="37" r:id="rId3"/>
    <sheet name="Контроль" sheetId="24" state="hidden" r:id="rId4"/>
    <sheet name="Матрица_like" sheetId="27" state="hidden" r:id="rId5"/>
    <sheet name="Матрица_оборач" sheetId="31" state="hidden" r:id="rId6"/>
    <sheet name="Контроль2" sheetId="39" state="hidden" r:id="rId7"/>
    <sheet name="Матрица_чеки" sheetId="35" state="hidden" r:id="rId8"/>
    <sheet name="Таблица" sheetId="20" state="hidden" r:id="rId9"/>
    <sheet name="Таблица2" sheetId="32" state="hidden" r:id="rId10"/>
    <sheet name="Таблица3" sheetId="36" state="hidden" r:id="rId11"/>
    <sheet name="Рентабельность" sheetId="28" state="hidden" r:id="rId12"/>
  </sheets>
  <definedNames>
    <definedName name="_xlnm._FilterDatabase" localSheetId="4" hidden="1">Матрица_like!$B$2:$AO$114</definedName>
    <definedName name="_xlnm._FilterDatabase" localSheetId="5" hidden="1">Матрица_оборач!$B$2:$AD$58</definedName>
    <definedName name="_xlnm._FilterDatabase" localSheetId="7" hidden="1">Матрица_чеки!$B$2:$AD$382</definedName>
    <definedName name="база">Матрица_like!$F$3:$AO$223</definedName>
    <definedName name="базаоб">Матрица_оборач!$F$3:$AO$59</definedName>
    <definedName name="базач">Матрица_чеки!$F$3:$AO$382</definedName>
    <definedName name="ВыбДат">Контроль!$C$3</definedName>
    <definedName name="дата">Матрица_like!$F$2:$AO$2</definedName>
    <definedName name="датаоб">Матрица_оборач!$F$2:$AO$2</definedName>
    <definedName name="датач">Матрица_чеки!$F$2:$AO$2</definedName>
    <definedName name="делитель" localSheetId="8">Таблица!$C$8</definedName>
    <definedName name="делитель" localSheetId="9">Таблица2!$C$6</definedName>
    <definedName name="делитель" localSheetId="10">Таблица3!$C$8</definedName>
    <definedName name="Детал">Контроль!$C$2</definedName>
    <definedName name="ДеталТТ">Контроль2!$C$2</definedName>
    <definedName name="код">Матрица_like!$E$3:$E$224</definedName>
    <definedName name="кодоб">Матрица_оборач!$E$3:$E$59</definedName>
    <definedName name="кодч">Матрица_чеки!$E$3:$E$382</definedName>
    <definedName name="названиеВ" localSheetId="11">Рентабельность!$J$4</definedName>
    <definedName name="названиеВ" localSheetId="9">Таблица2!$C$4</definedName>
    <definedName name="названиеВ" localSheetId="10">Таблица3!$C$4</definedName>
    <definedName name="названиеВ">Таблица!$C$4</definedName>
    <definedName name="названиеВП">Таблица!$C$5</definedName>
    <definedName name="размерность" localSheetId="8">Таблица!$C$7</definedName>
    <definedName name="размерность" localSheetId="9">Таблица2!$C$5</definedName>
    <definedName name="размерность" localSheetId="10">Таблица3!$C$7</definedName>
    <definedName name="Экран" localSheetId="3">CHOOSE(Контроль!$C$2+1,Пусто)</definedName>
    <definedName name="Экран" localSheetId="7">CHOOSE(Контроль!$C$2+1,Пусто)</definedName>
    <definedName name="Экран" localSheetId="0">CHOOSE(Контроль!$C$2+1,Пусто)</definedName>
    <definedName name="Экран" localSheetId="2">CHOOSE(Контроль!$C$2+1,Пусто)</definedName>
    <definedName name="Экран" localSheetId="9">CHOOSE(Контроль!$C$2+1,Пусто)</definedName>
    <definedName name="Экран">CHOOSE(Контроль!$C$2+1,Пусто)</definedName>
    <definedName name="Экран2" localSheetId="6">CHOOSE(Контроль2!$C$2+1,Пусто)</definedName>
    <definedName name="Экран2" localSheetId="10">CHOOSE(Контроль2!$C$2+1,Пусто)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0" i="31" l="1"/>
  <c r="AA30" i="31"/>
  <c r="Y30" i="31"/>
  <c r="W30" i="31"/>
  <c r="U30" i="31"/>
  <c r="S30" i="31"/>
  <c r="Q30" i="31"/>
  <c r="O30" i="31"/>
  <c r="M30" i="31"/>
  <c r="L30" i="31"/>
  <c r="K30" i="31"/>
  <c r="J30" i="31"/>
  <c r="I30" i="31"/>
  <c r="H30" i="31"/>
  <c r="G30" i="31"/>
  <c r="F29" i="31"/>
  <c r="F30" i="31" s="1"/>
  <c r="AC27" i="31"/>
  <c r="AB27" i="31"/>
  <c r="AB30" i="31" s="1"/>
  <c r="AA27" i="31"/>
  <c r="Z27" i="31"/>
  <c r="Z30" i="31" s="1"/>
  <c r="Y27" i="31"/>
  <c r="X27" i="31"/>
  <c r="X30" i="31" s="1"/>
  <c r="W27" i="31"/>
  <c r="V27" i="31"/>
  <c r="V30" i="31" s="1"/>
  <c r="U27" i="31"/>
  <c r="T27" i="31"/>
  <c r="T30" i="31" s="1"/>
  <c r="S27" i="31"/>
  <c r="R27" i="31"/>
  <c r="R30" i="31" s="1"/>
  <c r="Q27" i="31"/>
  <c r="P27" i="31"/>
  <c r="P30" i="31" s="1"/>
  <c r="O27" i="31"/>
  <c r="N27" i="31"/>
  <c r="N30" i="31" s="1"/>
  <c r="AO114" i="27" l="1"/>
  <c r="AN114" i="27"/>
  <c r="AM114" i="27"/>
  <c r="AL114" i="27"/>
  <c r="AK114" i="27"/>
  <c r="AJ114" i="27"/>
  <c r="AI114" i="27"/>
  <c r="AH114" i="27"/>
  <c r="AG114" i="27"/>
  <c r="AF114" i="27"/>
  <c r="AO111" i="27"/>
  <c r="AN111" i="27"/>
  <c r="AM111" i="27"/>
  <c r="AL111" i="27"/>
  <c r="AK111" i="27"/>
  <c r="AJ111" i="27"/>
  <c r="AI111" i="27"/>
  <c r="AH111" i="27"/>
  <c r="AG111" i="27"/>
  <c r="AF111" i="27"/>
  <c r="AO109" i="27"/>
  <c r="AN109" i="27"/>
  <c r="AM109" i="27"/>
  <c r="AL109" i="27"/>
  <c r="AK109" i="27"/>
  <c r="AJ109" i="27"/>
  <c r="AI109" i="27"/>
  <c r="AH109" i="27"/>
  <c r="AG109" i="27"/>
  <c r="AF109" i="27"/>
  <c r="AO107" i="27"/>
  <c r="AN107" i="27"/>
  <c r="AM107" i="27"/>
  <c r="AL107" i="27"/>
  <c r="AK107" i="27"/>
  <c r="AJ107" i="27"/>
  <c r="AI107" i="27"/>
  <c r="AH107" i="27"/>
  <c r="AG107" i="27"/>
  <c r="AF107" i="27"/>
  <c r="AO105" i="27"/>
  <c r="AN105" i="27"/>
  <c r="AM105" i="27"/>
  <c r="AL105" i="27"/>
  <c r="AK105" i="27"/>
  <c r="AJ105" i="27"/>
  <c r="AI105" i="27"/>
  <c r="AH105" i="27"/>
  <c r="AG105" i="27"/>
  <c r="AF105" i="27"/>
  <c r="AO103" i="27"/>
  <c r="AN103" i="27"/>
  <c r="AM103" i="27"/>
  <c r="AL103" i="27"/>
  <c r="AK103" i="27"/>
  <c r="AJ103" i="27"/>
  <c r="AI103" i="27"/>
  <c r="AH103" i="27"/>
  <c r="AG103" i="27"/>
  <c r="AF103" i="27"/>
  <c r="AO101" i="27"/>
  <c r="AN101" i="27"/>
  <c r="AM101" i="27"/>
  <c r="AL101" i="27"/>
  <c r="AK101" i="27"/>
  <c r="AJ101" i="27"/>
  <c r="AI101" i="27"/>
  <c r="AH101" i="27"/>
  <c r="AG101" i="27"/>
  <c r="AF101" i="27"/>
  <c r="AO99" i="27"/>
  <c r="AN99" i="27"/>
  <c r="AM99" i="27"/>
  <c r="AL99" i="27"/>
  <c r="AK99" i="27"/>
  <c r="AJ99" i="27"/>
  <c r="AI99" i="27"/>
  <c r="AH99" i="27"/>
  <c r="AG99" i="27"/>
  <c r="AF99" i="27"/>
  <c r="AO97" i="27"/>
  <c r="AN97" i="27"/>
  <c r="AM97" i="27"/>
  <c r="AL97" i="27"/>
  <c r="AK97" i="27"/>
  <c r="AJ97" i="27"/>
  <c r="AI97" i="27"/>
  <c r="AH97" i="27"/>
  <c r="AG97" i="27"/>
  <c r="AF97" i="27"/>
  <c r="AO95" i="27"/>
  <c r="AN95" i="27"/>
  <c r="AM95" i="27"/>
  <c r="AL95" i="27"/>
  <c r="AK95" i="27"/>
  <c r="AJ95" i="27"/>
  <c r="AI95" i="27"/>
  <c r="AH95" i="27"/>
  <c r="AG95" i="27"/>
  <c r="AF95" i="27"/>
  <c r="AO93" i="27"/>
  <c r="AN93" i="27"/>
  <c r="AM93" i="27"/>
  <c r="AL93" i="27"/>
  <c r="AK93" i="27"/>
  <c r="AJ93" i="27"/>
  <c r="AI93" i="27"/>
  <c r="AH93" i="27"/>
  <c r="AG93" i="27"/>
  <c r="AF93" i="27"/>
  <c r="AO91" i="27"/>
  <c r="AN91" i="27"/>
  <c r="AM91" i="27"/>
  <c r="AL91" i="27"/>
  <c r="AK91" i="27"/>
  <c r="AJ91" i="27"/>
  <c r="AI91" i="27"/>
  <c r="AH91" i="27"/>
  <c r="AG91" i="27"/>
  <c r="AF91" i="27"/>
  <c r="AO89" i="27"/>
  <c r="AN89" i="27"/>
  <c r="AM89" i="27"/>
  <c r="AL89" i="27"/>
  <c r="AK89" i="27"/>
  <c r="AJ89" i="27"/>
  <c r="AI89" i="27"/>
  <c r="AH89" i="27"/>
  <c r="AG89" i="27"/>
  <c r="AF89" i="27"/>
  <c r="AO87" i="27"/>
  <c r="AN87" i="27"/>
  <c r="AM87" i="27"/>
  <c r="AL87" i="27"/>
  <c r="AK87" i="27"/>
  <c r="AJ87" i="27"/>
  <c r="AI87" i="27"/>
  <c r="AH87" i="27"/>
  <c r="AG87" i="27"/>
  <c r="AF87" i="27"/>
  <c r="AO85" i="27"/>
  <c r="AN85" i="27"/>
  <c r="AM85" i="27"/>
  <c r="AL85" i="27"/>
  <c r="AK85" i="27"/>
  <c r="AJ85" i="27"/>
  <c r="AI85" i="27"/>
  <c r="AH85" i="27"/>
  <c r="AG85" i="27"/>
  <c r="AF85" i="27"/>
  <c r="AO83" i="27"/>
  <c r="AN83" i="27"/>
  <c r="AM83" i="27"/>
  <c r="AL83" i="27"/>
  <c r="AK83" i="27"/>
  <c r="AJ83" i="27"/>
  <c r="AI83" i="27"/>
  <c r="AH83" i="27"/>
  <c r="AG83" i="27"/>
  <c r="AF83" i="27"/>
  <c r="AO81" i="27"/>
  <c r="AN81" i="27"/>
  <c r="AM81" i="27"/>
  <c r="AL81" i="27"/>
  <c r="AK81" i="27"/>
  <c r="AJ81" i="27"/>
  <c r="AI81" i="27"/>
  <c r="AH81" i="27"/>
  <c r="AG81" i="27"/>
  <c r="AF81" i="27"/>
  <c r="AO79" i="27"/>
  <c r="AN79" i="27"/>
  <c r="AM79" i="27"/>
  <c r="AL79" i="27"/>
  <c r="AK79" i="27"/>
  <c r="AJ79" i="27"/>
  <c r="AI79" i="27"/>
  <c r="AH79" i="27"/>
  <c r="AG79" i="27"/>
  <c r="AF79" i="27"/>
  <c r="AO77" i="27"/>
  <c r="AN77" i="27"/>
  <c r="AM77" i="27"/>
  <c r="AL77" i="27"/>
  <c r="AK77" i="27"/>
  <c r="AJ77" i="27"/>
  <c r="AI77" i="27"/>
  <c r="AH77" i="27"/>
  <c r="AG77" i="27"/>
  <c r="AF77" i="27"/>
  <c r="AO75" i="27"/>
  <c r="AN75" i="27"/>
  <c r="AM75" i="27"/>
  <c r="AL75" i="27"/>
  <c r="AK75" i="27"/>
  <c r="AJ75" i="27"/>
  <c r="AI75" i="27"/>
  <c r="AH75" i="27"/>
  <c r="AG75" i="27"/>
  <c r="AF75" i="27"/>
  <c r="AO73" i="27"/>
  <c r="AN73" i="27"/>
  <c r="AM73" i="27"/>
  <c r="AL73" i="27"/>
  <c r="AK73" i="27"/>
  <c r="AJ73" i="27"/>
  <c r="AI73" i="27"/>
  <c r="AH73" i="27"/>
  <c r="AG73" i="27"/>
  <c r="AF73" i="27"/>
  <c r="AO71" i="27"/>
  <c r="AN71" i="27"/>
  <c r="AM71" i="27"/>
  <c r="AL71" i="27"/>
  <c r="AK71" i="27"/>
  <c r="AJ71" i="27"/>
  <c r="AI71" i="27"/>
  <c r="AH71" i="27"/>
  <c r="AG71" i="27"/>
  <c r="AF71" i="27"/>
  <c r="AO69" i="27"/>
  <c r="AN69" i="27"/>
  <c r="AM69" i="27"/>
  <c r="AL69" i="27"/>
  <c r="AK69" i="27"/>
  <c r="AJ69" i="27"/>
  <c r="AI69" i="27"/>
  <c r="AH69" i="27"/>
  <c r="AG69" i="27"/>
  <c r="AF69" i="27"/>
  <c r="AO67" i="27"/>
  <c r="AN67" i="27"/>
  <c r="AM67" i="27"/>
  <c r="AL67" i="27"/>
  <c r="AK67" i="27"/>
  <c r="AJ67" i="27"/>
  <c r="AI67" i="27"/>
  <c r="AH67" i="27"/>
  <c r="AG67" i="27"/>
  <c r="AF67" i="27"/>
  <c r="AO65" i="27"/>
  <c r="AN65" i="27"/>
  <c r="AM65" i="27"/>
  <c r="AL65" i="27"/>
  <c r="AK65" i="27"/>
  <c r="AJ65" i="27"/>
  <c r="AI65" i="27"/>
  <c r="AH65" i="27"/>
  <c r="AG65" i="27"/>
  <c r="AF65" i="27"/>
  <c r="AO63" i="27"/>
  <c r="AN63" i="27"/>
  <c r="AM63" i="27"/>
  <c r="AL63" i="27"/>
  <c r="AK63" i="27"/>
  <c r="AJ63" i="27"/>
  <c r="AI63" i="27"/>
  <c r="AH63" i="27"/>
  <c r="AG63" i="27"/>
  <c r="AF63" i="27"/>
  <c r="AO61" i="27"/>
  <c r="AO113" i="27" s="1"/>
  <c r="AN61" i="27"/>
  <c r="AN113" i="27" s="1"/>
  <c r="AM61" i="27"/>
  <c r="AL61" i="27"/>
  <c r="AK61" i="27"/>
  <c r="AK113" i="27" s="1"/>
  <c r="AJ61" i="27"/>
  <c r="AJ113" i="27" s="1"/>
  <c r="AI61" i="27"/>
  <c r="AH61" i="27"/>
  <c r="AG61" i="27"/>
  <c r="AG113" i="27" s="1"/>
  <c r="AF61" i="27"/>
  <c r="AF113" i="27" s="1"/>
  <c r="AO59" i="27"/>
  <c r="AN59" i="27"/>
  <c r="AM59" i="27"/>
  <c r="AM113" i="27" s="1"/>
  <c r="AL59" i="27"/>
  <c r="AL113" i="27" s="1"/>
  <c r="AK59" i="27"/>
  <c r="AJ59" i="27"/>
  <c r="AI59" i="27"/>
  <c r="AI113" i="27" s="1"/>
  <c r="AH59" i="27"/>
  <c r="AH113" i="27" s="1"/>
  <c r="AG59" i="27"/>
  <c r="AF59" i="27"/>
  <c r="AO58" i="27"/>
  <c r="AN58" i="27"/>
  <c r="AM58" i="27"/>
  <c r="AL58" i="27"/>
  <c r="AK58" i="27"/>
  <c r="AJ58" i="27"/>
  <c r="AI58" i="27"/>
  <c r="AH58" i="27"/>
  <c r="AG58" i="27"/>
  <c r="AF58" i="27"/>
  <c r="AO57" i="27"/>
  <c r="AN57" i="27"/>
  <c r="AM57" i="27"/>
  <c r="AL57" i="27"/>
  <c r="AK57" i="27"/>
  <c r="AJ57" i="27"/>
  <c r="AI57" i="27"/>
  <c r="AH57" i="27"/>
  <c r="AG57" i="27"/>
  <c r="AF57" i="27"/>
  <c r="AO55" i="27"/>
  <c r="AN55" i="27"/>
  <c r="AM55" i="27"/>
  <c r="AL55" i="27"/>
  <c r="AK55" i="27"/>
  <c r="AJ55" i="27"/>
  <c r="AI55" i="27"/>
  <c r="AH55" i="27"/>
  <c r="AG55" i="27"/>
  <c r="AF55" i="27"/>
  <c r="AO53" i="27"/>
  <c r="AN53" i="27"/>
  <c r="AM53" i="27"/>
  <c r="AL53" i="27"/>
  <c r="AK53" i="27"/>
  <c r="AJ53" i="27"/>
  <c r="AI53" i="27"/>
  <c r="AH53" i="27"/>
  <c r="AG53" i="27"/>
  <c r="AF53" i="27"/>
  <c r="AO51" i="27"/>
  <c r="AN51" i="27"/>
  <c r="AM51" i="27"/>
  <c r="AL51" i="27"/>
  <c r="AK51" i="27"/>
  <c r="AJ51" i="27"/>
  <c r="AI51" i="27"/>
  <c r="AH51" i="27"/>
  <c r="AG51" i="27"/>
  <c r="AF51" i="27"/>
  <c r="AO49" i="27"/>
  <c r="AN49" i="27"/>
  <c r="AM49" i="27"/>
  <c r="AL49" i="27"/>
  <c r="AK49" i="27"/>
  <c r="AJ49" i="27"/>
  <c r="AI49" i="27"/>
  <c r="AH49" i="27"/>
  <c r="AG49" i="27"/>
  <c r="AF49" i="27"/>
  <c r="AO47" i="27"/>
  <c r="AN47" i="27"/>
  <c r="AM47" i="27"/>
  <c r="AL47" i="27"/>
  <c r="AK47" i="27"/>
  <c r="AJ47" i="27"/>
  <c r="AI47" i="27"/>
  <c r="AH47" i="27"/>
  <c r="AG47" i="27"/>
  <c r="AF47" i="27"/>
  <c r="AO45" i="27"/>
  <c r="AN45" i="27"/>
  <c r="AM45" i="27"/>
  <c r="AL45" i="27"/>
  <c r="AK45" i="27"/>
  <c r="AJ45" i="27"/>
  <c r="AI45" i="27"/>
  <c r="AH45" i="27"/>
  <c r="AG45" i="27"/>
  <c r="AF45" i="27"/>
  <c r="AO43" i="27"/>
  <c r="AN43" i="27"/>
  <c r="AM43" i="27"/>
  <c r="AL43" i="27"/>
  <c r="AK43" i="27"/>
  <c r="AJ43" i="27"/>
  <c r="AI43" i="27"/>
  <c r="AH43" i="27"/>
  <c r="AG43" i="27"/>
  <c r="AF43" i="27"/>
  <c r="AO41" i="27"/>
  <c r="AN41" i="27"/>
  <c r="AM41" i="27"/>
  <c r="AL41" i="27"/>
  <c r="AK41" i="27"/>
  <c r="AJ41" i="27"/>
  <c r="AI41" i="27"/>
  <c r="AH41" i="27"/>
  <c r="AG41" i="27"/>
  <c r="AF41" i="27"/>
  <c r="AO39" i="27"/>
  <c r="AN39" i="27"/>
  <c r="AM39" i="27"/>
  <c r="AL39" i="27"/>
  <c r="AK39" i="27"/>
  <c r="AJ39" i="27"/>
  <c r="AI39" i="27"/>
  <c r="AH39" i="27"/>
  <c r="AG39" i="27"/>
  <c r="AF39" i="27"/>
  <c r="AO37" i="27"/>
  <c r="AN37" i="27"/>
  <c r="AM37" i="27"/>
  <c r="AL37" i="27"/>
  <c r="AK37" i="27"/>
  <c r="AJ37" i="27"/>
  <c r="AI37" i="27"/>
  <c r="AH37" i="27"/>
  <c r="AG37" i="27"/>
  <c r="AF37" i="27"/>
  <c r="AO35" i="27"/>
  <c r="AN35" i="27"/>
  <c r="AM35" i="27"/>
  <c r="AL35" i="27"/>
  <c r="AK35" i="27"/>
  <c r="AJ35" i="27"/>
  <c r="AI35" i="27"/>
  <c r="AH35" i="27"/>
  <c r="AG35" i="27"/>
  <c r="AF35" i="27"/>
  <c r="AO33" i="27"/>
  <c r="AN33" i="27"/>
  <c r="AM33" i="27"/>
  <c r="AL33" i="27"/>
  <c r="AK33" i="27"/>
  <c r="AJ33" i="27"/>
  <c r="AI33" i="27"/>
  <c r="AH33" i="27"/>
  <c r="AG33" i="27"/>
  <c r="AF33" i="27"/>
  <c r="AO31" i="27"/>
  <c r="AN31" i="27"/>
  <c r="AM31" i="27"/>
  <c r="AL31" i="27"/>
  <c r="AK31" i="27"/>
  <c r="AJ31" i="27"/>
  <c r="AI31" i="27"/>
  <c r="AH31" i="27"/>
  <c r="AG31" i="27"/>
  <c r="AF31" i="27"/>
  <c r="AO29" i="27"/>
  <c r="AN29" i="27"/>
  <c r="AM29" i="27"/>
  <c r="AL29" i="27"/>
  <c r="AK29" i="27"/>
  <c r="AJ29" i="27"/>
  <c r="AI29" i="27"/>
  <c r="AH29" i="27"/>
  <c r="AG29" i="27"/>
  <c r="AF29" i="27"/>
  <c r="AO27" i="27"/>
  <c r="AN27" i="27"/>
  <c r="AM27" i="27"/>
  <c r="AL27" i="27"/>
  <c r="AK27" i="27"/>
  <c r="AJ27" i="27"/>
  <c r="AI27" i="27"/>
  <c r="AH27" i="27"/>
  <c r="AG27" i="27"/>
  <c r="AF27" i="27"/>
  <c r="AO25" i="27"/>
  <c r="AN25" i="27"/>
  <c r="AM25" i="27"/>
  <c r="AL25" i="27"/>
  <c r="AK25" i="27"/>
  <c r="AJ25" i="27"/>
  <c r="AI25" i="27"/>
  <c r="AH25" i="27"/>
  <c r="AG25" i="27"/>
  <c r="AF25" i="27"/>
  <c r="AO23" i="27"/>
  <c r="AN23" i="27"/>
  <c r="AM23" i="27"/>
  <c r="AL23" i="27"/>
  <c r="AK23" i="27"/>
  <c r="AJ23" i="27"/>
  <c r="AI23" i="27"/>
  <c r="AH23" i="27"/>
  <c r="AG23" i="27"/>
  <c r="AF23" i="27"/>
  <c r="AO21" i="27"/>
  <c r="AN21" i="27"/>
  <c r="AM21" i="27"/>
  <c r="AL21" i="27"/>
  <c r="AK21" i="27"/>
  <c r="AJ21" i="27"/>
  <c r="AI21" i="27"/>
  <c r="AH21" i="27"/>
  <c r="AG21" i="27"/>
  <c r="AF21" i="27"/>
  <c r="AO19" i="27"/>
  <c r="AN19" i="27"/>
  <c r="AM19" i="27"/>
  <c r="AL19" i="27"/>
  <c r="AK19" i="27"/>
  <c r="AJ19" i="27"/>
  <c r="AI19" i="27"/>
  <c r="AH19" i="27"/>
  <c r="AG19" i="27"/>
  <c r="AF19" i="27"/>
  <c r="AO17" i="27"/>
  <c r="AN17" i="27"/>
  <c r="AM17" i="27"/>
  <c r="AL17" i="27"/>
  <c r="AK17" i="27"/>
  <c r="AJ17" i="27"/>
  <c r="AI17" i="27"/>
  <c r="AH17" i="27"/>
  <c r="AG17" i="27"/>
  <c r="AF17" i="27"/>
  <c r="AO15" i="27"/>
  <c r="AN15" i="27"/>
  <c r="AM15" i="27"/>
  <c r="AL15" i="27"/>
  <c r="AK15" i="27"/>
  <c r="AJ15" i="27"/>
  <c r="AI15" i="27"/>
  <c r="AH15" i="27"/>
  <c r="AG15" i="27"/>
  <c r="AF15" i="27"/>
  <c r="AO13" i="27"/>
  <c r="AN13" i="27"/>
  <c r="AM13" i="27"/>
  <c r="AL13" i="27"/>
  <c r="AK13" i="27"/>
  <c r="AJ13" i="27"/>
  <c r="AI13" i="27"/>
  <c r="AH13" i="27"/>
  <c r="AG13" i="27"/>
  <c r="AF13" i="27"/>
  <c r="AO11" i="27"/>
  <c r="AN11" i="27"/>
  <c r="AM11" i="27"/>
  <c r="AL11" i="27"/>
  <c r="AK11" i="27"/>
  <c r="AJ11" i="27"/>
  <c r="AI11" i="27"/>
  <c r="AH11" i="27"/>
  <c r="AG11" i="27"/>
  <c r="AF11" i="27"/>
  <c r="AO9" i="27"/>
  <c r="AN9" i="27"/>
  <c r="AM9" i="27"/>
  <c r="AL9" i="27"/>
  <c r="AK9" i="27"/>
  <c r="AJ9" i="27"/>
  <c r="AI9" i="27"/>
  <c r="AH9" i="27"/>
  <c r="AG9" i="27"/>
  <c r="AF9" i="27"/>
  <c r="AO7" i="27"/>
  <c r="AN7" i="27"/>
  <c r="AM7" i="27"/>
  <c r="AL7" i="27"/>
  <c r="AK7" i="27"/>
  <c r="AJ7" i="27"/>
  <c r="AI7" i="27"/>
  <c r="AH7" i="27"/>
  <c r="AG7" i="27"/>
  <c r="AF7" i="27"/>
  <c r="AO5" i="27"/>
  <c r="AN5" i="27"/>
  <c r="AM5" i="27"/>
  <c r="AL5" i="27"/>
  <c r="AK5" i="27"/>
  <c r="AJ5" i="27"/>
  <c r="AI5" i="27"/>
  <c r="AH5" i="27"/>
  <c r="AG5" i="27"/>
  <c r="AF5" i="27"/>
  <c r="AE223" i="27"/>
  <c r="AD223" i="27"/>
  <c r="AC223" i="27"/>
  <c r="AB223" i="27"/>
  <c r="AA223" i="27"/>
  <c r="Z223" i="27"/>
  <c r="Y223" i="27"/>
  <c r="X223" i="27"/>
  <c r="W223" i="27"/>
  <c r="V223" i="27"/>
  <c r="U223" i="27"/>
  <c r="T223" i="27"/>
  <c r="S223" i="27"/>
  <c r="R223" i="27"/>
  <c r="Q223" i="27"/>
  <c r="P223" i="27"/>
  <c r="O223" i="27"/>
  <c r="N223" i="27"/>
  <c r="M223" i="27"/>
  <c r="L223" i="27"/>
  <c r="K223" i="27"/>
  <c r="J223" i="27"/>
  <c r="I223" i="27"/>
  <c r="H223" i="27"/>
  <c r="G223" i="27"/>
  <c r="F223" i="27"/>
  <c r="AE169" i="27"/>
  <c r="AD169" i="27"/>
  <c r="AC169" i="27"/>
  <c r="AB169" i="27"/>
  <c r="AA169" i="27"/>
  <c r="Z169" i="27"/>
  <c r="Y169" i="27"/>
  <c r="X169" i="27"/>
  <c r="W169" i="27"/>
  <c r="V169" i="27"/>
  <c r="U169" i="27"/>
  <c r="T169" i="27"/>
  <c r="S169" i="27"/>
  <c r="R169" i="27"/>
  <c r="Q169" i="27"/>
  <c r="P169" i="27"/>
  <c r="O169" i="27"/>
  <c r="N169" i="27"/>
  <c r="M169" i="27"/>
  <c r="L169" i="27"/>
  <c r="K169" i="27"/>
  <c r="J169" i="27"/>
  <c r="I169" i="27"/>
  <c r="H169" i="27"/>
  <c r="G169" i="27"/>
  <c r="F169" i="27"/>
  <c r="AE114" i="27"/>
  <c r="AC114" i="27"/>
  <c r="AB114" i="27"/>
  <c r="AA114" i="27"/>
  <c r="Z114" i="27"/>
  <c r="Y114" i="27"/>
  <c r="X114" i="27"/>
  <c r="W114" i="27"/>
  <c r="V114" i="27"/>
  <c r="U114" i="27"/>
  <c r="T114" i="27"/>
  <c r="S114" i="27"/>
  <c r="R114" i="27"/>
  <c r="Q114" i="27"/>
  <c r="P114" i="27"/>
  <c r="O114" i="27"/>
  <c r="N114" i="27"/>
  <c r="M114" i="27"/>
  <c r="L114" i="27"/>
  <c r="K114" i="27"/>
  <c r="J114" i="27"/>
  <c r="I114" i="27"/>
  <c r="H114" i="27"/>
  <c r="G114" i="27"/>
  <c r="F114" i="27"/>
  <c r="AD113" i="27"/>
  <c r="AC113" i="27"/>
  <c r="AB113" i="27"/>
  <c r="AA113" i="27"/>
  <c r="Z113" i="27"/>
  <c r="Y113" i="27"/>
  <c r="X113" i="27"/>
  <c r="W113" i="27"/>
  <c r="V113" i="27"/>
  <c r="U113" i="27"/>
  <c r="T113" i="27"/>
  <c r="S113" i="27"/>
  <c r="R113" i="27"/>
  <c r="Q113" i="27"/>
  <c r="P113" i="27"/>
  <c r="O113" i="27"/>
  <c r="N113" i="27"/>
  <c r="M113" i="27"/>
  <c r="L113" i="27"/>
  <c r="K113" i="27"/>
  <c r="J113" i="27"/>
  <c r="I113" i="27"/>
  <c r="H113" i="27"/>
  <c r="G113" i="27"/>
  <c r="F113" i="27"/>
  <c r="AC112" i="27"/>
  <c r="AB112" i="27"/>
  <c r="AA112" i="27"/>
  <c r="Z112" i="27"/>
  <c r="Y112" i="27"/>
  <c r="X112" i="27"/>
  <c r="W112" i="27"/>
  <c r="V112" i="27"/>
  <c r="U112" i="27"/>
  <c r="T112" i="27"/>
  <c r="S112" i="27"/>
  <c r="R112" i="27"/>
  <c r="Q112" i="27"/>
  <c r="P112" i="27"/>
  <c r="O112" i="27"/>
  <c r="N112" i="27"/>
  <c r="M112" i="27"/>
  <c r="L112" i="27"/>
  <c r="K112" i="27"/>
  <c r="J112" i="27"/>
  <c r="I112" i="27"/>
  <c r="H112" i="27"/>
  <c r="G112" i="27"/>
  <c r="F112" i="27"/>
  <c r="AE111" i="27"/>
  <c r="AC110" i="27"/>
  <c r="AB110" i="27"/>
  <c r="AA110" i="27"/>
  <c r="Z110" i="27"/>
  <c r="Y110" i="27"/>
  <c r="X110" i="27"/>
  <c r="W110" i="27"/>
  <c r="V110" i="27"/>
  <c r="U110" i="27"/>
  <c r="T110" i="27"/>
  <c r="S110" i="27"/>
  <c r="R110" i="27"/>
  <c r="Q110" i="27"/>
  <c r="P110" i="27"/>
  <c r="O110" i="27"/>
  <c r="N110" i="27"/>
  <c r="M110" i="27"/>
  <c r="L110" i="27"/>
  <c r="K110" i="27"/>
  <c r="J110" i="27"/>
  <c r="I110" i="27"/>
  <c r="H110" i="27"/>
  <c r="G110" i="27"/>
  <c r="F110" i="27"/>
  <c r="AE109" i="27"/>
  <c r="AD108" i="27"/>
  <c r="AC108" i="27"/>
  <c r="AB108" i="27"/>
  <c r="AA108" i="27"/>
  <c r="Z108" i="27"/>
  <c r="Y108" i="27"/>
  <c r="X108" i="27"/>
  <c r="W108" i="27"/>
  <c r="V108" i="27"/>
  <c r="U108" i="27"/>
  <c r="T108" i="27"/>
  <c r="S108" i="27"/>
  <c r="R108" i="27"/>
  <c r="Q108" i="27"/>
  <c r="P108" i="27"/>
  <c r="O108" i="27"/>
  <c r="N108" i="27"/>
  <c r="M108" i="27"/>
  <c r="L108" i="27"/>
  <c r="K108" i="27"/>
  <c r="J108" i="27"/>
  <c r="I108" i="27"/>
  <c r="H108" i="27"/>
  <c r="G108" i="27"/>
  <c r="F108" i="27"/>
  <c r="AE107" i="27"/>
  <c r="AD106" i="27"/>
  <c r="AD114" i="27" s="1"/>
  <c r="AC106" i="27"/>
  <c r="AB106" i="27"/>
  <c r="AA106" i="27"/>
  <c r="Z106" i="27"/>
  <c r="Y106" i="27"/>
  <c r="X106" i="27"/>
  <c r="W106" i="27"/>
  <c r="V106" i="27"/>
  <c r="U106" i="27"/>
  <c r="T106" i="27"/>
  <c r="S106" i="27"/>
  <c r="R106" i="27"/>
  <c r="Q106" i="27"/>
  <c r="P106" i="27"/>
  <c r="O106" i="27"/>
  <c r="N106" i="27"/>
  <c r="M106" i="27"/>
  <c r="L106" i="27"/>
  <c r="K106" i="27"/>
  <c r="J106" i="27"/>
  <c r="I106" i="27"/>
  <c r="H106" i="27"/>
  <c r="G106" i="27"/>
  <c r="F106" i="27"/>
  <c r="AE105" i="27"/>
  <c r="AC104" i="27"/>
  <c r="AB104" i="27"/>
  <c r="AA104" i="27"/>
  <c r="Z104" i="27"/>
  <c r="Y104" i="27"/>
  <c r="X104" i="27"/>
  <c r="W104" i="27"/>
  <c r="V104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G104" i="27"/>
  <c r="F104" i="27"/>
  <c r="AE103" i="27"/>
  <c r="AC102" i="27"/>
  <c r="AB102" i="27"/>
  <c r="AA102" i="27"/>
  <c r="Z102" i="27"/>
  <c r="Y102" i="27"/>
  <c r="X102" i="27"/>
  <c r="W102" i="27"/>
  <c r="V102" i="27"/>
  <c r="U102" i="27"/>
  <c r="T102" i="27"/>
  <c r="S102" i="27"/>
  <c r="R102" i="27"/>
  <c r="Q102" i="27"/>
  <c r="P102" i="27"/>
  <c r="O102" i="27"/>
  <c r="N102" i="27"/>
  <c r="M102" i="27"/>
  <c r="L102" i="27"/>
  <c r="K102" i="27"/>
  <c r="J102" i="27"/>
  <c r="I102" i="27"/>
  <c r="H102" i="27"/>
  <c r="G102" i="27"/>
  <c r="F102" i="27"/>
  <c r="AE101" i="27"/>
  <c r="AC100" i="27"/>
  <c r="AB100" i="27"/>
  <c r="AA100" i="27"/>
  <c r="Z100" i="27"/>
  <c r="Y100" i="27"/>
  <c r="X100" i="27"/>
  <c r="W100" i="27"/>
  <c r="V100" i="27"/>
  <c r="U100" i="27"/>
  <c r="T100" i="27"/>
  <c r="S100" i="27"/>
  <c r="R100" i="27"/>
  <c r="Q100" i="27"/>
  <c r="P100" i="27"/>
  <c r="O100" i="27"/>
  <c r="N100" i="27"/>
  <c r="M100" i="27"/>
  <c r="L100" i="27"/>
  <c r="K100" i="27"/>
  <c r="J100" i="27"/>
  <c r="I100" i="27"/>
  <c r="H100" i="27"/>
  <c r="G100" i="27"/>
  <c r="F100" i="27"/>
  <c r="AE99" i="27"/>
  <c r="AC98" i="27"/>
  <c r="AB98" i="27"/>
  <c r="AA98" i="27"/>
  <c r="Z98" i="27"/>
  <c r="Y98" i="27"/>
  <c r="X98" i="27"/>
  <c r="W98" i="27"/>
  <c r="V98" i="27"/>
  <c r="U98" i="27"/>
  <c r="T98" i="27"/>
  <c r="S98" i="27"/>
  <c r="R98" i="27"/>
  <c r="Q98" i="27"/>
  <c r="P98" i="27"/>
  <c r="O98" i="27"/>
  <c r="N98" i="27"/>
  <c r="M98" i="27"/>
  <c r="L98" i="27"/>
  <c r="K98" i="27"/>
  <c r="J98" i="27"/>
  <c r="I98" i="27"/>
  <c r="H98" i="27"/>
  <c r="G98" i="27"/>
  <c r="F98" i="27"/>
  <c r="AE97" i="27"/>
  <c r="AC96" i="27"/>
  <c r="AB96" i="27"/>
  <c r="AA96" i="27"/>
  <c r="Z96" i="27"/>
  <c r="Y96" i="27"/>
  <c r="X96" i="27"/>
  <c r="W96" i="27"/>
  <c r="V96" i="27"/>
  <c r="U96" i="27"/>
  <c r="T96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G96" i="27"/>
  <c r="F96" i="27"/>
  <c r="AE95" i="27"/>
  <c r="AC94" i="27"/>
  <c r="AB94" i="27"/>
  <c r="AA94" i="27"/>
  <c r="Z94" i="27"/>
  <c r="Y94" i="27"/>
  <c r="X94" i="27"/>
  <c r="W94" i="27"/>
  <c r="V94" i="27"/>
  <c r="U94" i="27"/>
  <c r="T94" i="27"/>
  <c r="S94" i="27"/>
  <c r="R94" i="27"/>
  <c r="Q94" i="27"/>
  <c r="P94" i="27"/>
  <c r="O94" i="27"/>
  <c r="N94" i="27"/>
  <c r="M94" i="27"/>
  <c r="L94" i="27"/>
  <c r="K94" i="27"/>
  <c r="J94" i="27"/>
  <c r="I94" i="27"/>
  <c r="H94" i="27"/>
  <c r="G94" i="27"/>
  <c r="F94" i="27"/>
  <c r="AE93" i="27"/>
  <c r="AC92" i="27"/>
  <c r="AB92" i="27"/>
  <c r="AA92" i="27"/>
  <c r="Z92" i="27"/>
  <c r="Y92" i="27"/>
  <c r="X92" i="27"/>
  <c r="W92" i="27"/>
  <c r="V92" i="27"/>
  <c r="U92" i="27"/>
  <c r="T92" i="27"/>
  <c r="S92" i="27"/>
  <c r="R92" i="27"/>
  <c r="Q92" i="27"/>
  <c r="P92" i="27"/>
  <c r="O92" i="27"/>
  <c r="N92" i="27"/>
  <c r="M92" i="27"/>
  <c r="L92" i="27"/>
  <c r="K92" i="27"/>
  <c r="J92" i="27"/>
  <c r="I92" i="27"/>
  <c r="H92" i="27"/>
  <c r="G92" i="27"/>
  <c r="F92" i="27"/>
  <c r="AE91" i="27"/>
  <c r="AC90" i="27"/>
  <c r="AB90" i="27"/>
  <c r="AA90" i="27"/>
  <c r="Z90" i="27"/>
  <c r="Y90" i="27"/>
  <c r="X90" i="27"/>
  <c r="W90" i="27"/>
  <c r="V90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G90" i="27"/>
  <c r="F90" i="27"/>
  <c r="AE89" i="27"/>
  <c r="AC88" i="27"/>
  <c r="AB88" i="27"/>
  <c r="AA88" i="27"/>
  <c r="Z88" i="27"/>
  <c r="Y88" i="27"/>
  <c r="X88" i="27"/>
  <c r="W88" i="27"/>
  <c r="V88" i="27"/>
  <c r="U88" i="27"/>
  <c r="T88" i="27"/>
  <c r="S88" i="27"/>
  <c r="R88" i="27"/>
  <c r="Q88" i="27"/>
  <c r="P88" i="27"/>
  <c r="O88" i="27"/>
  <c r="N88" i="27"/>
  <c r="M88" i="27"/>
  <c r="L88" i="27"/>
  <c r="K88" i="27"/>
  <c r="J88" i="27"/>
  <c r="I88" i="27"/>
  <c r="H88" i="27"/>
  <c r="G88" i="27"/>
  <c r="F88" i="27"/>
  <c r="AE87" i="27"/>
  <c r="AC86" i="27"/>
  <c r="AB86" i="27"/>
  <c r="AA86" i="27"/>
  <c r="Z86" i="27"/>
  <c r="Y86" i="27"/>
  <c r="X86" i="27"/>
  <c r="W86" i="27"/>
  <c r="V86" i="27"/>
  <c r="U86" i="27"/>
  <c r="T86" i="27"/>
  <c r="S86" i="27"/>
  <c r="R86" i="27"/>
  <c r="Q86" i="27"/>
  <c r="P86" i="27"/>
  <c r="O86" i="27"/>
  <c r="N86" i="27"/>
  <c r="M86" i="27"/>
  <c r="L86" i="27"/>
  <c r="K86" i="27"/>
  <c r="J86" i="27"/>
  <c r="I86" i="27"/>
  <c r="H86" i="27"/>
  <c r="G86" i="27"/>
  <c r="F86" i="27"/>
  <c r="AE85" i="27"/>
  <c r="AC84" i="27"/>
  <c r="AB84" i="27"/>
  <c r="AA84" i="27"/>
  <c r="Z84" i="27"/>
  <c r="Y84" i="27"/>
  <c r="X84" i="27"/>
  <c r="W84" i="27"/>
  <c r="V84" i="27"/>
  <c r="U84" i="27"/>
  <c r="T84" i="27"/>
  <c r="S84" i="27"/>
  <c r="R84" i="27"/>
  <c r="Q84" i="27"/>
  <c r="P84" i="27"/>
  <c r="O84" i="27"/>
  <c r="N84" i="27"/>
  <c r="M84" i="27"/>
  <c r="L84" i="27"/>
  <c r="K84" i="27"/>
  <c r="J84" i="27"/>
  <c r="I84" i="27"/>
  <c r="H84" i="27"/>
  <c r="G84" i="27"/>
  <c r="F84" i="27"/>
  <c r="AE83" i="27"/>
  <c r="AC82" i="27"/>
  <c r="AB82" i="27"/>
  <c r="AA82" i="27"/>
  <c r="Z82" i="27"/>
  <c r="Y82" i="27"/>
  <c r="X82" i="27"/>
  <c r="W82" i="27"/>
  <c r="V82" i="27"/>
  <c r="U82" i="27"/>
  <c r="T82" i="27"/>
  <c r="S82" i="27"/>
  <c r="R82" i="27"/>
  <c r="Q82" i="27"/>
  <c r="P82" i="27"/>
  <c r="O82" i="27"/>
  <c r="N82" i="27"/>
  <c r="M82" i="27"/>
  <c r="L82" i="27"/>
  <c r="K82" i="27"/>
  <c r="J82" i="27"/>
  <c r="I82" i="27"/>
  <c r="H82" i="27"/>
  <c r="G82" i="27"/>
  <c r="F82" i="27"/>
  <c r="AE81" i="27"/>
  <c r="AC80" i="27"/>
  <c r="AB80" i="27"/>
  <c r="AA80" i="27"/>
  <c r="Z80" i="27"/>
  <c r="Y80" i="27"/>
  <c r="X80" i="27"/>
  <c r="W80" i="27"/>
  <c r="V80" i="27"/>
  <c r="U80" i="27"/>
  <c r="T80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AE79" i="27"/>
  <c r="AC78" i="27"/>
  <c r="AB78" i="27"/>
  <c r="AA78" i="27"/>
  <c r="Z78" i="27"/>
  <c r="Y78" i="27"/>
  <c r="X78" i="27"/>
  <c r="W78" i="27"/>
  <c r="V78" i="27"/>
  <c r="U78" i="27"/>
  <c r="T78" i="27"/>
  <c r="S78" i="27"/>
  <c r="R78" i="27"/>
  <c r="Q78" i="27"/>
  <c r="P78" i="27"/>
  <c r="O78" i="27"/>
  <c r="N78" i="27"/>
  <c r="M78" i="27"/>
  <c r="L78" i="27"/>
  <c r="K78" i="27"/>
  <c r="J78" i="27"/>
  <c r="I78" i="27"/>
  <c r="H78" i="27"/>
  <c r="G78" i="27"/>
  <c r="F78" i="27"/>
  <c r="AE77" i="27"/>
  <c r="AC76" i="27"/>
  <c r="AB76" i="27"/>
  <c r="AA76" i="27"/>
  <c r="Z76" i="27"/>
  <c r="Y76" i="27"/>
  <c r="X76" i="27"/>
  <c r="W76" i="27"/>
  <c r="V76" i="27"/>
  <c r="U76" i="27"/>
  <c r="T76" i="27"/>
  <c r="S76" i="27"/>
  <c r="R76" i="27"/>
  <c r="Q76" i="27"/>
  <c r="P76" i="27"/>
  <c r="O76" i="27"/>
  <c r="N76" i="27"/>
  <c r="M76" i="27"/>
  <c r="L76" i="27"/>
  <c r="K76" i="27"/>
  <c r="J76" i="27"/>
  <c r="I76" i="27"/>
  <c r="H76" i="27"/>
  <c r="G76" i="27"/>
  <c r="F76" i="27"/>
  <c r="AE75" i="27"/>
  <c r="AC74" i="27"/>
  <c r="AB74" i="27"/>
  <c r="AA74" i="27"/>
  <c r="Z74" i="27"/>
  <c r="Y74" i="27"/>
  <c r="X74" i="27"/>
  <c r="W74" i="27"/>
  <c r="V74" i="27"/>
  <c r="U74" i="27"/>
  <c r="T74" i="27"/>
  <c r="S74" i="27"/>
  <c r="R74" i="27"/>
  <c r="Q74" i="27"/>
  <c r="P74" i="27"/>
  <c r="O74" i="27"/>
  <c r="N74" i="27"/>
  <c r="M74" i="27"/>
  <c r="L74" i="27"/>
  <c r="K74" i="27"/>
  <c r="J74" i="27"/>
  <c r="I74" i="27"/>
  <c r="H74" i="27"/>
  <c r="G74" i="27"/>
  <c r="F74" i="27"/>
  <c r="AE73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AE71" i="27"/>
  <c r="AC70" i="27"/>
  <c r="AB70" i="27"/>
  <c r="AA70" i="27"/>
  <c r="Z70" i="27"/>
  <c r="Y70" i="27"/>
  <c r="X70" i="27"/>
  <c r="W70" i="27"/>
  <c r="V70" i="27"/>
  <c r="U70" i="27"/>
  <c r="T70" i="27"/>
  <c r="S70" i="27"/>
  <c r="R70" i="27"/>
  <c r="Q70" i="27"/>
  <c r="P70" i="27"/>
  <c r="O70" i="27"/>
  <c r="N70" i="27"/>
  <c r="M70" i="27"/>
  <c r="L70" i="27"/>
  <c r="K70" i="27"/>
  <c r="J70" i="27"/>
  <c r="I70" i="27"/>
  <c r="H70" i="27"/>
  <c r="G70" i="27"/>
  <c r="F70" i="27"/>
  <c r="AE69" i="27"/>
  <c r="AC68" i="27"/>
  <c r="AB68" i="27"/>
  <c r="AA68" i="27"/>
  <c r="Z68" i="27"/>
  <c r="Y68" i="27"/>
  <c r="X68" i="27"/>
  <c r="W68" i="27"/>
  <c r="V68" i="27"/>
  <c r="U68" i="27"/>
  <c r="T68" i="27"/>
  <c r="S68" i="27"/>
  <c r="R68" i="27"/>
  <c r="Q68" i="27"/>
  <c r="P68" i="27"/>
  <c r="O68" i="27"/>
  <c r="N68" i="27"/>
  <c r="M68" i="27"/>
  <c r="L68" i="27"/>
  <c r="K68" i="27"/>
  <c r="J68" i="27"/>
  <c r="I68" i="27"/>
  <c r="H68" i="27"/>
  <c r="G68" i="27"/>
  <c r="F68" i="27"/>
  <c r="AE67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AE65" i="27"/>
  <c r="AC64" i="27"/>
  <c r="AB64" i="27"/>
  <c r="AA64" i="27"/>
  <c r="Z64" i="27"/>
  <c r="Y64" i="27"/>
  <c r="X64" i="27"/>
  <c r="W64" i="27"/>
  <c r="V64" i="27"/>
  <c r="U64" i="27"/>
  <c r="T64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AE63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G62" i="27"/>
  <c r="F62" i="27"/>
  <c r="AE61" i="27"/>
  <c r="AE113" i="27" s="1"/>
  <c r="AC60" i="27"/>
  <c r="AB60" i="27"/>
  <c r="AA60" i="27"/>
  <c r="Z60" i="27"/>
  <c r="Y60" i="27"/>
  <c r="X60" i="27"/>
  <c r="W60" i="27"/>
  <c r="V60" i="27"/>
  <c r="U60" i="27"/>
  <c r="T60" i="27"/>
  <c r="S60" i="27"/>
  <c r="R60" i="27"/>
  <c r="Q60" i="27"/>
  <c r="P60" i="27"/>
  <c r="O60" i="27"/>
  <c r="N60" i="27"/>
  <c r="M60" i="27"/>
  <c r="L60" i="27"/>
  <c r="K60" i="27"/>
  <c r="J60" i="27"/>
  <c r="I60" i="27"/>
  <c r="H60" i="27"/>
  <c r="G60" i="27"/>
  <c r="F60" i="27"/>
  <c r="AE59" i="27"/>
  <c r="AE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AE55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AE53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AE51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AE49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AE47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AE45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AE43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AE41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AE39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AE37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AE35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AE33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AE31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AE29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AE27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AE25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AE23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AE21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AE19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AE17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AE15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AE13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AE11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AE9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AE7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AE5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AE3" i="27"/>
  <c r="AD382" i="35"/>
  <c r="AC382" i="35"/>
  <c r="AB382" i="35"/>
  <c r="AA382" i="35"/>
  <c r="Z382" i="35"/>
  <c r="Y382" i="35"/>
  <c r="X382" i="35"/>
  <c r="W382" i="35"/>
  <c r="V382" i="35"/>
  <c r="U382" i="35"/>
  <c r="T382" i="35"/>
  <c r="S382" i="35"/>
  <c r="R382" i="35"/>
  <c r="Q382" i="35"/>
  <c r="P382" i="35"/>
  <c r="O382" i="35"/>
  <c r="AD306" i="35"/>
  <c r="AC306" i="35"/>
  <c r="AB306" i="35"/>
  <c r="AA306" i="35"/>
  <c r="Z306" i="35"/>
  <c r="Y306" i="35"/>
  <c r="X306" i="35"/>
  <c r="W306" i="35"/>
  <c r="V306" i="35"/>
  <c r="U306" i="35"/>
  <c r="T306" i="35"/>
  <c r="S306" i="35"/>
  <c r="R306" i="35"/>
  <c r="Q306" i="35"/>
  <c r="P306" i="35"/>
  <c r="O306" i="35"/>
  <c r="AD230" i="35"/>
  <c r="AC230" i="35"/>
  <c r="AB230" i="35"/>
  <c r="AA230" i="35"/>
  <c r="Z230" i="35"/>
  <c r="Y230" i="35"/>
  <c r="X230" i="35"/>
  <c r="W230" i="35"/>
  <c r="V230" i="35"/>
  <c r="U230" i="35"/>
  <c r="T230" i="35"/>
  <c r="S230" i="35"/>
  <c r="R230" i="35"/>
  <c r="Q230" i="35"/>
  <c r="P230" i="35"/>
  <c r="O230" i="35"/>
  <c r="AD154" i="35"/>
  <c r="AC154" i="35"/>
  <c r="AB154" i="35"/>
  <c r="AA154" i="35"/>
  <c r="Z154" i="35"/>
  <c r="Y154" i="35"/>
  <c r="X154" i="35"/>
  <c r="W154" i="35"/>
  <c r="V154" i="35"/>
  <c r="U154" i="35"/>
  <c r="T154" i="35"/>
  <c r="S154" i="35"/>
  <c r="R154" i="35"/>
  <c r="Q154" i="35"/>
  <c r="P154" i="35"/>
  <c r="O154" i="35"/>
  <c r="AD78" i="35"/>
  <c r="AC78" i="35"/>
  <c r="AB78" i="35"/>
  <c r="AA78" i="35"/>
  <c r="Z78" i="35"/>
  <c r="Y78" i="35"/>
  <c r="X78" i="35"/>
  <c r="W78" i="35"/>
  <c r="V78" i="35"/>
  <c r="U78" i="35"/>
  <c r="T78" i="35"/>
  <c r="S78" i="35"/>
  <c r="R78" i="35"/>
  <c r="Q78" i="35"/>
  <c r="P78" i="35"/>
  <c r="O78" i="35"/>
  <c r="AD58" i="27" l="1"/>
  <c r="C25" i="36"/>
  <c r="C24" i="36"/>
  <c r="C23" i="36"/>
  <c r="C22" i="36"/>
  <c r="C21" i="36"/>
  <c r="C17" i="36"/>
  <c r="C16" i="36"/>
  <c r="C15" i="36"/>
  <c r="C14" i="36"/>
  <c r="C13" i="36"/>
  <c r="F382" i="35" l="1"/>
  <c r="F381" i="35"/>
  <c r="F380" i="35"/>
  <c r="F379" i="35"/>
  <c r="F378" i="35"/>
  <c r="F377" i="35"/>
  <c r="F376" i="35"/>
  <c r="F375" i="35"/>
  <c r="F374" i="35"/>
  <c r="F373" i="35"/>
  <c r="F372" i="35"/>
  <c r="F371" i="35"/>
  <c r="F370" i="35"/>
  <c r="F369" i="35"/>
  <c r="F368" i="35"/>
  <c r="F367" i="35"/>
  <c r="F366" i="35"/>
  <c r="F365" i="35"/>
  <c r="F364" i="35"/>
  <c r="F363" i="35"/>
  <c r="F362" i="35"/>
  <c r="F361" i="35"/>
  <c r="F360" i="35"/>
  <c r="F359" i="35"/>
  <c r="F358" i="35"/>
  <c r="F357" i="35"/>
  <c r="F356" i="35"/>
  <c r="F355" i="35"/>
  <c r="F354" i="35"/>
  <c r="F353" i="35"/>
  <c r="F352" i="35"/>
  <c r="F351" i="35"/>
  <c r="F350" i="35"/>
  <c r="F349" i="35"/>
  <c r="F348" i="35"/>
  <c r="F347" i="35"/>
  <c r="F346" i="35"/>
  <c r="F345" i="35"/>
  <c r="F344" i="35"/>
  <c r="F343" i="35"/>
  <c r="F342" i="35"/>
  <c r="F341" i="35"/>
  <c r="F340" i="35"/>
  <c r="F339" i="35"/>
  <c r="F338" i="35"/>
  <c r="F337" i="35"/>
  <c r="F336" i="35"/>
  <c r="F335" i="35"/>
  <c r="F334" i="35"/>
  <c r="F333" i="35"/>
  <c r="F332" i="35"/>
  <c r="F331" i="35"/>
  <c r="F330" i="35"/>
  <c r="F329" i="35"/>
  <c r="F328" i="35"/>
  <c r="F327" i="35"/>
  <c r="F326" i="35"/>
  <c r="F325" i="35"/>
  <c r="F324" i="35"/>
  <c r="F323" i="35"/>
  <c r="F322" i="35"/>
  <c r="F321" i="35"/>
  <c r="F320" i="35"/>
  <c r="F319" i="35"/>
  <c r="F318" i="35"/>
  <c r="F317" i="35"/>
  <c r="F316" i="35"/>
  <c r="F315" i="35"/>
  <c r="F314" i="35"/>
  <c r="F313" i="35"/>
  <c r="F312" i="35"/>
  <c r="F311" i="35"/>
  <c r="F310" i="35"/>
  <c r="F309" i="35"/>
  <c r="F308" i="35"/>
  <c r="F307" i="35"/>
  <c r="F306" i="35"/>
  <c r="F305" i="35"/>
  <c r="F304" i="35"/>
  <c r="F303" i="35"/>
  <c r="F302" i="35"/>
  <c r="F301" i="35"/>
  <c r="F300" i="35"/>
  <c r="F299" i="35"/>
  <c r="F298" i="35"/>
  <c r="F297" i="35"/>
  <c r="F296" i="35"/>
  <c r="F295" i="35"/>
  <c r="F294" i="35"/>
  <c r="F293" i="35"/>
  <c r="F292" i="35"/>
  <c r="F291" i="35"/>
  <c r="F290" i="35"/>
  <c r="F289" i="35"/>
  <c r="F288" i="35"/>
  <c r="F287" i="35"/>
  <c r="F286" i="35"/>
  <c r="F285" i="35"/>
  <c r="F284" i="35"/>
  <c r="F283" i="35"/>
  <c r="F282" i="35"/>
  <c r="F281" i="35"/>
  <c r="F280" i="35"/>
  <c r="F279" i="35"/>
  <c r="F278" i="35"/>
  <c r="F277" i="35"/>
  <c r="F276" i="35"/>
  <c r="F275" i="35"/>
  <c r="F274" i="35"/>
  <c r="F273" i="35"/>
  <c r="F272" i="35"/>
  <c r="F271" i="35"/>
  <c r="F270" i="35"/>
  <c r="F269" i="35"/>
  <c r="F268" i="35"/>
  <c r="F267" i="35"/>
  <c r="F266" i="35"/>
  <c r="F265" i="35"/>
  <c r="F264" i="35"/>
  <c r="F263" i="35"/>
  <c r="F262" i="35"/>
  <c r="F261" i="35"/>
  <c r="F260" i="35"/>
  <c r="F259" i="35"/>
  <c r="F258" i="35"/>
  <c r="F257" i="35"/>
  <c r="F256" i="35"/>
  <c r="F255" i="35"/>
  <c r="F254" i="35"/>
  <c r="F253" i="35"/>
  <c r="F252" i="35"/>
  <c r="F251" i="35"/>
  <c r="F250" i="35"/>
  <c r="F249" i="35"/>
  <c r="F248" i="35"/>
  <c r="F247" i="35"/>
  <c r="F246" i="35"/>
  <c r="F245" i="35"/>
  <c r="F244" i="35"/>
  <c r="F243" i="35"/>
  <c r="F242" i="35"/>
  <c r="F241" i="35"/>
  <c r="F240" i="35"/>
  <c r="F239" i="35"/>
  <c r="F238" i="35"/>
  <c r="F237" i="35"/>
  <c r="F236" i="35"/>
  <c r="F235" i="35"/>
  <c r="F234" i="35"/>
  <c r="F233" i="35"/>
  <c r="F232" i="35"/>
  <c r="F231" i="35"/>
  <c r="F230" i="35"/>
  <c r="F229" i="35"/>
  <c r="F228" i="35"/>
  <c r="F227" i="35"/>
  <c r="F226" i="35"/>
  <c r="F225" i="35"/>
  <c r="F224" i="35"/>
  <c r="F223" i="35"/>
  <c r="F222" i="35"/>
  <c r="F221" i="35"/>
  <c r="F220" i="35"/>
  <c r="F219" i="35"/>
  <c r="F218" i="35"/>
  <c r="F217" i="35"/>
  <c r="F216" i="35"/>
  <c r="F215" i="35"/>
  <c r="F214" i="35"/>
  <c r="F213" i="35"/>
  <c r="F212" i="35"/>
  <c r="F211" i="35"/>
  <c r="F210" i="35"/>
  <c r="F209" i="35"/>
  <c r="F208" i="35"/>
  <c r="F207" i="35"/>
  <c r="F206" i="35"/>
  <c r="F205" i="35"/>
  <c r="F204" i="35"/>
  <c r="F203" i="35"/>
  <c r="F202" i="35"/>
  <c r="F201" i="35"/>
  <c r="F200" i="35"/>
  <c r="F199" i="35"/>
  <c r="F198" i="35"/>
  <c r="F197" i="35"/>
  <c r="F196" i="35"/>
  <c r="F195" i="35"/>
  <c r="F194" i="35"/>
  <c r="F193" i="35"/>
  <c r="F192" i="35"/>
  <c r="F191" i="35"/>
  <c r="F190" i="35"/>
  <c r="F189" i="35"/>
  <c r="F188" i="35"/>
  <c r="F187" i="35"/>
  <c r="F186" i="35"/>
  <c r="F185" i="35"/>
  <c r="F184" i="35"/>
  <c r="F183" i="35"/>
  <c r="F182" i="35"/>
  <c r="F181" i="35"/>
  <c r="F180" i="35"/>
  <c r="F179" i="35"/>
  <c r="F178" i="35"/>
  <c r="F177" i="35"/>
  <c r="F176" i="35"/>
  <c r="F175" i="35"/>
  <c r="F174" i="35"/>
  <c r="F173" i="35"/>
  <c r="F172" i="35"/>
  <c r="F171" i="35"/>
  <c r="F170" i="35"/>
  <c r="F169" i="35"/>
  <c r="F168" i="35"/>
  <c r="F167" i="35"/>
  <c r="F166" i="35"/>
  <c r="F165" i="35"/>
  <c r="F164" i="35"/>
  <c r="F163" i="35"/>
  <c r="F162" i="35"/>
  <c r="F161" i="35"/>
  <c r="F160" i="35"/>
  <c r="F159" i="35"/>
  <c r="F158" i="35"/>
  <c r="F157" i="35"/>
  <c r="F156" i="35"/>
  <c r="F155" i="35"/>
  <c r="F154" i="35"/>
  <c r="F153" i="35"/>
  <c r="F152" i="35"/>
  <c r="F151" i="35"/>
  <c r="F150" i="35"/>
  <c r="F149" i="35"/>
  <c r="F148" i="35"/>
  <c r="F147" i="35"/>
  <c r="F146" i="35"/>
  <c r="F145" i="35"/>
  <c r="F144" i="35"/>
  <c r="F143" i="35"/>
  <c r="F142" i="35"/>
  <c r="F141" i="35"/>
  <c r="F140" i="35"/>
  <c r="F139" i="35"/>
  <c r="F138" i="35"/>
  <c r="F137" i="35"/>
  <c r="F136" i="35"/>
  <c r="F135" i="35"/>
  <c r="F134" i="35"/>
  <c r="F133" i="35"/>
  <c r="F132" i="35"/>
  <c r="F131" i="35"/>
  <c r="F130" i="35"/>
  <c r="F129" i="35"/>
  <c r="F128" i="35"/>
  <c r="F127" i="35"/>
  <c r="F126" i="35"/>
  <c r="F125" i="35"/>
  <c r="F124" i="35"/>
  <c r="F123" i="35"/>
  <c r="F122" i="35"/>
  <c r="F121" i="35"/>
  <c r="F120" i="35"/>
  <c r="F119" i="35"/>
  <c r="F118" i="35"/>
  <c r="F117" i="35"/>
  <c r="F116" i="35"/>
  <c r="F115" i="35"/>
  <c r="F114" i="35"/>
  <c r="F113" i="35"/>
  <c r="F112" i="35"/>
  <c r="F111" i="35"/>
  <c r="F110" i="35"/>
  <c r="F109" i="35"/>
  <c r="F108" i="35"/>
  <c r="F107" i="35"/>
  <c r="F106" i="35"/>
  <c r="F105" i="35"/>
  <c r="F104" i="35"/>
  <c r="F103" i="35"/>
  <c r="F102" i="35"/>
  <c r="F101" i="35"/>
  <c r="F100" i="35"/>
  <c r="F99" i="35"/>
  <c r="F98" i="35"/>
  <c r="F97" i="35"/>
  <c r="F96" i="35"/>
  <c r="F95" i="35"/>
  <c r="F94" i="35"/>
  <c r="F93" i="35"/>
  <c r="F92" i="35"/>
  <c r="F91" i="35"/>
  <c r="F90" i="35"/>
  <c r="F89" i="35"/>
  <c r="F88" i="35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4" i="35"/>
  <c r="F3" i="35"/>
  <c r="N382" i="35"/>
  <c r="L382" i="35"/>
  <c r="J382" i="35"/>
  <c r="H382" i="35"/>
  <c r="N381" i="35"/>
  <c r="M381" i="35"/>
  <c r="L381" i="35"/>
  <c r="K381" i="35"/>
  <c r="J381" i="35"/>
  <c r="I381" i="35"/>
  <c r="H381" i="35"/>
  <c r="G381" i="35"/>
  <c r="N380" i="35"/>
  <c r="M380" i="35"/>
  <c r="L380" i="35"/>
  <c r="K380" i="35"/>
  <c r="J380" i="35"/>
  <c r="I380" i="35"/>
  <c r="H380" i="35"/>
  <c r="G380" i="35"/>
  <c r="N379" i="35"/>
  <c r="M379" i="35"/>
  <c r="L379" i="35"/>
  <c r="K379" i="35"/>
  <c r="J379" i="35"/>
  <c r="I379" i="35"/>
  <c r="H379" i="35"/>
  <c r="G379" i="35"/>
  <c r="N378" i="35"/>
  <c r="M378" i="35"/>
  <c r="L378" i="35"/>
  <c r="K378" i="35"/>
  <c r="J378" i="35"/>
  <c r="I378" i="35"/>
  <c r="H378" i="35"/>
  <c r="G378" i="35"/>
  <c r="N377" i="35"/>
  <c r="M377" i="35"/>
  <c r="L377" i="35"/>
  <c r="K377" i="35"/>
  <c r="J377" i="35"/>
  <c r="I377" i="35"/>
  <c r="H377" i="35"/>
  <c r="G377" i="35"/>
  <c r="N376" i="35"/>
  <c r="M376" i="35"/>
  <c r="L376" i="35"/>
  <c r="K376" i="35"/>
  <c r="J376" i="35"/>
  <c r="I376" i="35"/>
  <c r="H376" i="35"/>
  <c r="G376" i="35"/>
  <c r="N375" i="35"/>
  <c r="M375" i="35"/>
  <c r="L375" i="35"/>
  <c r="K375" i="35"/>
  <c r="J375" i="35"/>
  <c r="I375" i="35"/>
  <c r="H375" i="35"/>
  <c r="G375" i="35"/>
  <c r="N374" i="35"/>
  <c r="M374" i="35"/>
  <c r="L374" i="35"/>
  <c r="K374" i="35"/>
  <c r="J374" i="35"/>
  <c r="I374" i="35"/>
  <c r="H374" i="35"/>
  <c r="G374" i="35"/>
  <c r="N373" i="35"/>
  <c r="M373" i="35"/>
  <c r="L373" i="35"/>
  <c r="K373" i="35"/>
  <c r="J373" i="35"/>
  <c r="I373" i="35"/>
  <c r="H373" i="35"/>
  <c r="G373" i="35"/>
  <c r="N372" i="35"/>
  <c r="M372" i="35"/>
  <c r="L372" i="35"/>
  <c r="K372" i="35"/>
  <c r="J372" i="35"/>
  <c r="I372" i="35"/>
  <c r="H372" i="35"/>
  <c r="G372" i="35"/>
  <c r="N371" i="35"/>
  <c r="M371" i="35"/>
  <c r="L371" i="35"/>
  <c r="K371" i="35"/>
  <c r="J371" i="35"/>
  <c r="I371" i="35"/>
  <c r="H371" i="35"/>
  <c r="G371" i="35"/>
  <c r="N370" i="35"/>
  <c r="M370" i="35"/>
  <c r="L370" i="35"/>
  <c r="K370" i="35"/>
  <c r="J370" i="35"/>
  <c r="I370" i="35"/>
  <c r="H370" i="35"/>
  <c r="G370" i="35"/>
  <c r="N369" i="35"/>
  <c r="M369" i="35"/>
  <c r="L369" i="35"/>
  <c r="K369" i="35"/>
  <c r="J369" i="35"/>
  <c r="I369" i="35"/>
  <c r="H369" i="35"/>
  <c r="G369" i="35"/>
  <c r="N368" i="35"/>
  <c r="M368" i="35"/>
  <c r="L368" i="35"/>
  <c r="K368" i="35"/>
  <c r="J368" i="35"/>
  <c r="I368" i="35"/>
  <c r="H368" i="35"/>
  <c r="G368" i="35"/>
  <c r="N367" i="35"/>
  <c r="M367" i="35"/>
  <c r="L367" i="35"/>
  <c r="K367" i="35"/>
  <c r="J367" i="35"/>
  <c r="I367" i="35"/>
  <c r="H367" i="35"/>
  <c r="G367" i="35"/>
  <c r="N366" i="35"/>
  <c r="M366" i="35"/>
  <c r="L366" i="35"/>
  <c r="K366" i="35"/>
  <c r="J366" i="35"/>
  <c r="I366" i="35"/>
  <c r="H366" i="35"/>
  <c r="G366" i="35"/>
  <c r="N365" i="35"/>
  <c r="M365" i="35"/>
  <c r="L365" i="35"/>
  <c r="K365" i="35"/>
  <c r="J365" i="35"/>
  <c r="I365" i="35"/>
  <c r="H365" i="35"/>
  <c r="G365" i="35"/>
  <c r="N364" i="35"/>
  <c r="M364" i="35"/>
  <c r="L364" i="35"/>
  <c r="K364" i="35"/>
  <c r="J364" i="35"/>
  <c r="I364" i="35"/>
  <c r="H364" i="35"/>
  <c r="G364" i="35"/>
  <c r="N363" i="35"/>
  <c r="M363" i="35"/>
  <c r="L363" i="35"/>
  <c r="K363" i="35"/>
  <c r="J363" i="35"/>
  <c r="I363" i="35"/>
  <c r="H363" i="35"/>
  <c r="G363" i="35"/>
  <c r="N362" i="35"/>
  <c r="M362" i="35"/>
  <c r="L362" i="35"/>
  <c r="K362" i="35"/>
  <c r="J362" i="35"/>
  <c r="I362" i="35"/>
  <c r="H362" i="35"/>
  <c r="G362" i="35"/>
  <c r="N361" i="35"/>
  <c r="M361" i="35"/>
  <c r="L361" i="35"/>
  <c r="K361" i="35"/>
  <c r="J361" i="35"/>
  <c r="I361" i="35"/>
  <c r="H361" i="35"/>
  <c r="G361" i="35"/>
  <c r="N360" i="35"/>
  <c r="M360" i="35"/>
  <c r="L360" i="35"/>
  <c r="K360" i="35"/>
  <c r="J360" i="35"/>
  <c r="I360" i="35"/>
  <c r="H360" i="35"/>
  <c r="G360" i="35"/>
  <c r="N359" i="35"/>
  <c r="M359" i="35"/>
  <c r="L359" i="35"/>
  <c r="K359" i="35"/>
  <c r="J359" i="35"/>
  <c r="I359" i="35"/>
  <c r="H359" i="35"/>
  <c r="G359" i="35"/>
  <c r="N358" i="35"/>
  <c r="M358" i="35"/>
  <c r="L358" i="35"/>
  <c r="K358" i="35"/>
  <c r="J358" i="35"/>
  <c r="I358" i="35"/>
  <c r="H358" i="35"/>
  <c r="G358" i="35"/>
  <c r="N357" i="35"/>
  <c r="M357" i="35"/>
  <c r="L357" i="35"/>
  <c r="K357" i="35"/>
  <c r="J357" i="35"/>
  <c r="I357" i="35"/>
  <c r="H357" i="35"/>
  <c r="G357" i="35"/>
  <c r="N356" i="35"/>
  <c r="M356" i="35"/>
  <c r="L356" i="35"/>
  <c r="K356" i="35"/>
  <c r="J356" i="35"/>
  <c r="I356" i="35"/>
  <c r="H356" i="35"/>
  <c r="G356" i="35"/>
  <c r="N355" i="35"/>
  <c r="M355" i="35"/>
  <c r="L355" i="35"/>
  <c r="K355" i="35"/>
  <c r="J355" i="35"/>
  <c r="I355" i="35"/>
  <c r="H355" i="35"/>
  <c r="G355" i="35"/>
  <c r="N354" i="35"/>
  <c r="M354" i="35"/>
  <c r="L354" i="35"/>
  <c r="K354" i="35"/>
  <c r="J354" i="35"/>
  <c r="I354" i="35"/>
  <c r="H354" i="35"/>
  <c r="G354" i="35"/>
  <c r="N353" i="35"/>
  <c r="M353" i="35"/>
  <c r="L353" i="35"/>
  <c r="K353" i="35"/>
  <c r="J353" i="35"/>
  <c r="I353" i="35"/>
  <c r="H353" i="35"/>
  <c r="G353" i="35"/>
  <c r="N352" i="35"/>
  <c r="M352" i="35"/>
  <c r="L352" i="35"/>
  <c r="K352" i="35"/>
  <c r="J352" i="35"/>
  <c r="I352" i="35"/>
  <c r="H352" i="35"/>
  <c r="G352" i="35"/>
  <c r="N351" i="35"/>
  <c r="M351" i="35"/>
  <c r="L351" i="35"/>
  <c r="K351" i="35"/>
  <c r="J351" i="35"/>
  <c r="I351" i="35"/>
  <c r="H351" i="35"/>
  <c r="G351" i="35"/>
  <c r="N350" i="35"/>
  <c r="M350" i="35"/>
  <c r="L350" i="35"/>
  <c r="K350" i="35"/>
  <c r="J350" i="35"/>
  <c r="I350" i="35"/>
  <c r="H350" i="35"/>
  <c r="G350" i="35"/>
  <c r="N349" i="35"/>
  <c r="M349" i="35"/>
  <c r="L349" i="35"/>
  <c r="K349" i="35"/>
  <c r="J349" i="35"/>
  <c r="I349" i="35"/>
  <c r="H349" i="35"/>
  <c r="G349" i="35"/>
  <c r="N348" i="35"/>
  <c r="M348" i="35"/>
  <c r="L348" i="35"/>
  <c r="K348" i="35"/>
  <c r="J348" i="35"/>
  <c r="I348" i="35"/>
  <c r="H348" i="35"/>
  <c r="G348" i="35"/>
  <c r="N347" i="35"/>
  <c r="M347" i="35"/>
  <c r="L347" i="35"/>
  <c r="K347" i="35"/>
  <c r="J347" i="35"/>
  <c r="I347" i="35"/>
  <c r="H347" i="35"/>
  <c r="G347" i="35"/>
  <c r="N346" i="35"/>
  <c r="M346" i="35"/>
  <c r="L346" i="35"/>
  <c r="K346" i="35"/>
  <c r="J346" i="35"/>
  <c r="I346" i="35"/>
  <c r="H346" i="35"/>
  <c r="G346" i="35"/>
  <c r="N345" i="35"/>
  <c r="M345" i="35"/>
  <c r="L345" i="35"/>
  <c r="K345" i="35"/>
  <c r="J345" i="35"/>
  <c r="I345" i="35"/>
  <c r="H345" i="35"/>
  <c r="G345" i="35"/>
  <c r="N344" i="35"/>
  <c r="M344" i="35"/>
  <c r="L344" i="35"/>
  <c r="K344" i="35"/>
  <c r="J344" i="35"/>
  <c r="I344" i="35"/>
  <c r="H344" i="35"/>
  <c r="G344" i="35"/>
  <c r="N343" i="35"/>
  <c r="M343" i="35"/>
  <c r="L343" i="35"/>
  <c r="K343" i="35"/>
  <c r="J343" i="35"/>
  <c r="I343" i="35"/>
  <c r="H343" i="35"/>
  <c r="G343" i="35"/>
  <c r="N342" i="35"/>
  <c r="M342" i="35"/>
  <c r="L342" i="35"/>
  <c r="K342" i="35"/>
  <c r="J342" i="35"/>
  <c r="I342" i="35"/>
  <c r="H342" i="35"/>
  <c r="G342" i="35"/>
  <c r="N341" i="35"/>
  <c r="M341" i="35"/>
  <c r="L341" i="35"/>
  <c r="K341" i="35"/>
  <c r="J341" i="35"/>
  <c r="I341" i="35"/>
  <c r="H341" i="35"/>
  <c r="G341" i="35"/>
  <c r="N340" i="35"/>
  <c r="M340" i="35"/>
  <c r="L340" i="35"/>
  <c r="K340" i="35"/>
  <c r="J340" i="35"/>
  <c r="I340" i="35"/>
  <c r="H340" i="35"/>
  <c r="G340" i="35"/>
  <c r="N339" i="35"/>
  <c r="M339" i="35"/>
  <c r="L339" i="35"/>
  <c r="K339" i="35"/>
  <c r="J339" i="35"/>
  <c r="I339" i="35"/>
  <c r="H339" i="35"/>
  <c r="G339" i="35"/>
  <c r="N338" i="35"/>
  <c r="M338" i="35"/>
  <c r="L338" i="35"/>
  <c r="K338" i="35"/>
  <c r="J338" i="35"/>
  <c r="I338" i="35"/>
  <c r="H338" i="35"/>
  <c r="G338" i="35"/>
  <c r="N337" i="35"/>
  <c r="M337" i="35"/>
  <c r="L337" i="35"/>
  <c r="K337" i="35"/>
  <c r="J337" i="35"/>
  <c r="I337" i="35"/>
  <c r="H337" i="35"/>
  <c r="G337" i="35"/>
  <c r="N336" i="35"/>
  <c r="M336" i="35"/>
  <c r="L336" i="35"/>
  <c r="K336" i="35"/>
  <c r="J336" i="35"/>
  <c r="I336" i="35"/>
  <c r="H336" i="35"/>
  <c r="G336" i="35"/>
  <c r="N335" i="35"/>
  <c r="M335" i="35"/>
  <c r="L335" i="35"/>
  <c r="K335" i="35"/>
  <c r="J335" i="35"/>
  <c r="I335" i="35"/>
  <c r="H335" i="35"/>
  <c r="G335" i="35"/>
  <c r="N334" i="35"/>
  <c r="M334" i="35"/>
  <c r="L334" i="35"/>
  <c r="K334" i="35"/>
  <c r="J334" i="35"/>
  <c r="I334" i="35"/>
  <c r="H334" i="35"/>
  <c r="G334" i="35"/>
  <c r="N333" i="35"/>
  <c r="M333" i="35"/>
  <c r="L333" i="35"/>
  <c r="K333" i="35"/>
  <c r="J333" i="35"/>
  <c r="I333" i="35"/>
  <c r="H333" i="35"/>
  <c r="G333" i="35"/>
  <c r="N332" i="35"/>
  <c r="M332" i="35"/>
  <c r="L332" i="35"/>
  <c r="K332" i="35"/>
  <c r="J332" i="35"/>
  <c r="I332" i="35"/>
  <c r="H332" i="35"/>
  <c r="G332" i="35"/>
  <c r="N331" i="35"/>
  <c r="M331" i="35"/>
  <c r="L331" i="35"/>
  <c r="K331" i="35"/>
  <c r="J331" i="35"/>
  <c r="I331" i="35"/>
  <c r="H331" i="35"/>
  <c r="G331" i="35"/>
  <c r="N330" i="35"/>
  <c r="M330" i="35"/>
  <c r="L330" i="35"/>
  <c r="K330" i="35"/>
  <c r="J330" i="35"/>
  <c r="I330" i="35"/>
  <c r="H330" i="35"/>
  <c r="G330" i="35"/>
  <c r="N329" i="35"/>
  <c r="M329" i="35"/>
  <c r="L329" i="35"/>
  <c r="K329" i="35"/>
  <c r="J329" i="35"/>
  <c r="I329" i="35"/>
  <c r="H329" i="35"/>
  <c r="G329" i="35"/>
  <c r="N328" i="35"/>
  <c r="M328" i="35"/>
  <c r="L328" i="35"/>
  <c r="K328" i="35"/>
  <c r="J328" i="35"/>
  <c r="I328" i="35"/>
  <c r="H328" i="35"/>
  <c r="G328" i="35"/>
  <c r="N327" i="35"/>
  <c r="M327" i="35"/>
  <c r="L327" i="35"/>
  <c r="K327" i="35"/>
  <c r="J327" i="35"/>
  <c r="I327" i="35"/>
  <c r="H327" i="35"/>
  <c r="G327" i="35"/>
  <c r="N326" i="35"/>
  <c r="M326" i="35"/>
  <c r="L326" i="35"/>
  <c r="K326" i="35"/>
  <c r="J326" i="35"/>
  <c r="I326" i="35"/>
  <c r="H326" i="35"/>
  <c r="G326" i="35"/>
  <c r="N325" i="35"/>
  <c r="M325" i="35"/>
  <c r="L325" i="35"/>
  <c r="K325" i="35"/>
  <c r="J325" i="35"/>
  <c r="I325" i="35"/>
  <c r="H325" i="35"/>
  <c r="G325" i="35"/>
  <c r="N324" i="35"/>
  <c r="M324" i="35"/>
  <c r="L324" i="35"/>
  <c r="K324" i="35"/>
  <c r="J324" i="35"/>
  <c r="I324" i="35"/>
  <c r="H324" i="35"/>
  <c r="G324" i="35"/>
  <c r="N323" i="35"/>
  <c r="M323" i="35"/>
  <c r="L323" i="35"/>
  <c r="K323" i="35"/>
  <c r="J323" i="35"/>
  <c r="I323" i="35"/>
  <c r="H323" i="35"/>
  <c r="G323" i="35"/>
  <c r="N322" i="35"/>
  <c r="M322" i="35"/>
  <c r="L322" i="35"/>
  <c r="K322" i="35"/>
  <c r="J322" i="35"/>
  <c r="I322" i="35"/>
  <c r="H322" i="35"/>
  <c r="G322" i="35"/>
  <c r="N321" i="35"/>
  <c r="M321" i="35"/>
  <c r="L321" i="35"/>
  <c r="K321" i="35"/>
  <c r="J321" i="35"/>
  <c r="I321" i="35"/>
  <c r="H321" i="35"/>
  <c r="G321" i="35"/>
  <c r="N320" i="35"/>
  <c r="M320" i="35"/>
  <c r="L320" i="35"/>
  <c r="K320" i="35"/>
  <c r="J320" i="35"/>
  <c r="I320" i="35"/>
  <c r="H320" i="35"/>
  <c r="G320" i="35"/>
  <c r="N319" i="35"/>
  <c r="M319" i="35"/>
  <c r="L319" i="35"/>
  <c r="K319" i="35"/>
  <c r="J319" i="35"/>
  <c r="I319" i="35"/>
  <c r="H319" i="35"/>
  <c r="G319" i="35"/>
  <c r="N318" i="35"/>
  <c r="M318" i="35"/>
  <c r="L318" i="35"/>
  <c r="K318" i="35"/>
  <c r="J318" i="35"/>
  <c r="I318" i="35"/>
  <c r="H318" i="35"/>
  <c r="G318" i="35"/>
  <c r="N317" i="35"/>
  <c r="M317" i="35"/>
  <c r="L317" i="35"/>
  <c r="K317" i="35"/>
  <c r="J317" i="35"/>
  <c r="I317" i="35"/>
  <c r="H317" i="35"/>
  <c r="G317" i="35"/>
  <c r="N316" i="35"/>
  <c r="M316" i="35"/>
  <c r="L316" i="35"/>
  <c r="K316" i="35"/>
  <c r="J316" i="35"/>
  <c r="I316" i="35"/>
  <c r="H316" i="35"/>
  <c r="G316" i="35"/>
  <c r="N315" i="35"/>
  <c r="M315" i="35"/>
  <c r="L315" i="35"/>
  <c r="K315" i="35"/>
  <c r="J315" i="35"/>
  <c r="I315" i="35"/>
  <c r="H315" i="35"/>
  <c r="G315" i="35"/>
  <c r="N314" i="35"/>
  <c r="M314" i="35"/>
  <c r="L314" i="35"/>
  <c r="K314" i="35"/>
  <c r="J314" i="35"/>
  <c r="I314" i="35"/>
  <c r="H314" i="35"/>
  <c r="G314" i="35"/>
  <c r="N313" i="35"/>
  <c r="M313" i="35"/>
  <c r="L313" i="35"/>
  <c r="K313" i="35"/>
  <c r="J313" i="35"/>
  <c r="I313" i="35"/>
  <c r="H313" i="35"/>
  <c r="G313" i="35"/>
  <c r="N312" i="35"/>
  <c r="M312" i="35"/>
  <c r="L312" i="35"/>
  <c r="K312" i="35"/>
  <c r="J312" i="35"/>
  <c r="I312" i="35"/>
  <c r="H312" i="35"/>
  <c r="G312" i="35"/>
  <c r="N311" i="35"/>
  <c r="M311" i="35"/>
  <c r="L311" i="35"/>
  <c r="K311" i="35"/>
  <c r="J311" i="35"/>
  <c r="I311" i="35"/>
  <c r="H311" i="35"/>
  <c r="G311" i="35"/>
  <c r="N310" i="35"/>
  <c r="M310" i="35"/>
  <c r="L310" i="35"/>
  <c r="K310" i="35"/>
  <c r="J310" i="35"/>
  <c r="I310" i="35"/>
  <c r="H310" i="35"/>
  <c r="G310" i="35"/>
  <c r="N309" i="35"/>
  <c r="M309" i="35"/>
  <c r="L309" i="35"/>
  <c r="K309" i="35"/>
  <c r="J309" i="35"/>
  <c r="I309" i="35"/>
  <c r="H309" i="35"/>
  <c r="G309" i="35"/>
  <c r="N308" i="35"/>
  <c r="M308" i="35"/>
  <c r="L308" i="35"/>
  <c r="K308" i="35"/>
  <c r="J308" i="35"/>
  <c r="I308" i="35"/>
  <c r="H308" i="35"/>
  <c r="G308" i="35"/>
  <c r="N307" i="35"/>
  <c r="M307" i="35"/>
  <c r="M382" i="35" s="1"/>
  <c r="L307" i="35"/>
  <c r="K307" i="35"/>
  <c r="K382" i="35" s="1"/>
  <c r="J307" i="35"/>
  <c r="I307" i="35"/>
  <c r="I382" i="35" s="1"/>
  <c r="H307" i="35"/>
  <c r="G307" i="35"/>
  <c r="G382" i="35" s="1"/>
  <c r="N305" i="35"/>
  <c r="M305" i="35"/>
  <c r="L305" i="35"/>
  <c r="K305" i="35"/>
  <c r="J305" i="35"/>
  <c r="I305" i="35"/>
  <c r="H305" i="35"/>
  <c r="G305" i="35"/>
  <c r="N304" i="35"/>
  <c r="M304" i="35"/>
  <c r="L304" i="35"/>
  <c r="K304" i="35"/>
  <c r="J304" i="35"/>
  <c r="I304" i="35"/>
  <c r="H304" i="35"/>
  <c r="G304" i="35"/>
  <c r="N303" i="35"/>
  <c r="M303" i="35"/>
  <c r="L303" i="35"/>
  <c r="K303" i="35"/>
  <c r="J303" i="35"/>
  <c r="I303" i="35"/>
  <c r="H303" i="35"/>
  <c r="G303" i="35"/>
  <c r="N302" i="35"/>
  <c r="M302" i="35"/>
  <c r="L302" i="35"/>
  <c r="K302" i="35"/>
  <c r="J302" i="35"/>
  <c r="I302" i="35"/>
  <c r="H302" i="35"/>
  <c r="G302" i="35"/>
  <c r="N301" i="35"/>
  <c r="M301" i="35"/>
  <c r="L301" i="35"/>
  <c r="K301" i="35"/>
  <c r="J301" i="35"/>
  <c r="I301" i="35"/>
  <c r="H301" i="35"/>
  <c r="G301" i="35"/>
  <c r="N300" i="35"/>
  <c r="M300" i="35"/>
  <c r="L300" i="35"/>
  <c r="K300" i="35"/>
  <c r="J300" i="35"/>
  <c r="I300" i="35"/>
  <c r="H300" i="35"/>
  <c r="G300" i="35"/>
  <c r="N299" i="35"/>
  <c r="M299" i="35"/>
  <c r="L299" i="35"/>
  <c r="K299" i="35"/>
  <c r="J299" i="35"/>
  <c r="I299" i="35"/>
  <c r="H299" i="35"/>
  <c r="G299" i="35"/>
  <c r="N298" i="35"/>
  <c r="M298" i="35"/>
  <c r="L298" i="35"/>
  <c r="K298" i="35"/>
  <c r="J298" i="35"/>
  <c r="I298" i="35"/>
  <c r="H298" i="35"/>
  <c r="G298" i="35"/>
  <c r="N297" i="35"/>
  <c r="M297" i="35"/>
  <c r="L297" i="35"/>
  <c r="K297" i="35"/>
  <c r="J297" i="35"/>
  <c r="I297" i="35"/>
  <c r="H297" i="35"/>
  <c r="G297" i="35"/>
  <c r="N296" i="35"/>
  <c r="M296" i="35"/>
  <c r="L296" i="35"/>
  <c r="K296" i="35"/>
  <c r="J296" i="35"/>
  <c r="I296" i="35"/>
  <c r="H296" i="35"/>
  <c r="G296" i="35"/>
  <c r="N295" i="35"/>
  <c r="M295" i="35"/>
  <c r="L295" i="35"/>
  <c r="K295" i="35"/>
  <c r="J295" i="35"/>
  <c r="I295" i="35"/>
  <c r="H295" i="35"/>
  <c r="G295" i="35"/>
  <c r="N294" i="35"/>
  <c r="M294" i="35"/>
  <c r="L294" i="35"/>
  <c r="K294" i="35"/>
  <c r="J294" i="35"/>
  <c r="I294" i="35"/>
  <c r="H294" i="35"/>
  <c r="G294" i="35"/>
  <c r="N293" i="35"/>
  <c r="M293" i="35"/>
  <c r="L293" i="35"/>
  <c r="K293" i="35"/>
  <c r="J293" i="35"/>
  <c r="I293" i="35"/>
  <c r="H293" i="35"/>
  <c r="G293" i="35"/>
  <c r="N292" i="35"/>
  <c r="M292" i="35"/>
  <c r="L292" i="35"/>
  <c r="K292" i="35"/>
  <c r="J292" i="35"/>
  <c r="I292" i="35"/>
  <c r="H292" i="35"/>
  <c r="G292" i="35"/>
  <c r="N291" i="35"/>
  <c r="M291" i="35"/>
  <c r="L291" i="35"/>
  <c r="K291" i="35"/>
  <c r="J291" i="35"/>
  <c r="I291" i="35"/>
  <c r="H291" i="35"/>
  <c r="G291" i="35"/>
  <c r="N290" i="35"/>
  <c r="M290" i="35"/>
  <c r="L290" i="35"/>
  <c r="K290" i="35"/>
  <c r="J290" i="35"/>
  <c r="I290" i="35"/>
  <c r="H290" i="35"/>
  <c r="G290" i="35"/>
  <c r="N289" i="35"/>
  <c r="M289" i="35"/>
  <c r="L289" i="35"/>
  <c r="K289" i="35"/>
  <c r="J289" i="35"/>
  <c r="I289" i="35"/>
  <c r="H289" i="35"/>
  <c r="G289" i="35"/>
  <c r="N288" i="35"/>
  <c r="M288" i="35"/>
  <c r="L288" i="35"/>
  <c r="K288" i="35"/>
  <c r="J288" i="35"/>
  <c r="I288" i="35"/>
  <c r="H288" i="35"/>
  <c r="G288" i="35"/>
  <c r="N287" i="35"/>
  <c r="M287" i="35"/>
  <c r="L287" i="35"/>
  <c r="K287" i="35"/>
  <c r="J287" i="35"/>
  <c r="I287" i="35"/>
  <c r="H287" i="35"/>
  <c r="G287" i="35"/>
  <c r="N286" i="35"/>
  <c r="M286" i="35"/>
  <c r="L286" i="35"/>
  <c r="K286" i="35"/>
  <c r="J286" i="35"/>
  <c r="I286" i="35"/>
  <c r="H286" i="35"/>
  <c r="G286" i="35"/>
  <c r="N285" i="35"/>
  <c r="M285" i="35"/>
  <c r="L285" i="35"/>
  <c r="K285" i="35"/>
  <c r="J285" i="35"/>
  <c r="I285" i="35"/>
  <c r="H285" i="35"/>
  <c r="G285" i="35"/>
  <c r="N284" i="35"/>
  <c r="M284" i="35"/>
  <c r="L284" i="35"/>
  <c r="K284" i="35"/>
  <c r="J284" i="35"/>
  <c r="I284" i="35"/>
  <c r="H284" i="35"/>
  <c r="G284" i="35"/>
  <c r="N283" i="35"/>
  <c r="M283" i="35"/>
  <c r="L283" i="35"/>
  <c r="K283" i="35"/>
  <c r="J283" i="35"/>
  <c r="I283" i="35"/>
  <c r="H283" i="35"/>
  <c r="G283" i="35"/>
  <c r="N282" i="35"/>
  <c r="M282" i="35"/>
  <c r="L282" i="35"/>
  <c r="K282" i="35"/>
  <c r="J282" i="35"/>
  <c r="I282" i="35"/>
  <c r="H282" i="35"/>
  <c r="G282" i="35"/>
  <c r="N281" i="35"/>
  <c r="M281" i="35"/>
  <c r="L281" i="35"/>
  <c r="K281" i="35"/>
  <c r="J281" i="35"/>
  <c r="I281" i="35"/>
  <c r="H281" i="35"/>
  <c r="G281" i="35"/>
  <c r="N280" i="35"/>
  <c r="M280" i="35"/>
  <c r="L280" i="35"/>
  <c r="K280" i="35"/>
  <c r="J280" i="35"/>
  <c r="I280" i="35"/>
  <c r="H280" i="35"/>
  <c r="G280" i="35"/>
  <c r="N279" i="35"/>
  <c r="M279" i="35"/>
  <c r="L279" i="35"/>
  <c r="K279" i="35"/>
  <c r="J279" i="35"/>
  <c r="I279" i="35"/>
  <c r="H279" i="35"/>
  <c r="G279" i="35"/>
  <c r="N278" i="35"/>
  <c r="M278" i="35"/>
  <c r="L278" i="35"/>
  <c r="K278" i="35"/>
  <c r="J278" i="35"/>
  <c r="I278" i="35"/>
  <c r="H278" i="35"/>
  <c r="G278" i="35"/>
  <c r="N277" i="35"/>
  <c r="M277" i="35"/>
  <c r="L277" i="35"/>
  <c r="K277" i="35"/>
  <c r="J277" i="35"/>
  <c r="I277" i="35"/>
  <c r="H277" i="35"/>
  <c r="G277" i="35"/>
  <c r="N276" i="35"/>
  <c r="M276" i="35"/>
  <c r="L276" i="35"/>
  <c r="K276" i="35"/>
  <c r="J276" i="35"/>
  <c r="I276" i="35"/>
  <c r="H276" i="35"/>
  <c r="G276" i="35"/>
  <c r="N275" i="35"/>
  <c r="M275" i="35"/>
  <c r="L275" i="35"/>
  <c r="K275" i="35"/>
  <c r="J275" i="35"/>
  <c r="I275" i="35"/>
  <c r="H275" i="35"/>
  <c r="G275" i="35"/>
  <c r="N274" i="35"/>
  <c r="M274" i="35"/>
  <c r="L274" i="35"/>
  <c r="K274" i="35"/>
  <c r="J274" i="35"/>
  <c r="I274" i="35"/>
  <c r="H274" i="35"/>
  <c r="G274" i="35"/>
  <c r="N273" i="35"/>
  <c r="M273" i="35"/>
  <c r="L273" i="35"/>
  <c r="K273" i="35"/>
  <c r="J273" i="35"/>
  <c r="I273" i="35"/>
  <c r="H273" i="35"/>
  <c r="G273" i="35"/>
  <c r="N272" i="35"/>
  <c r="M272" i="35"/>
  <c r="L272" i="35"/>
  <c r="K272" i="35"/>
  <c r="J272" i="35"/>
  <c r="I272" i="35"/>
  <c r="H272" i="35"/>
  <c r="G272" i="35"/>
  <c r="N271" i="35"/>
  <c r="M271" i="35"/>
  <c r="L271" i="35"/>
  <c r="K271" i="35"/>
  <c r="J271" i="35"/>
  <c r="I271" i="35"/>
  <c r="H271" i="35"/>
  <c r="G271" i="35"/>
  <c r="N270" i="35"/>
  <c r="M270" i="35"/>
  <c r="L270" i="35"/>
  <c r="K270" i="35"/>
  <c r="J270" i="35"/>
  <c r="I270" i="35"/>
  <c r="H270" i="35"/>
  <c r="G270" i="35"/>
  <c r="N269" i="35"/>
  <c r="M269" i="35"/>
  <c r="L269" i="35"/>
  <c r="K269" i="35"/>
  <c r="J269" i="35"/>
  <c r="I269" i="35"/>
  <c r="H269" i="35"/>
  <c r="G269" i="35"/>
  <c r="N268" i="35"/>
  <c r="M268" i="35"/>
  <c r="L268" i="35"/>
  <c r="K268" i="35"/>
  <c r="J268" i="35"/>
  <c r="I268" i="35"/>
  <c r="H268" i="35"/>
  <c r="G268" i="35"/>
  <c r="N267" i="35"/>
  <c r="M267" i="35"/>
  <c r="L267" i="35"/>
  <c r="K267" i="35"/>
  <c r="J267" i="35"/>
  <c r="I267" i="35"/>
  <c r="H267" i="35"/>
  <c r="G267" i="35"/>
  <c r="N266" i="35"/>
  <c r="M266" i="35"/>
  <c r="L266" i="35"/>
  <c r="K266" i="35"/>
  <c r="J266" i="35"/>
  <c r="I266" i="35"/>
  <c r="H266" i="35"/>
  <c r="G266" i="35"/>
  <c r="N265" i="35"/>
  <c r="M265" i="35"/>
  <c r="L265" i="35"/>
  <c r="K265" i="35"/>
  <c r="J265" i="35"/>
  <c r="I265" i="35"/>
  <c r="H265" i="35"/>
  <c r="G265" i="35"/>
  <c r="N264" i="35"/>
  <c r="M264" i="35"/>
  <c r="L264" i="35"/>
  <c r="K264" i="35"/>
  <c r="J264" i="35"/>
  <c r="I264" i="35"/>
  <c r="H264" i="35"/>
  <c r="G264" i="35"/>
  <c r="N263" i="35"/>
  <c r="M263" i="35"/>
  <c r="L263" i="35"/>
  <c r="K263" i="35"/>
  <c r="J263" i="35"/>
  <c r="I263" i="35"/>
  <c r="H263" i="35"/>
  <c r="G263" i="35"/>
  <c r="N262" i="35"/>
  <c r="M262" i="35"/>
  <c r="L262" i="35"/>
  <c r="K262" i="35"/>
  <c r="J262" i="35"/>
  <c r="I262" i="35"/>
  <c r="H262" i="35"/>
  <c r="G262" i="35"/>
  <c r="N261" i="35"/>
  <c r="M261" i="35"/>
  <c r="L261" i="35"/>
  <c r="K261" i="35"/>
  <c r="J261" i="35"/>
  <c r="I261" i="35"/>
  <c r="H261" i="35"/>
  <c r="G261" i="35"/>
  <c r="N260" i="35"/>
  <c r="M260" i="35"/>
  <c r="L260" i="35"/>
  <c r="K260" i="35"/>
  <c r="J260" i="35"/>
  <c r="I260" i="35"/>
  <c r="H260" i="35"/>
  <c r="G260" i="35"/>
  <c r="N259" i="35"/>
  <c r="M259" i="35"/>
  <c r="L259" i="35"/>
  <c r="K259" i="35"/>
  <c r="J259" i="35"/>
  <c r="I259" i="35"/>
  <c r="H259" i="35"/>
  <c r="G259" i="35"/>
  <c r="N258" i="35"/>
  <c r="M258" i="35"/>
  <c r="L258" i="35"/>
  <c r="K258" i="35"/>
  <c r="J258" i="35"/>
  <c r="I258" i="35"/>
  <c r="H258" i="35"/>
  <c r="G258" i="35"/>
  <c r="N257" i="35"/>
  <c r="M257" i="35"/>
  <c r="L257" i="35"/>
  <c r="K257" i="35"/>
  <c r="J257" i="35"/>
  <c r="I257" i="35"/>
  <c r="H257" i="35"/>
  <c r="G257" i="35"/>
  <c r="N256" i="35"/>
  <c r="M256" i="35"/>
  <c r="L256" i="35"/>
  <c r="K256" i="35"/>
  <c r="J256" i="35"/>
  <c r="I256" i="35"/>
  <c r="H256" i="35"/>
  <c r="G256" i="35"/>
  <c r="N255" i="35"/>
  <c r="M255" i="35"/>
  <c r="L255" i="35"/>
  <c r="K255" i="35"/>
  <c r="J255" i="35"/>
  <c r="I255" i="35"/>
  <c r="H255" i="35"/>
  <c r="G255" i="35"/>
  <c r="N254" i="35"/>
  <c r="M254" i="35"/>
  <c r="L254" i="35"/>
  <c r="K254" i="35"/>
  <c r="J254" i="35"/>
  <c r="I254" i="35"/>
  <c r="H254" i="35"/>
  <c r="G254" i="35"/>
  <c r="N253" i="35"/>
  <c r="M253" i="35"/>
  <c r="L253" i="35"/>
  <c r="K253" i="35"/>
  <c r="J253" i="35"/>
  <c r="I253" i="35"/>
  <c r="H253" i="35"/>
  <c r="G253" i="35"/>
  <c r="N252" i="35"/>
  <c r="M252" i="35"/>
  <c r="L252" i="35"/>
  <c r="K252" i="35"/>
  <c r="J252" i="35"/>
  <c r="I252" i="35"/>
  <c r="H252" i="35"/>
  <c r="G252" i="35"/>
  <c r="N251" i="35"/>
  <c r="M251" i="35"/>
  <c r="L251" i="35"/>
  <c r="K251" i="35"/>
  <c r="J251" i="35"/>
  <c r="I251" i="35"/>
  <c r="H251" i="35"/>
  <c r="G251" i="35"/>
  <c r="N250" i="35"/>
  <c r="M250" i="35"/>
  <c r="L250" i="35"/>
  <c r="K250" i="35"/>
  <c r="J250" i="35"/>
  <c r="I250" i="35"/>
  <c r="H250" i="35"/>
  <c r="G250" i="35"/>
  <c r="N249" i="35"/>
  <c r="M249" i="35"/>
  <c r="L249" i="35"/>
  <c r="K249" i="35"/>
  <c r="J249" i="35"/>
  <c r="I249" i="35"/>
  <c r="H249" i="35"/>
  <c r="G249" i="35"/>
  <c r="N248" i="35"/>
  <c r="M248" i="35"/>
  <c r="L248" i="35"/>
  <c r="K248" i="35"/>
  <c r="J248" i="35"/>
  <c r="I248" i="35"/>
  <c r="H248" i="35"/>
  <c r="G248" i="35"/>
  <c r="N247" i="35"/>
  <c r="M247" i="35"/>
  <c r="L247" i="35"/>
  <c r="K247" i="35"/>
  <c r="J247" i="35"/>
  <c r="I247" i="35"/>
  <c r="H247" i="35"/>
  <c r="G247" i="35"/>
  <c r="N246" i="35"/>
  <c r="M246" i="35"/>
  <c r="L246" i="35"/>
  <c r="K246" i="35"/>
  <c r="J246" i="35"/>
  <c r="I246" i="35"/>
  <c r="H246" i="35"/>
  <c r="G246" i="35"/>
  <c r="N245" i="35"/>
  <c r="M245" i="35"/>
  <c r="L245" i="35"/>
  <c r="K245" i="35"/>
  <c r="J245" i="35"/>
  <c r="I245" i="35"/>
  <c r="H245" i="35"/>
  <c r="G245" i="35"/>
  <c r="N244" i="35"/>
  <c r="M244" i="35"/>
  <c r="L244" i="35"/>
  <c r="K244" i="35"/>
  <c r="J244" i="35"/>
  <c r="I244" i="35"/>
  <c r="H244" i="35"/>
  <c r="G244" i="35"/>
  <c r="N243" i="35"/>
  <c r="M243" i="35"/>
  <c r="L243" i="35"/>
  <c r="K243" i="35"/>
  <c r="J243" i="35"/>
  <c r="I243" i="35"/>
  <c r="H243" i="35"/>
  <c r="G243" i="35"/>
  <c r="N242" i="35"/>
  <c r="M242" i="35"/>
  <c r="L242" i="35"/>
  <c r="K242" i="35"/>
  <c r="J242" i="35"/>
  <c r="I242" i="35"/>
  <c r="H242" i="35"/>
  <c r="G242" i="35"/>
  <c r="N241" i="35"/>
  <c r="M241" i="35"/>
  <c r="L241" i="35"/>
  <c r="K241" i="35"/>
  <c r="J241" i="35"/>
  <c r="I241" i="35"/>
  <c r="H241" i="35"/>
  <c r="G241" i="35"/>
  <c r="N240" i="35"/>
  <c r="M240" i="35"/>
  <c r="L240" i="35"/>
  <c r="K240" i="35"/>
  <c r="J240" i="35"/>
  <c r="I240" i="35"/>
  <c r="H240" i="35"/>
  <c r="G240" i="35"/>
  <c r="N239" i="35"/>
  <c r="M239" i="35"/>
  <c r="L239" i="35"/>
  <c r="K239" i="35"/>
  <c r="J239" i="35"/>
  <c r="I239" i="35"/>
  <c r="H239" i="35"/>
  <c r="G239" i="35"/>
  <c r="N238" i="35"/>
  <c r="M238" i="35"/>
  <c r="L238" i="35"/>
  <c r="K238" i="35"/>
  <c r="J238" i="35"/>
  <c r="I238" i="35"/>
  <c r="H238" i="35"/>
  <c r="G238" i="35"/>
  <c r="N237" i="35"/>
  <c r="M237" i="35"/>
  <c r="L237" i="35"/>
  <c r="K237" i="35"/>
  <c r="J237" i="35"/>
  <c r="I237" i="35"/>
  <c r="H237" i="35"/>
  <c r="G237" i="35"/>
  <c r="N236" i="35"/>
  <c r="M236" i="35"/>
  <c r="L236" i="35"/>
  <c r="K236" i="35"/>
  <c r="J236" i="35"/>
  <c r="I236" i="35"/>
  <c r="H236" i="35"/>
  <c r="G236" i="35"/>
  <c r="N235" i="35"/>
  <c r="M235" i="35"/>
  <c r="L235" i="35"/>
  <c r="K235" i="35"/>
  <c r="J235" i="35"/>
  <c r="I235" i="35"/>
  <c r="H235" i="35"/>
  <c r="G235" i="35"/>
  <c r="N234" i="35"/>
  <c r="M234" i="35"/>
  <c r="L234" i="35"/>
  <c r="K234" i="35"/>
  <c r="J234" i="35"/>
  <c r="I234" i="35"/>
  <c r="H234" i="35"/>
  <c r="G234" i="35"/>
  <c r="N233" i="35"/>
  <c r="M233" i="35"/>
  <c r="L233" i="35"/>
  <c r="K233" i="35"/>
  <c r="J233" i="35"/>
  <c r="I233" i="35"/>
  <c r="H233" i="35"/>
  <c r="G233" i="35"/>
  <c r="N232" i="35"/>
  <c r="M232" i="35"/>
  <c r="L232" i="35"/>
  <c r="K232" i="35"/>
  <c r="J232" i="35"/>
  <c r="I232" i="35"/>
  <c r="H232" i="35"/>
  <c r="G232" i="35"/>
  <c r="N231" i="35"/>
  <c r="N306" i="35" s="1"/>
  <c r="M231" i="35"/>
  <c r="M306" i="35" s="1"/>
  <c r="L231" i="35"/>
  <c r="L306" i="35" s="1"/>
  <c r="K231" i="35"/>
  <c r="K306" i="35" s="1"/>
  <c r="J231" i="35"/>
  <c r="J306" i="35" s="1"/>
  <c r="I231" i="35"/>
  <c r="I306" i="35" s="1"/>
  <c r="H231" i="35"/>
  <c r="H306" i="35" s="1"/>
  <c r="G231" i="35"/>
  <c r="G306" i="35" s="1"/>
  <c r="N230" i="35"/>
  <c r="L230" i="35"/>
  <c r="J230" i="35"/>
  <c r="H230" i="35"/>
  <c r="N229" i="35"/>
  <c r="M229" i="35"/>
  <c r="L229" i="35"/>
  <c r="K229" i="35"/>
  <c r="J229" i="35"/>
  <c r="I229" i="35"/>
  <c r="H229" i="35"/>
  <c r="G229" i="35"/>
  <c r="N228" i="35"/>
  <c r="M228" i="35"/>
  <c r="L228" i="35"/>
  <c r="K228" i="35"/>
  <c r="J228" i="35"/>
  <c r="I228" i="35"/>
  <c r="H228" i="35"/>
  <c r="G228" i="35"/>
  <c r="N227" i="35"/>
  <c r="M227" i="35"/>
  <c r="L227" i="35"/>
  <c r="K227" i="35"/>
  <c r="J227" i="35"/>
  <c r="I227" i="35"/>
  <c r="H227" i="35"/>
  <c r="G227" i="35"/>
  <c r="N226" i="35"/>
  <c r="M226" i="35"/>
  <c r="L226" i="35"/>
  <c r="K226" i="35"/>
  <c r="J226" i="35"/>
  <c r="I226" i="35"/>
  <c r="H226" i="35"/>
  <c r="G226" i="35"/>
  <c r="N225" i="35"/>
  <c r="M225" i="35"/>
  <c r="L225" i="35"/>
  <c r="K225" i="35"/>
  <c r="J225" i="35"/>
  <c r="I225" i="35"/>
  <c r="H225" i="35"/>
  <c r="G225" i="35"/>
  <c r="N224" i="35"/>
  <c r="M224" i="35"/>
  <c r="L224" i="35"/>
  <c r="K224" i="35"/>
  <c r="J224" i="35"/>
  <c r="I224" i="35"/>
  <c r="H224" i="35"/>
  <c r="G224" i="35"/>
  <c r="N223" i="35"/>
  <c r="M223" i="35"/>
  <c r="L223" i="35"/>
  <c r="K223" i="35"/>
  <c r="J223" i="35"/>
  <c r="I223" i="35"/>
  <c r="H223" i="35"/>
  <c r="G223" i="35"/>
  <c r="N222" i="35"/>
  <c r="M222" i="35"/>
  <c r="L222" i="35"/>
  <c r="K222" i="35"/>
  <c r="J222" i="35"/>
  <c r="I222" i="35"/>
  <c r="H222" i="35"/>
  <c r="G222" i="35"/>
  <c r="N221" i="35"/>
  <c r="M221" i="35"/>
  <c r="L221" i="35"/>
  <c r="K221" i="35"/>
  <c r="J221" i="35"/>
  <c r="I221" i="35"/>
  <c r="H221" i="35"/>
  <c r="G221" i="35"/>
  <c r="N220" i="35"/>
  <c r="M220" i="35"/>
  <c r="L220" i="35"/>
  <c r="K220" i="35"/>
  <c r="J220" i="35"/>
  <c r="I220" i="35"/>
  <c r="H220" i="35"/>
  <c r="G220" i="35"/>
  <c r="N219" i="35"/>
  <c r="M219" i="35"/>
  <c r="L219" i="35"/>
  <c r="K219" i="35"/>
  <c r="J219" i="35"/>
  <c r="I219" i="35"/>
  <c r="H219" i="35"/>
  <c r="G219" i="35"/>
  <c r="N218" i="35"/>
  <c r="M218" i="35"/>
  <c r="L218" i="35"/>
  <c r="K218" i="35"/>
  <c r="J218" i="35"/>
  <c r="I218" i="35"/>
  <c r="H218" i="35"/>
  <c r="G218" i="35"/>
  <c r="N217" i="35"/>
  <c r="M217" i="35"/>
  <c r="L217" i="35"/>
  <c r="K217" i="35"/>
  <c r="J217" i="35"/>
  <c r="I217" i="35"/>
  <c r="H217" i="35"/>
  <c r="G217" i="35"/>
  <c r="N216" i="35"/>
  <c r="M216" i="35"/>
  <c r="L216" i="35"/>
  <c r="K216" i="35"/>
  <c r="J216" i="35"/>
  <c r="I216" i="35"/>
  <c r="H216" i="35"/>
  <c r="G216" i="35"/>
  <c r="N215" i="35"/>
  <c r="M215" i="35"/>
  <c r="L215" i="35"/>
  <c r="K215" i="35"/>
  <c r="J215" i="35"/>
  <c r="I215" i="35"/>
  <c r="H215" i="35"/>
  <c r="G215" i="35"/>
  <c r="N214" i="35"/>
  <c r="M214" i="35"/>
  <c r="L214" i="35"/>
  <c r="K214" i="35"/>
  <c r="J214" i="35"/>
  <c r="I214" i="35"/>
  <c r="H214" i="35"/>
  <c r="G214" i="35"/>
  <c r="N213" i="35"/>
  <c r="M213" i="35"/>
  <c r="L213" i="35"/>
  <c r="K213" i="35"/>
  <c r="J213" i="35"/>
  <c r="I213" i="35"/>
  <c r="H213" i="35"/>
  <c r="G213" i="35"/>
  <c r="N212" i="35"/>
  <c r="M212" i="35"/>
  <c r="L212" i="35"/>
  <c r="K212" i="35"/>
  <c r="J212" i="35"/>
  <c r="I212" i="35"/>
  <c r="H212" i="35"/>
  <c r="G212" i="35"/>
  <c r="N211" i="35"/>
  <c r="M211" i="35"/>
  <c r="L211" i="35"/>
  <c r="K211" i="35"/>
  <c r="J211" i="35"/>
  <c r="I211" i="35"/>
  <c r="H211" i="35"/>
  <c r="G211" i="35"/>
  <c r="N210" i="35"/>
  <c r="M210" i="35"/>
  <c r="L210" i="35"/>
  <c r="K210" i="35"/>
  <c r="J210" i="35"/>
  <c r="I210" i="35"/>
  <c r="H210" i="35"/>
  <c r="G210" i="35"/>
  <c r="N209" i="35"/>
  <c r="M209" i="35"/>
  <c r="L209" i="35"/>
  <c r="K209" i="35"/>
  <c r="J209" i="35"/>
  <c r="I209" i="35"/>
  <c r="H209" i="35"/>
  <c r="G209" i="35"/>
  <c r="N208" i="35"/>
  <c r="M208" i="35"/>
  <c r="L208" i="35"/>
  <c r="K208" i="35"/>
  <c r="J208" i="35"/>
  <c r="I208" i="35"/>
  <c r="H208" i="35"/>
  <c r="G208" i="35"/>
  <c r="N207" i="35"/>
  <c r="M207" i="35"/>
  <c r="L207" i="35"/>
  <c r="K207" i="35"/>
  <c r="J207" i="35"/>
  <c r="I207" i="35"/>
  <c r="H207" i="35"/>
  <c r="G207" i="35"/>
  <c r="N206" i="35"/>
  <c r="M206" i="35"/>
  <c r="L206" i="35"/>
  <c r="K206" i="35"/>
  <c r="J206" i="35"/>
  <c r="I206" i="35"/>
  <c r="H206" i="35"/>
  <c r="G206" i="35"/>
  <c r="N205" i="35"/>
  <c r="M205" i="35"/>
  <c r="L205" i="35"/>
  <c r="K205" i="35"/>
  <c r="J205" i="35"/>
  <c r="I205" i="35"/>
  <c r="H205" i="35"/>
  <c r="G205" i="35"/>
  <c r="N204" i="35"/>
  <c r="M204" i="35"/>
  <c r="L204" i="35"/>
  <c r="K204" i="35"/>
  <c r="J204" i="35"/>
  <c r="I204" i="35"/>
  <c r="H204" i="35"/>
  <c r="G204" i="35"/>
  <c r="N203" i="35"/>
  <c r="M203" i="35"/>
  <c r="L203" i="35"/>
  <c r="K203" i="35"/>
  <c r="J203" i="35"/>
  <c r="I203" i="35"/>
  <c r="H203" i="35"/>
  <c r="G203" i="35"/>
  <c r="N202" i="35"/>
  <c r="M202" i="35"/>
  <c r="L202" i="35"/>
  <c r="K202" i="35"/>
  <c r="J202" i="35"/>
  <c r="I202" i="35"/>
  <c r="H202" i="35"/>
  <c r="G202" i="35"/>
  <c r="N201" i="35"/>
  <c r="M201" i="35"/>
  <c r="L201" i="35"/>
  <c r="K201" i="35"/>
  <c r="J201" i="35"/>
  <c r="I201" i="35"/>
  <c r="H201" i="35"/>
  <c r="G201" i="35"/>
  <c r="N200" i="35"/>
  <c r="M200" i="35"/>
  <c r="L200" i="35"/>
  <c r="K200" i="35"/>
  <c r="J200" i="35"/>
  <c r="I200" i="35"/>
  <c r="H200" i="35"/>
  <c r="G200" i="35"/>
  <c r="N199" i="35"/>
  <c r="M199" i="35"/>
  <c r="L199" i="35"/>
  <c r="K199" i="35"/>
  <c r="J199" i="35"/>
  <c r="I199" i="35"/>
  <c r="H199" i="35"/>
  <c r="G199" i="35"/>
  <c r="N198" i="35"/>
  <c r="M198" i="35"/>
  <c r="L198" i="35"/>
  <c r="K198" i="35"/>
  <c r="J198" i="35"/>
  <c r="I198" i="35"/>
  <c r="H198" i="35"/>
  <c r="G198" i="35"/>
  <c r="N197" i="35"/>
  <c r="M197" i="35"/>
  <c r="L197" i="35"/>
  <c r="K197" i="35"/>
  <c r="J197" i="35"/>
  <c r="I197" i="35"/>
  <c r="H197" i="35"/>
  <c r="G197" i="35"/>
  <c r="N196" i="35"/>
  <c r="M196" i="35"/>
  <c r="L196" i="35"/>
  <c r="K196" i="35"/>
  <c r="J196" i="35"/>
  <c r="I196" i="35"/>
  <c r="H196" i="35"/>
  <c r="G196" i="35"/>
  <c r="N195" i="35"/>
  <c r="M195" i="35"/>
  <c r="L195" i="35"/>
  <c r="K195" i="35"/>
  <c r="J195" i="35"/>
  <c r="I195" i="35"/>
  <c r="H195" i="35"/>
  <c r="G195" i="35"/>
  <c r="N194" i="35"/>
  <c r="M194" i="35"/>
  <c r="L194" i="35"/>
  <c r="K194" i="35"/>
  <c r="J194" i="35"/>
  <c r="I194" i="35"/>
  <c r="H194" i="35"/>
  <c r="G194" i="35"/>
  <c r="N193" i="35"/>
  <c r="M193" i="35"/>
  <c r="L193" i="35"/>
  <c r="K193" i="35"/>
  <c r="J193" i="35"/>
  <c r="I193" i="35"/>
  <c r="H193" i="35"/>
  <c r="G193" i="35"/>
  <c r="N192" i="35"/>
  <c r="M192" i="35"/>
  <c r="L192" i="35"/>
  <c r="K192" i="35"/>
  <c r="J192" i="35"/>
  <c r="I192" i="35"/>
  <c r="H192" i="35"/>
  <c r="G192" i="35"/>
  <c r="N191" i="35"/>
  <c r="M191" i="35"/>
  <c r="L191" i="35"/>
  <c r="K191" i="35"/>
  <c r="J191" i="35"/>
  <c r="I191" i="35"/>
  <c r="H191" i="35"/>
  <c r="G191" i="35"/>
  <c r="N190" i="35"/>
  <c r="M190" i="35"/>
  <c r="L190" i="35"/>
  <c r="K190" i="35"/>
  <c r="J190" i="35"/>
  <c r="I190" i="35"/>
  <c r="H190" i="35"/>
  <c r="G190" i="35"/>
  <c r="N189" i="35"/>
  <c r="M189" i="35"/>
  <c r="L189" i="35"/>
  <c r="K189" i="35"/>
  <c r="J189" i="35"/>
  <c r="I189" i="35"/>
  <c r="H189" i="35"/>
  <c r="G189" i="35"/>
  <c r="N188" i="35"/>
  <c r="M188" i="35"/>
  <c r="L188" i="35"/>
  <c r="K188" i="35"/>
  <c r="J188" i="35"/>
  <c r="I188" i="35"/>
  <c r="H188" i="35"/>
  <c r="G188" i="35"/>
  <c r="N187" i="35"/>
  <c r="M187" i="35"/>
  <c r="L187" i="35"/>
  <c r="K187" i="35"/>
  <c r="J187" i="35"/>
  <c r="I187" i="35"/>
  <c r="H187" i="35"/>
  <c r="G187" i="35"/>
  <c r="N186" i="35"/>
  <c r="M186" i="35"/>
  <c r="L186" i="35"/>
  <c r="K186" i="35"/>
  <c r="J186" i="35"/>
  <c r="I186" i="35"/>
  <c r="H186" i="35"/>
  <c r="G186" i="35"/>
  <c r="N185" i="35"/>
  <c r="M185" i="35"/>
  <c r="L185" i="35"/>
  <c r="K185" i="35"/>
  <c r="J185" i="35"/>
  <c r="I185" i="35"/>
  <c r="H185" i="35"/>
  <c r="G185" i="35"/>
  <c r="N184" i="35"/>
  <c r="M184" i="35"/>
  <c r="L184" i="35"/>
  <c r="K184" i="35"/>
  <c r="J184" i="35"/>
  <c r="I184" i="35"/>
  <c r="H184" i="35"/>
  <c r="G184" i="35"/>
  <c r="N183" i="35"/>
  <c r="M183" i="35"/>
  <c r="L183" i="35"/>
  <c r="K183" i="35"/>
  <c r="J183" i="35"/>
  <c r="I183" i="35"/>
  <c r="H183" i="35"/>
  <c r="G183" i="35"/>
  <c r="N182" i="35"/>
  <c r="M182" i="35"/>
  <c r="L182" i="35"/>
  <c r="K182" i="35"/>
  <c r="J182" i="35"/>
  <c r="I182" i="35"/>
  <c r="H182" i="35"/>
  <c r="G182" i="35"/>
  <c r="N181" i="35"/>
  <c r="M181" i="35"/>
  <c r="L181" i="35"/>
  <c r="K181" i="35"/>
  <c r="J181" i="35"/>
  <c r="I181" i="35"/>
  <c r="H181" i="35"/>
  <c r="G181" i="35"/>
  <c r="N180" i="35"/>
  <c r="M180" i="35"/>
  <c r="L180" i="35"/>
  <c r="K180" i="35"/>
  <c r="J180" i="35"/>
  <c r="I180" i="35"/>
  <c r="H180" i="35"/>
  <c r="G180" i="35"/>
  <c r="N179" i="35"/>
  <c r="M179" i="35"/>
  <c r="L179" i="35"/>
  <c r="K179" i="35"/>
  <c r="J179" i="35"/>
  <c r="I179" i="35"/>
  <c r="H179" i="35"/>
  <c r="G179" i="35"/>
  <c r="N178" i="35"/>
  <c r="M178" i="35"/>
  <c r="L178" i="35"/>
  <c r="K178" i="35"/>
  <c r="J178" i="35"/>
  <c r="I178" i="35"/>
  <c r="H178" i="35"/>
  <c r="G178" i="35"/>
  <c r="N177" i="35"/>
  <c r="M177" i="35"/>
  <c r="L177" i="35"/>
  <c r="K177" i="35"/>
  <c r="J177" i="35"/>
  <c r="I177" i="35"/>
  <c r="H177" i="35"/>
  <c r="G177" i="35"/>
  <c r="N176" i="35"/>
  <c r="M176" i="35"/>
  <c r="L176" i="35"/>
  <c r="K176" i="35"/>
  <c r="J176" i="35"/>
  <c r="I176" i="35"/>
  <c r="H176" i="35"/>
  <c r="G176" i="35"/>
  <c r="N175" i="35"/>
  <c r="M175" i="35"/>
  <c r="L175" i="35"/>
  <c r="K175" i="35"/>
  <c r="J175" i="35"/>
  <c r="I175" i="35"/>
  <c r="H175" i="35"/>
  <c r="G175" i="35"/>
  <c r="N174" i="35"/>
  <c r="M174" i="35"/>
  <c r="L174" i="35"/>
  <c r="K174" i="35"/>
  <c r="J174" i="35"/>
  <c r="I174" i="35"/>
  <c r="H174" i="35"/>
  <c r="G174" i="35"/>
  <c r="N173" i="35"/>
  <c r="M173" i="35"/>
  <c r="L173" i="35"/>
  <c r="K173" i="35"/>
  <c r="J173" i="35"/>
  <c r="I173" i="35"/>
  <c r="H173" i="35"/>
  <c r="G173" i="35"/>
  <c r="N172" i="35"/>
  <c r="M172" i="35"/>
  <c r="L172" i="35"/>
  <c r="K172" i="35"/>
  <c r="J172" i="35"/>
  <c r="I172" i="35"/>
  <c r="H172" i="35"/>
  <c r="G172" i="35"/>
  <c r="N171" i="35"/>
  <c r="M171" i="35"/>
  <c r="L171" i="35"/>
  <c r="K171" i="35"/>
  <c r="J171" i="35"/>
  <c r="I171" i="35"/>
  <c r="H171" i="35"/>
  <c r="G171" i="35"/>
  <c r="N170" i="35"/>
  <c r="M170" i="35"/>
  <c r="L170" i="35"/>
  <c r="K170" i="35"/>
  <c r="J170" i="35"/>
  <c r="I170" i="35"/>
  <c r="H170" i="35"/>
  <c r="G170" i="35"/>
  <c r="N169" i="35"/>
  <c r="M169" i="35"/>
  <c r="L169" i="35"/>
  <c r="K169" i="35"/>
  <c r="J169" i="35"/>
  <c r="I169" i="35"/>
  <c r="H169" i="35"/>
  <c r="G169" i="35"/>
  <c r="N168" i="35"/>
  <c r="M168" i="35"/>
  <c r="L168" i="35"/>
  <c r="K168" i="35"/>
  <c r="J168" i="35"/>
  <c r="I168" i="35"/>
  <c r="H168" i="35"/>
  <c r="G168" i="35"/>
  <c r="N167" i="35"/>
  <c r="M167" i="35"/>
  <c r="L167" i="35"/>
  <c r="K167" i="35"/>
  <c r="J167" i="35"/>
  <c r="I167" i="35"/>
  <c r="H167" i="35"/>
  <c r="G167" i="35"/>
  <c r="N166" i="35"/>
  <c r="M166" i="35"/>
  <c r="L166" i="35"/>
  <c r="K166" i="35"/>
  <c r="J166" i="35"/>
  <c r="I166" i="35"/>
  <c r="H166" i="35"/>
  <c r="G166" i="35"/>
  <c r="N165" i="35"/>
  <c r="M165" i="35"/>
  <c r="L165" i="35"/>
  <c r="K165" i="35"/>
  <c r="J165" i="35"/>
  <c r="I165" i="35"/>
  <c r="H165" i="35"/>
  <c r="G165" i="35"/>
  <c r="N164" i="35"/>
  <c r="M164" i="35"/>
  <c r="L164" i="35"/>
  <c r="K164" i="35"/>
  <c r="J164" i="35"/>
  <c r="I164" i="35"/>
  <c r="H164" i="35"/>
  <c r="G164" i="35"/>
  <c r="N163" i="35"/>
  <c r="M163" i="35"/>
  <c r="L163" i="35"/>
  <c r="K163" i="35"/>
  <c r="J163" i="35"/>
  <c r="I163" i="35"/>
  <c r="H163" i="35"/>
  <c r="G163" i="35"/>
  <c r="N162" i="35"/>
  <c r="M162" i="35"/>
  <c r="L162" i="35"/>
  <c r="K162" i="35"/>
  <c r="J162" i="35"/>
  <c r="I162" i="35"/>
  <c r="H162" i="35"/>
  <c r="G162" i="35"/>
  <c r="N161" i="35"/>
  <c r="M161" i="35"/>
  <c r="L161" i="35"/>
  <c r="K161" i="35"/>
  <c r="J161" i="35"/>
  <c r="I161" i="35"/>
  <c r="H161" i="35"/>
  <c r="G161" i="35"/>
  <c r="N160" i="35"/>
  <c r="M160" i="35"/>
  <c r="L160" i="35"/>
  <c r="K160" i="35"/>
  <c r="J160" i="35"/>
  <c r="I160" i="35"/>
  <c r="H160" i="35"/>
  <c r="G160" i="35"/>
  <c r="N159" i="35"/>
  <c r="M159" i="35"/>
  <c r="L159" i="35"/>
  <c r="K159" i="35"/>
  <c r="J159" i="35"/>
  <c r="I159" i="35"/>
  <c r="H159" i="35"/>
  <c r="G159" i="35"/>
  <c r="N158" i="35"/>
  <c r="M158" i="35"/>
  <c r="L158" i="35"/>
  <c r="K158" i="35"/>
  <c r="J158" i="35"/>
  <c r="I158" i="35"/>
  <c r="H158" i="35"/>
  <c r="G158" i="35"/>
  <c r="N157" i="35"/>
  <c r="M157" i="35"/>
  <c r="L157" i="35"/>
  <c r="K157" i="35"/>
  <c r="J157" i="35"/>
  <c r="I157" i="35"/>
  <c r="H157" i="35"/>
  <c r="G157" i="35"/>
  <c r="N156" i="35"/>
  <c r="M156" i="35"/>
  <c r="L156" i="35"/>
  <c r="K156" i="35"/>
  <c r="J156" i="35"/>
  <c r="I156" i="35"/>
  <c r="H156" i="35"/>
  <c r="G156" i="35"/>
  <c r="N155" i="35"/>
  <c r="M155" i="35"/>
  <c r="M230" i="35" s="1"/>
  <c r="L155" i="35"/>
  <c r="K155" i="35"/>
  <c r="K230" i="35" s="1"/>
  <c r="J155" i="35"/>
  <c r="I155" i="35"/>
  <c r="I230" i="35" s="1"/>
  <c r="H155" i="35"/>
  <c r="G155" i="35"/>
  <c r="G230" i="35" s="1"/>
  <c r="N153" i="35"/>
  <c r="M153" i="35"/>
  <c r="L153" i="35"/>
  <c r="K153" i="35"/>
  <c r="J153" i="35"/>
  <c r="I153" i="35"/>
  <c r="H153" i="35"/>
  <c r="G153" i="35"/>
  <c r="N152" i="35"/>
  <c r="M152" i="35"/>
  <c r="L152" i="35"/>
  <c r="K152" i="35"/>
  <c r="J152" i="35"/>
  <c r="I152" i="35"/>
  <c r="H152" i="35"/>
  <c r="G152" i="35"/>
  <c r="N151" i="35"/>
  <c r="M151" i="35"/>
  <c r="L151" i="35"/>
  <c r="K151" i="35"/>
  <c r="J151" i="35"/>
  <c r="I151" i="35"/>
  <c r="H151" i="35"/>
  <c r="G151" i="35"/>
  <c r="N150" i="35"/>
  <c r="M150" i="35"/>
  <c r="L150" i="35"/>
  <c r="K150" i="35"/>
  <c r="J150" i="35"/>
  <c r="I150" i="35"/>
  <c r="H150" i="35"/>
  <c r="G150" i="35"/>
  <c r="N149" i="35"/>
  <c r="M149" i="35"/>
  <c r="L149" i="35"/>
  <c r="K149" i="35"/>
  <c r="J149" i="35"/>
  <c r="I149" i="35"/>
  <c r="H149" i="35"/>
  <c r="G149" i="35"/>
  <c r="N148" i="35"/>
  <c r="M148" i="35"/>
  <c r="L148" i="35"/>
  <c r="K148" i="35"/>
  <c r="J148" i="35"/>
  <c r="I148" i="35"/>
  <c r="H148" i="35"/>
  <c r="G148" i="35"/>
  <c r="N147" i="35"/>
  <c r="M147" i="35"/>
  <c r="L147" i="35"/>
  <c r="K147" i="35"/>
  <c r="J147" i="35"/>
  <c r="I147" i="35"/>
  <c r="H147" i="35"/>
  <c r="G147" i="35"/>
  <c r="N146" i="35"/>
  <c r="M146" i="35"/>
  <c r="L146" i="35"/>
  <c r="K146" i="35"/>
  <c r="J146" i="35"/>
  <c r="I146" i="35"/>
  <c r="H146" i="35"/>
  <c r="G146" i="35"/>
  <c r="N145" i="35"/>
  <c r="M145" i="35"/>
  <c r="L145" i="35"/>
  <c r="K145" i="35"/>
  <c r="J145" i="35"/>
  <c r="I145" i="35"/>
  <c r="H145" i="35"/>
  <c r="G145" i="35"/>
  <c r="N144" i="35"/>
  <c r="M144" i="35"/>
  <c r="L144" i="35"/>
  <c r="K144" i="35"/>
  <c r="J144" i="35"/>
  <c r="I144" i="35"/>
  <c r="H144" i="35"/>
  <c r="G144" i="35"/>
  <c r="N143" i="35"/>
  <c r="M143" i="35"/>
  <c r="L143" i="35"/>
  <c r="K143" i="35"/>
  <c r="J143" i="35"/>
  <c r="I143" i="35"/>
  <c r="H143" i="35"/>
  <c r="G143" i="35"/>
  <c r="N142" i="35"/>
  <c r="M142" i="35"/>
  <c r="L142" i="35"/>
  <c r="K142" i="35"/>
  <c r="J142" i="35"/>
  <c r="I142" i="35"/>
  <c r="H142" i="35"/>
  <c r="G142" i="35"/>
  <c r="N141" i="35"/>
  <c r="M141" i="35"/>
  <c r="L141" i="35"/>
  <c r="K141" i="35"/>
  <c r="J141" i="35"/>
  <c r="I141" i="35"/>
  <c r="H141" i="35"/>
  <c r="G141" i="35"/>
  <c r="N140" i="35"/>
  <c r="M140" i="35"/>
  <c r="L140" i="35"/>
  <c r="K140" i="35"/>
  <c r="J140" i="35"/>
  <c r="I140" i="35"/>
  <c r="H140" i="35"/>
  <c r="G140" i="35"/>
  <c r="N139" i="35"/>
  <c r="M139" i="35"/>
  <c r="L139" i="35"/>
  <c r="K139" i="35"/>
  <c r="J139" i="35"/>
  <c r="I139" i="35"/>
  <c r="H139" i="35"/>
  <c r="G139" i="35"/>
  <c r="N138" i="35"/>
  <c r="M138" i="35"/>
  <c r="L138" i="35"/>
  <c r="K138" i="35"/>
  <c r="J138" i="35"/>
  <c r="I138" i="35"/>
  <c r="H138" i="35"/>
  <c r="G138" i="35"/>
  <c r="N137" i="35"/>
  <c r="M137" i="35"/>
  <c r="L137" i="35"/>
  <c r="K137" i="35"/>
  <c r="J137" i="35"/>
  <c r="I137" i="35"/>
  <c r="H137" i="35"/>
  <c r="G137" i="35"/>
  <c r="N136" i="35"/>
  <c r="M136" i="35"/>
  <c r="L136" i="35"/>
  <c r="K136" i="35"/>
  <c r="J136" i="35"/>
  <c r="I136" i="35"/>
  <c r="H136" i="35"/>
  <c r="G136" i="35"/>
  <c r="N135" i="35"/>
  <c r="M135" i="35"/>
  <c r="L135" i="35"/>
  <c r="K135" i="35"/>
  <c r="J135" i="35"/>
  <c r="I135" i="35"/>
  <c r="H135" i="35"/>
  <c r="G135" i="35"/>
  <c r="N134" i="35"/>
  <c r="M134" i="35"/>
  <c r="L134" i="35"/>
  <c r="K134" i="35"/>
  <c r="J134" i="35"/>
  <c r="I134" i="35"/>
  <c r="H134" i="35"/>
  <c r="G134" i="35"/>
  <c r="N133" i="35"/>
  <c r="M133" i="35"/>
  <c r="L133" i="35"/>
  <c r="K133" i="35"/>
  <c r="J133" i="35"/>
  <c r="I133" i="35"/>
  <c r="H133" i="35"/>
  <c r="G133" i="35"/>
  <c r="N132" i="35"/>
  <c r="M132" i="35"/>
  <c r="L132" i="35"/>
  <c r="K132" i="35"/>
  <c r="J132" i="35"/>
  <c r="I132" i="35"/>
  <c r="H132" i="35"/>
  <c r="G132" i="35"/>
  <c r="N131" i="35"/>
  <c r="M131" i="35"/>
  <c r="L131" i="35"/>
  <c r="K131" i="35"/>
  <c r="J131" i="35"/>
  <c r="I131" i="35"/>
  <c r="H131" i="35"/>
  <c r="G131" i="35"/>
  <c r="N130" i="35"/>
  <c r="M130" i="35"/>
  <c r="L130" i="35"/>
  <c r="K130" i="35"/>
  <c r="J130" i="35"/>
  <c r="I130" i="35"/>
  <c r="H130" i="35"/>
  <c r="G130" i="35"/>
  <c r="N129" i="35"/>
  <c r="M129" i="35"/>
  <c r="L129" i="35"/>
  <c r="K129" i="35"/>
  <c r="J129" i="35"/>
  <c r="I129" i="35"/>
  <c r="H129" i="35"/>
  <c r="G129" i="35"/>
  <c r="N128" i="35"/>
  <c r="M128" i="35"/>
  <c r="L128" i="35"/>
  <c r="K128" i="35"/>
  <c r="J128" i="35"/>
  <c r="I128" i="35"/>
  <c r="H128" i="35"/>
  <c r="G128" i="35"/>
  <c r="N127" i="35"/>
  <c r="M127" i="35"/>
  <c r="L127" i="35"/>
  <c r="K127" i="35"/>
  <c r="J127" i="35"/>
  <c r="I127" i="35"/>
  <c r="H127" i="35"/>
  <c r="G127" i="35"/>
  <c r="N126" i="35"/>
  <c r="M126" i="35"/>
  <c r="L126" i="35"/>
  <c r="K126" i="35"/>
  <c r="J126" i="35"/>
  <c r="I126" i="35"/>
  <c r="H126" i="35"/>
  <c r="G126" i="35"/>
  <c r="N125" i="35"/>
  <c r="M125" i="35"/>
  <c r="L125" i="35"/>
  <c r="K125" i="35"/>
  <c r="J125" i="35"/>
  <c r="I125" i="35"/>
  <c r="H125" i="35"/>
  <c r="G125" i="35"/>
  <c r="N124" i="35"/>
  <c r="M124" i="35"/>
  <c r="L124" i="35"/>
  <c r="K124" i="35"/>
  <c r="J124" i="35"/>
  <c r="I124" i="35"/>
  <c r="H124" i="35"/>
  <c r="G124" i="35"/>
  <c r="N123" i="35"/>
  <c r="M123" i="35"/>
  <c r="L123" i="35"/>
  <c r="K123" i="35"/>
  <c r="J123" i="35"/>
  <c r="I123" i="35"/>
  <c r="H123" i="35"/>
  <c r="G123" i="35"/>
  <c r="N122" i="35"/>
  <c r="M122" i="35"/>
  <c r="L122" i="35"/>
  <c r="K122" i="35"/>
  <c r="J122" i="35"/>
  <c r="I122" i="35"/>
  <c r="H122" i="35"/>
  <c r="G122" i="35"/>
  <c r="N121" i="35"/>
  <c r="M121" i="35"/>
  <c r="L121" i="35"/>
  <c r="K121" i="35"/>
  <c r="J121" i="35"/>
  <c r="I121" i="35"/>
  <c r="H121" i="35"/>
  <c r="G121" i="35"/>
  <c r="N120" i="35"/>
  <c r="M120" i="35"/>
  <c r="L120" i="35"/>
  <c r="K120" i="35"/>
  <c r="J120" i="35"/>
  <c r="I120" i="35"/>
  <c r="H120" i="35"/>
  <c r="G120" i="35"/>
  <c r="N119" i="35"/>
  <c r="M119" i="35"/>
  <c r="L119" i="35"/>
  <c r="K119" i="35"/>
  <c r="J119" i="35"/>
  <c r="I119" i="35"/>
  <c r="H119" i="35"/>
  <c r="G119" i="35"/>
  <c r="N118" i="35"/>
  <c r="M118" i="35"/>
  <c r="L118" i="35"/>
  <c r="K118" i="35"/>
  <c r="J118" i="35"/>
  <c r="I118" i="35"/>
  <c r="H118" i="35"/>
  <c r="G118" i="35"/>
  <c r="N117" i="35"/>
  <c r="M117" i="35"/>
  <c r="L117" i="35"/>
  <c r="K117" i="35"/>
  <c r="J117" i="35"/>
  <c r="I117" i="35"/>
  <c r="H117" i="35"/>
  <c r="G117" i="35"/>
  <c r="N116" i="35"/>
  <c r="M116" i="35"/>
  <c r="L116" i="35"/>
  <c r="K116" i="35"/>
  <c r="J116" i="35"/>
  <c r="I116" i="35"/>
  <c r="H116" i="35"/>
  <c r="G116" i="35"/>
  <c r="N115" i="35"/>
  <c r="M115" i="35"/>
  <c r="L115" i="35"/>
  <c r="K115" i="35"/>
  <c r="J115" i="35"/>
  <c r="I115" i="35"/>
  <c r="H115" i="35"/>
  <c r="G115" i="35"/>
  <c r="N114" i="35"/>
  <c r="M114" i="35"/>
  <c r="L114" i="35"/>
  <c r="K114" i="35"/>
  <c r="J114" i="35"/>
  <c r="I114" i="35"/>
  <c r="H114" i="35"/>
  <c r="G114" i="35"/>
  <c r="N113" i="35"/>
  <c r="M113" i="35"/>
  <c r="L113" i="35"/>
  <c r="K113" i="35"/>
  <c r="J113" i="35"/>
  <c r="I113" i="35"/>
  <c r="H113" i="35"/>
  <c r="G113" i="35"/>
  <c r="N112" i="35"/>
  <c r="M112" i="35"/>
  <c r="L112" i="35"/>
  <c r="K112" i="35"/>
  <c r="J112" i="35"/>
  <c r="I112" i="35"/>
  <c r="H112" i="35"/>
  <c r="G112" i="35"/>
  <c r="N111" i="35"/>
  <c r="M111" i="35"/>
  <c r="L111" i="35"/>
  <c r="K111" i="35"/>
  <c r="J111" i="35"/>
  <c r="I111" i="35"/>
  <c r="H111" i="35"/>
  <c r="G111" i="35"/>
  <c r="N110" i="35"/>
  <c r="M110" i="35"/>
  <c r="L110" i="35"/>
  <c r="K110" i="35"/>
  <c r="J110" i="35"/>
  <c r="I110" i="35"/>
  <c r="H110" i="35"/>
  <c r="G110" i="35"/>
  <c r="N109" i="35"/>
  <c r="M109" i="35"/>
  <c r="L109" i="35"/>
  <c r="K109" i="35"/>
  <c r="J109" i="35"/>
  <c r="I109" i="35"/>
  <c r="H109" i="35"/>
  <c r="G109" i="35"/>
  <c r="N108" i="35"/>
  <c r="M108" i="35"/>
  <c r="L108" i="35"/>
  <c r="K108" i="35"/>
  <c r="J108" i="35"/>
  <c r="I108" i="35"/>
  <c r="H108" i="35"/>
  <c r="G108" i="35"/>
  <c r="N107" i="35"/>
  <c r="M107" i="35"/>
  <c r="L107" i="35"/>
  <c r="K107" i="35"/>
  <c r="J107" i="35"/>
  <c r="I107" i="35"/>
  <c r="H107" i="35"/>
  <c r="G107" i="35"/>
  <c r="N106" i="35"/>
  <c r="M106" i="35"/>
  <c r="L106" i="35"/>
  <c r="K106" i="35"/>
  <c r="J106" i="35"/>
  <c r="I106" i="35"/>
  <c r="H106" i="35"/>
  <c r="G106" i="35"/>
  <c r="N105" i="35"/>
  <c r="M105" i="35"/>
  <c r="L105" i="35"/>
  <c r="K105" i="35"/>
  <c r="J105" i="35"/>
  <c r="I105" i="35"/>
  <c r="H105" i="35"/>
  <c r="G105" i="35"/>
  <c r="N104" i="35"/>
  <c r="M104" i="35"/>
  <c r="L104" i="35"/>
  <c r="K104" i="35"/>
  <c r="J104" i="35"/>
  <c r="I104" i="35"/>
  <c r="H104" i="35"/>
  <c r="G104" i="35"/>
  <c r="N103" i="35"/>
  <c r="M103" i="35"/>
  <c r="L103" i="35"/>
  <c r="K103" i="35"/>
  <c r="J103" i="35"/>
  <c r="I103" i="35"/>
  <c r="H103" i="35"/>
  <c r="G103" i="35"/>
  <c r="N102" i="35"/>
  <c r="M102" i="35"/>
  <c r="L102" i="35"/>
  <c r="K102" i="35"/>
  <c r="J102" i="35"/>
  <c r="I102" i="35"/>
  <c r="H102" i="35"/>
  <c r="G102" i="35"/>
  <c r="N101" i="35"/>
  <c r="M101" i="35"/>
  <c r="L101" i="35"/>
  <c r="K101" i="35"/>
  <c r="J101" i="35"/>
  <c r="I101" i="35"/>
  <c r="H101" i="35"/>
  <c r="G101" i="35"/>
  <c r="N100" i="35"/>
  <c r="M100" i="35"/>
  <c r="L100" i="35"/>
  <c r="K100" i="35"/>
  <c r="J100" i="35"/>
  <c r="I100" i="35"/>
  <c r="H100" i="35"/>
  <c r="G100" i="35"/>
  <c r="N99" i="35"/>
  <c r="M99" i="35"/>
  <c r="L99" i="35"/>
  <c r="K99" i="35"/>
  <c r="J99" i="35"/>
  <c r="I99" i="35"/>
  <c r="H99" i="35"/>
  <c r="G99" i="35"/>
  <c r="N98" i="35"/>
  <c r="M98" i="35"/>
  <c r="L98" i="35"/>
  <c r="K98" i="35"/>
  <c r="J98" i="35"/>
  <c r="I98" i="35"/>
  <c r="H98" i="35"/>
  <c r="G98" i="35"/>
  <c r="N97" i="35"/>
  <c r="M97" i="35"/>
  <c r="L97" i="35"/>
  <c r="K97" i="35"/>
  <c r="J97" i="35"/>
  <c r="I97" i="35"/>
  <c r="H97" i="35"/>
  <c r="G97" i="35"/>
  <c r="N96" i="35"/>
  <c r="M96" i="35"/>
  <c r="L96" i="35"/>
  <c r="K96" i="35"/>
  <c r="J96" i="35"/>
  <c r="I96" i="35"/>
  <c r="H96" i="35"/>
  <c r="G96" i="35"/>
  <c r="N95" i="35"/>
  <c r="M95" i="35"/>
  <c r="L95" i="35"/>
  <c r="K95" i="35"/>
  <c r="J95" i="35"/>
  <c r="I95" i="35"/>
  <c r="H95" i="35"/>
  <c r="G95" i="35"/>
  <c r="N94" i="35"/>
  <c r="M94" i="35"/>
  <c r="L94" i="35"/>
  <c r="K94" i="35"/>
  <c r="J94" i="35"/>
  <c r="I94" i="35"/>
  <c r="H94" i="35"/>
  <c r="G94" i="35"/>
  <c r="N93" i="35"/>
  <c r="M93" i="35"/>
  <c r="L93" i="35"/>
  <c r="K93" i="35"/>
  <c r="J93" i="35"/>
  <c r="I93" i="35"/>
  <c r="H93" i="35"/>
  <c r="G93" i="35"/>
  <c r="N92" i="35"/>
  <c r="M92" i="35"/>
  <c r="L92" i="35"/>
  <c r="K92" i="35"/>
  <c r="J92" i="35"/>
  <c r="I92" i="35"/>
  <c r="H92" i="35"/>
  <c r="G92" i="35"/>
  <c r="N91" i="35"/>
  <c r="M91" i="35"/>
  <c r="L91" i="35"/>
  <c r="K91" i="35"/>
  <c r="J91" i="35"/>
  <c r="I91" i="35"/>
  <c r="H91" i="35"/>
  <c r="G91" i="35"/>
  <c r="N90" i="35"/>
  <c r="M90" i="35"/>
  <c r="L90" i="35"/>
  <c r="K90" i="35"/>
  <c r="J90" i="35"/>
  <c r="I90" i="35"/>
  <c r="H90" i="35"/>
  <c r="G90" i="35"/>
  <c r="N89" i="35"/>
  <c r="M89" i="35"/>
  <c r="L89" i="35"/>
  <c r="K89" i="35"/>
  <c r="J89" i="35"/>
  <c r="I89" i="35"/>
  <c r="H89" i="35"/>
  <c r="G89" i="35"/>
  <c r="N88" i="35"/>
  <c r="M88" i="35"/>
  <c r="L88" i="35"/>
  <c r="K88" i="35"/>
  <c r="J88" i="35"/>
  <c r="I88" i="35"/>
  <c r="H88" i="35"/>
  <c r="G88" i="35"/>
  <c r="N87" i="35"/>
  <c r="M87" i="35"/>
  <c r="L87" i="35"/>
  <c r="K87" i="35"/>
  <c r="J87" i="35"/>
  <c r="I87" i="35"/>
  <c r="H87" i="35"/>
  <c r="G87" i="35"/>
  <c r="N86" i="35"/>
  <c r="M86" i="35"/>
  <c r="L86" i="35"/>
  <c r="K86" i="35"/>
  <c r="J86" i="35"/>
  <c r="I86" i="35"/>
  <c r="H86" i="35"/>
  <c r="G86" i="35"/>
  <c r="N85" i="35"/>
  <c r="M85" i="35"/>
  <c r="L85" i="35"/>
  <c r="K85" i="35"/>
  <c r="J85" i="35"/>
  <c r="I85" i="35"/>
  <c r="H85" i="35"/>
  <c r="G85" i="35"/>
  <c r="N84" i="35"/>
  <c r="M84" i="35"/>
  <c r="L84" i="35"/>
  <c r="K84" i="35"/>
  <c r="J84" i="35"/>
  <c r="I84" i="35"/>
  <c r="H84" i="35"/>
  <c r="G84" i="35"/>
  <c r="N83" i="35"/>
  <c r="M83" i="35"/>
  <c r="L83" i="35"/>
  <c r="K83" i="35"/>
  <c r="J83" i="35"/>
  <c r="I83" i="35"/>
  <c r="H83" i="35"/>
  <c r="G83" i="35"/>
  <c r="N82" i="35"/>
  <c r="M82" i="35"/>
  <c r="L82" i="35"/>
  <c r="K82" i="35"/>
  <c r="J82" i="35"/>
  <c r="I82" i="35"/>
  <c r="H82" i="35"/>
  <c r="G82" i="35"/>
  <c r="N81" i="35"/>
  <c r="M81" i="35"/>
  <c r="L81" i="35"/>
  <c r="K81" i="35"/>
  <c r="J81" i="35"/>
  <c r="I81" i="35"/>
  <c r="H81" i="35"/>
  <c r="G81" i="35"/>
  <c r="N80" i="35"/>
  <c r="M80" i="35"/>
  <c r="L80" i="35"/>
  <c r="K80" i="35"/>
  <c r="J80" i="35"/>
  <c r="I80" i="35"/>
  <c r="H80" i="35"/>
  <c r="G80" i="35"/>
  <c r="N79" i="35"/>
  <c r="N154" i="35" s="1"/>
  <c r="M79" i="35"/>
  <c r="M154" i="35" s="1"/>
  <c r="L79" i="35"/>
  <c r="L154" i="35" s="1"/>
  <c r="K79" i="35"/>
  <c r="K154" i="35" s="1"/>
  <c r="J79" i="35"/>
  <c r="J154" i="35" s="1"/>
  <c r="I79" i="35"/>
  <c r="I154" i="35" s="1"/>
  <c r="H79" i="35"/>
  <c r="H154" i="35" s="1"/>
  <c r="G79" i="35"/>
  <c r="G154" i="35" s="1"/>
  <c r="N78" i="35"/>
  <c r="L78" i="35"/>
  <c r="J78" i="35"/>
  <c r="H78" i="35"/>
  <c r="N77" i="35"/>
  <c r="M77" i="35"/>
  <c r="L77" i="35"/>
  <c r="K77" i="35"/>
  <c r="J77" i="35"/>
  <c r="I77" i="35"/>
  <c r="H77" i="35"/>
  <c r="G77" i="35"/>
  <c r="N76" i="35"/>
  <c r="M76" i="35"/>
  <c r="L76" i="35"/>
  <c r="K76" i="35"/>
  <c r="J76" i="35"/>
  <c r="I76" i="35"/>
  <c r="H76" i="35"/>
  <c r="G76" i="35"/>
  <c r="N75" i="35"/>
  <c r="M75" i="35"/>
  <c r="L75" i="35"/>
  <c r="K75" i="35"/>
  <c r="J75" i="35"/>
  <c r="I75" i="35"/>
  <c r="H75" i="35"/>
  <c r="G75" i="35"/>
  <c r="N74" i="35"/>
  <c r="M74" i="35"/>
  <c r="L74" i="35"/>
  <c r="K74" i="35"/>
  <c r="J74" i="35"/>
  <c r="I74" i="35"/>
  <c r="H74" i="35"/>
  <c r="G74" i="35"/>
  <c r="N73" i="35"/>
  <c r="M73" i="35"/>
  <c r="L73" i="35"/>
  <c r="K73" i="35"/>
  <c r="J73" i="35"/>
  <c r="I73" i="35"/>
  <c r="H73" i="35"/>
  <c r="G73" i="35"/>
  <c r="N72" i="35"/>
  <c r="M72" i="35"/>
  <c r="L72" i="35"/>
  <c r="K72" i="35"/>
  <c r="J72" i="35"/>
  <c r="I72" i="35"/>
  <c r="H72" i="35"/>
  <c r="G72" i="35"/>
  <c r="N71" i="35"/>
  <c r="M71" i="35"/>
  <c r="L71" i="35"/>
  <c r="K71" i="35"/>
  <c r="J71" i="35"/>
  <c r="I71" i="35"/>
  <c r="H71" i="35"/>
  <c r="G71" i="35"/>
  <c r="N70" i="35"/>
  <c r="M70" i="35"/>
  <c r="L70" i="35"/>
  <c r="K70" i="35"/>
  <c r="J70" i="35"/>
  <c r="I70" i="35"/>
  <c r="H70" i="35"/>
  <c r="G70" i="35"/>
  <c r="N69" i="35"/>
  <c r="M69" i="35"/>
  <c r="L69" i="35"/>
  <c r="K69" i="35"/>
  <c r="J69" i="35"/>
  <c r="I69" i="35"/>
  <c r="H69" i="35"/>
  <c r="G69" i="35"/>
  <c r="N68" i="35"/>
  <c r="M68" i="35"/>
  <c r="L68" i="35"/>
  <c r="K68" i="35"/>
  <c r="J68" i="35"/>
  <c r="I68" i="35"/>
  <c r="H68" i="35"/>
  <c r="G68" i="35"/>
  <c r="N67" i="35"/>
  <c r="M67" i="35"/>
  <c r="L67" i="35"/>
  <c r="K67" i="35"/>
  <c r="J67" i="35"/>
  <c r="I67" i="35"/>
  <c r="H67" i="35"/>
  <c r="G67" i="35"/>
  <c r="N66" i="35"/>
  <c r="M66" i="35"/>
  <c r="L66" i="35"/>
  <c r="K66" i="35"/>
  <c r="J66" i="35"/>
  <c r="I66" i="35"/>
  <c r="H66" i="35"/>
  <c r="G66" i="35"/>
  <c r="N65" i="35"/>
  <c r="M65" i="35"/>
  <c r="L65" i="35"/>
  <c r="K65" i="35"/>
  <c r="J65" i="35"/>
  <c r="I65" i="35"/>
  <c r="H65" i="35"/>
  <c r="G65" i="35"/>
  <c r="N64" i="35"/>
  <c r="M64" i="35"/>
  <c r="L64" i="35"/>
  <c r="K64" i="35"/>
  <c r="J64" i="35"/>
  <c r="I64" i="35"/>
  <c r="H64" i="35"/>
  <c r="G64" i="35"/>
  <c r="N63" i="35"/>
  <c r="M63" i="35"/>
  <c r="L63" i="35"/>
  <c r="K63" i="35"/>
  <c r="J63" i="35"/>
  <c r="I63" i="35"/>
  <c r="H63" i="35"/>
  <c r="G63" i="35"/>
  <c r="N62" i="35"/>
  <c r="M62" i="35"/>
  <c r="L62" i="35"/>
  <c r="K62" i="35"/>
  <c r="J62" i="35"/>
  <c r="I62" i="35"/>
  <c r="H62" i="35"/>
  <c r="G62" i="35"/>
  <c r="N61" i="35"/>
  <c r="M61" i="35"/>
  <c r="L61" i="35"/>
  <c r="K61" i="35"/>
  <c r="J61" i="35"/>
  <c r="I61" i="35"/>
  <c r="H61" i="35"/>
  <c r="G61" i="35"/>
  <c r="N60" i="35"/>
  <c r="M60" i="35"/>
  <c r="L60" i="35"/>
  <c r="K60" i="35"/>
  <c r="J60" i="35"/>
  <c r="I60" i="35"/>
  <c r="H60" i="35"/>
  <c r="G60" i="35"/>
  <c r="N59" i="35"/>
  <c r="M59" i="35"/>
  <c r="L59" i="35"/>
  <c r="K59" i="35"/>
  <c r="J59" i="35"/>
  <c r="I59" i="35"/>
  <c r="H59" i="35"/>
  <c r="G59" i="35"/>
  <c r="N58" i="35"/>
  <c r="M58" i="35"/>
  <c r="L58" i="35"/>
  <c r="K58" i="35"/>
  <c r="J58" i="35"/>
  <c r="I58" i="35"/>
  <c r="H58" i="35"/>
  <c r="G58" i="35"/>
  <c r="N57" i="35"/>
  <c r="M57" i="35"/>
  <c r="L57" i="35"/>
  <c r="K57" i="35"/>
  <c r="J57" i="35"/>
  <c r="I57" i="35"/>
  <c r="H57" i="35"/>
  <c r="G57" i="35"/>
  <c r="N56" i="35"/>
  <c r="M56" i="35"/>
  <c r="L56" i="35"/>
  <c r="K56" i="35"/>
  <c r="J56" i="35"/>
  <c r="I56" i="35"/>
  <c r="H56" i="35"/>
  <c r="G56" i="35"/>
  <c r="N55" i="35"/>
  <c r="M55" i="35"/>
  <c r="L55" i="35"/>
  <c r="K55" i="35"/>
  <c r="J55" i="35"/>
  <c r="I55" i="35"/>
  <c r="H55" i="35"/>
  <c r="G55" i="35"/>
  <c r="N54" i="35"/>
  <c r="M54" i="35"/>
  <c r="L54" i="35"/>
  <c r="K54" i="35"/>
  <c r="J54" i="35"/>
  <c r="I54" i="35"/>
  <c r="H54" i="35"/>
  <c r="G54" i="35"/>
  <c r="N53" i="35"/>
  <c r="M53" i="35"/>
  <c r="L53" i="35"/>
  <c r="K53" i="35"/>
  <c r="J53" i="35"/>
  <c r="I53" i="35"/>
  <c r="H53" i="35"/>
  <c r="G53" i="35"/>
  <c r="N52" i="35"/>
  <c r="M52" i="35"/>
  <c r="L52" i="35"/>
  <c r="K52" i="35"/>
  <c r="J52" i="35"/>
  <c r="I52" i="35"/>
  <c r="H52" i="35"/>
  <c r="G52" i="35"/>
  <c r="N51" i="35"/>
  <c r="M51" i="35"/>
  <c r="L51" i="35"/>
  <c r="K51" i="35"/>
  <c r="J51" i="35"/>
  <c r="I51" i="35"/>
  <c r="H51" i="35"/>
  <c r="G51" i="35"/>
  <c r="N50" i="35"/>
  <c r="M50" i="35"/>
  <c r="L50" i="35"/>
  <c r="K50" i="35"/>
  <c r="J50" i="35"/>
  <c r="I50" i="35"/>
  <c r="H50" i="35"/>
  <c r="G50" i="35"/>
  <c r="N49" i="35"/>
  <c r="M49" i="35"/>
  <c r="L49" i="35"/>
  <c r="K49" i="35"/>
  <c r="J49" i="35"/>
  <c r="I49" i="35"/>
  <c r="H49" i="35"/>
  <c r="G49" i="35"/>
  <c r="N48" i="35"/>
  <c r="M48" i="35"/>
  <c r="L48" i="35"/>
  <c r="K48" i="35"/>
  <c r="J48" i="35"/>
  <c r="I48" i="35"/>
  <c r="H48" i="35"/>
  <c r="G48" i="35"/>
  <c r="N47" i="35"/>
  <c r="M47" i="35"/>
  <c r="L47" i="35"/>
  <c r="K47" i="35"/>
  <c r="J47" i="35"/>
  <c r="I47" i="35"/>
  <c r="H47" i="35"/>
  <c r="G47" i="35"/>
  <c r="N46" i="35"/>
  <c r="M46" i="35"/>
  <c r="L46" i="35"/>
  <c r="K46" i="35"/>
  <c r="J46" i="35"/>
  <c r="I46" i="35"/>
  <c r="H46" i="35"/>
  <c r="G46" i="35"/>
  <c r="N45" i="35"/>
  <c r="M45" i="35"/>
  <c r="L45" i="35"/>
  <c r="K45" i="35"/>
  <c r="J45" i="35"/>
  <c r="I45" i="35"/>
  <c r="H45" i="35"/>
  <c r="G45" i="35"/>
  <c r="N44" i="35"/>
  <c r="M44" i="35"/>
  <c r="L44" i="35"/>
  <c r="K44" i="35"/>
  <c r="J44" i="35"/>
  <c r="I44" i="35"/>
  <c r="H44" i="35"/>
  <c r="G44" i="35"/>
  <c r="N43" i="35"/>
  <c r="M43" i="35"/>
  <c r="L43" i="35"/>
  <c r="K43" i="35"/>
  <c r="J43" i="35"/>
  <c r="I43" i="35"/>
  <c r="H43" i="35"/>
  <c r="G43" i="35"/>
  <c r="N42" i="35"/>
  <c r="M42" i="35"/>
  <c r="L42" i="35"/>
  <c r="K42" i="35"/>
  <c r="J42" i="35"/>
  <c r="I42" i="35"/>
  <c r="H42" i="35"/>
  <c r="G42" i="35"/>
  <c r="N41" i="35"/>
  <c r="M41" i="35"/>
  <c r="L41" i="35"/>
  <c r="K41" i="35"/>
  <c r="J41" i="35"/>
  <c r="I41" i="35"/>
  <c r="H41" i="35"/>
  <c r="G41" i="35"/>
  <c r="N40" i="35"/>
  <c r="M40" i="35"/>
  <c r="L40" i="35"/>
  <c r="K40" i="35"/>
  <c r="J40" i="35"/>
  <c r="I40" i="35"/>
  <c r="H40" i="35"/>
  <c r="G40" i="35"/>
  <c r="N39" i="35"/>
  <c r="M39" i="35"/>
  <c r="L39" i="35"/>
  <c r="K39" i="35"/>
  <c r="J39" i="35"/>
  <c r="I39" i="35"/>
  <c r="H39" i="35"/>
  <c r="G39" i="35"/>
  <c r="N38" i="35"/>
  <c r="M38" i="35"/>
  <c r="L38" i="35"/>
  <c r="K38" i="35"/>
  <c r="J38" i="35"/>
  <c r="I38" i="35"/>
  <c r="H38" i="35"/>
  <c r="G38" i="35"/>
  <c r="N37" i="35"/>
  <c r="M37" i="35"/>
  <c r="L37" i="35"/>
  <c r="K37" i="35"/>
  <c r="J37" i="35"/>
  <c r="I37" i="35"/>
  <c r="H37" i="35"/>
  <c r="G37" i="35"/>
  <c r="N36" i="35"/>
  <c r="M36" i="35"/>
  <c r="L36" i="35"/>
  <c r="K36" i="35"/>
  <c r="J36" i="35"/>
  <c r="I36" i="35"/>
  <c r="H36" i="35"/>
  <c r="G36" i="35"/>
  <c r="N35" i="35"/>
  <c r="M35" i="35"/>
  <c r="L35" i="35"/>
  <c r="K35" i="35"/>
  <c r="J35" i="35"/>
  <c r="I35" i="35"/>
  <c r="H35" i="35"/>
  <c r="G35" i="35"/>
  <c r="N34" i="35"/>
  <c r="M34" i="35"/>
  <c r="L34" i="35"/>
  <c r="K34" i="35"/>
  <c r="J34" i="35"/>
  <c r="I34" i="35"/>
  <c r="H34" i="35"/>
  <c r="G34" i="35"/>
  <c r="N33" i="35"/>
  <c r="M33" i="35"/>
  <c r="L33" i="35"/>
  <c r="K33" i="35"/>
  <c r="J33" i="35"/>
  <c r="I33" i="35"/>
  <c r="H33" i="35"/>
  <c r="G33" i="35"/>
  <c r="N32" i="35"/>
  <c r="M32" i="35"/>
  <c r="L32" i="35"/>
  <c r="K32" i="35"/>
  <c r="J32" i="35"/>
  <c r="I32" i="35"/>
  <c r="H32" i="35"/>
  <c r="G32" i="35"/>
  <c r="N31" i="35"/>
  <c r="M31" i="35"/>
  <c r="L31" i="35"/>
  <c r="K31" i="35"/>
  <c r="J31" i="35"/>
  <c r="I31" i="35"/>
  <c r="H31" i="35"/>
  <c r="G31" i="35"/>
  <c r="N30" i="35"/>
  <c r="M30" i="35"/>
  <c r="L30" i="35"/>
  <c r="K30" i="35"/>
  <c r="J30" i="35"/>
  <c r="I30" i="35"/>
  <c r="H30" i="35"/>
  <c r="G30" i="35"/>
  <c r="N29" i="35"/>
  <c r="M29" i="35"/>
  <c r="L29" i="35"/>
  <c r="K29" i="35"/>
  <c r="J29" i="35"/>
  <c r="I29" i="35"/>
  <c r="H29" i="35"/>
  <c r="G29" i="35"/>
  <c r="N28" i="35"/>
  <c r="M28" i="35"/>
  <c r="L28" i="35"/>
  <c r="K28" i="35"/>
  <c r="J28" i="35"/>
  <c r="I28" i="35"/>
  <c r="H28" i="35"/>
  <c r="G28" i="35"/>
  <c r="N27" i="35"/>
  <c r="M27" i="35"/>
  <c r="L27" i="35"/>
  <c r="K27" i="35"/>
  <c r="J27" i="35"/>
  <c r="I27" i="35"/>
  <c r="H27" i="35"/>
  <c r="G27" i="35"/>
  <c r="N26" i="35"/>
  <c r="M26" i="35"/>
  <c r="L26" i="35"/>
  <c r="K26" i="35"/>
  <c r="J26" i="35"/>
  <c r="I26" i="35"/>
  <c r="H26" i="35"/>
  <c r="G26" i="35"/>
  <c r="N25" i="35"/>
  <c r="M25" i="35"/>
  <c r="L25" i="35"/>
  <c r="K25" i="35"/>
  <c r="J25" i="35"/>
  <c r="I25" i="35"/>
  <c r="H25" i="35"/>
  <c r="G25" i="35"/>
  <c r="N24" i="35"/>
  <c r="M24" i="35"/>
  <c r="L24" i="35"/>
  <c r="K24" i="35"/>
  <c r="J24" i="35"/>
  <c r="I24" i="35"/>
  <c r="H24" i="35"/>
  <c r="G24" i="35"/>
  <c r="N23" i="35"/>
  <c r="M23" i="35"/>
  <c r="L23" i="35"/>
  <c r="K23" i="35"/>
  <c r="J23" i="35"/>
  <c r="I23" i="35"/>
  <c r="H23" i="35"/>
  <c r="G23" i="35"/>
  <c r="N22" i="35"/>
  <c r="M22" i="35"/>
  <c r="L22" i="35"/>
  <c r="K22" i="35"/>
  <c r="J22" i="35"/>
  <c r="I22" i="35"/>
  <c r="H22" i="35"/>
  <c r="G22" i="35"/>
  <c r="N21" i="35"/>
  <c r="M21" i="35"/>
  <c r="L21" i="35"/>
  <c r="K21" i="35"/>
  <c r="J21" i="35"/>
  <c r="I21" i="35"/>
  <c r="H21" i="35"/>
  <c r="G21" i="35"/>
  <c r="N20" i="35"/>
  <c r="M20" i="35"/>
  <c r="L20" i="35"/>
  <c r="K20" i="35"/>
  <c r="J20" i="35"/>
  <c r="I20" i="35"/>
  <c r="H20" i="35"/>
  <c r="G20" i="35"/>
  <c r="N19" i="35"/>
  <c r="M19" i="35"/>
  <c r="L19" i="35"/>
  <c r="K19" i="35"/>
  <c r="J19" i="35"/>
  <c r="I19" i="35"/>
  <c r="H19" i="35"/>
  <c r="G19" i="35"/>
  <c r="N18" i="35"/>
  <c r="M18" i="35"/>
  <c r="L18" i="35"/>
  <c r="K18" i="35"/>
  <c r="J18" i="35"/>
  <c r="I18" i="35"/>
  <c r="H18" i="35"/>
  <c r="G18" i="35"/>
  <c r="N17" i="35"/>
  <c r="M17" i="35"/>
  <c r="L17" i="35"/>
  <c r="K17" i="35"/>
  <c r="J17" i="35"/>
  <c r="I17" i="35"/>
  <c r="H17" i="35"/>
  <c r="G17" i="35"/>
  <c r="N16" i="35"/>
  <c r="M16" i="35"/>
  <c r="L16" i="35"/>
  <c r="K16" i="35"/>
  <c r="J16" i="35"/>
  <c r="I16" i="35"/>
  <c r="H16" i="35"/>
  <c r="G16" i="35"/>
  <c r="N15" i="35"/>
  <c r="M15" i="35"/>
  <c r="L15" i="35"/>
  <c r="K15" i="35"/>
  <c r="J15" i="35"/>
  <c r="I15" i="35"/>
  <c r="H15" i="35"/>
  <c r="G15" i="35"/>
  <c r="N14" i="35"/>
  <c r="M14" i="35"/>
  <c r="L14" i="35"/>
  <c r="K14" i="35"/>
  <c r="J14" i="35"/>
  <c r="I14" i="35"/>
  <c r="H14" i="35"/>
  <c r="G14" i="35"/>
  <c r="N13" i="35"/>
  <c r="M13" i="35"/>
  <c r="L13" i="35"/>
  <c r="K13" i="35"/>
  <c r="J13" i="35"/>
  <c r="I13" i="35"/>
  <c r="H13" i="35"/>
  <c r="G13" i="35"/>
  <c r="N12" i="35"/>
  <c r="M12" i="35"/>
  <c r="L12" i="35"/>
  <c r="K12" i="35"/>
  <c r="J12" i="35"/>
  <c r="I12" i="35"/>
  <c r="H12" i="35"/>
  <c r="G12" i="35"/>
  <c r="N11" i="35"/>
  <c r="M11" i="35"/>
  <c r="L11" i="35"/>
  <c r="K11" i="35"/>
  <c r="J11" i="35"/>
  <c r="I11" i="35"/>
  <c r="H11" i="35"/>
  <c r="G11" i="35"/>
  <c r="N10" i="35"/>
  <c r="M10" i="35"/>
  <c r="L10" i="35"/>
  <c r="K10" i="35"/>
  <c r="J10" i="35"/>
  <c r="I10" i="35"/>
  <c r="H10" i="35"/>
  <c r="G10" i="35"/>
  <c r="N9" i="35"/>
  <c r="M9" i="35"/>
  <c r="L9" i="35"/>
  <c r="K9" i="35"/>
  <c r="J9" i="35"/>
  <c r="I9" i="35"/>
  <c r="H9" i="35"/>
  <c r="G9" i="35"/>
  <c r="N8" i="35"/>
  <c r="M8" i="35"/>
  <c r="L8" i="35"/>
  <c r="K8" i="35"/>
  <c r="J8" i="35"/>
  <c r="I8" i="35"/>
  <c r="H8" i="35"/>
  <c r="G8" i="35"/>
  <c r="N7" i="35"/>
  <c r="M7" i="35"/>
  <c r="L7" i="35"/>
  <c r="K7" i="35"/>
  <c r="J7" i="35"/>
  <c r="I7" i="35"/>
  <c r="H7" i="35"/>
  <c r="G7" i="35"/>
  <c r="N6" i="35"/>
  <c r="M6" i="35"/>
  <c r="L6" i="35"/>
  <c r="K6" i="35"/>
  <c r="J6" i="35"/>
  <c r="I6" i="35"/>
  <c r="H6" i="35"/>
  <c r="G6" i="35"/>
  <c r="N5" i="35"/>
  <c r="M5" i="35"/>
  <c r="L5" i="35"/>
  <c r="K5" i="35"/>
  <c r="J5" i="35"/>
  <c r="I5" i="35"/>
  <c r="H5" i="35"/>
  <c r="G5" i="35"/>
  <c r="N4" i="35"/>
  <c r="M4" i="35"/>
  <c r="L4" i="35"/>
  <c r="K4" i="35"/>
  <c r="J4" i="35"/>
  <c r="I4" i="35"/>
  <c r="H4" i="35"/>
  <c r="G4" i="35"/>
  <c r="N3" i="35"/>
  <c r="M3" i="35"/>
  <c r="M78" i="35" s="1"/>
  <c r="L3" i="35"/>
  <c r="K3" i="35"/>
  <c r="K78" i="35" s="1"/>
  <c r="J3" i="35"/>
  <c r="I3" i="35"/>
  <c r="I78" i="35" s="1"/>
  <c r="H3" i="35"/>
  <c r="G3" i="35"/>
  <c r="G78" i="35" s="1"/>
  <c r="O12" i="36"/>
  <c r="AO359" i="35"/>
  <c r="AN359" i="35"/>
  <c r="AM359" i="35"/>
  <c r="AL359" i="35"/>
  <c r="AK359" i="35"/>
  <c r="AJ359" i="35"/>
  <c r="AI359" i="35"/>
  <c r="AH359" i="35"/>
  <c r="AG359" i="35"/>
  <c r="AF359" i="35"/>
  <c r="AE359" i="35"/>
  <c r="AO333" i="35"/>
  <c r="AN333" i="35"/>
  <c r="AM333" i="35"/>
  <c r="AL333" i="35"/>
  <c r="AK333" i="35"/>
  <c r="AJ333" i="35"/>
  <c r="AI333" i="35"/>
  <c r="AH333" i="35"/>
  <c r="AG333" i="35"/>
  <c r="AF333" i="35"/>
  <c r="AE333" i="35"/>
  <c r="AO283" i="35"/>
  <c r="AN283" i="35"/>
  <c r="AM283" i="35"/>
  <c r="AL283" i="35"/>
  <c r="AK283" i="35"/>
  <c r="AJ283" i="35"/>
  <c r="AI283" i="35"/>
  <c r="AH283" i="35"/>
  <c r="AG283" i="35"/>
  <c r="AF283" i="35"/>
  <c r="AE283" i="35"/>
  <c r="AO257" i="35"/>
  <c r="AN257" i="35"/>
  <c r="AM257" i="35"/>
  <c r="AL257" i="35"/>
  <c r="AK257" i="35"/>
  <c r="AJ257" i="35"/>
  <c r="AI257" i="35"/>
  <c r="AH257" i="35"/>
  <c r="AG257" i="35"/>
  <c r="AF257" i="35"/>
  <c r="AE257" i="35"/>
  <c r="AO207" i="35"/>
  <c r="AN207" i="35"/>
  <c r="AM207" i="35"/>
  <c r="AL207" i="35"/>
  <c r="AK207" i="35"/>
  <c r="AJ207" i="35"/>
  <c r="AI207" i="35"/>
  <c r="AH207" i="35"/>
  <c r="AG207" i="35"/>
  <c r="AF207" i="35"/>
  <c r="AE207" i="35"/>
  <c r="AO181" i="35"/>
  <c r="AN181" i="35"/>
  <c r="AM181" i="35"/>
  <c r="AL181" i="35"/>
  <c r="AK181" i="35"/>
  <c r="AJ181" i="35"/>
  <c r="AI181" i="35"/>
  <c r="AH181" i="35"/>
  <c r="AG181" i="35"/>
  <c r="AF181" i="35"/>
  <c r="AE181" i="35"/>
  <c r="AO131" i="35"/>
  <c r="AN131" i="35"/>
  <c r="AM131" i="35"/>
  <c r="AL131" i="35"/>
  <c r="AK131" i="35"/>
  <c r="AJ131" i="35"/>
  <c r="AI131" i="35"/>
  <c r="AH131" i="35"/>
  <c r="AG131" i="35"/>
  <c r="AF131" i="35"/>
  <c r="AE131" i="35"/>
  <c r="AO105" i="35"/>
  <c r="AN105" i="35"/>
  <c r="AM105" i="35"/>
  <c r="AL105" i="35"/>
  <c r="AK105" i="35"/>
  <c r="AJ105" i="35"/>
  <c r="AI105" i="35"/>
  <c r="AH105" i="35"/>
  <c r="AG105" i="35"/>
  <c r="AF105" i="35"/>
  <c r="AE105" i="35"/>
  <c r="AO55" i="35"/>
  <c r="AN55" i="35"/>
  <c r="AM55" i="35"/>
  <c r="AL55" i="35"/>
  <c r="AK55" i="35"/>
  <c r="AJ55" i="35"/>
  <c r="AI55" i="35"/>
  <c r="AH55" i="35"/>
  <c r="AG55" i="35"/>
  <c r="AF55" i="35"/>
  <c r="AE55" i="35"/>
  <c r="AO29" i="35"/>
  <c r="AN29" i="35"/>
  <c r="AM29" i="35"/>
  <c r="AL29" i="35"/>
  <c r="AK29" i="35"/>
  <c r="AJ29" i="35"/>
  <c r="AI29" i="35"/>
  <c r="AH29" i="35"/>
  <c r="AG29" i="35"/>
  <c r="AF29" i="35"/>
  <c r="AE29" i="35"/>
  <c r="N12" i="36" l="1"/>
  <c r="O29" i="36"/>
  <c r="O27" i="36"/>
  <c r="O20" i="36"/>
  <c r="AO381" i="35"/>
  <c r="AN381" i="35"/>
  <c r="AM381" i="35"/>
  <c r="AL381" i="35"/>
  <c r="AK381" i="35"/>
  <c r="AJ381" i="35"/>
  <c r="AI381" i="35"/>
  <c r="AH381" i="35"/>
  <c r="AG381" i="35"/>
  <c r="AF381" i="35"/>
  <c r="AE381" i="35"/>
  <c r="AO380" i="35"/>
  <c r="AN380" i="35"/>
  <c r="AM380" i="35"/>
  <c r="AL380" i="35"/>
  <c r="AK380" i="35"/>
  <c r="AJ380" i="35"/>
  <c r="AI380" i="35"/>
  <c r="AH380" i="35"/>
  <c r="AG380" i="35"/>
  <c r="AF380" i="35"/>
  <c r="AE380" i="35"/>
  <c r="AO379" i="35"/>
  <c r="AN379" i="35"/>
  <c r="AM379" i="35"/>
  <c r="AL379" i="35"/>
  <c r="AK379" i="35"/>
  <c r="AJ379" i="35"/>
  <c r="AI379" i="35"/>
  <c r="AH379" i="35"/>
  <c r="AG379" i="35"/>
  <c r="AF379" i="35"/>
  <c r="AE379" i="35"/>
  <c r="AO378" i="35"/>
  <c r="AN378" i="35"/>
  <c r="AM378" i="35"/>
  <c r="AL378" i="35"/>
  <c r="AK378" i="35"/>
  <c r="AJ378" i="35"/>
  <c r="AI378" i="35"/>
  <c r="AH378" i="35"/>
  <c r="AG378" i="35"/>
  <c r="AF378" i="35"/>
  <c r="AE378" i="35"/>
  <c r="AO377" i="35"/>
  <c r="AN377" i="35"/>
  <c r="AM377" i="35"/>
  <c r="AL377" i="35"/>
  <c r="AK377" i="35"/>
  <c r="AJ377" i="35"/>
  <c r="AI377" i="35"/>
  <c r="AH377" i="35"/>
  <c r="AG377" i="35"/>
  <c r="AF377" i="35"/>
  <c r="AE377" i="35"/>
  <c r="AO376" i="35"/>
  <c r="AN376" i="35"/>
  <c r="AM376" i="35"/>
  <c r="AL376" i="35"/>
  <c r="AK376" i="35"/>
  <c r="AJ376" i="35"/>
  <c r="AI376" i="35"/>
  <c r="AH376" i="35"/>
  <c r="AG376" i="35"/>
  <c r="AF376" i="35"/>
  <c r="AE376" i="35"/>
  <c r="AO375" i="35"/>
  <c r="AN375" i="35"/>
  <c r="AM375" i="35"/>
  <c r="AL375" i="35"/>
  <c r="AK375" i="35"/>
  <c r="AJ375" i="35"/>
  <c r="AI375" i="35"/>
  <c r="AH375" i="35"/>
  <c r="AG375" i="35"/>
  <c r="AF375" i="35"/>
  <c r="AE375" i="35"/>
  <c r="AO374" i="35"/>
  <c r="AN374" i="35"/>
  <c r="AM374" i="35"/>
  <c r="AL374" i="35"/>
  <c r="AK374" i="35"/>
  <c r="AJ374" i="35"/>
  <c r="AI374" i="35"/>
  <c r="AH374" i="35"/>
  <c r="AG374" i="35"/>
  <c r="AF374" i="35"/>
  <c r="AE374" i="35"/>
  <c r="AO373" i="35"/>
  <c r="AN373" i="35"/>
  <c r="AM373" i="35"/>
  <c r="AL373" i="35"/>
  <c r="AK373" i="35"/>
  <c r="AJ373" i="35"/>
  <c r="AI373" i="35"/>
  <c r="AH373" i="35"/>
  <c r="AG373" i="35"/>
  <c r="AF373" i="35"/>
  <c r="AE373" i="35"/>
  <c r="AO372" i="35"/>
  <c r="AN372" i="35"/>
  <c r="AM372" i="35"/>
  <c r="AL372" i="35"/>
  <c r="AK372" i="35"/>
  <c r="AJ372" i="35"/>
  <c r="AI372" i="35"/>
  <c r="AH372" i="35"/>
  <c r="AG372" i="35"/>
  <c r="AF372" i="35"/>
  <c r="AE372" i="35"/>
  <c r="AO371" i="35"/>
  <c r="AN371" i="35"/>
  <c r="AM371" i="35"/>
  <c r="AL371" i="35"/>
  <c r="AK371" i="35"/>
  <c r="AJ371" i="35"/>
  <c r="AI371" i="35"/>
  <c r="AH371" i="35"/>
  <c r="AG371" i="35"/>
  <c r="AF371" i="35"/>
  <c r="AE371" i="35"/>
  <c r="AO370" i="35"/>
  <c r="AN370" i="35"/>
  <c r="AM370" i="35"/>
  <c r="AL370" i="35"/>
  <c r="AK370" i="35"/>
  <c r="AJ370" i="35"/>
  <c r="AI370" i="35"/>
  <c r="AH370" i="35"/>
  <c r="AG370" i="35"/>
  <c r="AF370" i="35"/>
  <c r="AE370" i="35"/>
  <c r="AO369" i="35"/>
  <c r="AN369" i="35"/>
  <c r="AM369" i="35"/>
  <c r="AL369" i="35"/>
  <c r="AK369" i="35"/>
  <c r="AJ369" i="35"/>
  <c r="AI369" i="35"/>
  <c r="AH369" i="35"/>
  <c r="AG369" i="35"/>
  <c r="AF369" i="35"/>
  <c r="AE369" i="35"/>
  <c r="AO368" i="35"/>
  <c r="AN368" i="35"/>
  <c r="AM368" i="35"/>
  <c r="AL368" i="35"/>
  <c r="AK368" i="35"/>
  <c r="AJ368" i="35"/>
  <c r="AI368" i="35"/>
  <c r="AH368" i="35"/>
  <c r="AG368" i="35"/>
  <c r="AF368" i="35"/>
  <c r="AE368" i="35"/>
  <c r="AO367" i="35"/>
  <c r="AN367" i="35"/>
  <c r="AM367" i="35"/>
  <c r="AL367" i="35"/>
  <c r="AK367" i="35"/>
  <c r="AJ367" i="35"/>
  <c r="AI367" i="35"/>
  <c r="AH367" i="35"/>
  <c r="AG367" i="35"/>
  <c r="AF367" i="35"/>
  <c r="AE367" i="35"/>
  <c r="AO366" i="35"/>
  <c r="AN366" i="35"/>
  <c r="AM366" i="35"/>
  <c r="AL366" i="35"/>
  <c r="AK366" i="35"/>
  <c r="AJ366" i="35"/>
  <c r="AI366" i="35"/>
  <c r="AH366" i="35"/>
  <c r="AG366" i="35"/>
  <c r="AF366" i="35"/>
  <c r="AE366" i="35"/>
  <c r="AO365" i="35"/>
  <c r="AN365" i="35"/>
  <c r="AM365" i="35"/>
  <c r="AL365" i="35"/>
  <c r="AK365" i="35"/>
  <c r="AJ365" i="35"/>
  <c r="AI365" i="35"/>
  <c r="AH365" i="35"/>
  <c r="AG365" i="35"/>
  <c r="AF365" i="35"/>
  <c r="AE365" i="35"/>
  <c r="AO364" i="35"/>
  <c r="AN364" i="35"/>
  <c r="AM364" i="35"/>
  <c r="AL364" i="35"/>
  <c r="AK364" i="35"/>
  <c r="AJ364" i="35"/>
  <c r="AI364" i="35"/>
  <c r="AH364" i="35"/>
  <c r="AG364" i="35"/>
  <c r="AF364" i="35"/>
  <c r="AE364" i="35"/>
  <c r="AO363" i="35"/>
  <c r="AN363" i="35"/>
  <c r="AM363" i="35"/>
  <c r="AL363" i="35"/>
  <c r="AK363" i="35"/>
  <c r="AJ363" i="35"/>
  <c r="AI363" i="35"/>
  <c r="AH363" i="35"/>
  <c r="AG363" i="35"/>
  <c r="AF363" i="35"/>
  <c r="AE363" i="35"/>
  <c r="AO362" i="35"/>
  <c r="AN362" i="35"/>
  <c r="AM362" i="35"/>
  <c r="AL362" i="35"/>
  <c r="AK362" i="35"/>
  <c r="AJ362" i="35"/>
  <c r="AI362" i="35"/>
  <c r="AH362" i="35"/>
  <c r="AG362" i="35"/>
  <c r="AF362" i="35"/>
  <c r="AE362" i="35"/>
  <c r="AO361" i="35"/>
  <c r="AN361" i="35"/>
  <c r="AM361" i="35"/>
  <c r="AL361" i="35"/>
  <c r="AK361" i="35"/>
  <c r="AJ361" i="35"/>
  <c r="AI361" i="35"/>
  <c r="AH361" i="35"/>
  <c r="AG361" i="35"/>
  <c r="AF361" i="35"/>
  <c r="AE361" i="35"/>
  <c r="AO360" i="35"/>
  <c r="AN360" i="35"/>
  <c r="AM360" i="35"/>
  <c r="AL360" i="35"/>
  <c r="AK360" i="35"/>
  <c r="AJ360" i="35"/>
  <c r="AI360" i="35"/>
  <c r="AH360" i="35"/>
  <c r="AG360" i="35"/>
  <c r="AF360" i="35"/>
  <c r="AE360" i="35"/>
  <c r="AO358" i="35"/>
  <c r="AN358" i="35"/>
  <c r="AM358" i="35"/>
  <c r="AL358" i="35"/>
  <c r="AK358" i="35"/>
  <c r="AJ358" i="35"/>
  <c r="AI358" i="35"/>
  <c r="AH358" i="35"/>
  <c r="AG358" i="35"/>
  <c r="AF358" i="35"/>
  <c r="AE358" i="35"/>
  <c r="AO357" i="35"/>
  <c r="AN357" i="35"/>
  <c r="AM357" i="35"/>
  <c r="AL357" i="35"/>
  <c r="AK357" i="35"/>
  <c r="AJ357" i="35"/>
  <c r="AI357" i="35"/>
  <c r="AH357" i="35"/>
  <c r="AG357" i="35"/>
  <c r="AF357" i="35"/>
  <c r="AE357" i="35"/>
  <c r="AO356" i="35"/>
  <c r="AN356" i="35"/>
  <c r="AM356" i="35"/>
  <c r="AL356" i="35"/>
  <c r="AK356" i="35"/>
  <c r="AJ356" i="35"/>
  <c r="AI356" i="35"/>
  <c r="AH356" i="35"/>
  <c r="AG356" i="35"/>
  <c r="AF356" i="35"/>
  <c r="AE356" i="35"/>
  <c r="AO355" i="35"/>
  <c r="AN355" i="35"/>
  <c r="AM355" i="35"/>
  <c r="AL355" i="35"/>
  <c r="AK355" i="35"/>
  <c r="AJ355" i="35"/>
  <c r="AI355" i="35"/>
  <c r="AH355" i="35"/>
  <c r="AG355" i="35"/>
  <c r="AF355" i="35"/>
  <c r="AE355" i="35"/>
  <c r="AO354" i="35"/>
  <c r="AN354" i="35"/>
  <c r="AM354" i="35"/>
  <c r="AL354" i="35"/>
  <c r="AK354" i="35"/>
  <c r="AJ354" i="35"/>
  <c r="AI354" i="35"/>
  <c r="AH354" i="35"/>
  <c r="AG354" i="35"/>
  <c r="AF354" i="35"/>
  <c r="AE354" i="35"/>
  <c r="AO353" i="35"/>
  <c r="AN353" i="35"/>
  <c r="AM353" i="35"/>
  <c r="AL353" i="35"/>
  <c r="AK353" i="35"/>
  <c r="AJ353" i="35"/>
  <c r="AI353" i="35"/>
  <c r="AH353" i="35"/>
  <c r="AG353" i="35"/>
  <c r="AF353" i="35"/>
  <c r="AE353" i="35"/>
  <c r="AO352" i="35"/>
  <c r="AN352" i="35"/>
  <c r="AM352" i="35"/>
  <c r="AL352" i="35"/>
  <c r="AK352" i="35"/>
  <c r="AJ352" i="35"/>
  <c r="AI352" i="35"/>
  <c r="AH352" i="35"/>
  <c r="AG352" i="35"/>
  <c r="AF352" i="35"/>
  <c r="AE352" i="35"/>
  <c r="AO351" i="35"/>
  <c r="AN351" i="35"/>
  <c r="AM351" i="35"/>
  <c r="AL351" i="35"/>
  <c r="AK351" i="35"/>
  <c r="AJ351" i="35"/>
  <c r="AI351" i="35"/>
  <c r="AH351" i="35"/>
  <c r="AG351" i="35"/>
  <c r="AF351" i="35"/>
  <c r="AE351" i="35"/>
  <c r="AO350" i="35"/>
  <c r="AN350" i="35"/>
  <c r="AM350" i="35"/>
  <c r="AL350" i="35"/>
  <c r="AK350" i="35"/>
  <c r="AJ350" i="35"/>
  <c r="AI350" i="35"/>
  <c r="AH350" i="35"/>
  <c r="AG350" i="35"/>
  <c r="AF350" i="35"/>
  <c r="AE350" i="35"/>
  <c r="AO349" i="35"/>
  <c r="AN349" i="35"/>
  <c r="AM349" i="35"/>
  <c r="AL349" i="35"/>
  <c r="AK349" i="35"/>
  <c r="AJ349" i="35"/>
  <c r="AI349" i="35"/>
  <c r="AH349" i="35"/>
  <c r="AG349" i="35"/>
  <c r="AF349" i="35"/>
  <c r="AE349" i="35"/>
  <c r="AO348" i="35"/>
  <c r="AN348" i="35"/>
  <c r="AM348" i="35"/>
  <c r="AL348" i="35"/>
  <c r="AK348" i="35"/>
  <c r="AJ348" i="35"/>
  <c r="AI348" i="35"/>
  <c r="AH348" i="35"/>
  <c r="AG348" i="35"/>
  <c r="AF348" i="35"/>
  <c r="AE348" i="35"/>
  <c r="AO347" i="35"/>
  <c r="AN347" i="35"/>
  <c r="AM347" i="35"/>
  <c r="AL347" i="35"/>
  <c r="AK347" i="35"/>
  <c r="AJ347" i="35"/>
  <c r="AI347" i="35"/>
  <c r="AH347" i="35"/>
  <c r="AG347" i="35"/>
  <c r="AF347" i="35"/>
  <c r="AE347" i="35"/>
  <c r="AO346" i="35"/>
  <c r="AN346" i="35"/>
  <c r="AM346" i="35"/>
  <c r="AL346" i="35"/>
  <c r="AK346" i="35"/>
  <c r="AJ346" i="35"/>
  <c r="AI346" i="35"/>
  <c r="AH346" i="35"/>
  <c r="AG346" i="35"/>
  <c r="AF346" i="35"/>
  <c r="AE346" i="35"/>
  <c r="AO345" i="35"/>
  <c r="AN345" i="35"/>
  <c r="AM345" i="35"/>
  <c r="AL345" i="35"/>
  <c r="AK345" i="35"/>
  <c r="AJ345" i="35"/>
  <c r="AI345" i="35"/>
  <c r="AH345" i="35"/>
  <c r="AG345" i="35"/>
  <c r="AF345" i="35"/>
  <c r="AE345" i="35"/>
  <c r="AO344" i="35"/>
  <c r="AN344" i="35"/>
  <c r="AM344" i="35"/>
  <c r="AL344" i="35"/>
  <c r="AK344" i="35"/>
  <c r="AJ344" i="35"/>
  <c r="AI344" i="35"/>
  <c r="AH344" i="35"/>
  <c r="AG344" i="35"/>
  <c r="AF344" i="35"/>
  <c r="AE344" i="35"/>
  <c r="AO343" i="35"/>
  <c r="AN343" i="35"/>
  <c r="AM343" i="35"/>
  <c r="AL343" i="35"/>
  <c r="AK343" i="35"/>
  <c r="AJ343" i="35"/>
  <c r="AI343" i="35"/>
  <c r="AH343" i="35"/>
  <c r="AG343" i="35"/>
  <c r="AF343" i="35"/>
  <c r="AE343" i="35"/>
  <c r="AO342" i="35"/>
  <c r="AN342" i="35"/>
  <c r="AM342" i="35"/>
  <c r="AL342" i="35"/>
  <c r="AK342" i="35"/>
  <c r="AJ342" i="35"/>
  <c r="AI342" i="35"/>
  <c r="AH342" i="35"/>
  <c r="AG342" i="35"/>
  <c r="AF342" i="35"/>
  <c r="AE342" i="35"/>
  <c r="AO341" i="35"/>
  <c r="AN341" i="35"/>
  <c r="AM341" i="35"/>
  <c r="AL341" i="35"/>
  <c r="AK341" i="35"/>
  <c r="AJ341" i="35"/>
  <c r="AI341" i="35"/>
  <c r="AH341" i="35"/>
  <c r="AG341" i="35"/>
  <c r="AF341" i="35"/>
  <c r="AE341" i="35"/>
  <c r="AO340" i="35"/>
  <c r="AN340" i="35"/>
  <c r="AM340" i="35"/>
  <c r="AL340" i="35"/>
  <c r="AK340" i="35"/>
  <c r="AJ340" i="35"/>
  <c r="AI340" i="35"/>
  <c r="AH340" i="35"/>
  <c r="AG340" i="35"/>
  <c r="AF340" i="35"/>
  <c r="AE340" i="35"/>
  <c r="AO339" i="35"/>
  <c r="AN339" i="35"/>
  <c r="AM339" i="35"/>
  <c r="AL339" i="35"/>
  <c r="AK339" i="35"/>
  <c r="AJ339" i="35"/>
  <c r="AI339" i="35"/>
  <c r="AH339" i="35"/>
  <c r="AG339" i="35"/>
  <c r="AF339" i="35"/>
  <c r="AE339" i="35"/>
  <c r="AO338" i="35"/>
  <c r="AN338" i="35"/>
  <c r="AM338" i="35"/>
  <c r="AL338" i="35"/>
  <c r="AK338" i="35"/>
  <c r="AJ338" i="35"/>
  <c r="AI338" i="35"/>
  <c r="AH338" i="35"/>
  <c r="AG338" i="35"/>
  <c r="AF338" i="35"/>
  <c r="AE338" i="35"/>
  <c r="AO337" i="35"/>
  <c r="AN337" i="35"/>
  <c r="AM337" i="35"/>
  <c r="AL337" i="35"/>
  <c r="AK337" i="35"/>
  <c r="AJ337" i="35"/>
  <c r="AI337" i="35"/>
  <c r="AH337" i="35"/>
  <c r="AG337" i="35"/>
  <c r="AF337" i="35"/>
  <c r="AE337" i="35"/>
  <c r="AO336" i="35"/>
  <c r="AN336" i="35"/>
  <c r="AM336" i="35"/>
  <c r="AL336" i="35"/>
  <c r="AK336" i="35"/>
  <c r="AJ336" i="35"/>
  <c r="AI336" i="35"/>
  <c r="AH336" i="35"/>
  <c r="AG336" i="35"/>
  <c r="AF336" i="35"/>
  <c r="AE336" i="35"/>
  <c r="AO335" i="35"/>
  <c r="AN335" i="35"/>
  <c r="AM335" i="35"/>
  <c r="AL335" i="35"/>
  <c r="AK335" i="35"/>
  <c r="AJ335" i="35"/>
  <c r="AI335" i="35"/>
  <c r="AH335" i="35"/>
  <c r="AG335" i="35"/>
  <c r="AF335" i="35"/>
  <c r="AE335" i="35"/>
  <c r="AO334" i="35"/>
  <c r="AN334" i="35"/>
  <c r="AM334" i="35"/>
  <c r="AL334" i="35"/>
  <c r="AK334" i="35"/>
  <c r="AJ334" i="35"/>
  <c r="AI334" i="35"/>
  <c r="AH334" i="35"/>
  <c r="AG334" i="35"/>
  <c r="AF334" i="35"/>
  <c r="AE334" i="35"/>
  <c r="AO332" i="35"/>
  <c r="AN332" i="35"/>
  <c r="AM332" i="35"/>
  <c r="AL332" i="35"/>
  <c r="AK332" i="35"/>
  <c r="AJ332" i="35"/>
  <c r="AI332" i="35"/>
  <c r="AH332" i="35"/>
  <c r="AG332" i="35"/>
  <c r="AF332" i="35"/>
  <c r="AE332" i="35"/>
  <c r="AO331" i="35"/>
  <c r="AN331" i="35"/>
  <c r="AM331" i="35"/>
  <c r="AL331" i="35"/>
  <c r="AK331" i="35"/>
  <c r="AJ331" i="35"/>
  <c r="AI331" i="35"/>
  <c r="AH331" i="35"/>
  <c r="AG331" i="35"/>
  <c r="AF331" i="35"/>
  <c r="AE331" i="35"/>
  <c r="AO330" i="35"/>
  <c r="AN330" i="35"/>
  <c r="AM330" i="35"/>
  <c r="AL330" i="35"/>
  <c r="AK330" i="35"/>
  <c r="AJ330" i="35"/>
  <c r="AI330" i="35"/>
  <c r="AH330" i="35"/>
  <c r="AG330" i="35"/>
  <c r="AF330" i="35"/>
  <c r="AE330" i="35"/>
  <c r="AO329" i="35"/>
  <c r="AN329" i="35"/>
  <c r="AM329" i="35"/>
  <c r="AL329" i="35"/>
  <c r="AK329" i="35"/>
  <c r="AJ329" i="35"/>
  <c r="AI329" i="35"/>
  <c r="AH329" i="35"/>
  <c r="AG329" i="35"/>
  <c r="AF329" i="35"/>
  <c r="AE329" i="35"/>
  <c r="AO328" i="35"/>
  <c r="AN328" i="35"/>
  <c r="AM328" i="35"/>
  <c r="AL328" i="35"/>
  <c r="AK328" i="35"/>
  <c r="AJ328" i="35"/>
  <c r="AI328" i="35"/>
  <c r="AH328" i="35"/>
  <c r="AG328" i="35"/>
  <c r="AF328" i="35"/>
  <c r="AE328" i="35"/>
  <c r="AO327" i="35"/>
  <c r="AN327" i="35"/>
  <c r="AM327" i="35"/>
  <c r="AL327" i="35"/>
  <c r="AK327" i="35"/>
  <c r="AJ327" i="35"/>
  <c r="AI327" i="35"/>
  <c r="AH327" i="35"/>
  <c r="AG327" i="35"/>
  <c r="AF327" i="35"/>
  <c r="AE327" i="35"/>
  <c r="AO326" i="35"/>
  <c r="AN326" i="35"/>
  <c r="AM326" i="35"/>
  <c r="AL326" i="35"/>
  <c r="AK326" i="35"/>
  <c r="AJ326" i="35"/>
  <c r="AI326" i="35"/>
  <c r="AH326" i="35"/>
  <c r="AG326" i="35"/>
  <c r="AF326" i="35"/>
  <c r="AE326" i="35"/>
  <c r="AO325" i="35"/>
  <c r="AN325" i="35"/>
  <c r="AM325" i="35"/>
  <c r="AL325" i="35"/>
  <c r="AK325" i="35"/>
  <c r="AJ325" i="35"/>
  <c r="AI325" i="35"/>
  <c r="AH325" i="35"/>
  <c r="AG325" i="35"/>
  <c r="AF325" i="35"/>
  <c r="AE325" i="35"/>
  <c r="AO324" i="35"/>
  <c r="AN324" i="35"/>
  <c r="AM324" i="35"/>
  <c r="AL324" i="35"/>
  <c r="AK324" i="35"/>
  <c r="AJ324" i="35"/>
  <c r="AI324" i="35"/>
  <c r="AH324" i="35"/>
  <c r="AG324" i="35"/>
  <c r="AF324" i="35"/>
  <c r="AE324" i="35"/>
  <c r="AO323" i="35"/>
  <c r="AN323" i="35"/>
  <c r="AM323" i="35"/>
  <c r="AL323" i="35"/>
  <c r="AK323" i="35"/>
  <c r="AJ323" i="35"/>
  <c r="AI323" i="35"/>
  <c r="AH323" i="35"/>
  <c r="AG323" i="35"/>
  <c r="AF323" i="35"/>
  <c r="AE323" i="35"/>
  <c r="AO322" i="35"/>
  <c r="AN322" i="35"/>
  <c r="AM322" i="35"/>
  <c r="AL322" i="35"/>
  <c r="AK322" i="35"/>
  <c r="AJ322" i="35"/>
  <c r="AI322" i="35"/>
  <c r="AH322" i="35"/>
  <c r="AG322" i="35"/>
  <c r="AF322" i="35"/>
  <c r="AE322" i="35"/>
  <c r="AO321" i="35"/>
  <c r="AN321" i="35"/>
  <c r="AM321" i="35"/>
  <c r="AL321" i="35"/>
  <c r="AK321" i="35"/>
  <c r="AJ321" i="35"/>
  <c r="AI321" i="35"/>
  <c r="AH321" i="35"/>
  <c r="AG321" i="35"/>
  <c r="AF321" i="35"/>
  <c r="AE321" i="35"/>
  <c r="AO320" i="35"/>
  <c r="AN320" i="35"/>
  <c r="AM320" i="35"/>
  <c r="AL320" i="35"/>
  <c r="AK320" i="35"/>
  <c r="AJ320" i="35"/>
  <c r="AI320" i="35"/>
  <c r="AH320" i="35"/>
  <c r="AG320" i="35"/>
  <c r="AF320" i="35"/>
  <c r="AE320" i="35"/>
  <c r="AO319" i="35"/>
  <c r="AN319" i="35"/>
  <c r="AM319" i="35"/>
  <c r="AL319" i="35"/>
  <c r="AK319" i="35"/>
  <c r="AJ319" i="35"/>
  <c r="AI319" i="35"/>
  <c r="AH319" i="35"/>
  <c r="AG319" i="35"/>
  <c r="AF319" i="35"/>
  <c r="AE319" i="35"/>
  <c r="AO318" i="35"/>
  <c r="AN318" i="35"/>
  <c r="AM318" i="35"/>
  <c r="AL318" i="35"/>
  <c r="AK318" i="35"/>
  <c r="AJ318" i="35"/>
  <c r="AI318" i="35"/>
  <c r="AH318" i="35"/>
  <c r="AG318" i="35"/>
  <c r="AF318" i="35"/>
  <c r="AE318" i="35"/>
  <c r="AO317" i="35"/>
  <c r="AN317" i="35"/>
  <c r="AM317" i="35"/>
  <c r="AL317" i="35"/>
  <c r="AK317" i="35"/>
  <c r="AJ317" i="35"/>
  <c r="AI317" i="35"/>
  <c r="AH317" i="35"/>
  <c r="AG317" i="35"/>
  <c r="AF317" i="35"/>
  <c r="AE317" i="35"/>
  <c r="AO316" i="35"/>
  <c r="AN316" i="35"/>
  <c r="AM316" i="35"/>
  <c r="AL316" i="35"/>
  <c r="AK316" i="35"/>
  <c r="AJ316" i="35"/>
  <c r="AI316" i="35"/>
  <c r="AH316" i="35"/>
  <c r="AG316" i="35"/>
  <c r="AF316" i="35"/>
  <c r="AE316" i="35"/>
  <c r="AO315" i="35"/>
  <c r="AN315" i="35"/>
  <c r="AM315" i="35"/>
  <c r="AL315" i="35"/>
  <c r="AK315" i="35"/>
  <c r="AJ315" i="35"/>
  <c r="AI315" i="35"/>
  <c r="AH315" i="35"/>
  <c r="AG315" i="35"/>
  <c r="AF315" i="35"/>
  <c r="AE315" i="35"/>
  <c r="AO314" i="35"/>
  <c r="AN314" i="35"/>
  <c r="AM314" i="35"/>
  <c r="AL314" i="35"/>
  <c r="AK314" i="35"/>
  <c r="AJ314" i="35"/>
  <c r="AI314" i="35"/>
  <c r="AH314" i="35"/>
  <c r="AG314" i="35"/>
  <c r="AF314" i="35"/>
  <c r="AE314" i="35"/>
  <c r="AO313" i="35"/>
  <c r="AN313" i="35"/>
  <c r="AM313" i="35"/>
  <c r="AL313" i="35"/>
  <c r="AK313" i="35"/>
  <c r="AJ313" i="35"/>
  <c r="AI313" i="35"/>
  <c r="AH313" i="35"/>
  <c r="AG313" i="35"/>
  <c r="AF313" i="35"/>
  <c r="AE313" i="35"/>
  <c r="AO312" i="35"/>
  <c r="AN312" i="35"/>
  <c r="AM312" i="35"/>
  <c r="AL312" i="35"/>
  <c r="AK312" i="35"/>
  <c r="AJ312" i="35"/>
  <c r="AI312" i="35"/>
  <c r="AH312" i="35"/>
  <c r="AG312" i="35"/>
  <c r="AF312" i="35"/>
  <c r="AE312" i="35"/>
  <c r="AO311" i="35"/>
  <c r="AN311" i="35"/>
  <c r="AM311" i="35"/>
  <c r="AL311" i="35"/>
  <c r="AK311" i="35"/>
  <c r="AJ311" i="35"/>
  <c r="AI311" i="35"/>
  <c r="AH311" i="35"/>
  <c r="AG311" i="35"/>
  <c r="AF311" i="35"/>
  <c r="AE311" i="35"/>
  <c r="AO310" i="35"/>
  <c r="AN310" i="35"/>
  <c r="AM310" i="35"/>
  <c r="AL310" i="35"/>
  <c r="AK310" i="35"/>
  <c r="AJ310" i="35"/>
  <c r="AI310" i="35"/>
  <c r="AH310" i="35"/>
  <c r="AG310" i="35"/>
  <c r="AF310" i="35"/>
  <c r="AE310" i="35"/>
  <c r="AO309" i="35"/>
  <c r="AN309" i="35"/>
  <c r="AM309" i="35"/>
  <c r="AL309" i="35"/>
  <c r="AK309" i="35"/>
  <c r="AJ309" i="35"/>
  <c r="AI309" i="35"/>
  <c r="AH309" i="35"/>
  <c r="AG309" i="35"/>
  <c r="AF309" i="35"/>
  <c r="AE309" i="35"/>
  <c r="AO308" i="35"/>
  <c r="AN308" i="35"/>
  <c r="AM308" i="35"/>
  <c r="AL308" i="35"/>
  <c r="AK308" i="35"/>
  <c r="AJ308" i="35"/>
  <c r="AI308" i="35"/>
  <c r="AH308" i="35"/>
  <c r="AG308" i="35"/>
  <c r="AF308" i="35"/>
  <c r="AE308" i="35"/>
  <c r="AO307" i="35"/>
  <c r="AO382" i="35" s="1"/>
  <c r="AN307" i="35"/>
  <c r="AN382" i="35" s="1"/>
  <c r="AM307" i="35"/>
  <c r="AM382" i="35" s="1"/>
  <c r="AL307" i="35"/>
  <c r="AL382" i="35" s="1"/>
  <c r="AK307" i="35"/>
  <c r="AK382" i="35" s="1"/>
  <c r="AJ307" i="35"/>
  <c r="AJ382" i="35" s="1"/>
  <c r="O17" i="36" s="1"/>
  <c r="O53" i="36" s="1"/>
  <c r="AI307" i="35"/>
  <c r="AI382" i="35" s="1"/>
  <c r="AH307" i="35"/>
  <c r="AH382" i="35" s="1"/>
  <c r="AG307" i="35"/>
  <c r="AG382" i="35" s="1"/>
  <c r="AF307" i="35"/>
  <c r="AF382" i="35" s="1"/>
  <c r="AE307" i="35"/>
  <c r="AE382" i="35" s="1"/>
  <c r="AO305" i="35"/>
  <c r="AN305" i="35"/>
  <c r="AM305" i="35"/>
  <c r="AL305" i="35"/>
  <c r="AK305" i="35"/>
  <c r="AJ305" i="35"/>
  <c r="AI305" i="35"/>
  <c r="AH305" i="35"/>
  <c r="AG305" i="35"/>
  <c r="AF305" i="35"/>
  <c r="AE305" i="35"/>
  <c r="AO304" i="35"/>
  <c r="AN304" i="35"/>
  <c r="AM304" i="35"/>
  <c r="AL304" i="35"/>
  <c r="AK304" i="35"/>
  <c r="AJ304" i="35"/>
  <c r="AI304" i="35"/>
  <c r="AH304" i="35"/>
  <c r="AG304" i="35"/>
  <c r="AF304" i="35"/>
  <c r="AE304" i="35"/>
  <c r="AO303" i="35"/>
  <c r="AN303" i="35"/>
  <c r="AM303" i="35"/>
  <c r="AL303" i="35"/>
  <c r="AK303" i="35"/>
  <c r="AJ303" i="35"/>
  <c r="AI303" i="35"/>
  <c r="AH303" i="35"/>
  <c r="AG303" i="35"/>
  <c r="AF303" i="35"/>
  <c r="AE303" i="35"/>
  <c r="AO302" i="35"/>
  <c r="AN302" i="35"/>
  <c r="AM302" i="35"/>
  <c r="AL302" i="35"/>
  <c r="AK302" i="35"/>
  <c r="AJ302" i="35"/>
  <c r="AI302" i="35"/>
  <c r="AH302" i="35"/>
  <c r="AG302" i="35"/>
  <c r="AF302" i="35"/>
  <c r="AE302" i="35"/>
  <c r="AO301" i="35"/>
  <c r="AN301" i="35"/>
  <c r="AM301" i="35"/>
  <c r="AL301" i="35"/>
  <c r="AK301" i="35"/>
  <c r="AJ301" i="35"/>
  <c r="AI301" i="35"/>
  <c r="AH301" i="35"/>
  <c r="AG301" i="35"/>
  <c r="AF301" i="35"/>
  <c r="AE301" i="35"/>
  <c r="AO300" i="35"/>
  <c r="AN300" i="35"/>
  <c r="AM300" i="35"/>
  <c r="AL300" i="35"/>
  <c r="AK300" i="35"/>
  <c r="AJ300" i="35"/>
  <c r="AI300" i="35"/>
  <c r="AH300" i="35"/>
  <c r="AG300" i="35"/>
  <c r="AF300" i="35"/>
  <c r="AE300" i="35"/>
  <c r="AO299" i="35"/>
  <c r="AN299" i="35"/>
  <c r="AM299" i="35"/>
  <c r="AL299" i="35"/>
  <c r="AK299" i="35"/>
  <c r="AJ299" i="35"/>
  <c r="AI299" i="35"/>
  <c r="AH299" i="35"/>
  <c r="AG299" i="35"/>
  <c r="AF299" i="35"/>
  <c r="AE299" i="35"/>
  <c r="AO298" i="35"/>
  <c r="AN298" i="35"/>
  <c r="AM298" i="35"/>
  <c r="AL298" i="35"/>
  <c r="AK298" i="35"/>
  <c r="AJ298" i="35"/>
  <c r="AI298" i="35"/>
  <c r="AH298" i="35"/>
  <c r="AG298" i="35"/>
  <c r="AF298" i="35"/>
  <c r="AE298" i="35"/>
  <c r="AO297" i="35"/>
  <c r="AN297" i="35"/>
  <c r="AM297" i="35"/>
  <c r="AL297" i="35"/>
  <c r="AK297" i="35"/>
  <c r="AJ297" i="35"/>
  <c r="AI297" i="35"/>
  <c r="AH297" i="35"/>
  <c r="AG297" i="35"/>
  <c r="AF297" i="35"/>
  <c r="AE297" i="35"/>
  <c r="AO296" i="35"/>
  <c r="AN296" i="35"/>
  <c r="AM296" i="35"/>
  <c r="AL296" i="35"/>
  <c r="AK296" i="35"/>
  <c r="AJ296" i="35"/>
  <c r="AI296" i="35"/>
  <c r="AH296" i="35"/>
  <c r="AG296" i="35"/>
  <c r="AF296" i="35"/>
  <c r="AE296" i="35"/>
  <c r="AO295" i="35"/>
  <c r="AN295" i="35"/>
  <c r="AM295" i="35"/>
  <c r="AL295" i="35"/>
  <c r="AK295" i="35"/>
  <c r="AJ295" i="35"/>
  <c r="AI295" i="35"/>
  <c r="AH295" i="35"/>
  <c r="AG295" i="35"/>
  <c r="AF295" i="35"/>
  <c r="AE295" i="35"/>
  <c r="AO294" i="35"/>
  <c r="AN294" i="35"/>
  <c r="AM294" i="35"/>
  <c r="AL294" i="35"/>
  <c r="AK294" i="35"/>
  <c r="AJ294" i="35"/>
  <c r="AI294" i="35"/>
  <c r="AH294" i="35"/>
  <c r="AG294" i="35"/>
  <c r="AF294" i="35"/>
  <c r="AE294" i="35"/>
  <c r="AO293" i="35"/>
  <c r="AN293" i="35"/>
  <c r="AM293" i="35"/>
  <c r="AL293" i="35"/>
  <c r="AK293" i="35"/>
  <c r="AJ293" i="35"/>
  <c r="AI293" i="35"/>
  <c r="AH293" i="35"/>
  <c r="AG293" i="35"/>
  <c r="AF293" i="35"/>
  <c r="AE293" i="35"/>
  <c r="AO292" i="35"/>
  <c r="AN292" i="35"/>
  <c r="AM292" i="35"/>
  <c r="AL292" i="35"/>
  <c r="AK292" i="35"/>
  <c r="AJ292" i="35"/>
  <c r="AI292" i="35"/>
  <c r="AH292" i="35"/>
  <c r="AG292" i="35"/>
  <c r="AF292" i="35"/>
  <c r="AE292" i="35"/>
  <c r="AO291" i="35"/>
  <c r="AN291" i="35"/>
  <c r="AM291" i="35"/>
  <c r="AL291" i="35"/>
  <c r="AK291" i="35"/>
  <c r="AJ291" i="35"/>
  <c r="AI291" i="35"/>
  <c r="AH291" i="35"/>
  <c r="AG291" i="35"/>
  <c r="AF291" i="35"/>
  <c r="AE291" i="35"/>
  <c r="AO290" i="35"/>
  <c r="AN290" i="35"/>
  <c r="AM290" i="35"/>
  <c r="AL290" i="35"/>
  <c r="AK290" i="35"/>
  <c r="AJ290" i="35"/>
  <c r="AI290" i="35"/>
  <c r="AH290" i="35"/>
  <c r="AG290" i="35"/>
  <c r="AF290" i="35"/>
  <c r="AE290" i="35"/>
  <c r="AO289" i="35"/>
  <c r="AN289" i="35"/>
  <c r="AM289" i="35"/>
  <c r="AL289" i="35"/>
  <c r="AK289" i="35"/>
  <c r="AJ289" i="35"/>
  <c r="AI289" i="35"/>
  <c r="AH289" i="35"/>
  <c r="AG289" i="35"/>
  <c r="AF289" i="35"/>
  <c r="AE289" i="35"/>
  <c r="AO288" i="35"/>
  <c r="AN288" i="35"/>
  <c r="AM288" i="35"/>
  <c r="AL288" i="35"/>
  <c r="AK288" i="35"/>
  <c r="AJ288" i="35"/>
  <c r="AI288" i="35"/>
  <c r="AH288" i="35"/>
  <c r="AG288" i="35"/>
  <c r="AF288" i="35"/>
  <c r="AE288" i="35"/>
  <c r="AO287" i="35"/>
  <c r="AN287" i="35"/>
  <c r="AM287" i="35"/>
  <c r="AL287" i="35"/>
  <c r="AK287" i="35"/>
  <c r="AJ287" i="35"/>
  <c r="AI287" i="35"/>
  <c r="AH287" i="35"/>
  <c r="AG287" i="35"/>
  <c r="AF287" i="35"/>
  <c r="AE287" i="35"/>
  <c r="AO286" i="35"/>
  <c r="AN286" i="35"/>
  <c r="AM286" i="35"/>
  <c r="AL286" i="35"/>
  <c r="AK286" i="35"/>
  <c r="AJ286" i="35"/>
  <c r="AI286" i="35"/>
  <c r="AH286" i="35"/>
  <c r="AG286" i="35"/>
  <c r="AF286" i="35"/>
  <c r="AE286" i="35"/>
  <c r="AO285" i="35"/>
  <c r="AN285" i="35"/>
  <c r="AM285" i="35"/>
  <c r="AL285" i="35"/>
  <c r="AK285" i="35"/>
  <c r="AJ285" i="35"/>
  <c r="AI285" i="35"/>
  <c r="AH285" i="35"/>
  <c r="AG285" i="35"/>
  <c r="AF285" i="35"/>
  <c r="AE285" i="35"/>
  <c r="AO284" i="35"/>
  <c r="AN284" i="35"/>
  <c r="AM284" i="35"/>
  <c r="AL284" i="35"/>
  <c r="AK284" i="35"/>
  <c r="AJ284" i="35"/>
  <c r="AI284" i="35"/>
  <c r="AH284" i="35"/>
  <c r="AG284" i="35"/>
  <c r="AF284" i="35"/>
  <c r="AE284" i="35"/>
  <c r="AO282" i="35"/>
  <c r="AN282" i="35"/>
  <c r="AM282" i="35"/>
  <c r="AL282" i="35"/>
  <c r="AK282" i="35"/>
  <c r="AJ282" i="35"/>
  <c r="AI282" i="35"/>
  <c r="AH282" i="35"/>
  <c r="AG282" i="35"/>
  <c r="AF282" i="35"/>
  <c r="AE282" i="35"/>
  <c r="AO281" i="35"/>
  <c r="AN281" i="35"/>
  <c r="AM281" i="35"/>
  <c r="AL281" i="35"/>
  <c r="AK281" i="35"/>
  <c r="AJ281" i="35"/>
  <c r="AI281" i="35"/>
  <c r="AH281" i="35"/>
  <c r="AG281" i="35"/>
  <c r="AF281" i="35"/>
  <c r="AE281" i="35"/>
  <c r="AO280" i="35"/>
  <c r="AN280" i="35"/>
  <c r="AM280" i="35"/>
  <c r="AL280" i="35"/>
  <c r="AK280" i="35"/>
  <c r="AJ280" i="35"/>
  <c r="AI280" i="35"/>
  <c r="AH280" i="35"/>
  <c r="AG280" i="35"/>
  <c r="AF280" i="35"/>
  <c r="AE280" i="35"/>
  <c r="AO279" i="35"/>
  <c r="AN279" i="35"/>
  <c r="AM279" i="35"/>
  <c r="AL279" i="35"/>
  <c r="AK279" i="35"/>
  <c r="AJ279" i="35"/>
  <c r="AI279" i="35"/>
  <c r="AH279" i="35"/>
  <c r="AG279" i="35"/>
  <c r="AF279" i="35"/>
  <c r="AE279" i="35"/>
  <c r="AO278" i="35"/>
  <c r="AN278" i="35"/>
  <c r="AM278" i="35"/>
  <c r="AL278" i="35"/>
  <c r="AK278" i="35"/>
  <c r="AJ278" i="35"/>
  <c r="AI278" i="35"/>
  <c r="AH278" i="35"/>
  <c r="AG278" i="35"/>
  <c r="AF278" i="35"/>
  <c r="AE278" i="35"/>
  <c r="AO277" i="35"/>
  <c r="AN277" i="35"/>
  <c r="AM277" i="35"/>
  <c r="AL277" i="35"/>
  <c r="AK277" i="35"/>
  <c r="AJ277" i="35"/>
  <c r="AI277" i="35"/>
  <c r="AH277" i="35"/>
  <c r="AG277" i="35"/>
  <c r="AF277" i="35"/>
  <c r="AE277" i="35"/>
  <c r="AO276" i="35"/>
  <c r="AN276" i="35"/>
  <c r="AM276" i="35"/>
  <c r="AL276" i="35"/>
  <c r="AK276" i="35"/>
  <c r="AJ276" i="35"/>
  <c r="AI276" i="35"/>
  <c r="AH276" i="35"/>
  <c r="AG276" i="35"/>
  <c r="AF276" i="35"/>
  <c r="AE276" i="35"/>
  <c r="AO275" i="35"/>
  <c r="AN275" i="35"/>
  <c r="AM275" i="35"/>
  <c r="AL275" i="35"/>
  <c r="AK275" i="35"/>
  <c r="AJ275" i="35"/>
  <c r="AI275" i="35"/>
  <c r="AH275" i="35"/>
  <c r="AG275" i="35"/>
  <c r="AF275" i="35"/>
  <c r="AE275" i="35"/>
  <c r="AO274" i="35"/>
  <c r="AN274" i="35"/>
  <c r="AM274" i="35"/>
  <c r="AL274" i="35"/>
  <c r="AK274" i="35"/>
  <c r="AJ274" i="35"/>
  <c r="AI274" i="35"/>
  <c r="AH274" i="35"/>
  <c r="AG274" i="35"/>
  <c r="AF274" i="35"/>
  <c r="AE274" i="35"/>
  <c r="AO273" i="35"/>
  <c r="AN273" i="35"/>
  <c r="AM273" i="35"/>
  <c r="AL273" i="35"/>
  <c r="AK273" i="35"/>
  <c r="AJ273" i="35"/>
  <c r="AI273" i="35"/>
  <c r="AH273" i="35"/>
  <c r="AG273" i="35"/>
  <c r="AF273" i="35"/>
  <c r="AE273" i="35"/>
  <c r="AO272" i="35"/>
  <c r="AN272" i="35"/>
  <c r="AM272" i="35"/>
  <c r="AL272" i="35"/>
  <c r="AK272" i="35"/>
  <c r="AJ272" i="35"/>
  <c r="AI272" i="35"/>
  <c r="AH272" i="35"/>
  <c r="AG272" i="35"/>
  <c r="AF272" i="35"/>
  <c r="AE272" i="35"/>
  <c r="AO271" i="35"/>
  <c r="AN271" i="35"/>
  <c r="AM271" i="35"/>
  <c r="AL271" i="35"/>
  <c r="AK271" i="35"/>
  <c r="AJ271" i="35"/>
  <c r="AI271" i="35"/>
  <c r="AH271" i="35"/>
  <c r="AG271" i="35"/>
  <c r="AF271" i="35"/>
  <c r="AE271" i="35"/>
  <c r="AO270" i="35"/>
  <c r="AN270" i="35"/>
  <c r="AM270" i="35"/>
  <c r="AL270" i="35"/>
  <c r="AK270" i="35"/>
  <c r="AJ270" i="35"/>
  <c r="AI270" i="35"/>
  <c r="AH270" i="35"/>
  <c r="AG270" i="35"/>
  <c r="AF270" i="35"/>
  <c r="AE270" i="35"/>
  <c r="AO269" i="35"/>
  <c r="AN269" i="35"/>
  <c r="AM269" i="35"/>
  <c r="AL269" i="35"/>
  <c r="AK269" i="35"/>
  <c r="AJ269" i="35"/>
  <c r="AI269" i="35"/>
  <c r="AH269" i="35"/>
  <c r="AG269" i="35"/>
  <c r="AF269" i="35"/>
  <c r="AE269" i="35"/>
  <c r="AO268" i="35"/>
  <c r="AN268" i="35"/>
  <c r="AM268" i="35"/>
  <c r="AL268" i="35"/>
  <c r="AK268" i="35"/>
  <c r="AJ268" i="35"/>
  <c r="AI268" i="35"/>
  <c r="AH268" i="35"/>
  <c r="AG268" i="35"/>
  <c r="AF268" i="35"/>
  <c r="AE268" i="35"/>
  <c r="AO267" i="35"/>
  <c r="AN267" i="35"/>
  <c r="AM267" i="35"/>
  <c r="AL267" i="35"/>
  <c r="AK267" i="35"/>
  <c r="AJ267" i="35"/>
  <c r="AI267" i="35"/>
  <c r="AH267" i="35"/>
  <c r="AG267" i="35"/>
  <c r="AF267" i="35"/>
  <c r="AE267" i="35"/>
  <c r="AO266" i="35"/>
  <c r="AN266" i="35"/>
  <c r="AM266" i="35"/>
  <c r="AL266" i="35"/>
  <c r="AK266" i="35"/>
  <c r="AJ266" i="35"/>
  <c r="AI266" i="35"/>
  <c r="AH266" i="35"/>
  <c r="AG266" i="35"/>
  <c r="AF266" i="35"/>
  <c r="AE266" i="35"/>
  <c r="AO265" i="35"/>
  <c r="AN265" i="35"/>
  <c r="AM265" i="35"/>
  <c r="AL265" i="35"/>
  <c r="AK265" i="35"/>
  <c r="AJ265" i="35"/>
  <c r="AI265" i="35"/>
  <c r="AH265" i="35"/>
  <c r="AG265" i="35"/>
  <c r="AF265" i="35"/>
  <c r="AE265" i="35"/>
  <c r="AO264" i="35"/>
  <c r="AN264" i="35"/>
  <c r="AM264" i="35"/>
  <c r="AL264" i="35"/>
  <c r="AK264" i="35"/>
  <c r="AJ264" i="35"/>
  <c r="AI264" i="35"/>
  <c r="AH264" i="35"/>
  <c r="AG264" i="35"/>
  <c r="AF264" i="35"/>
  <c r="AE264" i="35"/>
  <c r="AO263" i="35"/>
  <c r="AN263" i="35"/>
  <c r="AM263" i="35"/>
  <c r="AL263" i="35"/>
  <c r="AK263" i="35"/>
  <c r="AJ263" i="35"/>
  <c r="AI263" i="35"/>
  <c r="AH263" i="35"/>
  <c r="AG263" i="35"/>
  <c r="AF263" i="35"/>
  <c r="AE263" i="35"/>
  <c r="AO262" i="35"/>
  <c r="AN262" i="35"/>
  <c r="AM262" i="35"/>
  <c r="AL262" i="35"/>
  <c r="AK262" i="35"/>
  <c r="AJ262" i="35"/>
  <c r="AI262" i="35"/>
  <c r="AH262" i="35"/>
  <c r="AG262" i="35"/>
  <c r="AF262" i="35"/>
  <c r="AE262" i="35"/>
  <c r="AO261" i="35"/>
  <c r="AN261" i="35"/>
  <c r="AM261" i="35"/>
  <c r="AL261" i="35"/>
  <c r="AK261" i="35"/>
  <c r="AJ261" i="35"/>
  <c r="AI261" i="35"/>
  <c r="AH261" i="35"/>
  <c r="AG261" i="35"/>
  <c r="AF261" i="35"/>
  <c r="AE261" i="35"/>
  <c r="AO260" i="35"/>
  <c r="AN260" i="35"/>
  <c r="AM260" i="35"/>
  <c r="AL260" i="35"/>
  <c r="AK260" i="35"/>
  <c r="AJ260" i="35"/>
  <c r="AI260" i="35"/>
  <c r="AH260" i="35"/>
  <c r="AG260" i="35"/>
  <c r="AF260" i="35"/>
  <c r="AE260" i="35"/>
  <c r="AO259" i="35"/>
  <c r="AN259" i="35"/>
  <c r="AM259" i="35"/>
  <c r="AL259" i="35"/>
  <c r="AK259" i="35"/>
  <c r="AJ259" i="35"/>
  <c r="AI259" i="35"/>
  <c r="AH259" i="35"/>
  <c r="AG259" i="35"/>
  <c r="AF259" i="35"/>
  <c r="AE259" i="35"/>
  <c r="AO258" i="35"/>
  <c r="AN258" i="35"/>
  <c r="AM258" i="35"/>
  <c r="AL258" i="35"/>
  <c r="AK258" i="35"/>
  <c r="AJ258" i="35"/>
  <c r="AI258" i="35"/>
  <c r="AH258" i="35"/>
  <c r="AG258" i="35"/>
  <c r="AF258" i="35"/>
  <c r="AE258" i="35"/>
  <c r="AO256" i="35"/>
  <c r="AN256" i="35"/>
  <c r="AM256" i="35"/>
  <c r="AL256" i="35"/>
  <c r="AK256" i="35"/>
  <c r="AJ256" i="35"/>
  <c r="AI256" i="35"/>
  <c r="AH256" i="35"/>
  <c r="AG256" i="35"/>
  <c r="AF256" i="35"/>
  <c r="AE256" i="35"/>
  <c r="AO255" i="35"/>
  <c r="AN255" i="35"/>
  <c r="AM255" i="35"/>
  <c r="AL255" i="35"/>
  <c r="AK255" i="35"/>
  <c r="AJ255" i="35"/>
  <c r="AI255" i="35"/>
  <c r="AH255" i="35"/>
  <c r="AG255" i="35"/>
  <c r="AF255" i="35"/>
  <c r="AE255" i="35"/>
  <c r="AO254" i="35"/>
  <c r="AN254" i="35"/>
  <c r="AM254" i="35"/>
  <c r="AL254" i="35"/>
  <c r="AK254" i="35"/>
  <c r="AJ254" i="35"/>
  <c r="AI254" i="35"/>
  <c r="AH254" i="35"/>
  <c r="AG254" i="35"/>
  <c r="AF254" i="35"/>
  <c r="AE254" i="35"/>
  <c r="AO253" i="35"/>
  <c r="AN253" i="35"/>
  <c r="AM253" i="35"/>
  <c r="AL253" i="35"/>
  <c r="AK253" i="35"/>
  <c r="AJ253" i="35"/>
  <c r="AI253" i="35"/>
  <c r="AH253" i="35"/>
  <c r="AG253" i="35"/>
  <c r="AF253" i="35"/>
  <c r="AE253" i="35"/>
  <c r="AO252" i="35"/>
  <c r="AN252" i="35"/>
  <c r="AM252" i="35"/>
  <c r="AL252" i="35"/>
  <c r="AK252" i="35"/>
  <c r="AJ252" i="35"/>
  <c r="AI252" i="35"/>
  <c r="AH252" i="35"/>
  <c r="AG252" i="35"/>
  <c r="AF252" i="35"/>
  <c r="AE252" i="35"/>
  <c r="AO251" i="35"/>
  <c r="AN251" i="35"/>
  <c r="AM251" i="35"/>
  <c r="AL251" i="35"/>
  <c r="AK251" i="35"/>
  <c r="AJ251" i="35"/>
  <c r="AI251" i="35"/>
  <c r="AH251" i="35"/>
  <c r="AG251" i="35"/>
  <c r="AF251" i="35"/>
  <c r="AE251" i="35"/>
  <c r="AO250" i="35"/>
  <c r="AN250" i="35"/>
  <c r="AM250" i="35"/>
  <c r="AL250" i="35"/>
  <c r="AK250" i="35"/>
  <c r="AJ250" i="35"/>
  <c r="AI250" i="35"/>
  <c r="AH250" i="35"/>
  <c r="AG250" i="35"/>
  <c r="AF250" i="35"/>
  <c r="AE250" i="35"/>
  <c r="AO249" i="35"/>
  <c r="AN249" i="35"/>
  <c r="AM249" i="35"/>
  <c r="AL249" i="35"/>
  <c r="AK249" i="35"/>
  <c r="AJ249" i="35"/>
  <c r="AI249" i="35"/>
  <c r="AH249" i="35"/>
  <c r="AG249" i="35"/>
  <c r="AF249" i="35"/>
  <c r="AE249" i="35"/>
  <c r="AO248" i="35"/>
  <c r="AN248" i="35"/>
  <c r="AM248" i="35"/>
  <c r="AL248" i="35"/>
  <c r="AK248" i="35"/>
  <c r="AJ248" i="35"/>
  <c r="AI248" i="35"/>
  <c r="AH248" i="35"/>
  <c r="AG248" i="35"/>
  <c r="AF248" i="35"/>
  <c r="AE248" i="35"/>
  <c r="AO247" i="35"/>
  <c r="AN247" i="35"/>
  <c r="AM247" i="35"/>
  <c r="AL247" i="35"/>
  <c r="AK247" i="35"/>
  <c r="AJ247" i="35"/>
  <c r="AI247" i="35"/>
  <c r="AH247" i="35"/>
  <c r="AG247" i="35"/>
  <c r="AF247" i="35"/>
  <c r="AE247" i="35"/>
  <c r="AO246" i="35"/>
  <c r="AN246" i="35"/>
  <c r="AM246" i="35"/>
  <c r="AL246" i="35"/>
  <c r="AK246" i="35"/>
  <c r="AJ246" i="35"/>
  <c r="AI246" i="35"/>
  <c r="AH246" i="35"/>
  <c r="AG246" i="35"/>
  <c r="AF246" i="35"/>
  <c r="AE246" i="35"/>
  <c r="AO245" i="35"/>
  <c r="AN245" i="35"/>
  <c r="AM245" i="35"/>
  <c r="AL245" i="35"/>
  <c r="AK245" i="35"/>
  <c r="AJ245" i="35"/>
  <c r="AI245" i="35"/>
  <c r="AH245" i="35"/>
  <c r="AG245" i="35"/>
  <c r="AF245" i="35"/>
  <c r="AE245" i="35"/>
  <c r="AO244" i="35"/>
  <c r="AN244" i="35"/>
  <c r="AM244" i="35"/>
  <c r="AL244" i="35"/>
  <c r="AK244" i="35"/>
  <c r="AJ244" i="35"/>
  <c r="AI244" i="35"/>
  <c r="AH244" i="35"/>
  <c r="AG244" i="35"/>
  <c r="AF244" i="35"/>
  <c r="AE244" i="35"/>
  <c r="AO243" i="35"/>
  <c r="AN243" i="35"/>
  <c r="AM243" i="35"/>
  <c r="AL243" i="35"/>
  <c r="AK243" i="35"/>
  <c r="AJ243" i="35"/>
  <c r="AI243" i="35"/>
  <c r="AH243" i="35"/>
  <c r="AG243" i="35"/>
  <c r="AF243" i="35"/>
  <c r="AE243" i="35"/>
  <c r="AO242" i="35"/>
  <c r="AN242" i="35"/>
  <c r="AM242" i="35"/>
  <c r="AL242" i="35"/>
  <c r="AK242" i="35"/>
  <c r="AJ242" i="35"/>
  <c r="AI242" i="35"/>
  <c r="AH242" i="35"/>
  <c r="AG242" i="35"/>
  <c r="AF242" i="35"/>
  <c r="AE242" i="35"/>
  <c r="AO241" i="35"/>
  <c r="AN241" i="35"/>
  <c r="AM241" i="35"/>
  <c r="AL241" i="35"/>
  <c r="AK241" i="35"/>
  <c r="AJ241" i="35"/>
  <c r="AI241" i="35"/>
  <c r="AH241" i="35"/>
  <c r="AG241" i="35"/>
  <c r="AF241" i="35"/>
  <c r="AE241" i="35"/>
  <c r="AO240" i="35"/>
  <c r="AN240" i="35"/>
  <c r="AM240" i="35"/>
  <c r="AL240" i="35"/>
  <c r="AK240" i="35"/>
  <c r="AJ240" i="35"/>
  <c r="AI240" i="35"/>
  <c r="AH240" i="35"/>
  <c r="AG240" i="35"/>
  <c r="AF240" i="35"/>
  <c r="AE240" i="35"/>
  <c r="AO239" i="35"/>
  <c r="AN239" i="35"/>
  <c r="AM239" i="35"/>
  <c r="AL239" i="35"/>
  <c r="AK239" i="35"/>
  <c r="AJ239" i="35"/>
  <c r="AI239" i="35"/>
  <c r="AH239" i="35"/>
  <c r="AG239" i="35"/>
  <c r="AF239" i="35"/>
  <c r="AE239" i="35"/>
  <c r="AO238" i="35"/>
  <c r="AN238" i="35"/>
  <c r="AM238" i="35"/>
  <c r="AL238" i="35"/>
  <c r="AK238" i="35"/>
  <c r="AJ238" i="35"/>
  <c r="AI238" i="35"/>
  <c r="AH238" i="35"/>
  <c r="AG238" i="35"/>
  <c r="AF238" i="35"/>
  <c r="AE238" i="35"/>
  <c r="AO237" i="35"/>
  <c r="AN237" i="35"/>
  <c r="AM237" i="35"/>
  <c r="AL237" i="35"/>
  <c r="AK237" i="35"/>
  <c r="AJ237" i="35"/>
  <c r="AI237" i="35"/>
  <c r="AH237" i="35"/>
  <c r="AG237" i="35"/>
  <c r="AF237" i="35"/>
  <c r="AE237" i="35"/>
  <c r="AO236" i="35"/>
  <c r="AN236" i="35"/>
  <c r="AM236" i="35"/>
  <c r="AL236" i="35"/>
  <c r="AK236" i="35"/>
  <c r="AJ236" i="35"/>
  <c r="AI236" i="35"/>
  <c r="AH236" i="35"/>
  <c r="AG236" i="35"/>
  <c r="AF236" i="35"/>
  <c r="AE236" i="35"/>
  <c r="AO235" i="35"/>
  <c r="AN235" i="35"/>
  <c r="AM235" i="35"/>
  <c r="AL235" i="35"/>
  <c r="AK235" i="35"/>
  <c r="AJ235" i="35"/>
  <c r="AI235" i="35"/>
  <c r="AH235" i="35"/>
  <c r="AG235" i="35"/>
  <c r="AF235" i="35"/>
  <c r="AE235" i="35"/>
  <c r="AO234" i="35"/>
  <c r="AN234" i="35"/>
  <c r="AM234" i="35"/>
  <c r="AL234" i="35"/>
  <c r="AK234" i="35"/>
  <c r="AJ234" i="35"/>
  <c r="AI234" i="35"/>
  <c r="AH234" i="35"/>
  <c r="AG234" i="35"/>
  <c r="AF234" i="35"/>
  <c r="AE234" i="35"/>
  <c r="AO233" i="35"/>
  <c r="AN233" i="35"/>
  <c r="AM233" i="35"/>
  <c r="AL233" i="35"/>
  <c r="AK233" i="35"/>
  <c r="AJ233" i="35"/>
  <c r="AI233" i="35"/>
  <c r="AH233" i="35"/>
  <c r="AG233" i="35"/>
  <c r="AF233" i="35"/>
  <c r="AE233" i="35"/>
  <c r="AO232" i="35"/>
  <c r="AN232" i="35"/>
  <c r="AM232" i="35"/>
  <c r="AL232" i="35"/>
  <c r="AK232" i="35"/>
  <c r="AJ232" i="35"/>
  <c r="AI232" i="35"/>
  <c r="AH232" i="35"/>
  <c r="AG232" i="35"/>
  <c r="AF232" i="35"/>
  <c r="AE232" i="35"/>
  <c r="AO231" i="35"/>
  <c r="AO306" i="35" s="1"/>
  <c r="AN231" i="35"/>
  <c r="AN306" i="35" s="1"/>
  <c r="AM231" i="35"/>
  <c r="AM306" i="35" s="1"/>
  <c r="AL231" i="35"/>
  <c r="AL306" i="35" s="1"/>
  <c r="AK231" i="35"/>
  <c r="AK306" i="35" s="1"/>
  <c r="AJ231" i="35"/>
  <c r="AJ306" i="35" s="1"/>
  <c r="O16" i="36" s="1"/>
  <c r="O48" i="36" s="1"/>
  <c r="AI231" i="35"/>
  <c r="AI306" i="35" s="1"/>
  <c r="AH231" i="35"/>
  <c r="AH306" i="35" s="1"/>
  <c r="AG231" i="35"/>
  <c r="AG306" i="35" s="1"/>
  <c r="AF231" i="35"/>
  <c r="AF306" i="35" s="1"/>
  <c r="AE231" i="35"/>
  <c r="AE306" i="35" s="1"/>
  <c r="AO229" i="35"/>
  <c r="AN229" i="35"/>
  <c r="AM229" i="35"/>
  <c r="AL229" i="35"/>
  <c r="AK229" i="35"/>
  <c r="AJ229" i="35"/>
  <c r="AI229" i="35"/>
  <c r="AH229" i="35"/>
  <c r="AG229" i="35"/>
  <c r="AF229" i="35"/>
  <c r="AE229" i="35"/>
  <c r="AO228" i="35"/>
  <c r="AN228" i="35"/>
  <c r="AM228" i="35"/>
  <c r="AL228" i="35"/>
  <c r="AK228" i="35"/>
  <c r="AJ228" i="35"/>
  <c r="AI228" i="35"/>
  <c r="AH228" i="35"/>
  <c r="AG228" i="35"/>
  <c r="AF228" i="35"/>
  <c r="AE228" i="35"/>
  <c r="AO227" i="35"/>
  <c r="AN227" i="35"/>
  <c r="AM227" i="35"/>
  <c r="AL227" i="35"/>
  <c r="AK227" i="35"/>
  <c r="AJ227" i="35"/>
  <c r="AI227" i="35"/>
  <c r="AH227" i="35"/>
  <c r="AG227" i="35"/>
  <c r="AF227" i="35"/>
  <c r="AE227" i="35"/>
  <c r="AO226" i="35"/>
  <c r="AN226" i="35"/>
  <c r="AM226" i="35"/>
  <c r="AL226" i="35"/>
  <c r="AK226" i="35"/>
  <c r="AJ226" i="35"/>
  <c r="AI226" i="35"/>
  <c r="AH226" i="35"/>
  <c r="AG226" i="35"/>
  <c r="AF226" i="35"/>
  <c r="AE226" i="35"/>
  <c r="AO225" i="35"/>
  <c r="AN225" i="35"/>
  <c r="AM225" i="35"/>
  <c r="AL225" i="35"/>
  <c r="AK225" i="35"/>
  <c r="AJ225" i="35"/>
  <c r="AI225" i="35"/>
  <c r="AH225" i="35"/>
  <c r="AG225" i="35"/>
  <c r="AF225" i="35"/>
  <c r="AE225" i="35"/>
  <c r="AO224" i="35"/>
  <c r="AN224" i="35"/>
  <c r="AM224" i="35"/>
  <c r="AL224" i="35"/>
  <c r="AK224" i="35"/>
  <c r="AJ224" i="35"/>
  <c r="AI224" i="35"/>
  <c r="AH224" i="35"/>
  <c r="AG224" i="35"/>
  <c r="AF224" i="35"/>
  <c r="AE224" i="35"/>
  <c r="AO223" i="35"/>
  <c r="AN223" i="35"/>
  <c r="AM223" i="35"/>
  <c r="AL223" i="35"/>
  <c r="AK223" i="35"/>
  <c r="AJ223" i="35"/>
  <c r="AI223" i="35"/>
  <c r="AH223" i="35"/>
  <c r="AG223" i="35"/>
  <c r="AF223" i="35"/>
  <c r="AE223" i="35"/>
  <c r="AO222" i="35"/>
  <c r="AN222" i="35"/>
  <c r="AM222" i="35"/>
  <c r="AL222" i="35"/>
  <c r="AK222" i="35"/>
  <c r="AJ222" i="35"/>
  <c r="AI222" i="35"/>
  <c r="AH222" i="35"/>
  <c r="AG222" i="35"/>
  <c r="AF222" i="35"/>
  <c r="AE222" i="35"/>
  <c r="AO221" i="35"/>
  <c r="AN221" i="35"/>
  <c r="AM221" i="35"/>
  <c r="AL221" i="35"/>
  <c r="AK221" i="35"/>
  <c r="AJ221" i="35"/>
  <c r="AI221" i="35"/>
  <c r="AH221" i="35"/>
  <c r="AG221" i="35"/>
  <c r="AF221" i="35"/>
  <c r="AE221" i="35"/>
  <c r="AO220" i="35"/>
  <c r="AN220" i="35"/>
  <c r="AM220" i="35"/>
  <c r="AL220" i="35"/>
  <c r="AK220" i="35"/>
  <c r="AJ220" i="35"/>
  <c r="AI220" i="35"/>
  <c r="AH220" i="35"/>
  <c r="AG220" i="35"/>
  <c r="AF220" i="35"/>
  <c r="AE220" i="35"/>
  <c r="AO219" i="35"/>
  <c r="AN219" i="35"/>
  <c r="AM219" i="35"/>
  <c r="AL219" i="35"/>
  <c r="AK219" i="35"/>
  <c r="AJ219" i="35"/>
  <c r="AI219" i="35"/>
  <c r="AH219" i="35"/>
  <c r="AG219" i="35"/>
  <c r="AF219" i="35"/>
  <c r="AE219" i="35"/>
  <c r="AO218" i="35"/>
  <c r="AN218" i="35"/>
  <c r="AM218" i="35"/>
  <c r="AL218" i="35"/>
  <c r="AK218" i="35"/>
  <c r="AJ218" i="35"/>
  <c r="AI218" i="35"/>
  <c r="AH218" i="35"/>
  <c r="AG218" i="35"/>
  <c r="AF218" i="35"/>
  <c r="AE218" i="35"/>
  <c r="AO217" i="35"/>
  <c r="AN217" i="35"/>
  <c r="AM217" i="35"/>
  <c r="AL217" i="35"/>
  <c r="AK217" i="35"/>
  <c r="AJ217" i="35"/>
  <c r="AI217" i="35"/>
  <c r="AH217" i="35"/>
  <c r="AG217" i="35"/>
  <c r="AF217" i="35"/>
  <c r="AE217" i="35"/>
  <c r="AO216" i="35"/>
  <c r="AN216" i="35"/>
  <c r="AM216" i="35"/>
  <c r="AL216" i="35"/>
  <c r="AK216" i="35"/>
  <c r="AJ216" i="35"/>
  <c r="AI216" i="35"/>
  <c r="AH216" i="35"/>
  <c r="AG216" i="35"/>
  <c r="AF216" i="35"/>
  <c r="AE216" i="35"/>
  <c r="AO215" i="35"/>
  <c r="AN215" i="35"/>
  <c r="AM215" i="35"/>
  <c r="AL215" i="35"/>
  <c r="AK215" i="35"/>
  <c r="AJ215" i="35"/>
  <c r="AI215" i="35"/>
  <c r="AH215" i="35"/>
  <c r="AG215" i="35"/>
  <c r="AF215" i="35"/>
  <c r="AE215" i="35"/>
  <c r="AO214" i="35"/>
  <c r="AN214" i="35"/>
  <c r="AM214" i="35"/>
  <c r="AL214" i="35"/>
  <c r="AK214" i="35"/>
  <c r="AJ214" i="35"/>
  <c r="AI214" i="35"/>
  <c r="AH214" i="35"/>
  <c r="AG214" i="35"/>
  <c r="AF214" i="35"/>
  <c r="AE214" i="35"/>
  <c r="AO213" i="35"/>
  <c r="AN213" i="35"/>
  <c r="AM213" i="35"/>
  <c r="AL213" i="35"/>
  <c r="AK213" i="35"/>
  <c r="AJ213" i="35"/>
  <c r="AI213" i="35"/>
  <c r="AH213" i="35"/>
  <c r="AG213" i="35"/>
  <c r="AF213" i="35"/>
  <c r="AE213" i="35"/>
  <c r="AO212" i="35"/>
  <c r="AN212" i="35"/>
  <c r="AM212" i="35"/>
  <c r="AL212" i="35"/>
  <c r="AK212" i="35"/>
  <c r="AJ212" i="35"/>
  <c r="AI212" i="35"/>
  <c r="AH212" i="35"/>
  <c r="AG212" i="35"/>
  <c r="AF212" i="35"/>
  <c r="AE212" i="35"/>
  <c r="AO211" i="35"/>
  <c r="AN211" i="35"/>
  <c r="AM211" i="35"/>
  <c r="AL211" i="35"/>
  <c r="AK211" i="35"/>
  <c r="AJ211" i="35"/>
  <c r="AI211" i="35"/>
  <c r="AH211" i="35"/>
  <c r="AG211" i="35"/>
  <c r="AF211" i="35"/>
  <c r="AE211" i="35"/>
  <c r="AO210" i="35"/>
  <c r="AN210" i="35"/>
  <c r="AM210" i="35"/>
  <c r="AL210" i="35"/>
  <c r="AK210" i="35"/>
  <c r="AJ210" i="35"/>
  <c r="AI210" i="35"/>
  <c r="AH210" i="35"/>
  <c r="AG210" i="35"/>
  <c r="AF210" i="35"/>
  <c r="AE210" i="35"/>
  <c r="AO209" i="35"/>
  <c r="AN209" i="35"/>
  <c r="AM209" i="35"/>
  <c r="AL209" i="35"/>
  <c r="AK209" i="35"/>
  <c r="AJ209" i="35"/>
  <c r="AI209" i="35"/>
  <c r="AH209" i="35"/>
  <c r="AG209" i="35"/>
  <c r="AF209" i="35"/>
  <c r="AE209" i="35"/>
  <c r="AO208" i="35"/>
  <c r="AN208" i="35"/>
  <c r="AM208" i="35"/>
  <c r="AL208" i="35"/>
  <c r="AK208" i="35"/>
  <c r="AJ208" i="35"/>
  <c r="AI208" i="35"/>
  <c r="AH208" i="35"/>
  <c r="AG208" i="35"/>
  <c r="AF208" i="35"/>
  <c r="AE208" i="35"/>
  <c r="AO206" i="35"/>
  <c r="AN206" i="35"/>
  <c r="AM206" i="35"/>
  <c r="AL206" i="35"/>
  <c r="AK206" i="35"/>
  <c r="AJ206" i="35"/>
  <c r="AI206" i="35"/>
  <c r="AH206" i="35"/>
  <c r="AG206" i="35"/>
  <c r="AF206" i="35"/>
  <c r="AE206" i="35"/>
  <c r="AO205" i="35"/>
  <c r="AN205" i="35"/>
  <c r="AM205" i="35"/>
  <c r="AL205" i="35"/>
  <c r="AK205" i="35"/>
  <c r="AJ205" i="35"/>
  <c r="AI205" i="35"/>
  <c r="AH205" i="35"/>
  <c r="AG205" i="35"/>
  <c r="AF205" i="35"/>
  <c r="AE205" i="35"/>
  <c r="AO204" i="35"/>
  <c r="AN204" i="35"/>
  <c r="AM204" i="35"/>
  <c r="AL204" i="35"/>
  <c r="AK204" i="35"/>
  <c r="AJ204" i="35"/>
  <c r="AI204" i="35"/>
  <c r="AH204" i="35"/>
  <c r="AG204" i="35"/>
  <c r="AF204" i="35"/>
  <c r="AE204" i="35"/>
  <c r="AO203" i="35"/>
  <c r="AN203" i="35"/>
  <c r="AM203" i="35"/>
  <c r="AL203" i="35"/>
  <c r="AK203" i="35"/>
  <c r="AJ203" i="35"/>
  <c r="AI203" i="35"/>
  <c r="AH203" i="35"/>
  <c r="AG203" i="35"/>
  <c r="AF203" i="35"/>
  <c r="AE203" i="35"/>
  <c r="AO202" i="35"/>
  <c r="AN202" i="35"/>
  <c r="AM202" i="35"/>
  <c r="AL202" i="35"/>
  <c r="AK202" i="35"/>
  <c r="AJ202" i="35"/>
  <c r="AI202" i="35"/>
  <c r="AH202" i="35"/>
  <c r="AG202" i="35"/>
  <c r="AF202" i="35"/>
  <c r="AE202" i="35"/>
  <c r="AO201" i="35"/>
  <c r="AN201" i="35"/>
  <c r="AM201" i="35"/>
  <c r="AL201" i="35"/>
  <c r="AK201" i="35"/>
  <c r="AJ201" i="35"/>
  <c r="AI201" i="35"/>
  <c r="AH201" i="35"/>
  <c r="AG201" i="35"/>
  <c r="AF201" i="35"/>
  <c r="AE201" i="35"/>
  <c r="AO200" i="35"/>
  <c r="AN200" i="35"/>
  <c r="AM200" i="35"/>
  <c r="AL200" i="35"/>
  <c r="AK200" i="35"/>
  <c r="AJ200" i="35"/>
  <c r="AI200" i="35"/>
  <c r="AH200" i="35"/>
  <c r="AG200" i="35"/>
  <c r="AF200" i="35"/>
  <c r="AE200" i="35"/>
  <c r="AO199" i="35"/>
  <c r="AN199" i="35"/>
  <c r="AM199" i="35"/>
  <c r="AL199" i="35"/>
  <c r="AK199" i="35"/>
  <c r="AJ199" i="35"/>
  <c r="AI199" i="35"/>
  <c r="AH199" i="35"/>
  <c r="AG199" i="35"/>
  <c r="AF199" i="35"/>
  <c r="AE199" i="35"/>
  <c r="AO198" i="35"/>
  <c r="AN198" i="35"/>
  <c r="AM198" i="35"/>
  <c r="AL198" i="35"/>
  <c r="AK198" i="35"/>
  <c r="AJ198" i="35"/>
  <c r="AI198" i="35"/>
  <c r="AH198" i="35"/>
  <c r="AG198" i="35"/>
  <c r="AF198" i="35"/>
  <c r="AE198" i="35"/>
  <c r="AO197" i="35"/>
  <c r="AN197" i="35"/>
  <c r="AM197" i="35"/>
  <c r="AL197" i="35"/>
  <c r="AK197" i="35"/>
  <c r="AJ197" i="35"/>
  <c r="AI197" i="35"/>
  <c r="AH197" i="35"/>
  <c r="AG197" i="35"/>
  <c r="AF197" i="35"/>
  <c r="AE197" i="35"/>
  <c r="AO196" i="35"/>
  <c r="AN196" i="35"/>
  <c r="AM196" i="35"/>
  <c r="AL196" i="35"/>
  <c r="AK196" i="35"/>
  <c r="AJ196" i="35"/>
  <c r="AI196" i="35"/>
  <c r="AH196" i="35"/>
  <c r="AG196" i="35"/>
  <c r="AF196" i="35"/>
  <c r="AE196" i="35"/>
  <c r="AO195" i="35"/>
  <c r="AN195" i="35"/>
  <c r="AM195" i="35"/>
  <c r="AL195" i="35"/>
  <c r="AK195" i="35"/>
  <c r="AJ195" i="35"/>
  <c r="AI195" i="35"/>
  <c r="AH195" i="35"/>
  <c r="AG195" i="35"/>
  <c r="AF195" i="35"/>
  <c r="AE195" i="35"/>
  <c r="AO194" i="35"/>
  <c r="AN194" i="35"/>
  <c r="AM194" i="35"/>
  <c r="AL194" i="35"/>
  <c r="AK194" i="35"/>
  <c r="AJ194" i="35"/>
  <c r="AI194" i="35"/>
  <c r="AH194" i="35"/>
  <c r="AG194" i="35"/>
  <c r="AF194" i="35"/>
  <c r="AE194" i="35"/>
  <c r="AO193" i="35"/>
  <c r="AN193" i="35"/>
  <c r="AM193" i="35"/>
  <c r="AL193" i="35"/>
  <c r="AK193" i="35"/>
  <c r="AJ193" i="35"/>
  <c r="AI193" i="35"/>
  <c r="AH193" i="35"/>
  <c r="AG193" i="35"/>
  <c r="AF193" i="35"/>
  <c r="AE193" i="35"/>
  <c r="AO192" i="35"/>
  <c r="AN192" i="35"/>
  <c r="AM192" i="35"/>
  <c r="AL192" i="35"/>
  <c r="AK192" i="35"/>
  <c r="AJ192" i="35"/>
  <c r="AI192" i="35"/>
  <c r="AH192" i="35"/>
  <c r="AG192" i="35"/>
  <c r="AF192" i="35"/>
  <c r="AE192" i="35"/>
  <c r="AO191" i="35"/>
  <c r="AN191" i="35"/>
  <c r="AM191" i="35"/>
  <c r="AL191" i="35"/>
  <c r="AK191" i="35"/>
  <c r="AJ191" i="35"/>
  <c r="AI191" i="35"/>
  <c r="AH191" i="35"/>
  <c r="AG191" i="35"/>
  <c r="AF191" i="35"/>
  <c r="AE191" i="35"/>
  <c r="AO190" i="35"/>
  <c r="AN190" i="35"/>
  <c r="AM190" i="35"/>
  <c r="AL190" i="35"/>
  <c r="AK190" i="35"/>
  <c r="AJ190" i="35"/>
  <c r="AI190" i="35"/>
  <c r="AH190" i="35"/>
  <c r="AG190" i="35"/>
  <c r="AF190" i="35"/>
  <c r="AE190" i="35"/>
  <c r="AO189" i="35"/>
  <c r="AN189" i="35"/>
  <c r="AM189" i="35"/>
  <c r="AL189" i="35"/>
  <c r="AK189" i="35"/>
  <c r="AJ189" i="35"/>
  <c r="AI189" i="35"/>
  <c r="AH189" i="35"/>
  <c r="AG189" i="35"/>
  <c r="AF189" i="35"/>
  <c r="AE189" i="35"/>
  <c r="AO188" i="35"/>
  <c r="AN188" i="35"/>
  <c r="AM188" i="35"/>
  <c r="AL188" i="35"/>
  <c r="AK188" i="35"/>
  <c r="AJ188" i="35"/>
  <c r="AI188" i="35"/>
  <c r="AH188" i="35"/>
  <c r="AG188" i="35"/>
  <c r="AF188" i="35"/>
  <c r="AE188" i="35"/>
  <c r="AO187" i="35"/>
  <c r="AN187" i="35"/>
  <c r="AM187" i="35"/>
  <c r="AL187" i="35"/>
  <c r="AK187" i="35"/>
  <c r="AJ187" i="35"/>
  <c r="AI187" i="35"/>
  <c r="AH187" i="35"/>
  <c r="AG187" i="35"/>
  <c r="AF187" i="35"/>
  <c r="AE187" i="35"/>
  <c r="AO186" i="35"/>
  <c r="AN186" i="35"/>
  <c r="AM186" i="35"/>
  <c r="AL186" i="35"/>
  <c r="AK186" i="35"/>
  <c r="AJ186" i="35"/>
  <c r="AI186" i="35"/>
  <c r="AH186" i="35"/>
  <c r="AG186" i="35"/>
  <c r="AF186" i="35"/>
  <c r="AE186" i="35"/>
  <c r="AO185" i="35"/>
  <c r="AN185" i="35"/>
  <c r="AM185" i="35"/>
  <c r="AL185" i="35"/>
  <c r="AK185" i="35"/>
  <c r="AJ185" i="35"/>
  <c r="AI185" i="35"/>
  <c r="AH185" i="35"/>
  <c r="AG185" i="35"/>
  <c r="AF185" i="35"/>
  <c r="AE185" i="35"/>
  <c r="AO184" i="35"/>
  <c r="AN184" i="35"/>
  <c r="AM184" i="35"/>
  <c r="AL184" i="35"/>
  <c r="AK184" i="35"/>
  <c r="AJ184" i="35"/>
  <c r="AI184" i="35"/>
  <c r="AH184" i="35"/>
  <c r="AG184" i="35"/>
  <c r="AF184" i="35"/>
  <c r="AE184" i="35"/>
  <c r="AO183" i="35"/>
  <c r="AN183" i="35"/>
  <c r="AM183" i="35"/>
  <c r="AL183" i="35"/>
  <c r="AK183" i="35"/>
  <c r="AJ183" i="35"/>
  <c r="AI183" i="35"/>
  <c r="AH183" i="35"/>
  <c r="AG183" i="35"/>
  <c r="AF183" i="35"/>
  <c r="AE183" i="35"/>
  <c r="AO182" i="35"/>
  <c r="AN182" i="35"/>
  <c r="AM182" i="35"/>
  <c r="AL182" i="35"/>
  <c r="AK182" i="35"/>
  <c r="AJ182" i="35"/>
  <c r="AI182" i="35"/>
  <c r="AH182" i="35"/>
  <c r="AG182" i="35"/>
  <c r="AF182" i="35"/>
  <c r="AE182" i="35"/>
  <c r="AO180" i="35"/>
  <c r="AN180" i="35"/>
  <c r="AM180" i="35"/>
  <c r="AL180" i="35"/>
  <c r="AK180" i="35"/>
  <c r="AJ180" i="35"/>
  <c r="AI180" i="35"/>
  <c r="AH180" i="35"/>
  <c r="AG180" i="35"/>
  <c r="AF180" i="35"/>
  <c r="AE180" i="35"/>
  <c r="AO179" i="35"/>
  <c r="AN179" i="35"/>
  <c r="AM179" i="35"/>
  <c r="AL179" i="35"/>
  <c r="AK179" i="35"/>
  <c r="AJ179" i="35"/>
  <c r="AI179" i="35"/>
  <c r="AH179" i="35"/>
  <c r="AG179" i="35"/>
  <c r="AF179" i="35"/>
  <c r="AE179" i="35"/>
  <c r="AO178" i="35"/>
  <c r="AN178" i="35"/>
  <c r="AM178" i="35"/>
  <c r="AL178" i="35"/>
  <c r="AK178" i="35"/>
  <c r="AJ178" i="35"/>
  <c r="AI178" i="35"/>
  <c r="AH178" i="35"/>
  <c r="AG178" i="35"/>
  <c r="AF178" i="35"/>
  <c r="AE178" i="35"/>
  <c r="AO177" i="35"/>
  <c r="AN177" i="35"/>
  <c r="AM177" i="35"/>
  <c r="AL177" i="35"/>
  <c r="AK177" i="35"/>
  <c r="AJ177" i="35"/>
  <c r="AI177" i="35"/>
  <c r="AH177" i="35"/>
  <c r="AG177" i="35"/>
  <c r="AF177" i="35"/>
  <c r="AE177" i="35"/>
  <c r="AO176" i="35"/>
  <c r="AN176" i="35"/>
  <c r="AM176" i="35"/>
  <c r="AL176" i="35"/>
  <c r="AK176" i="35"/>
  <c r="AJ176" i="35"/>
  <c r="AI176" i="35"/>
  <c r="AH176" i="35"/>
  <c r="AG176" i="35"/>
  <c r="AF176" i="35"/>
  <c r="AE176" i="35"/>
  <c r="AO175" i="35"/>
  <c r="AN175" i="35"/>
  <c r="AM175" i="35"/>
  <c r="AL175" i="35"/>
  <c r="AK175" i="35"/>
  <c r="AJ175" i="35"/>
  <c r="AI175" i="35"/>
  <c r="AH175" i="35"/>
  <c r="AG175" i="35"/>
  <c r="AF175" i="35"/>
  <c r="AE175" i="35"/>
  <c r="AO174" i="35"/>
  <c r="AN174" i="35"/>
  <c r="AM174" i="35"/>
  <c r="AL174" i="35"/>
  <c r="AK174" i="35"/>
  <c r="AJ174" i="35"/>
  <c r="AI174" i="35"/>
  <c r="AH174" i="35"/>
  <c r="AG174" i="35"/>
  <c r="AF174" i="35"/>
  <c r="AE174" i="35"/>
  <c r="AO173" i="35"/>
  <c r="AN173" i="35"/>
  <c r="AM173" i="35"/>
  <c r="AL173" i="35"/>
  <c r="AK173" i="35"/>
  <c r="AJ173" i="35"/>
  <c r="AI173" i="35"/>
  <c r="AH173" i="35"/>
  <c r="AG173" i="35"/>
  <c r="AF173" i="35"/>
  <c r="AE173" i="35"/>
  <c r="AO172" i="35"/>
  <c r="AN172" i="35"/>
  <c r="AM172" i="35"/>
  <c r="AL172" i="35"/>
  <c r="AK172" i="35"/>
  <c r="AJ172" i="35"/>
  <c r="AI172" i="35"/>
  <c r="AH172" i="35"/>
  <c r="AG172" i="35"/>
  <c r="AF172" i="35"/>
  <c r="AE172" i="35"/>
  <c r="AO171" i="35"/>
  <c r="AN171" i="35"/>
  <c r="AM171" i="35"/>
  <c r="AL171" i="35"/>
  <c r="AK171" i="35"/>
  <c r="AJ171" i="35"/>
  <c r="AI171" i="35"/>
  <c r="AH171" i="35"/>
  <c r="AG171" i="35"/>
  <c r="AF171" i="35"/>
  <c r="AE171" i="35"/>
  <c r="AO170" i="35"/>
  <c r="AN170" i="35"/>
  <c r="AM170" i="35"/>
  <c r="AL170" i="35"/>
  <c r="AK170" i="35"/>
  <c r="AJ170" i="35"/>
  <c r="AI170" i="35"/>
  <c r="AH170" i="35"/>
  <c r="AG170" i="35"/>
  <c r="AF170" i="35"/>
  <c r="AE170" i="35"/>
  <c r="AO169" i="35"/>
  <c r="AN169" i="35"/>
  <c r="AM169" i="35"/>
  <c r="AL169" i="35"/>
  <c r="AK169" i="35"/>
  <c r="AJ169" i="35"/>
  <c r="AI169" i="35"/>
  <c r="AH169" i="35"/>
  <c r="AG169" i="35"/>
  <c r="AF169" i="35"/>
  <c r="AE169" i="35"/>
  <c r="AO168" i="35"/>
  <c r="AN168" i="35"/>
  <c r="AM168" i="35"/>
  <c r="AL168" i="35"/>
  <c r="AK168" i="35"/>
  <c r="AJ168" i="35"/>
  <c r="AI168" i="35"/>
  <c r="AH168" i="35"/>
  <c r="AG168" i="35"/>
  <c r="AF168" i="35"/>
  <c r="AE168" i="35"/>
  <c r="AO167" i="35"/>
  <c r="AN167" i="35"/>
  <c r="AM167" i="35"/>
  <c r="AL167" i="35"/>
  <c r="AK167" i="35"/>
  <c r="AJ167" i="35"/>
  <c r="AI167" i="35"/>
  <c r="AH167" i="35"/>
  <c r="AG167" i="35"/>
  <c r="AF167" i="35"/>
  <c r="AE167" i="35"/>
  <c r="AO166" i="35"/>
  <c r="AN166" i="35"/>
  <c r="AM166" i="35"/>
  <c r="AL166" i="35"/>
  <c r="AK166" i="35"/>
  <c r="AJ166" i="35"/>
  <c r="AI166" i="35"/>
  <c r="AH166" i="35"/>
  <c r="AG166" i="35"/>
  <c r="AF166" i="35"/>
  <c r="AE166" i="35"/>
  <c r="AO165" i="35"/>
  <c r="AN165" i="35"/>
  <c r="AM165" i="35"/>
  <c r="AL165" i="35"/>
  <c r="AK165" i="35"/>
  <c r="AJ165" i="35"/>
  <c r="AI165" i="35"/>
  <c r="AH165" i="35"/>
  <c r="AG165" i="35"/>
  <c r="AF165" i="35"/>
  <c r="AE165" i="35"/>
  <c r="AO164" i="35"/>
  <c r="AN164" i="35"/>
  <c r="AM164" i="35"/>
  <c r="AL164" i="35"/>
  <c r="AK164" i="35"/>
  <c r="AJ164" i="35"/>
  <c r="AI164" i="35"/>
  <c r="AH164" i="35"/>
  <c r="AG164" i="35"/>
  <c r="AF164" i="35"/>
  <c r="AE164" i="35"/>
  <c r="AO163" i="35"/>
  <c r="AN163" i="35"/>
  <c r="AM163" i="35"/>
  <c r="AL163" i="35"/>
  <c r="AK163" i="35"/>
  <c r="AJ163" i="35"/>
  <c r="AI163" i="35"/>
  <c r="AH163" i="35"/>
  <c r="AG163" i="35"/>
  <c r="AF163" i="35"/>
  <c r="AE163" i="35"/>
  <c r="AO162" i="35"/>
  <c r="AN162" i="35"/>
  <c r="AM162" i="35"/>
  <c r="AL162" i="35"/>
  <c r="AK162" i="35"/>
  <c r="AJ162" i="35"/>
  <c r="AI162" i="35"/>
  <c r="AH162" i="35"/>
  <c r="AG162" i="35"/>
  <c r="AF162" i="35"/>
  <c r="AE162" i="35"/>
  <c r="AO161" i="35"/>
  <c r="AN161" i="35"/>
  <c r="AM161" i="35"/>
  <c r="AL161" i="35"/>
  <c r="AK161" i="35"/>
  <c r="AJ161" i="35"/>
  <c r="AI161" i="35"/>
  <c r="AH161" i="35"/>
  <c r="AG161" i="35"/>
  <c r="AF161" i="35"/>
  <c r="AE161" i="35"/>
  <c r="AO160" i="35"/>
  <c r="AN160" i="35"/>
  <c r="AM160" i="35"/>
  <c r="AL160" i="35"/>
  <c r="AK160" i="35"/>
  <c r="AJ160" i="35"/>
  <c r="AI160" i="35"/>
  <c r="AH160" i="35"/>
  <c r="AG160" i="35"/>
  <c r="AF160" i="35"/>
  <c r="AE160" i="35"/>
  <c r="AO159" i="35"/>
  <c r="AN159" i="35"/>
  <c r="AM159" i="35"/>
  <c r="AL159" i="35"/>
  <c r="AK159" i="35"/>
  <c r="AJ159" i="35"/>
  <c r="AI159" i="35"/>
  <c r="AH159" i="35"/>
  <c r="AG159" i="35"/>
  <c r="AF159" i="35"/>
  <c r="AE159" i="35"/>
  <c r="AO158" i="35"/>
  <c r="AN158" i="35"/>
  <c r="AM158" i="35"/>
  <c r="AL158" i="35"/>
  <c r="AK158" i="35"/>
  <c r="AJ158" i="35"/>
  <c r="AI158" i="35"/>
  <c r="AH158" i="35"/>
  <c r="AG158" i="35"/>
  <c r="AF158" i="35"/>
  <c r="AE158" i="35"/>
  <c r="AO157" i="35"/>
  <c r="AN157" i="35"/>
  <c r="AM157" i="35"/>
  <c r="AL157" i="35"/>
  <c r="AK157" i="35"/>
  <c r="AJ157" i="35"/>
  <c r="AI157" i="35"/>
  <c r="AH157" i="35"/>
  <c r="AG157" i="35"/>
  <c r="AF157" i="35"/>
  <c r="AE157" i="35"/>
  <c r="AO156" i="35"/>
  <c r="AN156" i="35"/>
  <c r="AM156" i="35"/>
  <c r="AL156" i="35"/>
  <c r="AK156" i="35"/>
  <c r="AJ156" i="35"/>
  <c r="AI156" i="35"/>
  <c r="AH156" i="35"/>
  <c r="AG156" i="35"/>
  <c r="AF156" i="35"/>
  <c r="AE156" i="35"/>
  <c r="AO155" i="35"/>
  <c r="AO230" i="35" s="1"/>
  <c r="AN155" i="35"/>
  <c r="AN230" i="35" s="1"/>
  <c r="AM155" i="35"/>
  <c r="AM230" i="35" s="1"/>
  <c r="AL155" i="35"/>
  <c r="AL230" i="35" s="1"/>
  <c r="AK155" i="35"/>
  <c r="AK230" i="35" s="1"/>
  <c r="AJ155" i="35"/>
  <c r="AJ230" i="35" s="1"/>
  <c r="O15" i="36" s="1"/>
  <c r="O39" i="36" s="1"/>
  <c r="AI155" i="35"/>
  <c r="AI230" i="35" s="1"/>
  <c r="AH155" i="35"/>
  <c r="AH230" i="35" s="1"/>
  <c r="AG155" i="35"/>
  <c r="AG230" i="35" s="1"/>
  <c r="AF155" i="35"/>
  <c r="AF230" i="35" s="1"/>
  <c r="AE155" i="35"/>
  <c r="AE230" i="35" s="1"/>
  <c r="AO153" i="35"/>
  <c r="AN153" i="35"/>
  <c r="AM153" i="35"/>
  <c r="AL153" i="35"/>
  <c r="AK153" i="35"/>
  <c r="AJ153" i="35"/>
  <c r="AI153" i="35"/>
  <c r="AH153" i="35"/>
  <c r="AG153" i="35"/>
  <c r="AF153" i="35"/>
  <c r="AE153" i="35"/>
  <c r="AO152" i="35"/>
  <c r="AN152" i="35"/>
  <c r="AM152" i="35"/>
  <c r="AL152" i="35"/>
  <c r="AK152" i="35"/>
  <c r="AJ152" i="35"/>
  <c r="AI152" i="35"/>
  <c r="AH152" i="35"/>
  <c r="AG152" i="35"/>
  <c r="AF152" i="35"/>
  <c r="AE152" i="35"/>
  <c r="AO151" i="35"/>
  <c r="AN151" i="35"/>
  <c r="AM151" i="35"/>
  <c r="AL151" i="35"/>
  <c r="AK151" i="35"/>
  <c r="AJ151" i="35"/>
  <c r="AI151" i="35"/>
  <c r="AH151" i="35"/>
  <c r="AG151" i="35"/>
  <c r="AF151" i="35"/>
  <c r="AE151" i="35"/>
  <c r="AO150" i="35"/>
  <c r="AN150" i="35"/>
  <c r="AM150" i="35"/>
  <c r="AL150" i="35"/>
  <c r="AK150" i="35"/>
  <c r="AJ150" i="35"/>
  <c r="AI150" i="35"/>
  <c r="AH150" i="35"/>
  <c r="AG150" i="35"/>
  <c r="AF150" i="35"/>
  <c r="AE150" i="35"/>
  <c r="AO149" i="35"/>
  <c r="AN149" i="35"/>
  <c r="AM149" i="35"/>
  <c r="AL149" i="35"/>
  <c r="AK149" i="35"/>
  <c r="AJ149" i="35"/>
  <c r="AI149" i="35"/>
  <c r="AH149" i="35"/>
  <c r="AG149" i="35"/>
  <c r="AF149" i="35"/>
  <c r="AE149" i="35"/>
  <c r="AO148" i="35"/>
  <c r="AN148" i="35"/>
  <c r="AM148" i="35"/>
  <c r="AL148" i="35"/>
  <c r="AK148" i="35"/>
  <c r="AJ148" i="35"/>
  <c r="AI148" i="35"/>
  <c r="AH148" i="35"/>
  <c r="AG148" i="35"/>
  <c r="AF148" i="35"/>
  <c r="AE148" i="35"/>
  <c r="AO147" i="35"/>
  <c r="AN147" i="35"/>
  <c r="AM147" i="35"/>
  <c r="AL147" i="35"/>
  <c r="AK147" i="35"/>
  <c r="AJ147" i="35"/>
  <c r="AI147" i="35"/>
  <c r="AH147" i="35"/>
  <c r="AG147" i="35"/>
  <c r="AF147" i="35"/>
  <c r="AE147" i="35"/>
  <c r="AO146" i="35"/>
  <c r="AN146" i="35"/>
  <c r="AM146" i="35"/>
  <c r="AL146" i="35"/>
  <c r="AK146" i="35"/>
  <c r="AJ146" i="35"/>
  <c r="AI146" i="35"/>
  <c r="AH146" i="35"/>
  <c r="AG146" i="35"/>
  <c r="AF146" i="35"/>
  <c r="AE146" i="35"/>
  <c r="AO145" i="35"/>
  <c r="AN145" i="35"/>
  <c r="AM145" i="35"/>
  <c r="AL145" i="35"/>
  <c r="AK145" i="35"/>
  <c r="AJ145" i="35"/>
  <c r="AI145" i="35"/>
  <c r="AH145" i="35"/>
  <c r="AG145" i="35"/>
  <c r="AF145" i="35"/>
  <c r="AE145" i="35"/>
  <c r="AO144" i="35"/>
  <c r="AN144" i="35"/>
  <c r="AM144" i="35"/>
  <c r="AL144" i="35"/>
  <c r="AK144" i="35"/>
  <c r="AJ144" i="35"/>
  <c r="AI144" i="35"/>
  <c r="AH144" i="35"/>
  <c r="AG144" i="35"/>
  <c r="AF144" i="35"/>
  <c r="AE144" i="35"/>
  <c r="AO143" i="35"/>
  <c r="AN143" i="35"/>
  <c r="AM143" i="35"/>
  <c r="AL143" i="35"/>
  <c r="AK143" i="35"/>
  <c r="AJ143" i="35"/>
  <c r="AI143" i="35"/>
  <c r="AH143" i="35"/>
  <c r="AG143" i="35"/>
  <c r="AF143" i="35"/>
  <c r="AE143" i="35"/>
  <c r="AO142" i="35"/>
  <c r="AN142" i="35"/>
  <c r="AM142" i="35"/>
  <c r="AL142" i="35"/>
  <c r="AK142" i="35"/>
  <c r="AJ142" i="35"/>
  <c r="AI142" i="35"/>
  <c r="AH142" i="35"/>
  <c r="AG142" i="35"/>
  <c r="AF142" i="35"/>
  <c r="AE142" i="35"/>
  <c r="AO141" i="35"/>
  <c r="AN141" i="35"/>
  <c r="AM141" i="35"/>
  <c r="AL141" i="35"/>
  <c r="AK141" i="35"/>
  <c r="AJ141" i="35"/>
  <c r="AI141" i="35"/>
  <c r="AH141" i="35"/>
  <c r="AG141" i="35"/>
  <c r="AF141" i="35"/>
  <c r="AE141" i="35"/>
  <c r="AO140" i="35"/>
  <c r="AN140" i="35"/>
  <c r="AM140" i="35"/>
  <c r="AL140" i="35"/>
  <c r="AK140" i="35"/>
  <c r="AJ140" i="35"/>
  <c r="AI140" i="35"/>
  <c r="AH140" i="35"/>
  <c r="AG140" i="35"/>
  <c r="AF140" i="35"/>
  <c r="AE140" i="35"/>
  <c r="AO139" i="35"/>
  <c r="AN139" i="35"/>
  <c r="AM139" i="35"/>
  <c r="AL139" i="35"/>
  <c r="AK139" i="35"/>
  <c r="AJ139" i="35"/>
  <c r="AI139" i="35"/>
  <c r="AH139" i="35"/>
  <c r="AG139" i="35"/>
  <c r="AF139" i="35"/>
  <c r="AE139" i="35"/>
  <c r="AO138" i="35"/>
  <c r="AN138" i="35"/>
  <c r="AM138" i="35"/>
  <c r="AL138" i="35"/>
  <c r="AK138" i="35"/>
  <c r="AJ138" i="35"/>
  <c r="AI138" i="35"/>
  <c r="AH138" i="35"/>
  <c r="AG138" i="35"/>
  <c r="AF138" i="35"/>
  <c r="AE138" i="35"/>
  <c r="AO137" i="35"/>
  <c r="AN137" i="35"/>
  <c r="AM137" i="35"/>
  <c r="AL137" i="35"/>
  <c r="AK137" i="35"/>
  <c r="AJ137" i="35"/>
  <c r="AI137" i="35"/>
  <c r="AH137" i="35"/>
  <c r="AG137" i="35"/>
  <c r="AF137" i="35"/>
  <c r="AE137" i="35"/>
  <c r="AO136" i="35"/>
  <c r="AN136" i="35"/>
  <c r="AM136" i="35"/>
  <c r="AL136" i="35"/>
  <c r="AK136" i="35"/>
  <c r="AJ136" i="35"/>
  <c r="AI136" i="35"/>
  <c r="AH136" i="35"/>
  <c r="AG136" i="35"/>
  <c r="AF136" i="35"/>
  <c r="AE136" i="35"/>
  <c r="AO135" i="35"/>
  <c r="AN135" i="35"/>
  <c r="AM135" i="35"/>
  <c r="AL135" i="35"/>
  <c r="AK135" i="35"/>
  <c r="AJ135" i="35"/>
  <c r="AI135" i="35"/>
  <c r="AH135" i="35"/>
  <c r="AG135" i="35"/>
  <c r="AF135" i="35"/>
  <c r="AE135" i="35"/>
  <c r="AO134" i="35"/>
  <c r="AN134" i="35"/>
  <c r="AM134" i="35"/>
  <c r="AL134" i="35"/>
  <c r="AK134" i="35"/>
  <c r="AJ134" i="35"/>
  <c r="AI134" i="35"/>
  <c r="AH134" i="35"/>
  <c r="AG134" i="35"/>
  <c r="AF134" i="35"/>
  <c r="AE134" i="35"/>
  <c r="AO133" i="35"/>
  <c r="AN133" i="35"/>
  <c r="AM133" i="35"/>
  <c r="AL133" i="35"/>
  <c r="AK133" i="35"/>
  <c r="AJ133" i="35"/>
  <c r="AI133" i="35"/>
  <c r="AH133" i="35"/>
  <c r="AG133" i="35"/>
  <c r="AF133" i="35"/>
  <c r="AE133" i="35"/>
  <c r="AO132" i="35"/>
  <c r="AN132" i="35"/>
  <c r="AM132" i="35"/>
  <c r="AL132" i="35"/>
  <c r="AK132" i="35"/>
  <c r="AJ132" i="35"/>
  <c r="AI132" i="35"/>
  <c r="AH132" i="35"/>
  <c r="AG132" i="35"/>
  <c r="AF132" i="35"/>
  <c r="AE132" i="35"/>
  <c r="AO130" i="35"/>
  <c r="AN130" i="35"/>
  <c r="AM130" i="35"/>
  <c r="AL130" i="35"/>
  <c r="AK130" i="35"/>
  <c r="AJ130" i="35"/>
  <c r="AI130" i="35"/>
  <c r="AH130" i="35"/>
  <c r="AG130" i="35"/>
  <c r="AF130" i="35"/>
  <c r="AE130" i="35"/>
  <c r="AO129" i="35"/>
  <c r="AN129" i="35"/>
  <c r="AM129" i="35"/>
  <c r="AL129" i="35"/>
  <c r="AK129" i="35"/>
  <c r="AJ129" i="35"/>
  <c r="AI129" i="35"/>
  <c r="AH129" i="35"/>
  <c r="AG129" i="35"/>
  <c r="AF129" i="35"/>
  <c r="AE129" i="35"/>
  <c r="AO128" i="35"/>
  <c r="AN128" i="35"/>
  <c r="AM128" i="35"/>
  <c r="AL128" i="35"/>
  <c r="AK128" i="35"/>
  <c r="AJ128" i="35"/>
  <c r="AI128" i="35"/>
  <c r="AH128" i="35"/>
  <c r="AG128" i="35"/>
  <c r="AF128" i="35"/>
  <c r="AE128" i="35"/>
  <c r="AO127" i="35"/>
  <c r="AN127" i="35"/>
  <c r="AM127" i="35"/>
  <c r="AL127" i="35"/>
  <c r="AK127" i="35"/>
  <c r="AJ127" i="35"/>
  <c r="AI127" i="35"/>
  <c r="AH127" i="35"/>
  <c r="AG127" i="35"/>
  <c r="AF127" i="35"/>
  <c r="AE127" i="35"/>
  <c r="AO126" i="35"/>
  <c r="AN126" i="35"/>
  <c r="AM126" i="35"/>
  <c r="AL126" i="35"/>
  <c r="AK126" i="35"/>
  <c r="AJ126" i="35"/>
  <c r="AI126" i="35"/>
  <c r="AH126" i="35"/>
  <c r="AG126" i="35"/>
  <c r="AF126" i="35"/>
  <c r="AE126" i="35"/>
  <c r="AO125" i="35"/>
  <c r="AN125" i="35"/>
  <c r="AM125" i="35"/>
  <c r="AL125" i="35"/>
  <c r="AK125" i="35"/>
  <c r="AJ125" i="35"/>
  <c r="AI125" i="35"/>
  <c r="AH125" i="35"/>
  <c r="AG125" i="35"/>
  <c r="AF125" i="35"/>
  <c r="AE125" i="35"/>
  <c r="AO124" i="35"/>
  <c r="AN124" i="35"/>
  <c r="AM124" i="35"/>
  <c r="AL124" i="35"/>
  <c r="AK124" i="35"/>
  <c r="AJ124" i="35"/>
  <c r="AI124" i="35"/>
  <c r="AH124" i="35"/>
  <c r="AG124" i="35"/>
  <c r="AF124" i="35"/>
  <c r="AE124" i="35"/>
  <c r="AO123" i="35"/>
  <c r="AN123" i="35"/>
  <c r="AM123" i="35"/>
  <c r="AL123" i="35"/>
  <c r="AK123" i="35"/>
  <c r="AJ123" i="35"/>
  <c r="AI123" i="35"/>
  <c r="AH123" i="35"/>
  <c r="AG123" i="35"/>
  <c r="AF123" i="35"/>
  <c r="AE123" i="35"/>
  <c r="AO122" i="35"/>
  <c r="AN122" i="35"/>
  <c r="AM122" i="35"/>
  <c r="AL122" i="35"/>
  <c r="AK122" i="35"/>
  <c r="AJ122" i="35"/>
  <c r="AI122" i="35"/>
  <c r="AH122" i="35"/>
  <c r="AG122" i="35"/>
  <c r="AF122" i="35"/>
  <c r="AE122" i="35"/>
  <c r="AO121" i="35"/>
  <c r="AN121" i="35"/>
  <c r="AM121" i="35"/>
  <c r="AL121" i="35"/>
  <c r="AK121" i="35"/>
  <c r="AJ121" i="35"/>
  <c r="AI121" i="35"/>
  <c r="AH121" i="35"/>
  <c r="AG121" i="35"/>
  <c r="AF121" i="35"/>
  <c r="AE121" i="35"/>
  <c r="AO120" i="35"/>
  <c r="AN120" i="35"/>
  <c r="AM120" i="35"/>
  <c r="AL120" i="35"/>
  <c r="AK120" i="35"/>
  <c r="AJ120" i="35"/>
  <c r="AI120" i="35"/>
  <c r="AH120" i="35"/>
  <c r="AG120" i="35"/>
  <c r="AF120" i="35"/>
  <c r="AE120" i="35"/>
  <c r="AO119" i="35"/>
  <c r="AN119" i="35"/>
  <c r="AM119" i="35"/>
  <c r="AL119" i="35"/>
  <c r="AK119" i="35"/>
  <c r="AJ119" i="35"/>
  <c r="AI119" i="35"/>
  <c r="AH119" i="35"/>
  <c r="AG119" i="35"/>
  <c r="AF119" i="35"/>
  <c r="AE119" i="35"/>
  <c r="AO118" i="35"/>
  <c r="AN118" i="35"/>
  <c r="AM118" i="35"/>
  <c r="AL118" i="35"/>
  <c r="AK118" i="35"/>
  <c r="AJ118" i="35"/>
  <c r="AI118" i="35"/>
  <c r="AH118" i="35"/>
  <c r="AG118" i="35"/>
  <c r="AF118" i="35"/>
  <c r="AE118" i="35"/>
  <c r="AO117" i="35"/>
  <c r="AN117" i="35"/>
  <c r="AM117" i="35"/>
  <c r="AL117" i="35"/>
  <c r="AK117" i="35"/>
  <c r="AJ117" i="35"/>
  <c r="AI117" i="35"/>
  <c r="AH117" i="35"/>
  <c r="AG117" i="35"/>
  <c r="AF117" i="35"/>
  <c r="AE117" i="35"/>
  <c r="AO116" i="35"/>
  <c r="AN116" i="35"/>
  <c r="AM116" i="35"/>
  <c r="AL116" i="35"/>
  <c r="AK116" i="35"/>
  <c r="AJ116" i="35"/>
  <c r="AI116" i="35"/>
  <c r="AH116" i="35"/>
  <c r="AG116" i="35"/>
  <c r="AF116" i="35"/>
  <c r="AE116" i="35"/>
  <c r="AO115" i="35"/>
  <c r="AN115" i="35"/>
  <c r="AM115" i="35"/>
  <c r="AL115" i="35"/>
  <c r="AK115" i="35"/>
  <c r="AJ115" i="35"/>
  <c r="AI115" i="35"/>
  <c r="AH115" i="35"/>
  <c r="AG115" i="35"/>
  <c r="AF115" i="35"/>
  <c r="AE115" i="35"/>
  <c r="AO114" i="35"/>
  <c r="AN114" i="35"/>
  <c r="AM114" i="35"/>
  <c r="AL114" i="35"/>
  <c r="AK114" i="35"/>
  <c r="AJ114" i="35"/>
  <c r="AI114" i="35"/>
  <c r="AH114" i="35"/>
  <c r="AG114" i="35"/>
  <c r="AF114" i="35"/>
  <c r="AE114" i="35"/>
  <c r="AO113" i="35"/>
  <c r="AN113" i="35"/>
  <c r="AM113" i="35"/>
  <c r="AL113" i="35"/>
  <c r="AK113" i="35"/>
  <c r="AJ113" i="35"/>
  <c r="AI113" i="35"/>
  <c r="AH113" i="35"/>
  <c r="AG113" i="35"/>
  <c r="AF113" i="35"/>
  <c r="AE113" i="35"/>
  <c r="AO112" i="35"/>
  <c r="AN112" i="35"/>
  <c r="AM112" i="35"/>
  <c r="AL112" i="35"/>
  <c r="AK112" i="35"/>
  <c r="AJ112" i="35"/>
  <c r="AI112" i="35"/>
  <c r="AH112" i="35"/>
  <c r="AG112" i="35"/>
  <c r="AF112" i="35"/>
  <c r="AE112" i="35"/>
  <c r="AO111" i="35"/>
  <c r="AN111" i="35"/>
  <c r="AM111" i="35"/>
  <c r="AL111" i="35"/>
  <c r="AK111" i="35"/>
  <c r="AJ111" i="35"/>
  <c r="AI111" i="35"/>
  <c r="AH111" i="35"/>
  <c r="AG111" i="35"/>
  <c r="AF111" i="35"/>
  <c r="AE111" i="35"/>
  <c r="AO110" i="35"/>
  <c r="AN110" i="35"/>
  <c r="AM110" i="35"/>
  <c r="AL110" i="35"/>
  <c r="AK110" i="35"/>
  <c r="AJ110" i="35"/>
  <c r="AI110" i="35"/>
  <c r="AH110" i="35"/>
  <c r="AG110" i="35"/>
  <c r="AF110" i="35"/>
  <c r="AE110" i="35"/>
  <c r="AO109" i="35"/>
  <c r="AN109" i="35"/>
  <c r="AM109" i="35"/>
  <c r="AL109" i="35"/>
  <c r="AK109" i="35"/>
  <c r="AJ109" i="35"/>
  <c r="AI109" i="35"/>
  <c r="AH109" i="35"/>
  <c r="AG109" i="35"/>
  <c r="AF109" i="35"/>
  <c r="AE109" i="35"/>
  <c r="AO108" i="35"/>
  <c r="AN108" i="35"/>
  <c r="AM108" i="35"/>
  <c r="AL108" i="35"/>
  <c r="AK108" i="35"/>
  <c r="AJ108" i="35"/>
  <c r="AI108" i="35"/>
  <c r="AH108" i="35"/>
  <c r="AG108" i="35"/>
  <c r="AF108" i="35"/>
  <c r="AE108" i="35"/>
  <c r="AO107" i="35"/>
  <c r="AN107" i="35"/>
  <c r="AM107" i="35"/>
  <c r="AL107" i="35"/>
  <c r="AK107" i="35"/>
  <c r="AJ107" i="35"/>
  <c r="AI107" i="35"/>
  <c r="AH107" i="35"/>
  <c r="AG107" i="35"/>
  <c r="AF107" i="35"/>
  <c r="AE107" i="35"/>
  <c r="AO106" i="35"/>
  <c r="AN106" i="35"/>
  <c r="AM106" i="35"/>
  <c r="AL106" i="35"/>
  <c r="AK106" i="35"/>
  <c r="AJ106" i="35"/>
  <c r="AI106" i="35"/>
  <c r="AH106" i="35"/>
  <c r="AG106" i="35"/>
  <c r="AF106" i="35"/>
  <c r="AE106" i="35"/>
  <c r="AO104" i="35"/>
  <c r="AN104" i="35"/>
  <c r="AM104" i="35"/>
  <c r="AL104" i="35"/>
  <c r="AK104" i="35"/>
  <c r="AJ104" i="35"/>
  <c r="AI104" i="35"/>
  <c r="AH104" i="35"/>
  <c r="AG104" i="35"/>
  <c r="AF104" i="35"/>
  <c r="AE104" i="35"/>
  <c r="AO103" i="35"/>
  <c r="AN103" i="35"/>
  <c r="AM103" i="35"/>
  <c r="AL103" i="35"/>
  <c r="AK103" i="35"/>
  <c r="AJ103" i="35"/>
  <c r="AI103" i="35"/>
  <c r="AH103" i="35"/>
  <c r="AG103" i="35"/>
  <c r="AF103" i="35"/>
  <c r="AE103" i="35"/>
  <c r="AO102" i="35"/>
  <c r="AN102" i="35"/>
  <c r="AM102" i="35"/>
  <c r="AL102" i="35"/>
  <c r="AK102" i="35"/>
  <c r="AJ102" i="35"/>
  <c r="AI102" i="35"/>
  <c r="AH102" i="35"/>
  <c r="AG102" i="35"/>
  <c r="AF102" i="35"/>
  <c r="AE102" i="35"/>
  <c r="AO101" i="35"/>
  <c r="AN101" i="35"/>
  <c r="AM101" i="35"/>
  <c r="AL101" i="35"/>
  <c r="AK101" i="35"/>
  <c r="AJ101" i="35"/>
  <c r="AI101" i="35"/>
  <c r="AH101" i="35"/>
  <c r="AG101" i="35"/>
  <c r="AF101" i="35"/>
  <c r="AE101" i="35"/>
  <c r="AO100" i="35"/>
  <c r="AN100" i="35"/>
  <c r="AM100" i="35"/>
  <c r="AL100" i="35"/>
  <c r="AK100" i="35"/>
  <c r="AJ100" i="35"/>
  <c r="AI100" i="35"/>
  <c r="AH100" i="35"/>
  <c r="AG100" i="35"/>
  <c r="AF100" i="35"/>
  <c r="AE100" i="35"/>
  <c r="AO99" i="35"/>
  <c r="AN99" i="35"/>
  <c r="AM99" i="35"/>
  <c r="AL99" i="35"/>
  <c r="AK99" i="35"/>
  <c r="AJ99" i="35"/>
  <c r="AI99" i="35"/>
  <c r="AH99" i="35"/>
  <c r="AG99" i="35"/>
  <c r="AF99" i="35"/>
  <c r="AE99" i="35"/>
  <c r="AO98" i="35"/>
  <c r="AN98" i="35"/>
  <c r="AM98" i="35"/>
  <c r="AL98" i="35"/>
  <c r="AK98" i="35"/>
  <c r="AJ98" i="35"/>
  <c r="AI98" i="35"/>
  <c r="AH98" i="35"/>
  <c r="AG98" i="35"/>
  <c r="AF98" i="35"/>
  <c r="AE98" i="35"/>
  <c r="AO97" i="35"/>
  <c r="AN97" i="35"/>
  <c r="AM97" i="35"/>
  <c r="AL97" i="35"/>
  <c r="AK97" i="35"/>
  <c r="AJ97" i="35"/>
  <c r="AI97" i="35"/>
  <c r="AH97" i="35"/>
  <c r="AG97" i="35"/>
  <c r="AF97" i="35"/>
  <c r="AE97" i="35"/>
  <c r="AO96" i="35"/>
  <c r="AN96" i="35"/>
  <c r="AM96" i="35"/>
  <c r="AL96" i="35"/>
  <c r="AK96" i="35"/>
  <c r="AJ96" i="35"/>
  <c r="AI96" i="35"/>
  <c r="AH96" i="35"/>
  <c r="AG96" i="35"/>
  <c r="AF96" i="35"/>
  <c r="AE96" i="35"/>
  <c r="AO95" i="35"/>
  <c r="AN95" i="35"/>
  <c r="AM95" i="35"/>
  <c r="AL95" i="35"/>
  <c r="AK95" i="35"/>
  <c r="AJ95" i="35"/>
  <c r="AI95" i="35"/>
  <c r="AH95" i="35"/>
  <c r="AG95" i="35"/>
  <c r="AF95" i="35"/>
  <c r="AE95" i="35"/>
  <c r="AO94" i="35"/>
  <c r="AN94" i="35"/>
  <c r="AM94" i="35"/>
  <c r="AL94" i="35"/>
  <c r="AK94" i="35"/>
  <c r="AJ94" i="35"/>
  <c r="AI94" i="35"/>
  <c r="AH94" i="35"/>
  <c r="AG94" i="35"/>
  <c r="AF94" i="35"/>
  <c r="AE94" i="35"/>
  <c r="AO93" i="35"/>
  <c r="AN93" i="35"/>
  <c r="AM93" i="35"/>
  <c r="AL93" i="35"/>
  <c r="AK93" i="35"/>
  <c r="AJ93" i="35"/>
  <c r="AI93" i="35"/>
  <c r="AH93" i="35"/>
  <c r="AG93" i="35"/>
  <c r="AF93" i="35"/>
  <c r="AE93" i="35"/>
  <c r="AO92" i="35"/>
  <c r="AN92" i="35"/>
  <c r="AM92" i="35"/>
  <c r="AL92" i="35"/>
  <c r="AK92" i="35"/>
  <c r="AJ92" i="35"/>
  <c r="AI92" i="35"/>
  <c r="AH92" i="35"/>
  <c r="AG92" i="35"/>
  <c r="AF92" i="35"/>
  <c r="AE92" i="35"/>
  <c r="AO91" i="35"/>
  <c r="AN91" i="35"/>
  <c r="AM91" i="35"/>
  <c r="AL91" i="35"/>
  <c r="AK91" i="35"/>
  <c r="AJ91" i="35"/>
  <c r="AI91" i="35"/>
  <c r="AH91" i="35"/>
  <c r="AG91" i="35"/>
  <c r="AF91" i="35"/>
  <c r="AE91" i="35"/>
  <c r="AO90" i="35"/>
  <c r="AN90" i="35"/>
  <c r="AM90" i="35"/>
  <c r="AL90" i="35"/>
  <c r="AK90" i="35"/>
  <c r="AJ90" i="35"/>
  <c r="AI90" i="35"/>
  <c r="AH90" i="35"/>
  <c r="AG90" i="35"/>
  <c r="AF90" i="35"/>
  <c r="AE90" i="35"/>
  <c r="AO89" i="35"/>
  <c r="AN89" i="35"/>
  <c r="AM89" i="35"/>
  <c r="AL89" i="35"/>
  <c r="AK89" i="35"/>
  <c r="AJ89" i="35"/>
  <c r="AI89" i="35"/>
  <c r="AH89" i="35"/>
  <c r="AG89" i="35"/>
  <c r="AF89" i="35"/>
  <c r="AE89" i="35"/>
  <c r="AO88" i="35"/>
  <c r="AN88" i="35"/>
  <c r="AM88" i="35"/>
  <c r="AL88" i="35"/>
  <c r="AK88" i="35"/>
  <c r="AJ88" i="35"/>
  <c r="AI88" i="35"/>
  <c r="AH88" i="35"/>
  <c r="AG88" i="35"/>
  <c r="AF88" i="35"/>
  <c r="AE88" i="35"/>
  <c r="AO87" i="35"/>
  <c r="AN87" i="35"/>
  <c r="AM87" i="35"/>
  <c r="AL87" i="35"/>
  <c r="AK87" i="35"/>
  <c r="AJ87" i="35"/>
  <c r="AI87" i="35"/>
  <c r="AH87" i="35"/>
  <c r="AG87" i="35"/>
  <c r="AF87" i="35"/>
  <c r="AE87" i="35"/>
  <c r="AO86" i="35"/>
  <c r="AN86" i="35"/>
  <c r="AM86" i="35"/>
  <c r="AL86" i="35"/>
  <c r="AK86" i="35"/>
  <c r="AJ86" i="35"/>
  <c r="AI86" i="35"/>
  <c r="AH86" i="35"/>
  <c r="AG86" i="35"/>
  <c r="AF86" i="35"/>
  <c r="AE86" i="35"/>
  <c r="AO85" i="35"/>
  <c r="AN85" i="35"/>
  <c r="AM85" i="35"/>
  <c r="AL85" i="35"/>
  <c r="AK85" i="35"/>
  <c r="AJ85" i="35"/>
  <c r="AI85" i="35"/>
  <c r="AH85" i="35"/>
  <c r="AG85" i="35"/>
  <c r="AF85" i="35"/>
  <c r="AE85" i="35"/>
  <c r="AO84" i="35"/>
  <c r="AN84" i="35"/>
  <c r="AM84" i="35"/>
  <c r="AL84" i="35"/>
  <c r="AK84" i="35"/>
  <c r="AJ84" i="35"/>
  <c r="AI84" i="35"/>
  <c r="AH84" i="35"/>
  <c r="AG84" i="35"/>
  <c r="AF84" i="35"/>
  <c r="AE84" i="35"/>
  <c r="AO83" i="35"/>
  <c r="AN83" i="35"/>
  <c r="AM83" i="35"/>
  <c r="AL83" i="35"/>
  <c r="AK83" i="35"/>
  <c r="AJ83" i="35"/>
  <c r="AI83" i="35"/>
  <c r="AH83" i="35"/>
  <c r="AG83" i="35"/>
  <c r="AF83" i="35"/>
  <c r="AE83" i="35"/>
  <c r="AO82" i="35"/>
  <c r="AN82" i="35"/>
  <c r="AM82" i="35"/>
  <c r="AL82" i="35"/>
  <c r="AK82" i="35"/>
  <c r="AJ82" i="35"/>
  <c r="AI82" i="35"/>
  <c r="AH82" i="35"/>
  <c r="AG82" i="35"/>
  <c r="AF82" i="35"/>
  <c r="AE82" i="35"/>
  <c r="AO81" i="35"/>
  <c r="AN81" i="35"/>
  <c r="AM81" i="35"/>
  <c r="AL81" i="35"/>
  <c r="AK81" i="35"/>
  <c r="AJ81" i="35"/>
  <c r="AI81" i="35"/>
  <c r="AH81" i="35"/>
  <c r="AG81" i="35"/>
  <c r="AF81" i="35"/>
  <c r="AE81" i="35"/>
  <c r="AO80" i="35"/>
  <c r="AN80" i="35"/>
  <c r="AM80" i="35"/>
  <c r="AL80" i="35"/>
  <c r="AK80" i="35"/>
  <c r="AJ80" i="35"/>
  <c r="AI80" i="35"/>
  <c r="AH80" i="35"/>
  <c r="AG80" i="35"/>
  <c r="AF80" i="35"/>
  <c r="AE80" i="35"/>
  <c r="AO79" i="35"/>
  <c r="AO154" i="35" s="1"/>
  <c r="AN79" i="35"/>
  <c r="AN154" i="35" s="1"/>
  <c r="AM79" i="35"/>
  <c r="AM154" i="35" s="1"/>
  <c r="AL79" i="35"/>
  <c r="AL154" i="35" s="1"/>
  <c r="AK79" i="35"/>
  <c r="AK154" i="35" s="1"/>
  <c r="AJ79" i="35"/>
  <c r="AJ154" i="35" s="1"/>
  <c r="O14" i="36" s="1"/>
  <c r="AI79" i="35"/>
  <c r="AI154" i="35" s="1"/>
  <c r="AH79" i="35"/>
  <c r="AH154" i="35" s="1"/>
  <c r="AG79" i="35"/>
  <c r="AG154" i="35" s="1"/>
  <c r="AF79" i="35"/>
  <c r="AF154" i="35" s="1"/>
  <c r="AE79" i="35"/>
  <c r="AE154" i="35" s="1"/>
  <c r="AO72" i="35"/>
  <c r="AN72" i="35"/>
  <c r="AM72" i="35"/>
  <c r="AL72" i="35"/>
  <c r="AK72" i="35"/>
  <c r="AJ72" i="35"/>
  <c r="AI72" i="35"/>
  <c r="AH72" i="35"/>
  <c r="AG72" i="35"/>
  <c r="AF72" i="35"/>
  <c r="AE72" i="35"/>
  <c r="AO71" i="35"/>
  <c r="AN71" i="35"/>
  <c r="AM71" i="35"/>
  <c r="AL71" i="35"/>
  <c r="AK71" i="35"/>
  <c r="AJ71" i="35"/>
  <c r="AI71" i="35"/>
  <c r="AH71" i="35"/>
  <c r="AG71" i="35"/>
  <c r="AF71" i="35"/>
  <c r="AE71" i="35"/>
  <c r="AO70" i="35"/>
  <c r="AN70" i="35"/>
  <c r="AM70" i="35"/>
  <c r="AL70" i="35"/>
  <c r="AK70" i="35"/>
  <c r="AJ70" i="35"/>
  <c r="AI70" i="35"/>
  <c r="AH70" i="35"/>
  <c r="AG70" i="35"/>
  <c r="AF70" i="35"/>
  <c r="AE70" i="35"/>
  <c r="AO69" i="35"/>
  <c r="AN69" i="35"/>
  <c r="AM69" i="35"/>
  <c r="AL69" i="35"/>
  <c r="AK69" i="35"/>
  <c r="AJ69" i="35"/>
  <c r="AI69" i="35"/>
  <c r="AH69" i="35"/>
  <c r="AG69" i="35"/>
  <c r="AF69" i="35"/>
  <c r="AE69" i="35"/>
  <c r="AO68" i="35"/>
  <c r="AN68" i="35"/>
  <c r="AM68" i="35"/>
  <c r="AL68" i="35"/>
  <c r="AK68" i="35"/>
  <c r="AJ68" i="35"/>
  <c r="AI68" i="35"/>
  <c r="AH68" i="35"/>
  <c r="AG68" i="35"/>
  <c r="AF68" i="35"/>
  <c r="AE68" i="35"/>
  <c r="AO67" i="35"/>
  <c r="AN67" i="35"/>
  <c r="AM67" i="35"/>
  <c r="AL67" i="35"/>
  <c r="AK67" i="35"/>
  <c r="AJ67" i="35"/>
  <c r="AI67" i="35"/>
  <c r="AH67" i="35"/>
  <c r="AG67" i="35"/>
  <c r="AF67" i="35"/>
  <c r="AE67" i="35"/>
  <c r="AO66" i="35"/>
  <c r="AN66" i="35"/>
  <c r="AM66" i="35"/>
  <c r="AL66" i="35"/>
  <c r="AK66" i="35"/>
  <c r="AJ66" i="35"/>
  <c r="AI66" i="35"/>
  <c r="AH66" i="35"/>
  <c r="AG66" i="35"/>
  <c r="AF66" i="35"/>
  <c r="AE66" i="35"/>
  <c r="AO65" i="35"/>
  <c r="AN65" i="35"/>
  <c r="AM65" i="35"/>
  <c r="AL65" i="35"/>
  <c r="AK65" i="35"/>
  <c r="AJ65" i="35"/>
  <c r="AI65" i="35"/>
  <c r="AH65" i="35"/>
  <c r="AG65" i="35"/>
  <c r="AF65" i="35"/>
  <c r="AE65" i="35"/>
  <c r="AO64" i="35"/>
  <c r="AN64" i="35"/>
  <c r="AM64" i="35"/>
  <c r="AL64" i="35"/>
  <c r="AK64" i="35"/>
  <c r="AJ64" i="35"/>
  <c r="AI64" i="35"/>
  <c r="AH64" i="35"/>
  <c r="AG64" i="35"/>
  <c r="AF64" i="35"/>
  <c r="AE64" i="35"/>
  <c r="AO63" i="35"/>
  <c r="AN63" i="35"/>
  <c r="AM63" i="35"/>
  <c r="AL63" i="35"/>
  <c r="AK63" i="35"/>
  <c r="AJ63" i="35"/>
  <c r="AI63" i="35"/>
  <c r="AH63" i="35"/>
  <c r="AG63" i="35"/>
  <c r="AF63" i="35"/>
  <c r="AE63" i="35"/>
  <c r="AO62" i="35"/>
  <c r="AN62" i="35"/>
  <c r="AM62" i="35"/>
  <c r="AL62" i="35"/>
  <c r="AK62" i="35"/>
  <c r="AJ62" i="35"/>
  <c r="AI62" i="35"/>
  <c r="AH62" i="35"/>
  <c r="AG62" i="35"/>
  <c r="AF62" i="35"/>
  <c r="AE62" i="35"/>
  <c r="AO61" i="35"/>
  <c r="AN61" i="35"/>
  <c r="AM61" i="35"/>
  <c r="AL61" i="35"/>
  <c r="AK61" i="35"/>
  <c r="AJ61" i="35"/>
  <c r="AI61" i="35"/>
  <c r="AH61" i="35"/>
  <c r="AG61" i="35"/>
  <c r="AF61" i="35"/>
  <c r="AE61" i="35"/>
  <c r="AO60" i="35"/>
  <c r="AN60" i="35"/>
  <c r="AM60" i="35"/>
  <c r="AL60" i="35"/>
  <c r="AK60" i="35"/>
  <c r="AJ60" i="35"/>
  <c r="AI60" i="35"/>
  <c r="AH60" i="35"/>
  <c r="AG60" i="35"/>
  <c r="AF60" i="35"/>
  <c r="AE60" i="35"/>
  <c r="AO59" i="35"/>
  <c r="AN59" i="35"/>
  <c r="AM59" i="35"/>
  <c r="AL59" i="35"/>
  <c r="AK59" i="35"/>
  <c r="AJ59" i="35"/>
  <c r="AI59" i="35"/>
  <c r="AH59" i="35"/>
  <c r="AG59" i="35"/>
  <c r="AF59" i="35"/>
  <c r="AE59" i="35"/>
  <c r="AO58" i="35"/>
  <c r="AN58" i="35"/>
  <c r="AM58" i="35"/>
  <c r="AL58" i="35"/>
  <c r="AK58" i="35"/>
  <c r="AJ58" i="35"/>
  <c r="AI58" i="35"/>
  <c r="AH58" i="35"/>
  <c r="AG58" i="35"/>
  <c r="AF58" i="35"/>
  <c r="AE58" i="35"/>
  <c r="AO57" i="35"/>
  <c r="AN57" i="35"/>
  <c r="AM57" i="35"/>
  <c r="AL57" i="35"/>
  <c r="AK57" i="35"/>
  <c r="AJ57" i="35"/>
  <c r="AI57" i="35"/>
  <c r="AH57" i="35"/>
  <c r="AG57" i="35"/>
  <c r="AF57" i="35"/>
  <c r="AE57" i="35"/>
  <c r="AO56" i="35"/>
  <c r="AN56" i="35"/>
  <c r="AM56" i="35"/>
  <c r="AL56" i="35"/>
  <c r="AK56" i="35"/>
  <c r="AJ56" i="35"/>
  <c r="AI56" i="35"/>
  <c r="AH56" i="35"/>
  <c r="AG56" i="35"/>
  <c r="AF56" i="35"/>
  <c r="AE56" i="35"/>
  <c r="AO54" i="35"/>
  <c r="AN54" i="35"/>
  <c r="AM54" i="35"/>
  <c r="AL54" i="35"/>
  <c r="AK54" i="35"/>
  <c r="AJ54" i="35"/>
  <c r="AI54" i="35"/>
  <c r="AH54" i="35"/>
  <c r="AG54" i="35"/>
  <c r="AF54" i="35"/>
  <c r="AE54" i="35"/>
  <c r="AO53" i="35"/>
  <c r="AN53" i="35"/>
  <c r="AM53" i="35"/>
  <c r="AL53" i="35"/>
  <c r="AK53" i="35"/>
  <c r="AJ53" i="35"/>
  <c r="AI53" i="35"/>
  <c r="AH53" i="35"/>
  <c r="AG53" i="35"/>
  <c r="AF53" i="35"/>
  <c r="AE53" i="35"/>
  <c r="AO52" i="35"/>
  <c r="AN52" i="35"/>
  <c r="AM52" i="35"/>
  <c r="AL52" i="35"/>
  <c r="AK52" i="35"/>
  <c r="AJ52" i="35"/>
  <c r="AI52" i="35"/>
  <c r="AH52" i="35"/>
  <c r="AG52" i="35"/>
  <c r="AF52" i="35"/>
  <c r="AE52" i="35"/>
  <c r="AO51" i="35"/>
  <c r="AN51" i="35"/>
  <c r="AM51" i="35"/>
  <c r="AL51" i="35"/>
  <c r="AK51" i="35"/>
  <c r="AJ51" i="35"/>
  <c r="AI51" i="35"/>
  <c r="AH51" i="35"/>
  <c r="AG51" i="35"/>
  <c r="AF51" i="35"/>
  <c r="AE51" i="35"/>
  <c r="AO76" i="35"/>
  <c r="AN76" i="35"/>
  <c r="AM76" i="35"/>
  <c r="AL76" i="35"/>
  <c r="AK76" i="35"/>
  <c r="AJ76" i="35"/>
  <c r="AI76" i="35"/>
  <c r="AH76" i="35"/>
  <c r="AG76" i="35"/>
  <c r="AF76" i="35"/>
  <c r="AE76" i="35"/>
  <c r="AO75" i="35"/>
  <c r="AN75" i="35"/>
  <c r="AM75" i="35"/>
  <c r="AL75" i="35"/>
  <c r="AK75" i="35"/>
  <c r="AJ75" i="35"/>
  <c r="AI75" i="35"/>
  <c r="AH75" i="35"/>
  <c r="AG75" i="35"/>
  <c r="AF75" i="35"/>
  <c r="AE75" i="35"/>
  <c r="AO74" i="35"/>
  <c r="AN74" i="35"/>
  <c r="AM74" i="35"/>
  <c r="AL74" i="35"/>
  <c r="AK74" i="35"/>
  <c r="AJ74" i="35"/>
  <c r="AI74" i="35"/>
  <c r="AH74" i="35"/>
  <c r="AG74" i="35"/>
  <c r="AF74" i="35"/>
  <c r="AE74" i="35"/>
  <c r="AO73" i="35"/>
  <c r="AN73" i="35"/>
  <c r="AM73" i="35"/>
  <c r="AL73" i="35"/>
  <c r="AK73" i="35"/>
  <c r="AJ73" i="35"/>
  <c r="AI73" i="35"/>
  <c r="AH73" i="35"/>
  <c r="AG73" i="35"/>
  <c r="AF73" i="35"/>
  <c r="AE73" i="35"/>
  <c r="AO50" i="35"/>
  <c r="AN50" i="35"/>
  <c r="AM50" i="35"/>
  <c r="AL50" i="35"/>
  <c r="AK50" i="35"/>
  <c r="AJ50" i="35"/>
  <c r="AI50" i="35"/>
  <c r="AH50" i="35"/>
  <c r="AG50" i="35"/>
  <c r="AF50" i="35"/>
  <c r="AE50" i="35"/>
  <c r="AO49" i="35"/>
  <c r="AN49" i="35"/>
  <c r="AM49" i="35"/>
  <c r="AL49" i="35"/>
  <c r="AK49" i="35"/>
  <c r="AJ49" i="35"/>
  <c r="AI49" i="35"/>
  <c r="AH49" i="35"/>
  <c r="AG49" i="35"/>
  <c r="AF49" i="35"/>
  <c r="AE49" i="35"/>
  <c r="AO48" i="35"/>
  <c r="AN48" i="35"/>
  <c r="AM48" i="35"/>
  <c r="AL48" i="35"/>
  <c r="AK48" i="35"/>
  <c r="AJ48" i="35"/>
  <c r="AI48" i="35"/>
  <c r="AH48" i="35"/>
  <c r="AG48" i="35"/>
  <c r="AF48" i="35"/>
  <c r="AE48" i="35"/>
  <c r="AO47" i="35"/>
  <c r="AN47" i="35"/>
  <c r="AM47" i="35"/>
  <c r="AL47" i="35"/>
  <c r="AK47" i="35"/>
  <c r="AJ47" i="35"/>
  <c r="AI47" i="35"/>
  <c r="AH47" i="35"/>
  <c r="AG47" i="35"/>
  <c r="AF47" i="35"/>
  <c r="AE47" i="35"/>
  <c r="AO46" i="35"/>
  <c r="AN46" i="35"/>
  <c r="AM46" i="35"/>
  <c r="AL46" i="35"/>
  <c r="AK46" i="35"/>
  <c r="AJ46" i="35"/>
  <c r="AI46" i="35"/>
  <c r="AH46" i="35"/>
  <c r="AG46" i="35"/>
  <c r="AF46" i="35"/>
  <c r="AE46" i="35"/>
  <c r="AO45" i="35"/>
  <c r="AN45" i="35"/>
  <c r="AM45" i="35"/>
  <c r="AL45" i="35"/>
  <c r="AK45" i="35"/>
  <c r="AJ45" i="35"/>
  <c r="AI45" i="35"/>
  <c r="AH45" i="35"/>
  <c r="AG45" i="35"/>
  <c r="AF45" i="35"/>
  <c r="AE45" i="35"/>
  <c r="AO44" i="35"/>
  <c r="AN44" i="35"/>
  <c r="AM44" i="35"/>
  <c r="AL44" i="35"/>
  <c r="AK44" i="35"/>
  <c r="AJ44" i="35"/>
  <c r="AI44" i="35"/>
  <c r="AH44" i="35"/>
  <c r="AG44" i="35"/>
  <c r="AF44" i="35"/>
  <c r="AE44" i="35"/>
  <c r="AO43" i="35"/>
  <c r="AN43" i="35"/>
  <c r="AM43" i="35"/>
  <c r="AL43" i="35"/>
  <c r="AK43" i="35"/>
  <c r="AJ43" i="35"/>
  <c r="AI43" i="35"/>
  <c r="AH43" i="35"/>
  <c r="AG43" i="35"/>
  <c r="AF43" i="35"/>
  <c r="AE43" i="35"/>
  <c r="AO42" i="35"/>
  <c r="AN42" i="35"/>
  <c r="AM42" i="35"/>
  <c r="AL42" i="35"/>
  <c r="AK42" i="35"/>
  <c r="AJ42" i="35"/>
  <c r="AI42" i="35"/>
  <c r="AH42" i="35"/>
  <c r="AG42" i="35"/>
  <c r="AF42" i="35"/>
  <c r="AE42" i="35"/>
  <c r="AO41" i="35"/>
  <c r="AN41" i="35"/>
  <c r="AM41" i="35"/>
  <c r="AL41" i="35"/>
  <c r="AK41" i="35"/>
  <c r="AJ41" i="35"/>
  <c r="AI41" i="35"/>
  <c r="AH41" i="35"/>
  <c r="AG41" i="35"/>
  <c r="AF41" i="35"/>
  <c r="AE41" i="35"/>
  <c r="AO40" i="35"/>
  <c r="AN40" i="35"/>
  <c r="AM40" i="35"/>
  <c r="AL40" i="35"/>
  <c r="AK40" i="35"/>
  <c r="AJ40" i="35"/>
  <c r="AI40" i="35"/>
  <c r="AH40" i="35"/>
  <c r="AG40" i="35"/>
  <c r="AF40" i="35"/>
  <c r="AE40" i="35"/>
  <c r="AO39" i="35"/>
  <c r="AN39" i="35"/>
  <c r="AM39" i="35"/>
  <c r="AL39" i="35"/>
  <c r="AK39" i="35"/>
  <c r="AJ39" i="35"/>
  <c r="AI39" i="35"/>
  <c r="AH39" i="35"/>
  <c r="AG39" i="35"/>
  <c r="AF39" i="35"/>
  <c r="AE39" i="35"/>
  <c r="AO38" i="35"/>
  <c r="AN38" i="35"/>
  <c r="AM38" i="35"/>
  <c r="AL38" i="35"/>
  <c r="AK38" i="35"/>
  <c r="AJ38" i="35"/>
  <c r="AI38" i="35"/>
  <c r="AH38" i="35"/>
  <c r="AG38" i="35"/>
  <c r="AF38" i="35"/>
  <c r="AE38" i="35"/>
  <c r="AO37" i="35"/>
  <c r="AN37" i="35"/>
  <c r="AM37" i="35"/>
  <c r="AL37" i="35"/>
  <c r="AK37" i="35"/>
  <c r="AJ37" i="35"/>
  <c r="AI37" i="35"/>
  <c r="AH37" i="35"/>
  <c r="AG37" i="35"/>
  <c r="AF37" i="35"/>
  <c r="AE37" i="35"/>
  <c r="AO36" i="35"/>
  <c r="AN36" i="35"/>
  <c r="AM36" i="35"/>
  <c r="AL36" i="35"/>
  <c r="AK36" i="35"/>
  <c r="AJ36" i="35"/>
  <c r="AI36" i="35"/>
  <c r="AH36" i="35"/>
  <c r="AG36" i="35"/>
  <c r="AF36" i="35"/>
  <c r="AE36" i="35"/>
  <c r="AO35" i="35"/>
  <c r="AN35" i="35"/>
  <c r="AM35" i="35"/>
  <c r="AL35" i="35"/>
  <c r="AK35" i="35"/>
  <c r="AJ35" i="35"/>
  <c r="AI35" i="35"/>
  <c r="AH35" i="35"/>
  <c r="AG35" i="35"/>
  <c r="AF35" i="35"/>
  <c r="AE35" i="35"/>
  <c r="AO34" i="35"/>
  <c r="AN34" i="35"/>
  <c r="AM34" i="35"/>
  <c r="AL34" i="35"/>
  <c r="AK34" i="35"/>
  <c r="AJ34" i="35"/>
  <c r="AI34" i="35"/>
  <c r="AH34" i="35"/>
  <c r="AG34" i="35"/>
  <c r="AF34" i="35"/>
  <c r="AE34" i="35"/>
  <c r="AO33" i="35"/>
  <c r="AN33" i="35"/>
  <c r="AM33" i="35"/>
  <c r="AL33" i="35"/>
  <c r="AK33" i="35"/>
  <c r="AJ33" i="35"/>
  <c r="AI33" i="35"/>
  <c r="AH33" i="35"/>
  <c r="AG33" i="35"/>
  <c r="AF33" i="35"/>
  <c r="AE33" i="35"/>
  <c r="AO32" i="35"/>
  <c r="AN32" i="35"/>
  <c r="AM32" i="35"/>
  <c r="AL32" i="35"/>
  <c r="AK32" i="35"/>
  <c r="AJ32" i="35"/>
  <c r="AI32" i="35"/>
  <c r="AH32" i="35"/>
  <c r="AG32" i="35"/>
  <c r="AF32" i="35"/>
  <c r="AE32" i="35"/>
  <c r="AO31" i="35"/>
  <c r="AN31" i="35"/>
  <c r="AM31" i="35"/>
  <c r="AL31" i="35"/>
  <c r="AK31" i="35"/>
  <c r="AJ31" i="35"/>
  <c r="AI31" i="35"/>
  <c r="AH31" i="35"/>
  <c r="AG31" i="35"/>
  <c r="AF31" i="35"/>
  <c r="AE31" i="35"/>
  <c r="AO30" i="35"/>
  <c r="AN30" i="35"/>
  <c r="AM30" i="35"/>
  <c r="AL30" i="35"/>
  <c r="AK30" i="35"/>
  <c r="AJ30" i="35"/>
  <c r="AI30" i="35"/>
  <c r="AH30" i="35"/>
  <c r="AG30" i="35"/>
  <c r="AF30" i="35"/>
  <c r="AE30" i="35"/>
  <c r="AO77" i="35"/>
  <c r="AN77" i="35"/>
  <c r="AM77" i="35"/>
  <c r="AL77" i="35"/>
  <c r="AK77" i="35"/>
  <c r="AJ77" i="35"/>
  <c r="AI77" i="35"/>
  <c r="AH77" i="35"/>
  <c r="AG77" i="35"/>
  <c r="AF77" i="35"/>
  <c r="AE77" i="35"/>
  <c r="AO28" i="35"/>
  <c r="AN28" i="35"/>
  <c r="AM28" i="35"/>
  <c r="AL28" i="35"/>
  <c r="AK28" i="35"/>
  <c r="AJ28" i="35"/>
  <c r="AI28" i="35"/>
  <c r="AH28" i="35"/>
  <c r="AG28" i="35"/>
  <c r="AF28" i="35"/>
  <c r="AE28" i="35"/>
  <c r="AO27" i="35"/>
  <c r="AN27" i="35"/>
  <c r="AM27" i="35"/>
  <c r="AL27" i="35"/>
  <c r="AK27" i="35"/>
  <c r="AJ27" i="35"/>
  <c r="AI27" i="35"/>
  <c r="AH27" i="35"/>
  <c r="AG27" i="35"/>
  <c r="AF27" i="35"/>
  <c r="AE27" i="35"/>
  <c r="AO26" i="35"/>
  <c r="AN26" i="35"/>
  <c r="AM26" i="35"/>
  <c r="AL26" i="35"/>
  <c r="AK26" i="35"/>
  <c r="AJ26" i="35"/>
  <c r="AI26" i="35"/>
  <c r="AH26" i="35"/>
  <c r="AG26" i="35"/>
  <c r="AF26" i="35"/>
  <c r="AE26" i="35"/>
  <c r="AO25" i="35"/>
  <c r="AN25" i="35"/>
  <c r="AM25" i="35"/>
  <c r="AL25" i="35"/>
  <c r="AK25" i="35"/>
  <c r="AJ25" i="35"/>
  <c r="AI25" i="35"/>
  <c r="AH25" i="35"/>
  <c r="AG25" i="35"/>
  <c r="AF25" i="35"/>
  <c r="AE25" i="35"/>
  <c r="AO24" i="35"/>
  <c r="AN24" i="35"/>
  <c r="AM24" i="35"/>
  <c r="AL24" i="35"/>
  <c r="AK24" i="35"/>
  <c r="AJ24" i="35"/>
  <c r="AI24" i="35"/>
  <c r="AH24" i="35"/>
  <c r="AG24" i="35"/>
  <c r="AF24" i="35"/>
  <c r="AE24" i="35"/>
  <c r="AO23" i="35"/>
  <c r="AN23" i="35"/>
  <c r="AM23" i="35"/>
  <c r="AL23" i="35"/>
  <c r="AK23" i="35"/>
  <c r="AJ23" i="35"/>
  <c r="AI23" i="35"/>
  <c r="AH23" i="35"/>
  <c r="AG23" i="35"/>
  <c r="AF23" i="35"/>
  <c r="AE23" i="35"/>
  <c r="AO22" i="35"/>
  <c r="AN22" i="35"/>
  <c r="AM22" i="35"/>
  <c r="AL22" i="35"/>
  <c r="AK22" i="35"/>
  <c r="AJ22" i="35"/>
  <c r="AI22" i="35"/>
  <c r="AH22" i="35"/>
  <c r="AG22" i="35"/>
  <c r="AF22" i="35"/>
  <c r="AE22" i="35"/>
  <c r="AO21" i="35"/>
  <c r="AN21" i="35"/>
  <c r="AM21" i="35"/>
  <c r="AL21" i="35"/>
  <c r="AK21" i="35"/>
  <c r="AJ21" i="35"/>
  <c r="AI21" i="35"/>
  <c r="AH21" i="35"/>
  <c r="AG21" i="35"/>
  <c r="AF21" i="35"/>
  <c r="AE21" i="35"/>
  <c r="AO20" i="35"/>
  <c r="AN20" i="35"/>
  <c r="AM20" i="35"/>
  <c r="AL20" i="35"/>
  <c r="AK20" i="35"/>
  <c r="AJ20" i="35"/>
  <c r="AI20" i="35"/>
  <c r="AH20" i="35"/>
  <c r="AG20" i="35"/>
  <c r="AF20" i="35"/>
  <c r="AE20" i="35"/>
  <c r="AO19" i="35"/>
  <c r="AN19" i="35"/>
  <c r="AM19" i="35"/>
  <c r="AL19" i="35"/>
  <c r="AK19" i="35"/>
  <c r="AJ19" i="35"/>
  <c r="AI19" i="35"/>
  <c r="AH19" i="35"/>
  <c r="AG19" i="35"/>
  <c r="AF19" i="35"/>
  <c r="AE19" i="35"/>
  <c r="AO18" i="35"/>
  <c r="AN18" i="35"/>
  <c r="AM18" i="35"/>
  <c r="AL18" i="35"/>
  <c r="AK18" i="35"/>
  <c r="AJ18" i="35"/>
  <c r="AI18" i="35"/>
  <c r="AH18" i="35"/>
  <c r="AG18" i="35"/>
  <c r="AF18" i="35"/>
  <c r="AE18" i="35"/>
  <c r="AO17" i="35"/>
  <c r="AN17" i="35"/>
  <c r="AM17" i="35"/>
  <c r="AL17" i="35"/>
  <c r="AK17" i="35"/>
  <c r="AJ17" i="35"/>
  <c r="AI17" i="35"/>
  <c r="AH17" i="35"/>
  <c r="AG17" i="35"/>
  <c r="AF17" i="35"/>
  <c r="AE17" i="35"/>
  <c r="AO16" i="35"/>
  <c r="AN16" i="35"/>
  <c r="AM16" i="35"/>
  <c r="AL16" i="35"/>
  <c r="AK16" i="35"/>
  <c r="AJ16" i="35"/>
  <c r="AI16" i="35"/>
  <c r="AH16" i="35"/>
  <c r="AG16" i="35"/>
  <c r="AF16" i="35"/>
  <c r="AE16" i="35"/>
  <c r="AO15" i="35"/>
  <c r="AN15" i="35"/>
  <c r="AM15" i="35"/>
  <c r="AL15" i="35"/>
  <c r="AK15" i="35"/>
  <c r="AJ15" i="35"/>
  <c r="AI15" i="35"/>
  <c r="AH15" i="35"/>
  <c r="AG15" i="35"/>
  <c r="AF15" i="35"/>
  <c r="AE15" i="35"/>
  <c r="AO14" i="35"/>
  <c r="AN14" i="35"/>
  <c r="AM14" i="35"/>
  <c r="AL14" i="35"/>
  <c r="AK14" i="35"/>
  <c r="AJ14" i="35"/>
  <c r="AI14" i="35"/>
  <c r="AH14" i="35"/>
  <c r="AG14" i="35"/>
  <c r="AF14" i="35"/>
  <c r="AE14" i="35"/>
  <c r="AO13" i="35"/>
  <c r="AN13" i="35"/>
  <c r="AM13" i="35"/>
  <c r="AL13" i="35"/>
  <c r="AK13" i="35"/>
  <c r="AJ13" i="35"/>
  <c r="AI13" i="35"/>
  <c r="AH13" i="35"/>
  <c r="AG13" i="35"/>
  <c r="AF13" i="35"/>
  <c r="AE13" i="35"/>
  <c r="AO12" i="35"/>
  <c r="AN12" i="35"/>
  <c r="AM12" i="35"/>
  <c r="AL12" i="35"/>
  <c r="AK12" i="35"/>
  <c r="AJ12" i="35"/>
  <c r="AI12" i="35"/>
  <c r="AH12" i="35"/>
  <c r="AG12" i="35"/>
  <c r="AF12" i="35"/>
  <c r="AE12" i="35"/>
  <c r="AO11" i="35"/>
  <c r="AN11" i="35"/>
  <c r="AM11" i="35"/>
  <c r="AL11" i="35"/>
  <c r="AK11" i="35"/>
  <c r="AJ11" i="35"/>
  <c r="AI11" i="35"/>
  <c r="AH11" i="35"/>
  <c r="AG11" i="35"/>
  <c r="AF11" i="35"/>
  <c r="AE11" i="35"/>
  <c r="AO10" i="35"/>
  <c r="AN10" i="35"/>
  <c r="AM10" i="35"/>
  <c r="AL10" i="35"/>
  <c r="AK10" i="35"/>
  <c r="AJ10" i="35"/>
  <c r="AI10" i="35"/>
  <c r="AH10" i="35"/>
  <c r="AG10" i="35"/>
  <c r="AF10" i="35"/>
  <c r="AE10" i="35"/>
  <c r="AO9" i="35"/>
  <c r="AN9" i="35"/>
  <c r="AM9" i="35"/>
  <c r="AL9" i="35"/>
  <c r="AK9" i="35"/>
  <c r="AJ9" i="35"/>
  <c r="AI9" i="35"/>
  <c r="AH9" i="35"/>
  <c r="AG9" i="35"/>
  <c r="AF9" i="35"/>
  <c r="AE9" i="35"/>
  <c r="AO8" i="35"/>
  <c r="AN8" i="35"/>
  <c r="AM8" i="35"/>
  <c r="AL8" i="35"/>
  <c r="AK8" i="35"/>
  <c r="AJ8" i="35"/>
  <c r="AI8" i="35"/>
  <c r="AH8" i="35"/>
  <c r="AG8" i="35"/>
  <c r="AF8" i="35"/>
  <c r="AE8" i="35"/>
  <c r="AO7" i="35"/>
  <c r="AN7" i="35"/>
  <c r="AM7" i="35"/>
  <c r="AL7" i="35"/>
  <c r="AK7" i="35"/>
  <c r="AJ7" i="35"/>
  <c r="AI7" i="35"/>
  <c r="AH7" i="35"/>
  <c r="AG7" i="35"/>
  <c r="AF7" i="35"/>
  <c r="AE7" i="35"/>
  <c r="AO6" i="35"/>
  <c r="AN6" i="35"/>
  <c r="AM6" i="35"/>
  <c r="AL6" i="35"/>
  <c r="AK6" i="35"/>
  <c r="AJ6" i="35"/>
  <c r="AI6" i="35"/>
  <c r="AH6" i="35"/>
  <c r="AG6" i="35"/>
  <c r="AF6" i="35"/>
  <c r="AE6" i="35"/>
  <c r="AO5" i="35"/>
  <c r="AN5" i="35"/>
  <c r="AM5" i="35"/>
  <c r="AL5" i="35"/>
  <c r="AK5" i="35"/>
  <c r="AJ5" i="35"/>
  <c r="AI5" i="35"/>
  <c r="AH5" i="35"/>
  <c r="AG5" i="35"/>
  <c r="AF5" i="35"/>
  <c r="AE5" i="35"/>
  <c r="AO4" i="35"/>
  <c r="AN4" i="35"/>
  <c r="AM4" i="35"/>
  <c r="AL4" i="35"/>
  <c r="AK4" i="35"/>
  <c r="AJ4" i="35"/>
  <c r="AI4" i="35"/>
  <c r="AH4" i="35"/>
  <c r="AG4" i="35"/>
  <c r="AF4" i="35"/>
  <c r="AE4" i="35"/>
  <c r="AO3" i="35"/>
  <c r="AO78" i="35" s="1"/>
  <c r="AN3" i="35"/>
  <c r="AN78" i="35" s="1"/>
  <c r="AM3" i="35"/>
  <c r="AM78" i="35" s="1"/>
  <c r="AL3" i="35"/>
  <c r="AL78" i="35" s="1"/>
  <c r="AK3" i="35"/>
  <c r="AK78" i="35" s="1"/>
  <c r="AJ3" i="35"/>
  <c r="AJ78" i="35" s="1"/>
  <c r="O13" i="36" s="1"/>
  <c r="O30" i="36" s="1"/>
  <c r="AI3" i="35"/>
  <c r="AI78" i="35" s="1"/>
  <c r="AH3" i="35"/>
  <c r="AH78" i="35" s="1"/>
  <c r="AG3" i="35"/>
  <c r="AG78" i="35" s="1"/>
  <c r="AF3" i="35"/>
  <c r="AF78" i="35" s="1"/>
  <c r="AE3" i="35"/>
  <c r="AE78" i="35" s="1"/>
  <c r="N14" i="36" l="1"/>
  <c r="N33" i="36" s="1"/>
  <c r="O42" i="36"/>
  <c r="O54" i="36"/>
  <c r="N17" i="36"/>
  <c r="N53" i="36" s="1"/>
  <c r="N29" i="36"/>
  <c r="N13" i="36"/>
  <c r="N30" i="36" s="1"/>
  <c r="O33" i="36"/>
  <c r="O45" i="36" s="1"/>
  <c r="O25" i="36"/>
  <c r="O55" i="36" s="1"/>
  <c r="O23" i="36"/>
  <c r="O40" i="36" s="1"/>
  <c r="O21" i="36"/>
  <c r="O31" i="36" s="1"/>
  <c r="O24" i="36"/>
  <c r="O22" i="36"/>
  <c r="O34" i="36" s="1"/>
  <c r="M12" i="36"/>
  <c r="M16" i="36" s="1"/>
  <c r="M48" i="36" s="1"/>
  <c r="N15" i="36"/>
  <c r="N39" i="36" s="1"/>
  <c r="N27" i="36"/>
  <c r="O28" i="36" s="1"/>
  <c r="N16" i="36"/>
  <c r="N48" i="36" s="1"/>
  <c r="M14" i="36"/>
  <c r="M33" i="36" s="1"/>
  <c r="N20" i="36"/>
  <c r="N49" i="36" l="1"/>
  <c r="N54" i="36"/>
  <c r="M49" i="36"/>
  <c r="O49" i="36"/>
  <c r="L12" i="36"/>
  <c r="L16" i="36" s="1"/>
  <c r="L48" i="36" s="1"/>
  <c r="M29" i="36"/>
  <c r="O57" i="36"/>
  <c r="O50" i="36"/>
  <c r="O51" i="36" s="1"/>
  <c r="O46" i="36"/>
  <c r="O47" i="36" s="1"/>
  <c r="N42" i="36"/>
  <c r="N45" i="36"/>
  <c r="M15" i="36"/>
  <c r="M39" i="36" s="1"/>
  <c r="O43" i="36"/>
  <c r="O36" i="36"/>
  <c r="O32" i="36"/>
  <c r="O37" i="36"/>
  <c r="O35" i="36"/>
  <c r="N36" i="36"/>
  <c r="N24" i="36"/>
  <c r="N22" i="36"/>
  <c r="N34" i="36" s="1"/>
  <c r="N35" i="36" s="1"/>
  <c r="N25" i="36"/>
  <c r="N55" i="36" s="1"/>
  <c r="N23" i="36"/>
  <c r="N40" i="36" s="1"/>
  <c r="N21" i="36"/>
  <c r="N31" i="36" s="1"/>
  <c r="M27" i="36"/>
  <c r="N28" i="36" s="1"/>
  <c r="M17" i="36"/>
  <c r="M53" i="36" s="1"/>
  <c r="M54" i="36" s="1"/>
  <c r="M13" i="36"/>
  <c r="M30" i="36" s="1"/>
  <c r="M20" i="36"/>
  <c r="C13" i="20"/>
  <c r="O38" i="36" l="1"/>
  <c r="L15" i="36"/>
  <c r="L39" i="36" s="1"/>
  <c r="N46" i="36"/>
  <c r="N47" i="36" s="1"/>
  <c r="O56" i="36"/>
  <c r="O4" i="29"/>
  <c r="L27" i="36"/>
  <c r="M28" i="36" s="1"/>
  <c r="L13" i="36"/>
  <c r="L30" i="36" s="1"/>
  <c r="K12" i="36"/>
  <c r="K16" i="36" s="1"/>
  <c r="K48" i="36" s="1"/>
  <c r="L29" i="36"/>
  <c r="L17" i="36"/>
  <c r="L53" i="36" s="1"/>
  <c r="L54" i="36" s="1"/>
  <c r="L14" i="36"/>
  <c r="L33" i="36" s="1"/>
  <c r="N43" i="36"/>
  <c r="M45" i="36"/>
  <c r="N57" i="36"/>
  <c r="N50" i="36"/>
  <c r="N51" i="36" s="1"/>
  <c r="O41" i="36"/>
  <c r="O44" i="36"/>
  <c r="M36" i="36"/>
  <c r="M42" i="36"/>
  <c r="N32" i="36"/>
  <c r="N37" i="36"/>
  <c r="N41" i="36" s="1"/>
  <c r="M25" i="36"/>
  <c r="M55" i="36" s="1"/>
  <c r="M23" i="36"/>
  <c r="M40" i="36" s="1"/>
  <c r="M21" i="36"/>
  <c r="M31" i="36" s="1"/>
  <c r="M24" i="36"/>
  <c r="M50" i="36" s="1"/>
  <c r="M22" i="36"/>
  <c r="M34" i="36" s="1"/>
  <c r="L20" i="36"/>
  <c r="X5" i="33"/>
  <c r="V5" i="33"/>
  <c r="C59" i="20"/>
  <c r="C57" i="20"/>
  <c r="C53" i="20"/>
  <c r="C51" i="20"/>
  <c r="AO58" i="31"/>
  <c r="AN58" i="31"/>
  <c r="AM58" i="31"/>
  <c r="AL58" i="31"/>
  <c r="AK58" i="31"/>
  <c r="AJ58" i="31"/>
  <c r="AI58" i="31"/>
  <c r="AH58" i="31"/>
  <c r="AG58" i="31"/>
  <c r="AF58" i="31"/>
  <c r="AE58" i="31"/>
  <c r="AD58" i="31"/>
  <c r="AO57" i="31"/>
  <c r="AN57" i="31"/>
  <c r="AM57" i="31"/>
  <c r="AL57" i="31"/>
  <c r="AK57" i="31"/>
  <c r="AJ57" i="31"/>
  <c r="AI57" i="31"/>
  <c r="AH57" i="31"/>
  <c r="AG57" i="31"/>
  <c r="AF57" i="31"/>
  <c r="AE57" i="31"/>
  <c r="AD57" i="31"/>
  <c r="AO56" i="31"/>
  <c r="AN56" i="31"/>
  <c r="AM56" i="31"/>
  <c r="AL56" i="31"/>
  <c r="AK56" i="31"/>
  <c r="AJ56" i="31"/>
  <c r="AI56" i="31"/>
  <c r="AH56" i="31"/>
  <c r="AG56" i="31"/>
  <c r="AF56" i="31"/>
  <c r="AE56" i="31"/>
  <c r="AD56" i="31"/>
  <c r="AO55" i="31"/>
  <c r="AN55" i="31"/>
  <c r="AM55" i="31"/>
  <c r="AL55" i="31"/>
  <c r="AK55" i="31"/>
  <c r="AJ55" i="31"/>
  <c r="AI55" i="31"/>
  <c r="AH55" i="31"/>
  <c r="AG55" i="31"/>
  <c r="AF55" i="31"/>
  <c r="AE55" i="31"/>
  <c r="AD55" i="31"/>
  <c r="AO54" i="31"/>
  <c r="AN54" i="31"/>
  <c r="AM54" i="31"/>
  <c r="AL54" i="31"/>
  <c r="AK54" i="31"/>
  <c r="AJ54" i="31"/>
  <c r="AI54" i="31"/>
  <c r="AH54" i="31"/>
  <c r="AG54" i="31"/>
  <c r="AF54" i="31"/>
  <c r="AE54" i="31"/>
  <c r="AD54" i="31"/>
  <c r="AO53" i="31"/>
  <c r="AN53" i="31"/>
  <c r="AM53" i="31"/>
  <c r="AL53" i="31"/>
  <c r="AK53" i="31"/>
  <c r="AJ53" i="31"/>
  <c r="AI53" i="31"/>
  <c r="AH53" i="31"/>
  <c r="AG53" i="31"/>
  <c r="AF53" i="31"/>
  <c r="AE53" i="31"/>
  <c r="AD53" i="31"/>
  <c r="AO52" i="31"/>
  <c r="AN52" i="31"/>
  <c r="AM52" i="31"/>
  <c r="AL52" i="31"/>
  <c r="AK52" i="31"/>
  <c r="AJ52" i="31"/>
  <c r="AI52" i="31"/>
  <c r="AH52" i="31"/>
  <c r="AG52" i="31"/>
  <c r="AF52" i="31"/>
  <c r="AE52" i="31"/>
  <c r="AD52" i="31"/>
  <c r="AO51" i="31"/>
  <c r="AN51" i="31"/>
  <c r="AM51" i="31"/>
  <c r="AL51" i="31"/>
  <c r="AK51" i="31"/>
  <c r="AJ51" i="31"/>
  <c r="AI51" i="31"/>
  <c r="AH51" i="31"/>
  <c r="AG51" i="31"/>
  <c r="AF51" i="31"/>
  <c r="AE51" i="31"/>
  <c r="AD51" i="31"/>
  <c r="AO50" i="31"/>
  <c r="AN50" i="31"/>
  <c r="AM50" i="31"/>
  <c r="AL50" i="31"/>
  <c r="AK50" i="31"/>
  <c r="AJ50" i="31"/>
  <c r="AI50" i="31"/>
  <c r="AH50" i="31"/>
  <c r="AG50" i="31"/>
  <c r="AF50" i="31"/>
  <c r="AE50" i="31"/>
  <c r="AD50" i="31"/>
  <c r="AO49" i="31"/>
  <c r="AN49" i="31"/>
  <c r="AM49" i="31"/>
  <c r="AL49" i="31"/>
  <c r="AK49" i="31"/>
  <c r="AJ49" i="31"/>
  <c r="AI49" i="31"/>
  <c r="AH49" i="31"/>
  <c r="AG49" i="31"/>
  <c r="AF49" i="31"/>
  <c r="AE49" i="31"/>
  <c r="AD49" i="31"/>
  <c r="AO48" i="31"/>
  <c r="AN48" i="31"/>
  <c r="AM48" i="31"/>
  <c r="AL48" i="31"/>
  <c r="AK48" i="31"/>
  <c r="AJ48" i="31"/>
  <c r="AI48" i="31"/>
  <c r="AH48" i="31"/>
  <c r="AG48" i="31"/>
  <c r="AF48" i="31"/>
  <c r="AE48" i="31"/>
  <c r="AD48" i="31"/>
  <c r="AO47" i="31"/>
  <c r="AN47" i="31"/>
  <c r="AM47" i="31"/>
  <c r="AL47" i="31"/>
  <c r="AK47" i="31"/>
  <c r="AJ47" i="31"/>
  <c r="AI47" i="31"/>
  <c r="AH47" i="31"/>
  <c r="AG47" i="31"/>
  <c r="AF47" i="31"/>
  <c r="AE47" i="31"/>
  <c r="AD47" i="31"/>
  <c r="AO46" i="31"/>
  <c r="AN46" i="31"/>
  <c r="AM46" i="31"/>
  <c r="AL46" i="31"/>
  <c r="AK46" i="31"/>
  <c r="AJ46" i="31"/>
  <c r="AI46" i="31"/>
  <c r="AH46" i="31"/>
  <c r="AG46" i="31"/>
  <c r="AF46" i="31"/>
  <c r="AE46" i="31"/>
  <c r="AD46" i="31"/>
  <c r="AO45" i="31"/>
  <c r="AN45" i="31"/>
  <c r="AM45" i="31"/>
  <c r="AL45" i="31"/>
  <c r="AK45" i="31"/>
  <c r="AJ45" i="31"/>
  <c r="AI45" i="31"/>
  <c r="AH45" i="31"/>
  <c r="AG45" i="31"/>
  <c r="AF45" i="31"/>
  <c r="AE45" i="31"/>
  <c r="AD45" i="31"/>
  <c r="AO44" i="31"/>
  <c r="AN44" i="31"/>
  <c r="AM44" i="31"/>
  <c r="AL44" i="31"/>
  <c r="AK44" i="31"/>
  <c r="AJ44" i="31"/>
  <c r="AI44" i="31"/>
  <c r="AH44" i="31"/>
  <c r="AG44" i="31"/>
  <c r="AF44" i="31"/>
  <c r="AE44" i="31"/>
  <c r="AD44" i="31"/>
  <c r="AO43" i="31"/>
  <c r="AN43" i="31"/>
  <c r="AM43" i="31"/>
  <c r="AL43" i="31"/>
  <c r="AK43" i="31"/>
  <c r="AJ43" i="31"/>
  <c r="AI43" i="31"/>
  <c r="AH43" i="31"/>
  <c r="AG43" i="31"/>
  <c r="AF43" i="31"/>
  <c r="AE43" i="31"/>
  <c r="AD43" i="31"/>
  <c r="AO42" i="31"/>
  <c r="AN42" i="31"/>
  <c r="AM42" i="31"/>
  <c r="AL42" i="31"/>
  <c r="AK42" i="31"/>
  <c r="AJ42" i="31"/>
  <c r="AI42" i="31"/>
  <c r="AH42" i="31"/>
  <c r="AG42" i="31"/>
  <c r="AF42" i="31"/>
  <c r="AE42" i="31"/>
  <c r="AD42" i="31"/>
  <c r="AO41" i="31"/>
  <c r="AN41" i="31"/>
  <c r="AM41" i="31"/>
  <c r="AL41" i="31"/>
  <c r="AK41" i="31"/>
  <c r="AJ41" i="31"/>
  <c r="AI41" i="31"/>
  <c r="AH41" i="31"/>
  <c r="AG41" i="31"/>
  <c r="AF41" i="31"/>
  <c r="AE41" i="31"/>
  <c r="AD41" i="31"/>
  <c r="AO40" i="31"/>
  <c r="AN40" i="31"/>
  <c r="AM40" i="31"/>
  <c r="AL40" i="31"/>
  <c r="AK40" i="31"/>
  <c r="AJ40" i="31"/>
  <c r="AI40" i="31"/>
  <c r="AH40" i="31"/>
  <c r="AG40" i="31"/>
  <c r="AF40" i="31"/>
  <c r="AE40" i="31"/>
  <c r="AD40" i="31"/>
  <c r="AO39" i="31"/>
  <c r="AN39" i="31"/>
  <c r="AM39" i="31"/>
  <c r="AL39" i="31"/>
  <c r="AK39" i="31"/>
  <c r="AJ39" i="31"/>
  <c r="AI39" i="31"/>
  <c r="AH39" i="31"/>
  <c r="AG39" i="31"/>
  <c r="AF39" i="31"/>
  <c r="AE39" i="31"/>
  <c r="AD39" i="31"/>
  <c r="AO38" i="31"/>
  <c r="AN38" i="31"/>
  <c r="AM38" i="31"/>
  <c r="AL38" i="31"/>
  <c r="AK38" i="31"/>
  <c r="AJ38" i="31"/>
  <c r="AI38" i="31"/>
  <c r="AH38" i="31"/>
  <c r="AG38" i="31"/>
  <c r="AF38" i="31"/>
  <c r="AE38" i="31"/>
  <c r="AD38" i="31"/>
  <c r="AO37" i="31"/>
  <c r="AN37" i="31"/>
  <c r="AM37" i="31"/>
  <c r="AL37" i="31"/>
  <c r="AK37" i="31"/>
  <c r="AJ37" i="31"/>
  <c r="AI37" i="31"/>
  <c r="AH37" i="31"/>
  <c r="AG37" i="31"/>
  <c r="AF37" i="31"/>
  <c r="AE37" i="31"/>
  <c r="AD37" i="31"/>
  <c r="AO36" i="31"/>
  <c r="AN36" i="31"/>
  <c r="AM36" i="31"/>
  <c r="AL36" i="31"/>
  <c r="AK36" i="31"/>
  <c r="AJ36" i="31"/>
  <c r="AI36" i="31"/>
  <c r="AH36" i="31"/>
  <c r="AG36" i="31"/>
  <c r="AF36" i="31"/>
  <c r="AE36" i="31"/>
  <c r="AD36" i="31"/>
  <c r="AO35" i="31"/>
  <c r="AN35" i="31"/>
  <c r="AM35" i="31"/>
  <c r="AL35" i="31"/>
  <c r="AK35" i="31"/>
  <c r="AJ35" i="31"/>
  <c r="AI35" i="31"/>
  <c r="AH35" i="31"/>
  <c r="AG35" i="31"/>
  <c r="AF35" i="31"/>
  <c r="AE35" i="31"/>
  <c r="AD35" i="31"/>
  <c r="AO34" i="31"/>
  <c r="AN34" i="31"/>
  <c r="AM34" i="31"/>
  <c r="AL34" i="31"/>
  <c r="AK34" i="31"/>
  <c r="AJ34" i="31"/>
  <c r="AI34" i="31"/>
  <c r="AH34" i="31"/>
  <c r="AG34" i="31"/>
  <c r="AF34" i="31"/>
  <c r="AE34" i="31"/>
  <c r="AD34" i="31"/>
  <c r="AO33" i="31"/>
  <c r="AN33" i="31"/>
  <c r="AM33" i="31"/>
  <c r="AL33" i="31"/>
  <c r="AK33" i="31"/>
  <c r="AJ33" i="31"/>
  <c r="AI33" i="31"/>
  <c r="AH33" i="31"/>
  <c r="AG33" i="31"/>
  <c r="AF33" i="31"/>
  <c r="AE33" i="31"/>
  <c r="AD33" i="31"/>
  <c r="AO32" i="31"/>
  <c r="AN32" i="31"/>
  <c r="AM32" i="31"/>
  <c r="AL32" i="31"/>
  <c r="AK32" i="31"/>
  <c r="AJ32" i="31"/>
  <c r="AI32" i="31"/>
  <c r="AH32" i="31"/>
  <c r="AG32" i="31"/>
  <c r="AF32" i="31"/>
  <c r="AE32" i="31"/>
  <c r="AD32" i="31"/>
  <c r="AO31" i="31"/>
  <c r="AN31" i="31"/>
  <c r="AM31" i="31"/>
  <c r="AL31" i="31"/>
  <c r="AK31" i="31"/>
  <c r="AJ31" i="31"/>
  <c r="AI31" i="31"/>
  <c r="AH31" i="31"/>
  <c r="AG31" i="31"/>
  <c r="AF31" i="31"/>
  <c r="AE31" i="31"/>
  <c r="AD31" i="31"/>
  <c r="AO29" i="31"/>
  <c r="AN29" i="31"/>
  <c r="AM29" i="31"/>
  <c r="AL29" i="31"/>
  <c r="AK29" i="31"/>
  <c r="AJ29" i="31"/>
  <c r="AI29" i="31"/>
  <c r="AH29" i="31"/>
  <c r="AG29" i="31"/>
  <c r="AF29" i="31"/>
  <c r="AE29" i="31"/>
  <c r="AD29" i="31"/>
  <c r="AO28" i="31"/>
  <c r="AN28" i="31"/>
  <c r="AM28" i="31"/>
  <c r="AL28" i="31"/>
  <c r="AK28" i="31"/>
  <c r="AJ28" i="31"/>
  <c r="AI28" i="31"/>
  <c r="AH28" i="31"/>
  <c r="AG28" i="31"/>
  <c r="AF28" i="31"/>
  <c r="AE28" i="31"/>
  <c r="AD28" i="31"/>
  <c r="AO27" i="31"/>
  <c r="AN27" i="31"/>
  <c r="AM27" i="31"/>
  <c r="AL27" i="31"/>
  <c r="AK27" i="31"/>
  <c r="AJ27" i="31"/>
  <c r="AI27" i="31"/>
  <c r="AH27" i="31"/>
  <c r="AG27" i="31"/>
  <c r="AF27" i="31"/>
  <c r="AE27" i="31"/>
  <c r="AD27" i="31"/>
  <c r="AO26" i="31"/>
  <c r="AN26" i="31"/>
  <c r="AM26" i="31"/>
  <c r="AL26" i="31"/>
  <c r="AK26" i="31"/>
  <c r="AJ26" i="31"/>
  <c r="AI26" i="31"/>
  <c r="AH26" i="31"/>
  <c r="AG26" i="31"/>
  <c r="AF26" i="31"/>
  <c r="AE26" i="31"/>
  <c r="AD26" i="31"/>
  <c r="AO25" i="31"/>
  <c r="AN25" i="31"/>
  <c r="AM25" i="31"/>
  <c r="AL25" i="31"/>
  <c r="AK25" i="31"/>
  <c r="AJ25" i="31"/>
  <c r="AI25" i="31"/>
  <c r="AH25" i="31"/>
  <c r="AG25" i="31"/>
  <c r="AF25" i="31"/>
  <c r="AE25" i="31"/>
  <c r="AD25" i="31"/>
  <c r="AO24" i="31"/>
  <c r="AN24" i="31"/>
  <c r="AM24" i="31"/>
  <c r="AL24" i="31"/>
  <c r="AK24" i="31"/>
  <c r="AJ24" i="31"/>
  <c r="AI24" i="31"/>
  <c r="AH24" i="31"/>
  <c r="AG24" i="31"/>
  <c r="AF24" i="31"/>
  <c r="AE24" i="31"/>
  <c r="AD24" i="31"/>
  <c r="AO23" i="31"/>
  <c r="AN23" i="31"/>
  <c r="AM23" i="31"/>
  <c r="AL23" i="31"/>
  <c r="AK23" i="31"/>
  <c r="AJ23" i="31"/>
  <c r="AI23" i="31"/>
  <c r="AH23" i="31"/>
  <c r="AG23" i="31"/>
  <c r="AF23" i="31"/>
  <c r="AE23" i="31"/>
  <c r="AD23" i="31"/>
  <c r="AO22" i="31"/>
  <c r="AN22" i="31"/>
  <c r="AM22" i="31"/>
  <c r="AL22" i="31"/>
  <c r="AK22" i="31"/>
  <c r="AJ22" i="31"/>
  <c r="AI22" i="31"/>
  <c r="AH22" i="31"/>
  <c r="AG22" i="31"/>
  <c r="AF22" i="31"/>
  <c r="AE22" i="31"/>
  <c r="AD22" i="31"/>
  <c r="AO21" i="31"/>
  <c r="AN21" i="31"/>
  <c r="AM21" i="31"/>
  <c r="AL21" i="31"/>
  <c r="AK21" i="31"/>
  <c r="AJ21" i="31"/>
  <c r="AI21" i="31"/>
  <c r="AH21" i="31"/>
  <c r="AG21" i="31"/>
  <c r="AF21" i="31"/>
  <c r="AE21" i="31"/>
  <c r="AD21" i="31"/>
  <c r="AO20" i="31"/>
  <c r="AN20" i="31"/>
  <c r="AM20" i="31"/>
  <c r="AL20" i="31"/>
  <c r="AK20" i="31"/>
  <c r="AJ20" i="31"/>
  <c r="AI20" i="31"/>
  <c r="AH20" i="31"/>
  <c r="AG20" i="31"/>
  <c r="AF20" i="31"/>
  <c r="AE20" i="31"/>
  <c r="AD20" i="31"/>
  <c r="AO19" i="31"/>
  <c r="AN19" i="31"/>
  <c r="AM19" i="31"/>
  <c r="AL19" i="31"/>
  <c r="AK19" i="31"/>
  <c r="AJ19" i="31"/>
  <c r="AI19" i="31"/>
  <c r="AH19" i="31"/>
  <c r="AG19" i="31"/>
  <c r="AF19" i="31"/>
  <c r="AE19" i="31"/>
  <c r="AD19" i="31"/>
  <c r="AO18" i="31"/>
  <c r="AN18" i="31"/>
  <c r="AM18" i="31"/>
  <c r="AL18" i="31"/>
  <c r="AK18" i="31"/>
  <c r="AJ18" i="31"/>
  <c r="AI18" i="31"/>
  <c r="AH18" i="31"/>
  <c r="AG18" i="31"/>
  <c r="AF18" i="31"/>
  <c r="AE18" i="31"/>
  <c r="AD18" i="31"/>
  <c r="AO17" i="31"/>
  <c r="AN17" i="31"/>
  <c r="AM17" i="31"/>
  <c r="AL17" i="31"/>
  <c r="AK17" i="31"/>
  <c r="AJ17" i="31"/>
  <c r="AI17" i="31"/>
  <c r="AH17" i="31"/>
  <c r="AG17" i="31"/>
  <c r="AF17" i="31"/>
  <c r="AE17" i="31"/>
  <c r="AD17" i="31"/>
  <c r="AO16" i="31"/>
  <c r="AN16" i="31"/>
  <c r="AM16" i="31"/>
  <c r="AL16" i="31"/>
  <c r="AK16" i="31"/>
  <c r="AJ16" i="31"/>
  <c r="AI16" i="31"/>
  <c r="AH16" i="31"/>
  <c r="AG16" i="31"/>
  <c r="AF16" i="31"/>
  <c r="AE16" i="31"/>
  <c r="AD16" i="31"/>
  <c r="AO15" i="31"/>
  <c r="AN15" i="31"/>
  <c r="AM15" i="31"/>
  <c r="AL15" i="31"/>
  <c r="AK15" i="31"/>
  <c r="AJ15" i="31"/>
  <c r="AI15" i="31"/>
  <c r="AH15" i="31"/>
  <c r="AG15" i="31"/>
  <c r="AF15" i="31"/>
  <c r="AE15" i="31"/>
  <c r="AD15" i="31"/>
  <c r="AO14" i="31"/>
  <c r="AN14" i="31"/>
  <c r="AM14" i="31"/>
  <c r="AL14" i="31"/>
  <c r="AK14" i="31"/>
  <c r="AJ14" i="31"/>
  <c r="AI14" i="31"/>
  <c r="AH14" i="31"/>
  <c r="AG14" i="31"/>
  <c r="AF14" i="31"/>
  <c r="AE14" i="31"/>
  <c r="AD14" i="31"/>
  <c r="AO13" i="31"/>
  <c r="AN13" i="31"/>
  <c r="AM13" i="31"/>
  <c r="AL13" i="31"/>
  <c r="AK13" i="31"/>
  <c r="AJ13" i="31"/>
  <c r="AI13" i="31"/>
  <c r="AH13" i="31"/>
  <c r="AG13" i="31"/>
  <c r="AF13" i="31"/>
  <c r="AE13" i="31"/>
  <c r="AD13" i="31"/>
  <c r="AO12" i="31"/>
  <c r="AN12" i="31"/>
  <c r="AM12" i="31"/>
  <c r="AL12" i="31"/>
  <c r="AK12" i="31"/>
  <c r="AJ12" i="31"/>
  <c r="AI12" i="31"/>
  <c r="AH12" i="31"/>
  <c r="AG12" i="31"/>
  <c r="AF12" i="31"/>
  <c r="AE12" i="31"/>
  <c r="AD12" i="31"/>
  <c r="AO11" i="31"/>
  <c r="AN11" i="31"/>
  <c r="AM11" i="31"/>
  <c r="AL11" i="31"/>
  <c r="AK11" i="31"/>
  <c r="AJ11" i="31"/>
  <c r="AI11" i="31"/>
  <c r="AH11" i="31"/>
  <c r="AG11" i="31"/>
  <c r="AF11" i="31"/>
  <c r="AE11" i="31"/>
  <c r="AD11" i="31"/>
  <c r="AO10" i="31"/>
  <c r="AN10" i="31"/>
  <c r="AM10" i="31"/>
  <c r="AL10" i="31"/>
  <c r="AK10" i="31"/>
  <c r="AJ10" i="31"/>
  <c r="AI10" i="31"/>
  <c r="AH10" i="31"/>
  <c r="AG10" i="31"/>
  <c r="AF10" i="31"/>
  <c r="AE10" i="31"/>
  <c r="AD10" i="31"/>
  <c r="AO9" i="31"/>
  <c r="AN9" i="31"/>
  <c r="AM9" i="31"/>
  <c r="AL9" i="31"/>
  <c r="AK9" i="31"/>
  <c r="AJ9" i="31"/>
  <c r="AI9" i="31"/>
  <c r="AH9" i="31"/>
  <c r="AG9" i="31"/>
  <c r="AF9" i="31"/>
  <c r="AE9" i="31"/>
  <c r="AD9" i="31"/>
  <c r="AO8" i="31"/>
  <c r="AN8" i="31"/>
  <c r="AM8" i="31"/>
  <c r="AL8" i="31"/>
  <c r="AK8" i="31"/>
  <c r="AJ8" i="31"/>
  <c r="AI8" i="31"/>
  <c r="AH8" i="31"/>
  <c r="AG8" i="31"/>
  <c r="AF8" i="31"/>
  <c r="AE8" i="31"/>
  <c r="AD8" i="31"/>
  <c r="AO7" i="31"/>
  <c r="AN7" i="31"/>
  <c r="AM7" i="31"/>
  <c r="AL7" i="31"/>
  <c r="AK7" i="31"/>
  <c r="AJ7" i="31"/>
  <c r="AI7" i="31"/>
  <c r="AH7" i="31"/>
  <c r="AG7" i="31"/>
  <c r="AF7" i="31"/>
  <c r="AE7" i="31"/>
  <c r="AD7" i="31"/>
  <c r="AO6" i="31"/>
  <c r="AN6" i="31"/>
  <c r="AM6" i="31"/>
  <c r="AL6" i="31"/>
  <c r="AK6" i="31"/>
  <c r="AJ6" i="31"/>
  <c r="AI6" i="31"/>
  <c r="AH6" i="31"/>
  <c r="AG6" i="31"/>
  <c r="AF6" i="31"/>
  <c r="AE6" i="31"/>
  <c r="AD6" i="31"/>
  <c r="AO5" i="31"/>
  <c r="AN5" i="31"/>
  <c r="AM5" i="31"/>
  <c r="AL5" i="31"/>
  <c r="AK5" i="31"/>
  <c r="AJ5" i="31"/>
  <c r="AI5" i="31"/>
  <c r="AH5" i="31"/>
  <c r="AG5" i="31"/>
  <c r="AF5" i="31"/>
  <c r="AE5" i="31"/>
  <c r="AD5" i="31"/>
  <c r="AO4" i="31"/>
  <c r="AN4" i="31"/>
  <c r="AM4" i="31"/>
  <c r="AL4" i="31"/>
  <c r="AK4" i="31"/>
  <c r="AJ4" i="31"/>
  <c r="AI4" i="31"/>
  <c r="AH4" i="31"/>
  <c r="AG4" i="31"/>
  <c r="AF4" i="31"/>
  <c r="AE4" i="31"/>
  <c r="AD4" i="31"/>
  <c r="AO3" i="31"/>
  <c r="AO30" i="31" s="1"/>
  <c r="AN3" i="31"/>
  <c r="AM3" i="31"/>
  <c r="AL3" i="31"/>
  <c r="AK3" i="31"/>
  <c r="AK30" i="31" s="1"/>
  <c r="AJ3" i="31"/>
  <c r="AI3" i="31"/>
  <c r="AH3" i="31"/>
  <c r="AG3" i="31"/>
  <c r="AG30" i="31" s="1"/>
  <c r="AF3" i="31"/>
  <c r="AE3" i="31"/>
  <c r="AD3" i="31"/>
  <c r="AN30" i="31"/>
  <c r="AL30" i="31"/>
  <c r="AJ30" i="31"/>
  <c r="AH30" i="31"/>
  <c r="AF30" i="31"/>
  <c r="AM30" i="31"/>
  <c r="AI30" i="31"/>
  <c r="AE30" i="31"/>
  <c r="C24" i="32"/>
  <c r="C23" i="32"/>
  <c r="C18" i="32"/>
  <c r="C17" i="32"/>
  <c r="C12" i="32"/>
  <c r="C11" i="32"/>
  <c r="O10" i="32"/>
  <c r="AD30" i="31"/>
  <c r="AO223" i="27"/>
  <c r="AN223" i="27"/>
  <c r="AM223" i="27"/>
  <c r="AL223" i="27"/>
  <c r="AK223" i="27"/>
  <c r="AJ223" i="27"/>
  <c r="AI223" i="27"/>
  <c r="AH223" i="27"/>
  <c r="AG223" i="27"/>
  <c r="AF223" i="27"/>
  <c r="AO169" i="27"/>
  <c r="AN169" i="27"/>
  <c r="AM169" i="27"/>
  <c r="AL169" i="27"/>
  <c r="AK169" i="27"/>
  <c r="AJ169" i="27"/>
  <c r="AI169" i="27"/>
  <c r="AH169" i="27"/>
  <c r="AG169" i="27"/>
  <c r="AF169" i="27"/>
  <c r="C14" i="20"/>
  <c r="C19" i="20"/>
  <c r="C18" i="20"/>
  <c r="C17" i="20"/>
  <c r="C15" i="20"/>
  <c r="L36" i="36" l="1"/>
  <c r="L45" i="36"/>
  <c r="L42" i="36"/>
  <c r="M56" i="36"/>
  <c r="N56" i="36"/>
  <c r="K27" i="36"/>
  <c r="L28" i="36" s="1"/>
  <c r="K17" i="36"/>
  <c r="K53" i="36" s="1"/>
  <c r="K54" i="36" s="1"/>
  <c r="M51" i="36"/>
  <c r="K13" i="36"/>
  <c r="K30" i="36" s="1"/>
  <c r="J12" i="36"/>
  <c r="J16" i="36" s="1"/>
  <c r="J48" i="36" s="1"/>
  <c r="K29" i="36"/>
  <c r="K14" i="36"/>
  <c r="K33" i="36" s="1"/>
  <c r="K15" i="36"/>
  <c r="K39" i="36" s="1"/>
  <c r="L49" i="36"/>
  <c r="N44" i="36"/>
  <c r="M43" i="36"/>
  <c r="M44" i="36" s="1"/>
  <c r="M46" i="36"/>
  <c r="M47" i="36" s="1"/>
  <c r="O52" i="36"/>
  <c r="N52" i="36"/>
  <c r="M35" i="36"/>
  <c r="N38" i="36"/>
  <c r="M32" i="36"/>
  <c r="M37" i="36"/>
  <c r="M41" i="36" s="1"/>
  <c r="M57" i="36"/>
  <c r="L24" i="36"/>
  <c r="L50" i="36" s="1"/>
  <c r="L22" i="36"/>
  <c r="L34" i="36" s="1"/>
  <c r="L25" i="36"/>
  <c r="L55" i="36" s="1"/>
  <c r="L23" i="36"/>
  <c r="L40" i="36" s="1"/>
  <c r="L21" i="36"/>
  <c r="L31" i="36" s="1"/>
  <c r="K20" i="36"/>
  <c r="O16" i="32"/>
  <c r="N16" i="32" s="1"/>
  <c r="O12" i="32"/>
  <c r="O35" i="32" s="1"/>
  <c r="O11" i="32"/>
  <c r="O30" i="32" s="1"/>
  <c r="Y5" i="33"/>
  <c r="W5" i="33"/>
  <c r="O22" i="32"/>
  <c r="N22" i="32" s="1"/>
  <c r="O29" i="32"/>
  <c r="O27" i="32"/>
  <c r="N10" i="32"/>
  <c r="AO3" i="27"/>
  <c r="AN3" i="27"/>
  <c r="AM3" i="27"/>
  <c r="AL3" i="27"/>
  <c r="AK3" i="27"/>
  <c r="AJ3" i="27"/>
  <c r="AI3" i="27"/>
  <c r="AH3" i="27"/>
  <c r="AG3" i="27"/>
  <c r="AF3" i="27"/>
  <c r="AF118" i="27"/>
  <c r="AG118" i="27"/>
  <c r="AH118" i="27"/>
  <c r="AI118" i="27"/>
  <c r="AJ118" i="27"/>
  <c r="AK118" i="27"/>
  <c r="AL118" i="27"/>
  <c r="AM118" i="27"/>
  <c r="AN118" i="27"/>
  <c r="AO118" i="27"/>
  <c r="AF120" i="27"/>
  <c r="AG120" i="27"/>
  <c r="AH120" i="27"/>
  <c r="AI120" i="27"/>
  <c r="AJ120" i="27"/>
  <c r="AK120" i="27"/>
  <c r="AL120" i="27"/>
  <c r="AM120" i="27"/>
  <c r="AN120" i="27"/>
  <c r="AO120" i="27"/>
  <c r="AF122" i="27"/>
  <c r="AG122" i="27"/>
  <c r="AH122" i="27"/>
  <c r="AI122" i="27"/>
  <c r="AJ122" i="27"/>
  <c r="AK122" i="27"/>
  <c r="AL122" i="27"/>
  <c r="AM122" i="27"/>
  <c r="AN122" i="27"/>
  <c r="AO122" i="27"/>
  <c r="AF124" i="27"/>
  <c r="AG124" i="27"/>
  <c r="AH124" i="27"/>
  <c r="AI124" i="27"/>
  <c r="AJ124" i="27"/>
  <c r="AK124" i="27"/>
  <c r="AL124" i="27"/>
  <c r="AM124" i="27"/>
  <c r="AN124" i="27"/>
  <c r="AO124" i="27"/>
  <c r="AF126" i="27"/>
  <c r="AG126" i="27"/>
  <c r="AH126" i="27"/>
  <c r="AI126" i="27"/>
  <c r="AJ126" i="27"/>
  <c r="AK126" i="27"/>
  <c r="AL126" i="27"/>
  <c r="AM126" i="27"/>
  <c r="AN126" i="27"/>
  <c r="AO126" i="27"/>
  <c r="AF128" i="27"/>
  <c r="AG128" i="27"/>
  <c r="AH128" i="27"/>
  <c r="AI128" i="27"/>
  <c r="AJ128" i="27"/>
  <c r="AK128" i="27"/>
  <c r="AL128" i="27"/>
  <c r="AM128" i="27"/>
  <c r="AN128" i="27"/>
  <c r="AO128" i="27"/>
  <c r="AF130" i="27"/>
  <c r="AG130" i="27"/>
  <c r="AH130" i="27"/>
  <c r="AI130" i="27"/>
  <c r="AJ130" i="27"/>
  <c r="AK130" i="27"/>
  <c r="AL130" i="27"/>
  <c r="AM130" i="27"/>
  <c r="AN130" i="27"/>
  <c r="AO130" i="27"/>
  <c r="AF132" i="27"/>
  <c r="AG132" i="27"/>
  <c r="AH132" i="27"/>
  <c r="AI132" i="27"/>
  <c r="AJ132" i="27"/>
  <c r="AK132" i="27"/>
  <c r="AL132" i="27"/>
  <c r="AM132" i="27"/>
  <c r="AN132" i="27"/>
  <c r="AO132" i="27"/>
  <c r="AF134" i="27"/>
  <c r="AG134" i="27"/>
  <c r="AH134" i="27"/>
  <c r="AI134" i="27"/>
  <c r="AJ134" i="27"/>
  <c r="AK134" i="27"/>
  <c r="AL134" i="27"/>
  <c r="AM134" i="27"/>
  <c r="AN134" i="27"/>
  <c r="AO134" i="27"/>
  <c r="AF136" i="27"/>
  <c r="AG136" i="27"/>
  <c r="AH136" i="27"/>
  <c r="AI136" i="27"/>
  <c r="AJ136" i="27"/>
  <c r="AK136" i="27"/>
  <c r="AL136" i="27"/>
  <c r="AM136" i="27"/>
  <c r="AN136" i="27"/>
  <c r="AO136" i="27"/>
  <c r="AF138" i="27"/>
  <c r="AG138" i="27"/>
  <c r="AH138" i="27"/>
  <c r="AI138" i="27"/>
  <c r="AJ138" i="27"/>
  <c r="AK138" i="27"/>
  <c r="AL138" i="27"/>
  <c r="AM138" i="27"/>
  <c r="AN138" i="27"/>
  <c r="AO138" i="27"/>
  <c r="AF140" i="27"/>
  <c r="AG140" i="27"/>
  <c r="AH140" i="27"/>
  <c r="AI140" i="27"/>
  <c r="AJ140" i="27"/>
  <c r="AK140" i="27"/>
  <c r="AL140" i="27"/>
  <c r="AM140" i="27"/>
  <c r="AN140" i="27"/>
  <c r="AO140" i="27"/>
  <c r="AF142" i="27"/>
  <c r="AG142" i="27"/>
  <c r="AH142" i="27"/>
  <c r="AI142" i="27"/>
  <c r="AJ142" i="27"/>
  <c r="AK142" i="27"/>
  <c r="AL142" i="27"/>
  <c r="AM142" i="27"/>
  <c r="AN142" i="27"/>
  <c r="AO142" i="27"/>
  <c r="AF144" i="27"/>
  <c r="AG144" i="27"/>
  <c r="AH144" i="27"/>
  <c r="AI144" i="27"/>
  <c r="AJ144" i="27"/>
  <c r="AK144" i="27"/>
  <c r="AL144" i="27"/>
  <c r="AM144" i="27"/>
  <c r="AN144" i="27"/>
  <c r="AO144" i="27"/>
  <c r="AF146" i="27"/>
  <c r="AG146" i="27"/>
  <c r="AH146" i="27"/>
  <c r="AI146" i="27"/>
  <c r="AJ146" i="27"/>
  <c r="AK146" i="27"/>
  <c r="AL146" i="27"/>
  <c r="AM146" i="27"/>
  <c r="AN146" i="27"/>
  <c r="AO146" i="27"/>
  <c r="AF148" i="27"/>
  <c r="AG148" i="27"/>
  <c r="AH148" i="27"/>
  <c r="AI148" i="27"/>
  <c r="AJ148" i="27"/>
  <c r="AK148" i="27"/>
  <c r="AL148" i="27"/>
  <c r="AM148" i="27"/>
  <c r="AN148" i="27"/>
  <c r="AO148" i="27"/>
  <c r="AF150" i="27"/>
  <c r="AG150" i="27"/>
  <c r="AH150" i="27"/>
  <c r="AI150" i="27"/>
  <c r="AJ150" i="27"/>
  <c r="AK150" i="27"/>
  <c r="AL150" i="27"/>
  <c r="AM150" i="27"/>
  <c r="AN150" i="27"/>
  <c r="AO150" i="27"/>
  <c r="AF152" i="27"/>
  <c r="AG152" i="27"/>
  <c r="AH152" i="27"/>
  <c r="AI152" i="27"/>
  <c r="AJ152" i="27"/>
  <c r="AK152" i="27"/>
  <c r="AL152" i="27"/>
  <c r="AM152" i="27"/>
  <c r="AN152" i="27"/>
  <c r="AO152" i="27"/>
  <c r="AF154" i="27"/>
  <c r="AG154" i="27"/>
  <c r="AH154" i="27"/>
  <c r="AI154" i="27"/>
  <c r="AJ154" i="27"/>
  <c r="AK154" i="27"/>
  <c r="AL154" i="27"/>
  <c r="AM154" i="27"/>
  <c r="AN154" i="27"/>
  <c r="AO154" i="27"/>
  <c r="AF156" i="27"/>
  <c r="AG156" i="27"/>
  <c r="AH156" i="27"/>
  <c r="AI156" i="27"/>
  <c r="AJ156" i="27"/>
  <c r="AK156" i="27"/>
  <c r="AL156" i="27"/>
  <c r="AM156" i="27"/>
  <c r="AN156" i="27"/>
  <c r="AO156" i="27"/>
  <c r="AF158" i="27"/>
  <c r="AG158" i="27"/>
  <c r="AH158" i="27"/>
  <c r="AI158" i="27"/>
  <c r="AJ158" i="27"/>
  <c r="AK158" i="27"/>
  <c r="AL158" i="27"/>
  <c r="AM158" i="27"/>
  <c r="AN158" i="27"/>
  <c r="AO158" i="27"/>
  <c r="AF160" i="27"/>
  <c r="AG160" i="27"/>
  <c r="AH160" i="27"/>
  <c r="AI160" i="27"/>
  <c r="AJ160" i="27"/>
  <c r="AK160" i="27"/>
  <c r="AL160" i="27"/>
  <c r="AM160" i="27"/>
  <c r="AN160" i="27"/>
  <c r="AO160" i="27"/>
  <c r="AF162" i="27"/>
  <c r="AG162" i="27"/>
  <c r="AH162" i="27"/>
  <c r="AI162" i="27"/>
  <c r="AJ162" i="27"/>
  <c r="AK162" i="27"/>
  <c r="AL162" i="27"/>
  <c r="AM162" i="27"/>
  <c r="AN162" i="27"/>
  <c r="AO162" i="27"/>
  <c r="AF164" i="27"/>
  <c r="AG164" i="27"/>
  <c r="AH164" i="27"/>
  <c r="AI164" i="27"/>
  <c r="AJ164" i="27"/>
  <c r="AK164" i="27"/>
  <c r="AL164" i="27"/>
  <c r="AM164" i="27"/>
  <c r="AN164" i="27"/>
  <c r="AO164" i="27"/>
  <c r="AF166" i="27"/>
  <c r="AG166" i="27"/>
  <c r="AH166" i="27"/>
  <c r="AI166" i="27"/>
  <c r="AJ166" i="27"/>
  <c r="AK166" i="27"/>
  <c r="AL166" i="27"/>
  <c r="AM166" i="27"/>
  <c r="AN166" i="27"/>
  <c r="AO166" i="27"/>
  <c r="AF168" i="27"/>
  <c r="AG168" i="27"/>
  <c r="AH168" i="27"/>
  <c r="AI168" i="27"/>
  <c r="AJ168" i="27"/>
  <c r="AK168" i="27"/>
  <c r="AL168" i="27"/>
  <c r="AM168" i="27"/>
  <c r="AN168" i="27"/>
  <c r="AO168" i="27"/>
  <c r="AF170" i="27"/>
  <c r="AG170" i="27"/>
  <c r="AH170" i="27"/>
  <c r="AI170" i="27"/>
  <c r="AJ170" i="27"/>
  <c r="AK170" i="27"/>
  <c r="AL170" i="27"/>
  <c r="AM170" i="27"/>
  <c r="AN170" i="27"/>
  <c r="AO170" i="27"/>
  <c r="AF172" i="27"/>
  <c r="AG172" i="27"/>
  <c r="AH172" i="27"/>
  <c r="AI172" i="27"/>
  <c r="AJ172" i="27"/>
  <c r="AK172" i="27"/>
  <c r="AL172" i="27"/>
  <c r="AM172" i="27"/>
  <c r="AN172" i="27"/>
  <c r="AO172" i="27"/>
  <c r="AF174" i="27"/>
  <c r="AG174" i="27"/>
  <c r="AH174" i="27"/>
  <c r="AI174" i="27"/>
  <c r="AJ174" i="27"/>
  <c r="AK174" i="27"/>
  <c r="AL174" i="27"/>
  <c r="AM174" i="27"/>
  <c r="AN174" i="27"/>
  <c r="AO174" i="27"/>
  <c r="AF176" i="27"/>
  <c r="AG176" i="27"/>
  <c r="AH176" i="27"/>
  <c r="AI176" i="27"/>
  <c r="AJ176" i="27"/>
  <c r="AK176" i="27"/>
  <c r="AL176" i="27"/>
  <c r="AM176" i="27"/>
  <c r="AN176" i="27"/>
  <c r="AO176" i="27"/>
  <c r="AF178" i="27"/>
  <c r="AG178" i="27"/>
  <c r="AH178" i="27"/>
  <c r="AI178" i="27"/>
  <c r="AJ178" i="27"/>
  <c r="AK178" i="27"/>
  <c r="AL178" i="27"/>
  <c r="AM178" i="27"/>
  <c r="AN178" i="27"/>
  <c r="AO178" i="27"/>
  <c r="AF180" i="27"/>
  <c r="AG180" i="27"/>
  <c r="AH180" i="27"/>
  <c r="AI180" i="27"/>
  <c r="AJ180" i="27"/>
  <c r="AK180" i="27"/>
  <c r="AL180" i="27"/>
  <c r="AM180" i="27"/>
  <c r="AN180" i="27"/>
  <c r="AO180" i="27"/>
  <c r="AF182" i="27"/>
  <c r="AG182" i="27"/>
  <c r="AH182" i="27"/>
  <c r="AI182" i="27"/>
  <c r="AJ182" i="27"/>
  <c r="AK182" i="27"/>
  <c r="AL182" i="27"/>
  <c r="AM182" i="27"/>
  <c r="AN182" i="27"/>
  <c r="AO182" i="27"/>
  <c r="AF184" i="27"/>
  <c r="AG184" i="27"/>
  <c r="AH184" i="27"/>
  <c r="AI184" i="27"/>
  <c r="AJ184" i="27"/>
  <c r="AK184" i="27"/>
  <c r="AL184" i="27"/>
  <c r="AM184" i="27"/>
  <c r="AN184" i="27"/>
  <c r="AO184" i="27"/>
  <c r="AF186" i="27"/>
  <c r="AG186" i="27"/>
  <c r="AH186" i="27"/>
  <c r="AI186" i="27"/>
  <c r="AJ186" i="27"/>
  <c r="AK186" i="27"/>
  <c r="AL186" i="27"/>
  <c r="AM186" i="27"/>
  <c r="AN186" i="27"/>
  <c r="AO186" i="27"/>
  <c r="AF188" i="27"/>
  <c r="AG188" i="27"/>
  <c r="AH188" i="27"/>
  <c r="AI188" i="27"/>
  <c r="AJ188" i="27"/>
  <c r="AK188" i="27"/>
  <c r="AL188" i="27"/>
  <c r="AM188" i="27"/>
  <c r="AN188" i="27"/>
  <c r="AO188" i="27"/>
  <c r="AF190" i="27"/>
  <c r="AG190" i="27"/>
  <c r="AH190" i="27"/>
  <c r="AI190" i="27"/>
  <c r="AJ190" i="27"/>
  <c r="AK190" i="27"/>
  <c r="AL190" i="27"/>
  <c r="AM190" i="27"/>
  <c r="AN190" i="27"/>
  <c r="AO190" i="27"/>
  <c r="AF192" i="27"/>
  <c r="AG192" i="27"/>
  <c r="AH192" i="27"/>
  <c r="AI192" i="27"/>
  <c r="AJ192" i="27"/>
  <c r="AK192" i="27"/>
  <c r="AL192" i="27"/>
  <c r="AM192" i="27"/>
  <c r="AN192" i="27"/>
  <c r="AO192" i="27"/>
  <c r="AF194" i="27"/>
  <c r="AG194" i="27"/>
  <c r="AH194" i="27"/>
  <c r="AI194" i="27"/>
  <c r="AJ194" i="27"/>
  <c r="AK194" i="27"/>
  <c r="AL194" i="27"/>
  <c r="AM194" i="27"/>
  <c r="AN194" i="27"/>
  <c r="AO194" i="27"/>
  <c r="AF196" i="27"/>
  <c r="AG196" i="27"/>
  <c r="AH196" i="27"/>
  <c r="AI196" i="27"/>
  <c r="AJ196" i="27"/>
  <c r="AK196" i="27"/>
  <c r="AL196" i="27"/>
  <c r="AM196" i="27"/>
  <c r="AN196" i="27"/>
  <c r="AO196" i="27"/>
  <c r="AF198" i="27"/>
  <c r="AG198" i="27"/>
  <c r="AH198" i="27"/>
  <c r="AI198" i="27"/>
  <c r="AJ198" i="27"/>
  <c r="AK198" i="27"/>
  <c r="AL198" i="27"/>
  <c r="AM198" i="27"/>
  <c r="AN198" i="27"/>
  <c r="AO198" i="27"/>
  <c r="AF200" i="27"/>
  <c r="AG200" i="27"/>
  <c r="AH200" i="27"/>
  <c r="AI200" i="27"/>
  <c r="AJ200" i="27"/>
  <c r="AK200" i="27"/>
  <c r="AL200" i="27"/>
  <c r="AM200" i="27"/>
  <c r="AN200" i="27"/>
  <c r="AO200" i="27"/>
  <c r="AF202" i="27"/>
  <c r="AG202" i="27"/>
  <c r="AH202" i="27"/>
  <c r="AI202" i="27"/>
  <c r="AJ202" i="27"/>
  <c r="AK202" i="27"/>
  <c r="AL202" i="27"/>
  <c r="AM202" i="27"/>
  <c r="AN202" i="27"/>
  <c r="AO202" i="27"/>
  <c r="AF204" i="27"/>
  <c r="AG204" i="27"/>
  <c r="AH204" i="27"/>
  <c r="AI204" i="27"/>
  <c r="AJ204" i="27"/>
  <c r="AK204" i="27"/>
  <c r="AL204" i="27"/>
  <c r="AM204" i="27"/>
  <c r="AN204" i="27"/>
  <c r="AO204" i="27"/>
  <c r="AF206" i="27"/>
  <c r="AG206" i="27"/>
  <c r="AH206" i="27"/>
  <c r="AI206" i="27"/>
  <c r="AJ206" i="27"/>
  <c r="AK206" i="27"/>
  <c r="AL206" i="27"/>
  <c r="AM206" i="27"/>
  <c r="AN206" i="27"/>
  <c r="AO206" i="27"/>
  <c r="AF208" i="27"/>
  <c r="AG208" i="27"/>
  <c r="AH208" i="27"/>
  <c r="AI208" i="27"/>
  <c r="AJ208" i="27"/>
  <c r="AK208" i="27"/>
  <c r="AL208" i="27"/>
  <c r="AM208" i="27"/>
  <c r="AN208" i="27"/>
  <c r="AO208" i="27"/>
  <c r="AF210" i="27"/>
  <c r="AG210" i="27"/>
  <c r="AH210" i="27"/>
  <c r="AI210" i="27"/>
  <c r="AJ210" i="27"/>
  <c r="AK210" i="27"/>
  <c r="AL210" i="27"/>
  <c r="AM210" i="27"/>
  <c r="AN210" i="27"/>
  <c r="AO210" i="27"/>
  <c r="AF212" i="27"/>
  <c r="AG212" i="27"/>
  <c r="AH212" i="27"/>
  <c r="AI212" i="27"/>
  <c r="AJ212" i="27"/>
  <c r="AK212" i="27"/>
  <c r="AL212" i="27"/>
  <c r="AM212" i="27"/>
  <c r="AN212" i="27"/>
  <c r="AO212" i="27"/>
  <c r="AF214" i="27"/>
  <c r="AG214" i="27"/>
  <c r="AH214" i="27"/>
  <c r="AI214" i="27"/>
  <c r="AJ214" i="27"/>
  <c r="AK214" i="27"/>
  <c r="AL214" i="27"/>
  <c r="AM214" i="27"/>
  <c r="AN214" i="27"/>
  <c r="AO214" i="27"/>
  <c r="AF216" i="27"/>
  <c r="AG216" i="27"/>
  <c r="AH216" i="27"/>
  <c r="AI216" i="27"/>
  <c r="AJ216" i="27"/>
  <c r="AK216" i="27"/>
  <c r="AL216" i="27"/>
  <c r="AM216" i="27"/>
  <c r="AN216" i="27"/>
  <c r="AO216" i="27"/>
  <c r="AF218" i="27"/>
  <c r="AG218" i="27"/>
  <c r="AH218" i="27"/>
  <c r="AI218" i="27"/>
  <c r="AJ218" i="27"/>
  <c r="AK218" i="27"/>
  <c r="AL218" i="27"/>
  <c r="AM218" i="27"/>
  <c r="AN218" i="27"/>
  <c r="AO218" i="27"/>
  <c r="AF220" i="27"/>
  <c r="AG220" i="27"/>
  <c r="AH220" i="27"/>
  <c r="AI220" i="27"/>
  <c r="AJ220" i="27"/>
  <c r="AK220" i="27"/>
  <c r="AL220" i="27"/>
  <c r="AM220" i="27"/>
  <c r="AN220" i="27"/>
  <c r="AO220" i="27"/>
  <c r="AF222" i="27"/>
  <c r="AG222" i="27"/>
  <c r="AH222" i="27"/>
  <c r="AI222" i="27"/>
  <c r="AJ222" i="27"/>
  <c r="AK222" i="27"/>
  <c r="AL222" i="27"/>
  <c r="AM222" i="27"/>
  <c r="AN222" i="27"/>
  <c r="AO222" i="27"/>
  <c r="AG116" i="27"/>
  <c r="AH116" i="27"/>
  <c r="AI116" i="27"/>
  <c r="AJ116" i="27"/>
  <c r="AK116" i="27"/>
  <c r="AL116" i="27"/>
  <c r="AM116" i="27"/>
  <c r="AN116" i="27"/>
  <c r="AO116" i="27"/>
  <c r="AF116" i="27"/>
  <c r="L46" i="36" l="1"/>
  <c r="L47" i="36" s="1"/>
  <c r="L56" i="36"/>
  <c r="L57" i="36"/>
  <c r="J17" i="36"/>
  <c r="J53" i="36" s="1"/>
  <c r="J54" i="36" s="1"/>
  <c r="J29" i="36"/>
  <c r="J14" i="36"/>
  <c r="L51" i="36"/>
  <c r="I12" i="36"/>
  <c r="I16" i="36" s="1"/>
  <c r="I48" i="36" s="1"/>
  <c r="J27" i="36"/>
  <c r="K28" i="36" s="1"/>
  <c r="J13" i="36"/>
  <c r="J30" i="36" s="1"/>
  <c r="J15" i="36"/>
  <c r="J39" i="36" s="1"/>
  <c r="K42" i="36"/>
  <c r="K45" i="36"/>
  <c r="K49" i="36"/>
  <c r="L43" i="36"/>
  <c r="M52" i="36"/>
  <c r="M38" i="36"/>
  <c r="L32" i="36"/>
  <c r="L37" i="36"/>
  <c r="L38" i="36" s="1"/>
  <c r="L41" i="36"/>
  <c r="K36" i="36"/>
  <c r="J33" i="36"/>
  <c r="L35" i="36"/>
  <c r="K25" i="36"/>
  <c r="K55" i="36" s="1"/>
  <c r="K23" i="36"/>
  <c r="K40" i="36" s="1"/>
  <c r="K21" i="36"/>
  <c r="K31" i="36" s="1"/>
  <c r="K24" i="36"/>
  <c r="K22" i="36"/>
  <c r="K34" i="36" s="1"/>
  <c r="J20" i="36"/>
  <c r="N11" i="32"/>
  <c r="N30" i="32" s="1"/>
  <c r="N12" i="32"/>
  <c r="N35" i="32" s="1"/>
  <c r="N17" i="32"/>
  <c r="N31" i="32" s="1"/>
  <c r="N18" i="32"/>
  <c r="N36" i="32" s="1"/>
  <c r="N24" i="32"/>
  <c r="N37" i="32" s="1"/>
  <c r="N23" i="32"/>
  <c r="N32" i="32" s="1"/>
  <c r="O24" i="32"/>
  <c r="O37" i="32" s="1"/>
  <c r="O39" i="32" s="1"/>
  <c r="O23" i="32"/>
  <c r="O32" i="32" s="1"/>
  <c r="O34" i="32" s="1"/>
  <c r="O18" i="32"/>
  <c r="O36" i="32" s="1"/>
  <c r="O38" i="32" s="1"/>
  <c r="O17" i="32"/>
  <c r="O31" i="32" s="1"/>
  <c r="O33" i="32" s="1"/>
  <c r="M16" i="32"/>
  <c r="M22" i="32"/>
  <c r="N29" i="32"/>
  <c r="N27" i="32"/>
  <c r="O28" i="32" s="1"/>
  <c r="M10" i="32"/>
  <c r="I29" i="36" l="1"/>
  <c r="I17" i="36"/>
  <c r="I53" i="36" s="1"/>
  <c r="I54" i="36" s="1"/>
  <c r="H12" i="36"/>
  <c r="H16" i="36" s="1"/>
  <c r="H48" i="36" s="1"/>
  <c r="I15" i="36"/>
  <c r="I39" i="36" s="1"/>
  <c r="I27" i="36"/>
  <c r="J28" i="36" s="1"/>
  <c r="I14" i="36"/>
  <c r="I33" i="36" s="1"/>
  <c r="I13" i="36"/>
  <c r="I30" i="36" s="1"/>
  <c r="J42" i="36"/>
  <c r="J45" i="36"/>
  <c r="J49" i="36"/>
  <c r="K57" i="36"/>
  <c r="K50" i="36"/>
  <c r="K51" i="36" s="1"/>
  <c r="K43" i="36"/>
  <c r="K46" i="36"/>
  <c r="K47" i="36" s="1"/>
  <c r="L44" i="36"/>
  <c r="L52" i="36"/>
  <c r="K32" i="36"/>
  <c r="K37" i="36"/>
  <c r="K41" i="36" s="1"/>
  <c r="J36" i="36"/>
  <c r="K35" i="36"/>
  <c r="J24" i="36"/>
  <c r="J50" i="36" s="1"/>
  <c r="J22" i="36"/>
  <c r="J34" i="36" s="1"/>
  <c r="J25" i="36"/>
  <c r="J55" i="36" s="1"/>
  <c r="J23" i="36"/>
  <c r="J40" i="36" s="1"/>
  <c r="J21" i="36"/>
  <c r="J31" i="36" s="1"/>
  <c r="I20" i="36"/>
  <c r="M24" i="32"/>
  <c r="M37" i="32" s="1"/>
  <c r="M23" i="32"/>
  <c r="M32" i="32" s="1"/>
  <c r="M18" i="32"/>
  <c r="M36" i="32" s="1"/>
  <c r="M17" i="32"/>
  <c r="M31" i="32" s="1"/>
  <c r="M12" i="32"/>
  <c r="M35" i="32" s="1"/>
  <c r="M11" i="32"/>
  <c r="M30" i="32" s="1"/>
  <c r="N39" i="32"/>
  <c r="N38" i="32"/>
  <c r="L16" i="32"/>
  <c r="N33" i="32"/>
  <c r="N34" i="32"/>
  <c r="L22" i="32"/>
  <c r="M29" i="32"/>
  <c r="M27" i="32"/>
  <c r="N28" i="32" s="1"/>
  <c r="L10" i="32"/>
  <c r="J46" i="36" l="1"/>
  <c r="J47" i="36" s="1"/>
  <c r="J56" i="36"/>
  <c r="G12" i="36"/>
  <c r="G16" i="36" s="1"/>
  <c r="G48" i="36" s="1"/>
  <c r="H13" i="36"/>
  <c r="H30" i="36" s="1"/>
  <c r="H15" i="36"/>
  <c r="H39" i="36" s="1"/>
  <c r="I42" i="36"/>
  <c r="H27" i="36"/>
  <c r="I28" i="36" s="1"/>
  <c r="H29" i="36"/>
  <c r="H17" i="36"/>
  <c r="H53" i="36" s="1"/>
  <c r="H54" i="36" s="1"/>
  <c r="H14" i="36"/>
  <c r="H33" i="36" s="1"/>
  <c r="K56" i="36"/>
  <c r="J57" i="36"/>
  <c r="J51" i="36"/>
  <c r="I45" i="36"/>
  <c r="I49" i="36"/>
  <c r="K44" i="36"/>
  <c r="J43" i="36"/>
  <c r="K52" i="36"/>
  <c r="J32" i="36"/>
  <c r="J37" i="36"/>
  <c r="J52" i="36" s="1"/>
  <c r="K38" i="36"/>
  <c r="I36" i="36"/>
  <c r="J41" i="36"/>
  <c r="J35" i="36"/>
  <c r="I25" i="36"/>
  <c r="I55" i="36" s="1"/>
  <c r="I23" i="36"/>
  <c r="I40" i="36" s="1"/>
  <c r="I21" i="36"/>
  <c r="I31" i="36" s="1"/>
  <c r="I24" i="36"/>
  <c r="I50" i="36" s="1"/>
  <c r="I22" i="36"/>
  <c r="I34" i="36" s="1"/>
  <c r="H20" i="36"/>
  <c r="L24" i="32"/>
  <c r="L37" i="32" s="1"/>
  <c r="L23" i="32"/>
  <c r="L32" i="32" s="1"/>
  <c r="L11" i="32"/>
  <c r="L30" i="32" s="1"/>
  <c r="L12" i="32"/>
  <c r="L35" i="32" s="1"/>
  <c r="L17" i="32"/>
  <c r="L31" i="32" s="1"/>
  <c r="L18" i="32"/>
  <c r="L36" i="32" s="1"/>
  <c r="K16" i="32"/>
  <c r="M38" i="32"/>
  <c r="M39" i="32"/>
  <c r="M34" i="32"/>
  <c r="M33" i="32"/>
  <c r="K22" i="32"/>
  <c r="L29" i="32"/>
  <c r="L27" i="32"/>
  <c r="M28" i="32" s="1"/>
  <c r="K10" i="32"/>
  <c r="G15" i="36" l="1"/>
  <c r="G39" i="36" s="1"/>
  <c r="G27" i="36"/>
  <c r="H28" i="36" s="1"/>
  <c r="G14" i="36"/>
  <c r="G33" i="36" s="1"/>
  <c r="H42" i="36"/>
  <c r="F12" i="36"/>
  <c r="F16" i="36" s="1"/>
  <c r="F48" i="36" s="1"/>
  <c r="G29" i="36"/>
  <c r="G17" i="36"/>
  <c r="G53" i="36" s="1"/>
  <c r="G54" i="36" s="1"/>
  <c r="G13" i="36"/>
  <c r="G30" i="36" s="1"/>
  <c r="I51" i="36"/>
  <c r="I56" i="36"/>
  <c r="I57" i="36"/>
  <c r="H45" i="36"/>
  <c r="H49" i="36"/>
  <c r="J44" i="36"/>
  <c r="J38" i="36"/>
  <c r="I46" i="36"/>
  <c r="I47" i="36" s="1"/>
  <c r="I43" i="36"/>
  <c r="I32" i="36"/>
  <c r="I37" i="36"/>
  <c r="I41" i="36" s="1"/>
  <c r="H36" i="36"/>
  <c r="I35" i="36"/>
  <c r="H24" i="36"/>
  <c r="H22" i="36"/>
  <c r="H34" i="36" s="1"/>
  <c r="H25" i="36"/>
  <c r="H55" i="36" s="1"/>
  <c r="H23" i="36"/>
  <c r="H40" i="36" s="1"/>
  <c r="H21" i="36"/>
  <c r="H31" i="36" s="1"/>
  <c r="G20" i="36"/>
  <c r="K24" i="32"/>
  <c r="K37" i="32" s="1"/>
  <c r="K23" i="32"/>
  <c r="K32" i="32" s="1"/>
  <c r="K18" i="32"/>
  <c r="K36" i="32" s="1"/>
  <c r="K17" i="32"/>
  <c r="K31" i="32" s="1"/>
  <c r="K12" i="32"/>
  <c r="K35" i="32" s="1"/>
  <c r="K11" i="32"/>
  <c r="K30" i="32" s="1"/>
  <c r="J16" i="32"/>
  <c r="L39" i="32"/>
  <c r="L38" i="32"/>
  <c r="L33" i="32"/>
  <c r="L34" i="32"/>
  <c r="J22" i="32"/>
  <c r="K29" i="32"/>
  <c r="K27" i="32"/>
  <c r="L28" i="32" s="1"/>
  <c r="J10" i="32"/>
  <c r="G42" i="36" l="1"/>
  <c r="H46" i="36"/>
  <c r="F15" i="36"/>
  <c r="F39" i="36" s="1"/>
  <c r="E12" i="36"/>
  <c r="E16" i="36" s="1"/>
  <c r="E48" i="36" s="1"/>
  <c r="F13" i="36"/>
  <c r="F30" i="36" s="1"/>
  <c r="F29" i="36"/>
  <c r="F27" i="36"/>
  <c r="G28" i="36" s="1"/>
  <c r="F17" i="36"/>
  <c r="F53" i="36" s="1"/>
  <c r="F54" i="36" s="1"/>
  <c r="F14" i="36"/>
  <c r="F33" i="36" s="1"/>
  <c r="H47" i="36"/>
  <c r="G45" i="36"/>
  <c r="G49" i="36"/>
  <c r="H43" i="36"/>
  <c r="H57" i="36"/>
  <c r="H50" i="36"/>
  <c r="H51" i="36" s="1"/>
  <c r="I44" i="36"/>
  <c r="I52" i="36"/>
  <c r="G36" i="36"/>
  <c r="H32" i="36"/>
  <c r="H37" i="36"/>
  <c r="H38" i="36" s="1"/>
  <c r="H35" i="36"/>
  <c r="I38" i="36"/>
  <c r="H41" i="36"/>
  <c r="G25" i="36"/>
  <c r="G55" i="36" s="1"/>
  <c r="G23" i="36"/>
  <c r="G40" i="36" s="1"/>
  <c r="G21" i="36"/>
  <c r="G31" i="36" s="1"/>
  <c r="G24" i="36"/>
  <c r="G22" i="36"/>
  <c r="G34" i="36" s="1"/>
  <c r="F20" i="36"/>
  <c r="J24" i="32"/>
  <c r="J37" i="32" s="1"/>
  <c r="J23" i="32"/>
  <c r="J32" i="32" s="1"/>
  <c r="J11" i="32"/>
  <c r="J30" i="32" s="1"/>
  <c r="J12" i="32"/>
  <c r="J35" i="32" s="1"/>
  <c r="J17" i="32"/>
  <c r="J31" i="32" s="1"/>
  <c r="J18" i="32"/>
  <c r="J36" i="32" s="1"/>
  <c r="I16" i="32"/>
  <c r="K38" i="32"/>
  <c r="K39" i="32"/>
  <c r="K34" i="32"/>
  <c r="K33" i="32"/>
  <c r="I22" i="32"/>
  <c r="J29" i="32"/>
  <c r="J27" i="32"/>
  <c r="K28" i="32" s="1"/>
  <c r="I10" i="32"/>
  <c r="F42" i="36" l="1"/>
  <c r="E29" i="36"/>
  <c r="E17" i="36"/>
  <c r="E53" i="36" s="1"/>
  <c r="E54" i="36" s="1"/>
  <c r="D12" i="36"/>
  <c r="D16" i="36" s="1"/>
  <c r="D48" i="36" s="1"/>
  <c r="I6" i="37" s="1"/>
  <c r="L6" i="37" s="1"/>
  <c r="E15" i="36"/>
  <c r="E39" i="36" s="1"/>
  <c r="E27" i="36"/>
  <c r="F28" i="36" s="1"/>
  <c r="E14" i="36"/>
  <c r="E33" i="36" s="1"/>
  <c r="E49" i="36" s="1"/>
  <c r="E13" i="36"/>
  <c r="E30" i="36" s="1"/>
  <c r="H56" i="36"/>
  <c r="F45" i="36"/>
  <c r="F49" i="36"/>
  <c r="H44" i="36"/>
  <c r="G57" i="36"/>
  <c r="G50" i="36"/>
  <c r="G51" i="36" s="1"/>
  <c r="G46" i="36"/>
  <c r="G47" i="36" s="1"/>
  <c r="H52" i="36"/>
  <c r="F36" i="36"/>
  <c r="G43" i="36"/>
  <c r="G32" i="36"/>
  <c r="G37" i="36"/>
  <c r="G41" i="36" s="1"/>
  <c r="G35" i="36"/>
  <c r="F24" i="36"/>
  <c r="F50" i="36" s="1"/>
  <c r="F22" i="36"/>
  <c r="F34" i="36" s="1"/>
  <c r="F25" i="36"/>
  <c r="F55" i="36" s="1"/>
  <c r="F23" i="36"/>
  <c r="F40" i="36" s="1"/>
  <c r="F21" i="36"/>
  <c r="F31" i="36" s="1"/>
  <c r="E20" i="36"/>
  <c r="I24" i="32"/>
  <c r="I37" i="32" s="1"/>
  <c r="I23" i="32"/>
  <c r="I32" i="32" s="1"/>
  <c r="I12" i="32"/>
  <c r="I35" i="32" s="1"/>
  <c r="I11" i="32"/>
  <c r="I30" i="32" s="1"/>
  <c r="I18" i="32"/>
  <c r="I36" i="32" s="1"/>
  <c r="I17" i="32"/>
  <c r="I31" i="32" s="1"/>
  <c r="H16" i="32"/>
  <c r="J39" i="32"/>
  <c r="J38" i="32"/>
  <c r="J33" i="32"/>
  <c r="J34" i="32"/>
  <c r="H22" i="32"/>
  <c r="I29" i="32"/>
  <c r="I27" i="32"/>
  <c r="J28" i="32" s="1"/>
  <c r="H10" i="32"/>
  <c r="D15" i="36" l="1"/>
  <c r="D39" i="36" s="1"/>
  <c r="C9" i="37" s="1"/>
  <c r="F9" i="37" s="1"/>
  <c r="E45" i="36"/>
  <c r="F46" i="36"/>
  <c r="F56" i="36"/>
  <c r="E42" i="36"/>
  <c r="D27" i="36"/>
  <c r="E28" i="36" s="1"/>
  <c r="D13" i="36"/>
  <c r="D30" i="36" s="1"/>
  <c r="D29" i="36"/>
  <c r="D17" i="36"/>
  <c r="D53" i="36" s="1"/>
  <c r="D54" i="36" s="1"/>
  <c r="I10" i="37" s="1"/>
  <c r="D14" i="36"/>
  <c r="D33" i="36" s="1"/>
  <c r="C7" i="37" s="1"/>
  <c r="F7" i="37" s="1"/>
  <c r="E36" i="36"/>
  <c r="G56" i="36"/>
  <c r="F57" i="36"/>
  <c r="F51" i="36"/>
  <c r="F47" i="36"/>
  <c r="G44" i="36"/>
  <c r="G52" i="36"/>
  <c r="F43" i="36"/>
  <c r="F32" i="36"/>
  <c r="F37" i="36"/>
  <c r="F38" i="36" s="1"/>
  <c r="F35" i="36"/>
  <c r="G38" i="36"/>
  <c r="F41" i="36"/>
  <c r="E25" i="36"/>
  <c r="E55" i="36" s="1"/>
  <c r="E23" i="36"/>
  <c r="E40" i="36" s="1"/>
  <c r="E21" i="36"/>
  <c r="E31" i="36" s="1"/>
  <c r="E24" i="36"/>
  <c r="E50" i="36" s="1"/>
  <c r="E22" i="36"/>
  <c r="E34" i="36" s="1"/>
  <c r="D20" i="36"/>
  <c r="H11" i="32"/>
  <c r="H30" i="32" s="1"/>
  <c r="H12" i="32"/>
  <c r="H35" i="32" s="1"/>
  <c r="H24" i="32"/>
  <c r="H37" i="32" s="1"/>
  <c r="H23" i="32"/>
  <c r="H32" i="32" s="1"/>
  <c r="H17" i="32"/>
  <c r="H31" i="32" s="1"/>
  <c r="H18" i="32"/>
  <c r="H36" i="32" s="1"/>
  <c r="G16" i="32"/>
  <c r="I38" i="32"/>
  <c r="I39" i="32"/>
  <c r="I34" i="32"/>
  <c r="I33" i="32"/>
  <c r="G22" i="32"/>
  <c r="H29" i="32"/>
  <c r="H27" i="32"/>
  <c r="I28" i="32" s="1"/>
  <c r="G10" i="32"/>
  <c r="D42" i="36" l="1"/>
  <c r="C10" i="37" s="1"/>
  <c r="F10" i="37" s="1"/>
  <c r="D28" i="36"/>
  <c r="C6" i="37"/>
  <c r="F6" i="37" s="1"/>
  <c r="I7" i="37"/>
  <c r="L7" i="37" s="1"/>
  <c r="L10" i="37"/>
  <c r="E56" i="36"/>
  <c r="E51" i="36"/>
  <c r="D45" i="36"/>
  <c r="C11" i="37" s="1"/>
  <c r="F11" i="37" s="1"/>
  <c r="D49" i="36"/>
  <c r="I8" i="37" s="1"/>
  <c r="E43" i="36"/>
  <c r="E46" i="36"/>
  <c r="E47" i="36" s="1"/>
  <c r="F44" i="36"/>
  <c r="F52" i="36"/>
  <c r="D36" i="36"/>
  <c r="C8" i="37" s="1"/>
  <c r="F8" i="37" s="1"/>
  <c r="E32" i="36"/>
  <c r="E37" i="36"/>
  <c r="E41" i="36" s="1"/>
  <c r="E35" i="36"/>
  <c r="D24" i="36"/>
  <c r="D50" i="36" s="1"/>
  <c r="J6" i="37" s="1"/>
  <c r="K6" i="37" s="1"/>
  <c r="D22" i="36"/>
  <c r="D34" i="36" s="1"/>
  <c r="D7" i="37" s="1"/>
  <c r="D23" i="36"/>
  <c r="D40" i="36" s="1"/>
  <c r="D9" i="37" s="1"/>
  <c r="D25" i="36"/>
  <c r="D55" i="36" s="1"/>
  <c r="J7" i="37" s="1"/>
  <c r="D21" i="36"/>
  <c r="D31" i="36" s="1"/>
  <c r="E57" i="36"/>
  <c r="G24" i="32"/>
  <c r="G37" i="32" s="1"/>
  <c r="G23" i="32"/>
  <c r="G32" i="32" s="1"/>
  <c r="G18" i="32"/>
  <c r="G36" i="32" s="1"/>
  <c r="G17" i="32"/>
  <c r="G31" i="32" s="1"/>
  <c r="G12" i="32"/>
  <c r="G35" i="32" s="1"/>
  <c r="G11" i="32"/>
  <c r="G30" i="32" s="1"/>
  <c r="F16" i="32"/>
  <c r="H39" i="32"/>
  <c r="H38" i="32"/>
  <c r="H33" i="32"/>
  <c r="H34" i="32"/>
  <c r="F22" i="32"/>
  <c r="G29" i="32"/>
  <c r="G27" i="32"/>
  <c r="H28" i="32" s="1"/>
  <c r="F10" i="32"/>
  <c r="L8" i="37" l="1"/>
  <c r="E9" i="37"/>
  <c r="D43" i="36"/>
  <c r="D10" i="37" s="1"/>
  <c r="D6" i="37"/>
  <c r="D56" i="36"/>
  <c r="J10" i="37" s="1"/>
  <c r="K10" i="37" s="1"/>
  <c r="D57" i="36"/>
  <c r="D51" i="36"/>
  <c r="J8" i="37" s="1"/>
  <c r="K8" i="37" s="1"/>
  <c r="E44" i="36"/>
  <c r="D46" i="36"/>
  <c r="E52" i="36"/>
  <c r="E38" i="36"/>
  <c r="D32" i="36"/>
  <c r="D37" i="36"/>
  <c r="D35" i="36"/>
  <c r="F24" i="32"/>
  <c r="F37" i="32" s="1"/>
  <c r="F23" i="32"/>
  <c r="F32" i="32" s="1"/>
  <c r="F11" i="32"/>
  <c r="F30" i="32" s="1"/>
  <c r="F12" i="32"/>
  <c r="F35" i="32" s="1"/>
  <c r="F17" i="32"/>
  <c r="F31" i="32" s="1"/>
  <c r="F18" i="32"/>
  <c r="F36" i="32" s="1"/>
  <c r="E16" i="32"/>
  <c r="G38" i="32"/>
  <c r="G39" i="32"/>
  <c r="G34" i="32"/>
  <c r="G33" i="32"/>
  <c r="E22" i="32"/>
  <c r="F29" i="32"/>
  <c r="F27" i="32"/>
  <c r="G28" i="32" s="1"/>
  <c r="E10" i="32"/>
  <c r="D44" i="36" l="1"/>
  <c r="E6" i="37"/>
  <c r="E10" i="37"/>
  <c r="D47" i="36"/>
  <c r="D11" i="37"/>
  <c r="D38" i="36"/>
  <c r="D8" i="37"/>
  <c r="D52" i="36"/>
  <c r="D41" i="36"/>
  <c r="E24" i="32"/>
  <c r="E37" i="32" s="1"/>
  <c r="E23" i="32"/>
  <c r="E32" i="32" s="1"/>
  <c r="E12" i="32"/>
  <c r="E35" i="32" s="1"/>
  <c r="E11" i="32"/>
  <c r="E30" i="32" s="1"/>
  <c r="E18" i="32"/>
  <c r="E36" i="32" s="1"/>
  <c r="E17" i="32"/>
  <c r="E31" i="32" s="1"/>
  <c r="D16" i="32"/>
  <c r="F39" i="32"/>
  <c r="F38" i="32"/>
  <c r="F33" i="32"/>
  <c r="F34" i="32"/>
  <c r="D22" i="32"/>
  <c r="E29" i="32"/>
  <c r="E27" i="32"/>
  <c r="F28" i="32" s="1"/>
  <c r="D10" i="32"/>
  <c r="E8" i="37" l="1"/>
  <c r="D24" i="32"/>
  <c r="D37" i="32" s="1"/>
  <c r="D23" i="32"/>
  <c r="D32" i="32" s="1"/>
  <c r="D12" i="32"/>
  <c r="D11" i="32"/>
  <c r="D30" i="32" s="1"/>
  <c r="K7" i="37" s="1"/>
  <c r="D17" i="32"/>
  <c r="D31" i="32" s="1"/>
  <c r="D18" i="32"/>
  <c r="D36" i="32" s="1"/>
  <c r="E38" i="32"/>
  <c r="E39" i="32"/>
  <c r="E34" i="32"/>
  <c r="E33" i="32"/>
  <c r="D29" i="32"/>
  <c r="D27" i="32"/>
  <c r="D9" i="29" l="1"/>
  <c r="C8" i="29"/>
  <c r="E8" i="29"/>
  <c r="E9" i="29"/>
  <c r="D8" i="29"/>
  <c r="R13" i="32"/>
  <c r="R21" i="32"/>
  <c r="R29" i="32"/>
  <c r="R37" i="32"/>
  <c r="R18" i="32"/>
  <c r="R26" i="32"/>
  <c r="R34" i="32"/>
  <c r="R17" i="32"/>
  <c r="R25" i="32"/>
  <c r="R33" i="32"/>
  <c r="R14" i="32"/>
  <c r="R22" i="32"/>
  <c r="R30" i="32"/>
  <c r="R11" i="32"/>
  <c r="R15" i="32"/>
  <c r="R19" i="32"/>
  <c r="R23" i="32"/>
  <c r="R27" i="32"/>
  <c r="R31" i="32"/>
  <c r="R35" i="32"/>
  <c r="R12" i="32"/>
  <c r="R16" i="32"/>
  <c r="R20" i="32"/>
  <c r="R24" i="32"/>
  <c r="R28" i="32"/>
  <c r="R32" i="32"/>
  <c r="R36" i="32"/>
  <c r="D35" i="32"/>
  <c r="D33" i="32"/>
  <c r="D34" i="32"/>
  <c r="E28" i="32"/>
  <c r="D28" i="32"/>
  <c r="G8" i="29" l="1"/>
  <c r="F8" i="29"/>
  <c r="O30" i="29"/>
  <c r="O22" i="29"/>
  <c r="O14" i="29"/>
  <c r="O6" i="29"/>
  <c r="O25" i="29"/>
  <c r="O17" i="29"/>
  <c r="O9" i="29"/>
  <c r="O24" i="29"/>
  <c r="O8" i="29"/>
  <c r="O19" i="29"/>
  <c r="O28" i="29"/>
  <c r="O12" i="29"/>
  <c r="O23" i="29"/>
  <c r="O7" i="29"/>
  <c r="E7" i="37"/>
  <c r="C9" i="29"/>
  <c r="O26" i="29"/>
  <c r="O18" i="29"/>
  <c r="O10" i="29"/>
  <c r="O29" i="29"/>
  <c r="O21" i="29"/>
  <c r="O13" i="29"/>
  <c r="O5" i="29"/>
  <c r="O16" i="29"/>
  <c r="O27" i="29"/>
  <c r="O11" i="29"/>
  <c r="O20" i="29"/>
  <c r="O31" i="29"/>
  <c r="O15" i="29"/>
  <c r="D39" i="32"/>
  <c r="D38" i="32"/>
  <c r="E11" i="37" l="1"/>
  <c r="J11" i="28" l="1"/>
  <c r="J13" i="28"/>
  <c r="V10" i="28"/>
  <c r="D7" i="28"/>
  <c r="C7" i="28"/>
  <c r="V12" i="28"/>
  <c r="V14" i="28"/>
  <c r="U10" i="28" l="1"/>
  <c r="U11" i="28" s="1"/>
  <c r="E7" i="28"/>
  <c r="V13" i="28"/>
  <c r="F7" i="28"/>
  <c r="V11" i="28"/>
  <c r="U12" i="28"/>
  <c r="U14" i="28"/>
  <c r="T10" i="28" l="1"/>
  <c r="T11" i="28" s="1"/>
  <c r="U13" i="28"/>
  <c r="T12" i="28"/>
  <c r="T14" i="28"/>
  <c r="T13" i="28" l="1"/>
  <c r="S10" i="28"/>
  <c r="S13" i="28" s="1"/>
  <c r="S12" i="28"/>
  <c r="S14" i="28"/>
  <c r="S11" i="28" l="1"/>
  <c r="R10" i="28"/>
  <c r="Q10" i="28" s="1"/>
  <c r="R12" i="28"/>
  <c r="Q12" i="28"/>
  <c r="Q14" i="28"/>
  <c r="R14" i="28"/>
  <c r="R13" i="28" l="1"/>
  <c r="R11" i="28"/>
  <c r="P10" i="28"/>
  <c r="Q11" i="28"/>
  <c r="Q13" i="28"/>
  <c r="O12" i="20"/>
  <c r="P14" i="28"/>
  <c r="P12" i="28"/>
  <c r="O56" i="20" l="1"/>
  <c r="O18" i="20"/>
  <c r="O15" i="20"/>
  <c r="O13" i="20"/>
  <c r="O19" i="20"/>
  <c r="O14" i="20"/>
  <c r="O17" i="20"/>
  <c r="O68" i="20" s="1"/>
  <c r="O50" i="20"/>
  <c r="N56" i="20"/>
  <c r="O10" i="28"/>
  <c r="P11" i="28"/>
  <c r="P13" i="28"/>
  <c r="O25" i="20"/>
  <c r="V19" i="28" s="1"/>
  <c r="O23" i="20"/>
  <c r="O12" i="28"/>
  <c r="O14" i="28"/>
  <c r="N59" i="20" l="1"/>
  <c r="N70" i="20" s="1"/>
  <c r="N57" i="20"/>
  <c r="N67" i="20" s="1"/>
  <c r="O59" i="20"/>
  <c r="O70" i="20" s="1"/>
  <c r="O57" i="20"/>
  <c r="O67" i="20" s="1"/>
  <c r="O53" i="20"/>
  <c r="O54" i="20" s="1"/>
  <c r="O51" i="20"/>
  <c r="O52" i="20" s="1"/>
  <c r="O16" i="20"/>
  <c r="O29" i="20" s="1"/>
  <c r="O65" i="20"/>
  <c r="M56" i="20"/>
  <c r="V17" i="28"/>
  <c r="O32" i="20"/>
  <c r="O30" i="20"/>
  <c r="N50" i="20"/>
  <c r="O64" i="20"/>
  <c r="O62" i="20"/>
  <c r="N10" i="28"/>
  <c r="O13" i="28"/>
  <c r="O11" i="28"/>
  <c r="O31" i="20"/>
  <c r="O20" i="20"/>
  <c r="O33" i="20" s="1"/>
  <c r="N14" i="28"/>
  <c r="N12" i="28"/>
  <c r="O58" i="20" l="1"/>
  <c r="N51" i="20"/>
  <c r="N66" i="20" s="1"/>
  <c r="N53" i="20"/>
  <c r="N69" i="20" s="1"/>
  <c r="M59" i="20"/>
  <c r="M70" i="20" s="1"/>
  <c r="M57" i="20"/>
  <c r="M67" i="20" s="1"/>
  <c r="O60" i="20"/>
  <c r="O66" i="20"/>
  <c r="O69" i="20"/>
  <c r="L56" i="20"/>
  <c r="N62" i="20"/>
  <c r="O63" i="20" s="1"/>
  <c r="N64" i="20"/>
  <c r="M50" i="20"/>
  <c r="M10" i="28"/>
  <c r="N13" i="28"/>
  <c r="N11" i="28"/>
  <c r="N12" i="20"/>
  <c r="O28" i="20"/>
  <c r="M14" i="28"/>
  <c r="M12" i="28"/>
  <c r="N19" i="20" l="1"/>
  <c r="N17" i="20"/>
  <c r="N54" i="20" s="1"/>
  <c r="N14" i="20"/>
  <c r="N18" i="20"/>
  <c r="N13" i="20"/>
  <c r="N52" i="20" s="1"/>
  <c r="N15" i="20"/>
  <c r="N28" i="20" s="1"/>
  <c r="M53" i="20"/>
  <c r="M69" i="20" s="1"/>
  <c r="M51" i="20"/>
  <c r="M66" i="20" s="1"/>
  <c r="L59" i="20"/>
  <c r="L70" i="20" s="1"/>
  <c r="L57" i="20"/>
  <c r="L67" i="20" s="1"/>
  <c r="K56" i="20"/>
  <c r="M64" i="20"/>
  <c r="L50" i="20"/>
  <c r="M62" i="20"/>
  <c r="N63" i="20" s="1"/>
  <c r="L10" i="28"/>
  <c r="M11" i="28"/>
  <c r="M13" i="28"/>
  <c r="N23" i="20"/>
  <c r="N25" i="20"/>
  <c r="U19" i="28" s="1"/>
  <c r="M12" i="20"/>
  <c r="L12" i="28"/>
  <c r="L14" i="28"/>
  <c r="N30" i="20" l="1"/>
  <c r="N68" i="20"/>
  <c r="L51" i="20"/>
  <c r="L66" i="20" s="1"/>
  <c r="L53" i="20"/>
  <c r="L69" i="20" s="1"/>
  <c r="K59" i="20"/>
  <c r="K70" i="20" s="1"/>
  <c r="K57" i="20"/>
  <c r="N16" i="20"/>
  <c r="N29" i="20" s="1"/>
  <c r="M18" i="20"/>
  <c r="M15" i="20"/>
  <c r="M28" i="20" s="1"/>
  <c r="M13" i="20"/>
  <c r="M65" i="20" s="1"/>
  <c r="M17" i="20"/>
  <c r="M54" i="20" s="1"/>
  <c r="M19" i="20"/>
  <c r="M14" i="20"/>
  <c r="N65" i="20"/>
  <c r="N58" i="20"/>
  <c r="N60" i="20"/>
  <c r="J56" i="20"/>
  <c r="K67" i="20"/>
  <c r="N32" i="20"/>
  <c r="L64" i="20"/>
  <c r="K50" i="20"/>
  <c r="L62" i="20"/>
  <c r="M63" i="20" s="1"/>
  <c r="O24" i="20"/>
  <c r="U17" i="28"/>
  <c r="V18" i="28" s="1"/>
  <c r="K10" i="28"/>
  <c r="L11" i="28"/>
  <c r="L13" i="28"/>
  <c r="N31" i="20"/>
  <c r="M25" i="20"/>
  <c r="T19" i="28" s="1"/>
  <c r="M23" i="20"/>
  <c r="N20" i="20"/>
  <c r="N33" i="20" s="1"/>
  <c r="L12" i="20"/>
  <c r="K12" i="28"/>
  <c r="K14" i="28"/>
  <c r="J59" i="20" l="1"/>
  <c r="J70" i="20" s="1"/>
  <c r="J57" i="20"/>
  <c r="J67" i="20" s="1"/>
  <c r="L19" i="20"/>
  <c r="L32" i="20" s="1"/>
  <c r="L17" i="20"/>
  <c r="L54" i="20" s="1"/>
  <c r="L14" i="20"/>
  <c r="L15" i="20"/>
  <c r="L28" i="20" s="1"/>
  <c r="L18" i="20"/>
  <c r="L13" i="20"/>
  <c r="L52" i="20" s="1"/>
  <c r="K53" i="20"/>
  <c r="K69" i="20" s="1"/>
  <c r="K51" i="20"/>
  <c r="K66" i="20" s="1"/>
  <c r="M16" i="20"/>
  <c r="M29" i="20" s="1"/>
  <c r="M52" i="20"/>
  <c r="M60" i="20"/>
  <c r="M68" i="20"/>
  <c r="M58" i="20"/>
  <c r="I56" i="20"/>
  <c r="M32" i="20"/>
  <c r="M30" i="20"/>
  <c r="K64" i="20"/>
  <c r="J50" i="20"/>
  <c r="K62" i="20"/>
  <c r="L63" i="20" s="1"/>
  <c r="N24" i="20"/>
  <c r="T17" i="28"/>
  <c r="U18" i="28" s="1"/>
  <c r="K13" i="28"/>
  <c r="K11" i="28"/>
  <c r="M31" i="20"/>
  <c r="L23" i="20"/>
  <c r="L25" i="20"/>
  <c r="S19" i="28" s="1"/>
  <c r="M20" i="20"/>
  <c r="M33" i="20" s="1"/>
  <c r="M27" i="20"/>
  <c r="K12" i="20"/>
  <c r="L68" i="20" l="1"/>
  <c r="L65" i="20"/>
  <c r="L16" i="20"/>
  <c r="L29" i="20" s="1"/>
  <c r="K18" i="20"/>
  <c r="K15" i="20"/>
  <c r="K28" i="20" s="1"/>
  <c r="K13" i="20"/>
  <c r="K65" i="20" s="1"/>
  <c r="K19" i="20"/>
  <c r="K14" i="20"/>
  <c r="K17" i="20"/>
  <c r="K54" i="20" s="1"/>
  <c r="J51" i="20"/>
  <c r="J66" i="20" s="1"/>
  <c r="J53" i="20"/>
  <c r="J69" i="20" s="1"/>
  <c r="I59" i="20"/>
  <c r="I70" i="20" s="1"/>
  <c r="I57" i="20"/>
  <c r="I67" i="20" s="1"/>
  <c r="L30" i="20"/>
  <c r="L58" i="20"/>
  <c r="L60" i="20"/>
  <c r="H56" i="20"/>
  <c r="J64" i="20"/>
  <c r="I50" i="20"/>
  <c r="J62" i="20"/>
  <c r="K63" i="20" s="1"/>
  <c r="T21" i="28"/>
  <c r="M24" i="20"/>
  <c r="S17" i="28"/>
  <c r="T18" i="28" s="1"/>
  <c r="L31" i="20"/>
  <c r="K25" i="20"/>
  <c r="R19" i="28" s="1"/>
  <c r="K23" i="20"/>
  <c r="L20" i="20"/>
  <c r="L33" i="20" s="1"/>
  <c r="L27" i="20"/>
  <c r="L26" i="20"/>
  <c r="J12" i="20"/>
  <c r="K52" i="20" l="1"/>
  <c r="J19" i="20"/>
  <c r="J17" i="20"/>
  <c r="J54" i="20" s="1"/>
  <c r="J14" i="20"/>
  <c r="J18" i="20"/>
  <c r="J13" i="20"/>
  <c r="J52" i="20" s="1"/>
  <c r="J15" i="20"/>
  <c r="J28" i="20" s="1"/>
  <c r="I53" i="20"/>
  <c r="I69" i="20" s="1"/>
  <c r="I51" i="20"/>
  <c r="I66" i="20" s="1"/>
  <c r="H59" i="20"/>
  <c r="H70" i="20" s="1"/>
  <c r="H57" i="20"/>
  <c r="H67" i="20" s="1"/>
  <c r="K16" i="20"/>
  <c r="K29" i="20" s="1"/>
  <c r="S20" i="28"/>
  <c r="K60" i="20"/>
  <c r="K68" i="20"/>
  <c r="G56" i="20"/>
  <c r="K58" i="20"/>
  <c r="K32" i="20"/>
  <c r="K30" i="20"/>
  <c r="I64" i="20"/>
  <c r="H50" i="20"/>
  <c r="I62" i="20"/>
  <c r="J63" i="20" s="1"/>
  <c r="S21" i="28"/>
  <c r="L24" i="20"/>
  <c r="R17" i="28"/>
  <c r="S18" i="28" s="1"/>
  <c r="K31" i="20"/>
  <c r="J23" i="20"/>
  <c r="J25" i="20"/>
  <c r="Q19" i="28" s="1"/>
  <c r="K20" i="20"/>
  <c r="K33" i="20" s="1"/>
  <c r="K27" i="20"/>
  <c r="I12" i="20"/>
  <c r="J65" i="20" l="1"/>
  <c r="H51" i="20"/>
  <c r="H66" i="20" s="1"/>
  <c r="H53" i="20"/>
  <c r="H69" i="20" s="1"/>
  <c r="J16" i="20"/>
  <c r="J29" i="20" s="1"/>
  <c r="I18" i="20"/>
  <c r="I15" i="20"/>
  <c r="I28" i="20" s="1"/>
  <c r="I13" i="20"/>
  <c r="I65" i="20" s="1"/>
  <c r="I17" i="20"/>
  <c r="I54" i="20" s="1"/>
  <c r="I19" i="20"/>
  <c r="I14" i="20"/>
  <c r="S22" i="28"/>
  <c r="G59" i="20"/>
  <c r="G70" i="20" s="1"/>
  <c r="G57" i="20"/>
  <c r="G67" i="20" s="1"/>
  <c r="J60" i="20"/>
  <c r="J68" i="20"/>
  <c r="J58" i="20"/>
  <c r="F56" i="20"/>
  <c r="J32" i="20"/>
  <c r="J30" i="20"/>
  <c r="H64" i="20"/>
  <c r="G50" i="20"/>
  <c r="H62" i="20"/>
  <c r="I63" i="20" s="1"/>
  <c r="R21" i="28"/>
  <c r="K24" i="20"/>
  <c r="Q17" i="28"/>
  <c r="R18" i="28" s="1"/>
  <c r="J31" i="20"/>
  <c r="I25" i="20"/>
  <c r="P19" i="28" s="1"/>
  <c r="I23" i="20"/>
  <c r="J20" i="20"/>
  <c r="J33" i="20" s="1"/>
  <c r="J27" i="20"/>
  <c r="H12" i="20"/>
  <c r="H19" i="20" l="1"/>
  <c r="H17" i="20"/>
  <c r="H54" i="20" s="1"/>
  <c r="H14" i="20"/>
  <c r="H15" i="20"/>
  <c r="H28" i="20" s="1"/>
  <c r="H18" i="20"/>
  <c r="H13" i="20"/>
  <c r="H52" i="20" s="1"/>
  <c r="G53" i="20"/>
  <c r="G69" i="20" s="1"/>
  <c r="G51" i="20"/>
  <c r="G66" i="20" s="1"/>
  <c r="F59" i="20"/>
  <c r="F70" i="20" s="1"/>
  <c r="F57" i="20"/>
  <c r="F67" i="20" s="1"/>
  <c r="I16" i="20"/>
  <c r="I29" i="20" s="1"/>
  <c r="I52" i="20"/>
  <c r="I60" i="20"/>
  <c r="I68" i="20"/>
  <c r="I58" i="20"/>
  <c r="E56" i="20"/>
  <c r="P17" i="28"/>
  <c r="Q18" i="28" s="1"/>
  <c r="I32" i="20"/>
  <c r="I30" i="20"/>
  <c r="G64" i="20"/>
  <c r="F50" i="20"/>
  <c r="G62" i="20"/>
  <c r="H63" i="20" s="1"/>
  <c r="J24" i="20"/>
  <c r="Q21" i="28"/>
  <c r="I31" i="20"/>
  <c r="H23" i="20"/>
  <c r="H25" i="20"/>
  <c r="O19" i="28" s="1"/>
  <c r="I20" i="20"/>
  <c r="I33" i="20" s="1"/>
  <c r="I27" i="20"/>
  <c r="G12" i="20"/>
  <c r="H65" i="20" l="1"/>
  <c r="H68" i="20"/>
  <c r="H16" i="20"/>
  <c r="H29" i="20" s="1"/>
  <c r="G18" i="20"/>
  <c r="G15" i="20"/>
  <c r="G28" i="20" s="1"/>
  <c r="G13" i="20"/>
  <c r="G65" i="20" s="1"/>
  <c r="G19" i="20"/>
  <c r="G14" i="20"/>
  <c r="G17" i="20"/>
  <c r="G54" i="20" s="1"/>
  <c r="E59" i="20"/>
  <c r="E70" i="20" s="1"/>
  <c r="E57" i="20"/>
  <c r="E67" i="20" s="1"/>
  <c r="F51" i="20"/>
  <c r="F66" i="20" s="1"/>
  <c r="F53" i="20"/>
  <c r="F69" i="20" s="1"/>
  <c r="H30" i="20"/>
  <c r="H60" i="20"/>
  <c r="D56" i="20"/>
  <c r="H58" i="20"/>
  <c r="H32" i="20"/>
  <c r="O17" i="28"/>
  <c r="P18" i="28" s="1"/>
  <c r="F64" i="20"/>
  <c r="E50" i="20"/>
  <c r="F62" i="20"/>
  <c r="G63" i="20" s="1"/>
  <c r="I24" i="20"/>
  <c r="P21" i="28"/>
  <c r="H31" i="20"/>
  <c r="G25" i="20"/>
  <c r="N19" i="28" s="1"/>
  <c r="G23" i="20"/>
  <c r="H20" i="20"/>
  <c r="H33" i="20" s="1"/>
  <c r="H27" i="20"/>
  <c r="F12" i="20"/>
  <c r="G52" i="20" l="1"/>
  <c r="F19" i="20"/>
  <c r="F32" i="20" s="1"/>
  <c r="F17" i="20"/>
  <c r="F54" i="20" s="1"/>
  <c r="F14" i="20"/>
  <c r="F18" i="20"/>
  <c r="F13" i="20"/>
  <c r="F52" i="20" s="1"/>
  <c r="F15" i="20"/>
  <c r="F28" i="20" s="1"/>
  <c r="E53" i="20"/>
  <c r="E69" i="20" s="1"/>
  <c r="E51" i="20"/>
  <c r="E66" i="20" s="1"/>
  <c r="G16" i="20"/>
  <c r="G29" i="20" s="1"/>
  <c r="D59" i="20"/>
  <c r="L8" i="33" s="1"/>
  <c r="D57" i="20"/>
  <c r="L7" i="33" s="1"/>
  <c r="G60" i="20"/>
  <c r="G68" i="20"/>
  <c r="G58" i="20"/>
  <c r="G32" i="20"/>
  <c r="G30" i="20"/>
  <c r="E64" i="20"/>
  <c r="D50" i="20"/>
  <c r="D51" i="20" s="1"/>
  <c r="E62" i="20"/>
  <c r="F63" i="20" s="1"/>
  <c r="O21" i="28"/>
  <c r="H24" i="20"/>
  <c r="N17" i="28"/>
  <c r="O18" i="28" s="1"/>
  <c r="G31" i="20"/>
  <c r="F23" i="20"/>
  <c r="F25" i="20"/>
  <c r="M19" i="28" s="1"/>
  <c r="G20" i="20"/>
  <c r="G33" i="20" s="1"/>
  <c r="G27" i="20"/>
  <c r="E12" i="20"/>
  <c r="F16" i="20" l="1"/>
  <c r="F29" i="20" s="1"/>
  <c r="E18" i="20"/>
  <c r="E15" i="20"/>
  <c r="E28" i="20" s="1"/>
  <c r="E13" i="20"/>
  <c r="E65" i="20" s="1"/>
  <c r="E17" i="20"/>
  <c r="E54" i="20" s="1"/>
  <c r="E19" i="20"/>
  <c r="E14" i="20"/>
  <c r="F65" i="20"/>
  <c r="K7" i="33"/>
  <c r="D53" i="20"/>
  <c r="K8" i="33" s="1"/>
  <c r="D67" i="20"/>
  <c r="D70" i="20"/>
  <c r="F60" i="20"/>
  <c r="F68" i="20"/>
  <c r="F58" i="20"/>
  <c r="M17" i="28"/>
  <c r="N18" i="28" s="1"/>
  <c r="F30" i="20"/>
  <c r="D64" i="20"/>
  <c r="D62" i="20"/>
  <c r="N21" i="28"/>
  <c r="G24" i="20"/>
  <c r="F31" i="20"/>
  <c r="E25" i="20"/>
  <c r="L19" i="28" s="1"/>
  <c r="E23" i="20"/>
  <c r="F20" i="20"/>
  <c r="F33" i="20" s="1"/>
  <c r="F27" i="20"/>
  <c r="D12" i="20"/>
  <c r="U38" i="20" l="1"/>
  <c r="U36" i="20"/>
  <c r="U34" i="20"/>
  <c r="U32" i="20"/>
  <c r="U30" i="20"/>
  <c r="U28" i="20"/>
  <c r="U26" i="20"/>
  <c r="U24" i="20"/>
  <c r="U22" i="20"/>
  <c r="U20" i="20"/>
  <c r="U18" i="20"/>
  <c r="U16" i="20"/>
  <c r="U14" i="20"/>
  <c r="T39" i="20"/>
  <c r="T37" i="20"/>
  <c r="T35" i="20"/>
  <c r="T33" i="20"/>
  <c r="T31" i="20"/>
  <c r="T29" i="20"/>
  <c r="T27" i="20"/>
  <c r="T25" i="20"/>
  <c r="T23" i="20"/>
  <c r="T21" i="20"/>
  <c r="T19" i="20"/>
  <c r="T17" i="20"/>
  <c r="T15" i="20"/>
  <c r="T13" i="20"/>
  <c r="U39" i="20"/>
  <c r="U37" i="20"/>
  <c r="U35" i="20"/>
  <c r="U33" i="20"/>
  <c r="U31" i="20"/>
  <c r="U29" i="20"/>
  <c r="U27" i="20"/>
  <c r="U25" i="20"/>
  <c r="U23" i="20"/>
  <c r="U21" i="20"/>
  <c r="U19" i="20"/>
  <c r="U17" i="20"/>
  <c r="U15" i="20"/>
  <c r="U13" i="20"/>
  <c r="T38" i="20"/>
  <c r="T36" i="20"/>
  <c r="T34" i="20"/>
  <c r="T32" i="20"/>
  <c r="T30" i="20"/>
  <c r="T28" i="20"/>
  <c r="T26" i="20"/>
  <c r="T24" i="20"/>
  <c r="T22" i="20"/>
  <c r="T20" i="20"/>
  <c r="T18" i="20"/>
  <c r="T16" i="20"/>
  <c r="T14" i="20"/>
  <c r="D13" i="20"/>
  <c r="D18" i="20"/>
  <c r="D15" i="20"/>
  <c r="D28" i="20" s="1"/>
  <c r="D17" i="20"/>
  <c r="J8" i="33" s="1"/>
  <c r="D19" i="20"/>
  <c r="D14" i="20"/>
  <c r="E16" i="20"/>
  <c r="E29" i="20" s="1"/>
  <c r="E52" i="20"/>
  <c r="D66" i="20"/>
  <c r="E60" i="20"/>
  <c r="E68" i="20"/>
  <c r="E58" i="20"/>
  <c r="E32" i="20"/>
  <c r="E30" i="20"/>
  <c r="E63" i="20"/>
  <c r="D63" i="20"/>
  <c r="M21" i="28"/>
  <c r="F24" i="20"/>
  <c r="L17" i="28"/>
  <c r="M18" i="28" s="1"/>
  <c r="E31" i="20"/>
  <c r="D23" i="20"/>
  <c r="D25" i="20"/>
  <c r="E20" i="20"/>
  <c r="E33" i="20" s="1"/>
  <c r="E27" i="20"/>
  <c r="B2" i="29" l="1"/>
  <c r="B2" i="37"/>
  <c r="C2" i="33"/>
  <c r="R39" i="20"/>
  <c r="J7" i="33"/>
  <c r="X9" i="33"/>
  <c r="X13" i="33"/>
  <c r="X17" i="33"/>
  <c r="X21" i="33"/>
  <c r="X25" i="33"/>
  <c r="X29" i="33"/>
  <c r="Y6" i="33"/>
  <c r="Y10" i="33"/>
  <c r="Y14" i="33"/>
  <c r="Y18" i="33"/>
  <c r="Y22" i="33"/>
  <c r="Y26" i="33"/>
  <c r="Y30" i="33"/>
  <c r="X6" i="33"/>
  <c r="X10" i="33"/>
  <c r="X14" i="33"/>
  <c r="X18" i="33"/>
  <c r="X22" i="33"/>
  <c r="X26" i="33"/>
  <c r="X30" i="33"/>
  <c r="Y7" i="33"/>
  <c r="Y11" i="33"/>
  <c r="Y15" i="33"/>
  <c r="Y19" i="33"/>
  <c r="Y23" i="33"/>
  <c r="Y27" i="33"/>
  <c r="Y31" i="33"/>
  <c r="N8" i="33"/>
  <c r="M8" i="33"/>
  <c r="X7" i="33"/>
  <c r="X11" i="33"/>
  <c r="X15" i="33"/>
  <c r="X19" i="33"/>
  <c r="X23" i="33"/>
  <c r="X27" i="33"/>
  <c r="X31" i="33"/>
  <c r="Y8" i="33"/>
  <c r="Y12" i="33"/>
  <c r="Y16" i="33"/>
  <c r="Y20" i="33"/>
  <c r="Y24" i="33"/>
  <c r="Y28" i="33"/>
  <c r="Y32" i="33"/>
  <c r="X8" i="33"/>
  <c r="X12" i="33"/>
  <c r="X16" i="33"/>
  <c r="X20" i="33"/>
  <c r="X24" i="33"/>
  <c r="X28" i="33"/>
  <c r="X32" i="33"/>
  <c r="Y9" i="33"/>
  <c r="Y13" i="33"/>
  <c r="Y17" i="33"/>
  <c r="Y21" i="33"/>
  <c r="Y25" i="33"/>
  <c r="Y29" i="33"/>
  <c r="R13" i="20"/>
  <c r="V6" i="33" s="1"/>
  <c r="D20" i="20"/>
  <c r="R32" i="20"/>
  <c r="R37" i="20"/>
  <c r="R16" i="20"/>
  <c r="R21" i="20"/>
  <c r="R38" i="20"/>
  <c r="S14" i="20"/>
  <c r="S16" i="20"/>
  <c r="S18" i="20"/>
  <c r="S20" i="20"/>
  <c r="S22" i="20"/>
  <c r="S24" i="20"/>
  <c r="S26" i="20"/>
  <c r="S28" i="20"/>
  <c r="S30" i="20"/>
  <c r="S32" i="20"/>
  <c r="S34" i="20"/>
  <c r="S36" i="20"/>
  <c r="S38" i="20"/>
  <c r="S13" i="20"/>
  <c r="W6" i="33" s="1"/>
  <c r="S15" i="20"/>
  <c r="S17" i="20"/>
  <c r="S19" i="20"/>
  <c r="S21" i="20"/>
  <c r="S23" i="20"/>
  <c r="S25" i="20"/>
  <c r="S27" i="20"/>
  <c r="S29" i="20"/>
  <c r="S31" i="20"/>
  <c r="S33" i="20"/>
  <c r="S35" i="20"/>
  <c r="S37" i="20"/>
  <c r="S39" i="20"/>
  <c r="R24" i="20"/>
  <c r="R29" i="20"/>
  <c r="R22" i="20"/>
  <c r="R27" i="20"/>
  <c r="R20" i="20"/>
  <c r="R28" i="20"/>
  <c r="R36" i="20"/>
  <c r="R17" i="20"/>
  <c r="R25" i="20"/>
  <c r="R33" i="20"/>
  <c r="R18" i="20"/>
  <c r="R30" i="20"/>
  <c r="R19" i="20"/>
  <c r="R35" i="20"/>
  <c r="R26" i="20"/>
  <c r="R34" i="20"/>
  <c r="R15" i="20"/>
  <c r="R23" i="20"/>
  <c r="R31" i="20"/>
  <c r="R14" i="20"/>
  <c r="D26" i="20"/>
  <c r="D65" i="20"/>
  <c r="D52" i="20"/>
  <c r="D58" i="20"/>
  <c r="D69" i="20"/>
  <c r="D32" i="20"/>
  <c r="L21" i="28"/>
  <c r="K19" i="28"/>
  <c r="D16" i="20"/>
  <c r="D24" i="20"/>
  <c r="K17" i="28"/>
  <c r="D27" i="20"/>
  <c r="C6" i="33" s="1"/>
  <c r="E24" i="20"/>
  <c r="C2" i="29" l="1"/>
  <c r="C6" i="29" s="1"/>
  <c r="E6" i="29" s="1"/>
  <c r="C2" i="37"/>
  <c r="V7" i="33"/>
  <c r="V16" i="33"/>
  <c r="V27" i="33"/>
  <c r="V28" i="33"/>
  <c r="V23" i="33"/>
  <c r="V26" i="33"/>
  <c r="V10" i="33"/>
  <c r="V21" i="33"/>
  <c r="V15" i="33"/>
  <c r="W32" i="33"/>
  <c r="W28" i="33"/>
  <c r="W24" i="33"/>
  <c r="W20" i="33"/>
  <c r="W16" i="33"/>
  <c r="W12" i="33"/>
  <c r="W8" i="33"/>
  <c r="W31" i="33"/>
  <c r="W27" i="33"/>
  <c r="W23" i="33"/>
  <c r="W19" i="33"/>
  <c r="W15" i="33"/>
  <c r="W11" i="33"/>
  <c r="W7" i="33"/>
  <c r="V14" i="33"/>
  <c r="V30" i="33"/>
  <c r="M7" i="33"/>
  <c r="N7" i="33"/>
  <c r="D2" i="33"/>
  <c r="J5" i="33" s="1"/>
  <c r="D6" i="33"/>
  <c r="F6" i="33" s="1"/>
  <c r="V24" i="33"/>
  <c r="V8" i="33"/>
  <c r="V19" i="33"/>
  <c r="V12" i="33"/>
  <c r="V11" i="33"/>
  <c r="V18" i="33"/>
  <c r="V29" i="33"/>
  <c r="V13" i="33"/>
  <c r="V20" i="33"/>
  <c r="V22" i="33"/>
  <c r="V17" i="33"/>
  <c r="W30" i="33"/>
  <c r="W26" i="33"/>
  <c r="W22" i="33"/>
  <c r="W18" i="33"/>
  <c r="W14" i="33"/>
  <c r="W10" i="33"/>
  <c r="W29" i="33"/>
  <c r="W25" i="33"/>
  <c r="W21" i="33"/>
  <c r="W17" i="33"/>
  <c r="W13" i="33"/>
  <c r="W9" i="33"/>
  <c r="V31" i="33"/>
  <c r="V9" i="33"/>
  <c r="V25" i="33"/>
  <c r="V32" i="33"/>
  <c r="D29" i="20"/>
  <c r="K18" i="28"/>
  <c r="L18" i="28"/>
  <c r="D6" i="29" l="1"/>
  <c r="C5" i="37"/>
  <c r="D5" i="37" s="1"/>
  <c r="I5" i="37"/>
  <c r="J5" i="37" s="1"/>
  <c r="L5" i="33"/>
  <c r="K5" i="33"/>
  <c r="E6" i="33"/>
  <c r="D31" i="20"/>
  <c r="C7" i="33" s="1"/>
  <c r="D68" i="20"/>
  <c r="D30" i="20"/>
  <c r="D7" i="33" s="1"/>
  <c r="D60" i="20"/>
  <c r="D54" i="20"/>
  <c r="F7" i="33" l="1"/>
  <c r="G9" i="29"/>
  <c r="F9" i="29"/>
  <c r="K20" i="28"/>
  <c r="D9" i="33" s="1"/>
  <c r="K21" i="28"/>
  <c r="D33" i="20"/>
  <c r="O27" i="20"/>
  <c r="V21" i="28" s="1"/>
  <c r="N27" i="20"/>
  <c r="U21" i="28" s="1"/>
  <c r="C9" i="33" l="1"/>
  <c r="F9" i="33" s="1"/>
  <c r="E7" i="33"/>
  <c r="K22" i="28"/>
  <c r="C6" i="28"/>
  <c r="C9" i="28" s="1"/>
  <c r="F9" i="28" s="1"/>
  <c r="N26" i="20"/>
  <c r="M26" i="20"/>
  <c r="O26" i="20"/>
  <c r="E9" i="33" l="1"/>
  <c r="V20" i="28"/>
  <c r="V22" i="28" s="1"/>
  <c r="U20" i="28"/>
  <c r="U22" i="28" s="1"/>
  <c r="T20" i="28"/>
  <c r="T22" i="28" s="1"/>
  <c r="H26" i="20"/>
  <c r="G26" i="20"/>
  <c r="K26" i="20"/>
  <c r="F26" i="20"/>
  <c r="J26" i="20"/>
  <c r="E26" i="20"/>
  <c r="I26" i="20"/>
  <c r="P20" i="28" l="1"/>
  <c r="P22" i="28" s="1"/>
  <c r="Q20" i="28"/>
  <c r="Q22" i="28" s="1"/>
  <c r="R20" i="28"/>
  <c r="O20" i="28"/>
  <c r="O22" i="28" s="1"/>
  <c r="L20" i="28"/>
  <c r="L22" i="28" s="1"/>
  <c r="M20" i="28"/>
  <c r="M22" i="28" s="1"/>
  <c r="N20" i="28"/>
  <c r="N22" i="28" s="1"/>
  <c r="R22" i="28" l="1"/>
  <c r="D6" i="28"/>
  <c r="D9" i="28" s="1"/>
  <c r="E9" i="28" s="1"/>
  <c r="E6" i="28" l="1"/>
  <c r="F6" i="28"/>
</calcChain>
</file>

<file path=xl/sharedStrings.xml><?xml version="1.0" encoding="utf-8"?>
<sst xmlns="http://schemas.openxmlformats.org/spreadsheetml/2006/main" count="1582" uniqueCount="844">
  <si>
    <t>Доходы</t>
  </si>
  <si>
    <t>план</t>
  </si>
  <si>
    <t>факт</t>
  </si>
  <si>
    <t>статья</t>
  </si>
  <si>
    <t>Значения</t>
  </si>
  <si>
    <t>код</t>
  </si>
  <si>
    <t>Главное меню</t>
  </si>
  <si>
    <t>имя</t>
  </si>
  <si>
    <t>значение</t>
  </si>
  <si>
    <t>размерность</t>
  </si>
  <si>
    <t>делитель</t>
  </si>
  <si>
    <t>Код</t>
  </si>
  <si>
    <t>ном стр</t>
  </si>
  <si>
    <t>откл</t>
  </si>
  <si>
    <t>Расходы</t>
  </si>
  <si>
    <t>Прибыль</t>
  </si>
  <si>
    <t>вып%</t>
  </si>
  <si>
    <t>План-факт анализ доходов и расходов</t>
  </si>
  <si>
    <t>номенклатура</t>
  </si>
  <si>
    <t>Экран</t>
  </si>
  <si>
    <t>Дата</t>
  </si>
  <si>
    <t>тренд</t>
  </si>
  <si>
    <t>Выручка</t>
  </si>
  <si>
    <t>ВП</t>
  </si>
  <si>
    <t>Ф_В_10</t>
  </si>
  <si>
    <t>Ф_В_11</t>
  </si>
  <si>
    <t>Ф_В_13</t>
  </si>
  <si>
    <t>Ф_В_14</t>
  </si>
  <si>
    <t>Ф_В_15</t>
  </si>
  <si>
    <t>Ф_В_16</t>
  </si>
  <si>
    <t>Ф_В_17</t>
  </si>
  <si>
    <t>Ф_В_18</t>
  </si>
  <si>
    <t>Ф_В_19</t>
  </si>
  <si>
    <t>Ф_В_20</t>
  </si>
  <si>
    <t>Ф_В_22</t>
  </si>
  <si>
    <t>Ф_В_23</t>
  </si>
  <si>
    <t>Ф_В_25</t>
  </si>
  <si>
    <t>Ф_В_26</t>
  </si>
  <si>
    <t>Ф_В_27</t>
  </si>
  <si>
    <t>Ф_ВП_10</t>
  </si>
  <si>
    <t>Ф_ВП_11</t>
  </si>
  <si>
    <t>Ф_ВП_13</t>
  </si>
  <si>
    <t>Ф_ВП_14</t>
  </si>
  <si>
    <t>Ф_ВП_15</t>
  </si>
  <si>
    <t>Ф_ВП_16</t>
  </si>
  <si>
    <t>Ф_ВП_17</t>
  </si>
  <si>
    <t>Ф_ВП_18</t>
  </si>
  <si>
    <t>Ф_ВП_19</t>
  </si>
  <si>
    <t>Ф_ВП_20</t>
  </si>
  <si>
    <t>Ф_ВП_22</t>
  </si>
  <si>
    <t>Ф_ВП_23</t>
  </si>
  <si>
    <t>Ф_ВП_26</t>
  </si>
  <si>
    <t>Ф_ВП_25</t>
  </si>
  <si>
    <t>Ф_ВП_27</t>
  </si>
  <si>
    <t>П_В_10</t>
  </si>
  <si>
    <t>П_В_11</t>
  </si>
  <si>
    <t>П_В_13</t>
  </si>
  <si>
    <t>П_В_14</t>
  </si>
  <si>
    <t>П_В_15</t>
  </si>
  <si>
    <t>П_В_16</t>
  </si>
  <si>
    <t>П_В_17</t>
  </si>
  <si>
    <t>П_В_18</t>
  </si>
  <si>
    <t>П_В_19</t>
  </si>
  <si>
    <t>П_В_20</t>
  </si>
  <si>
    <t>П_В_22</t>
  </si>
  <si>
    <t>П_В_23</t>
  </si>
  <si>
    <t>П_В_25</t>
  </si>
  <si>
    <t>П_В_26</t>
  </si>
  <si>
    <t>П_В_27</t>
  </si>
  <si>
    <t>Выручка итого</t>
  </si>
  <si>
    <t>Выручка прогноз</t>
  </si>
  <si>
    <t>Ф_В</t>
  </si>
  <si>
    <t>Пр_В</t>
  </si>
  <si>
    <t>ВП итого</t>
  </si>
  <si>
    <t>ВП прогноз</t>
  </si>
  <si>
    <t>Ф_ВП</t>
  </si>
  <si>
    <t>Пр_ВП</t>
  </si>
  <si>
    <t>П_ВП_10</t>
  </si>
  <si>
    <t>П_ВП_11</t>
  </si>
  <si>
    <t>П_ВП_13</t>
  </si>
  <si>
    <t>П_ВП_14</t>
  </si>
  <si>
    <t>П_ВП_15</t>
  </si>
  <si>
    <t>П_ВП_16</t>
  </si>
  <si>
    <t>П_ВП_17</t>
  </si>
  <si>
    <t>П_ВП_18</t>
  </si>
  <si>
    <t>П_ВП_19</t>
  </si>
  <si>
    <t>П_ВП_20</t>
  </si>
  <si>
    <t>П_ВП_22</t>
  </si>
  <si>
    <t>П_ВП_23</t>
  </si>
  <si>
    <t>П_ВП_26</t>
  </si>
  <si>
    <t>П_ВП_27</t>
  </si>
  <si>
    <t>Откл ВП</t>
  </si>
  <si>
    <t>Данные для диаграмм</t>
  </si>
  <si>
    <t>название диаграмм</t>
  </si>
  <si>
    <t>План-Факт выручка</t>
  </si>
  <si>
    <t>План-Факт ВП</t>
  </si>
  <si>
    <t>факт Выручка</t>
  </si>
  <si>
    <t>план Выручка</t>
  </si>
  <si>
    <t>прогноз Выручка</t>
  </si>
  <si>
    <t>откл Выручка</t>
  </si>
  <si>
    <t>факт ВП</t>
  </si>
  <si>
    <t>план ВП</t>
  </si>
  <si>
    <t>прогноз ВП</t>
  </si>
  <si>
    <t>откл ВП</t>
  </si>
  <si>
    <t>Откл Выручка</t>
  </si>
  <si>
    <t>Ф_В_1</t>
  </si>
  <si>
    <t>Ф_В_3</t>
  </si>
  <si>
    <t>Ф_В_4</t>
  </si>
  <si>
    <t>Ф_В_5</t>
  </si>
  <si>
    <t>Ф_В_6</t>
  </si>
  <si>
    <t>Ф_В_7</t>
  </si>
  <si>
    <t>Ф_В_8</t>
  </si>
  <si>
    <t>Ф_ВП_1</t>
  </si>
  <si>
    <t>Ф_ВП_3</t>
  </si>
  <si>
    <t>Ф_ВП_4</t>
  </si>
  <si>
    <t>Ф_ВП_5</t>
  </si>
  <si>
    <t>Ф_ВП_6</t>
  </si>
  <si>
    <t>Ф_ВП_7</t>
  </si>
  <si>
    <t>Ф_ВП_8</t>
  </si>
  <si>
    <t>П_В_1</t>
  </si>
  <si>
    <t>П_В_3</t>
  </si>
  <si>
    <t>П_В_4</t>
  </si>
  <si>
    <t>П_В_5</t>
  </si>
  <si>
    <t>П_В_6</t>
  </si>
  <si>
    <t>П_В_7</t>
  </si>
  <si>
    <t>П_В_8</t>
  </si>
  <si>
    <t>П_ВП_1</t>
  </si>
  <si>
    <t>П_ВП_3</t>
  </si>
  <si>
    <t>П_ВП_4</t>
  </si>
  <si>
    <t>П_ВП_5</t>
  </si>
  <si>
    <t>П_ВП_6</t>
  </si>
  <si>
    <t>П_ВП_7</t>
  </si>
  <si>
    <t>П_ВП_8</t>
  </si>
  <si>
    <t>П_ВП_25</t>
  </si>
  <si>
    <t>название диаграммы</t>
  </si>
  <si>
    <t>Рентабельность</t>
  </si>
  <si>
    <t>%</t>
  </si>
  <si>
    <t>факт Рентабельность</t>
  </si>
  <si>
    <t>план Рентабельность</t>
  </si>
  <si>
    <t>откл Рентабельность</t>
  </si>
  <si>
    <t>Оборачиваемость</t>
  </si>
  <si>
    <t>00 прогноз</t>
  </si>
  <si>
    <t>01 прогноз</t>
  </si>
  <si>
    <t>03 прогноз</t>
  </si>
  <si>
    <t>04 прогноз</t>
  </si>
  <si>
    <t>05 прогноз</t>
  </si>
  <si>
    <t>06 прогноз</t>
  </si>
  <si>
    <t>07 прогноз</t>
  </si>
  <si>
    <t>Пр_В_1</t>
  </si>
  <si>
    <t>Пр_В_3</t>
  </si>
  <si>
    <t>Пр_В_4</t>
  </si>
  <si>
    <t>Пр_В_5</t>
  </si>
  <si>
    <t>Пр_В_6</t>
  </si>
  <si>
    <t>Пр_В_7</t>
  </si>
  <si>
    <t>Валовая прибыль</t>
  </si>
  <si>
    <t>08 прогноз</t>
  </si>
  <si>
    <t>Пр_В_8</t>
  </si>
  <si>
    <t>10 прогноз</t>
  </si>
  <si>
    <t>Пр_В_10</t>
  </si>
  <si>
    <t>11 прогноз</t>
  </si>
  <si>
    <t>Пр_В_11</t>
  </si>
  <si>
    <t>13 прогноз</t>
  </si>
  <si>
    <t>Пр_В_13</t>
  </si>
  <si>
    <t>14 прогноз</t>
  </si>
  <si>
    <t>Пр_В_14</t>
  </si>
  <si>
    <t>15 прогноз</t>
  </si>
  <si>
    <t>Пр_В_15</t>
  </si>
  <si>
    <t>151 прогноз</t>
  </si>
  <si>
    <t>16 прогноз</t>
  </si>
  <si>
    <t>Пр_В_16</t>
  </si>
  <si>
    <t>17 прогноз</t>
  </si>
  <si>
    <t>Пр_В_17</t>
  </si>
  <si>
    <t>18 прогноз</t>
  </si>
  <si>
    <t>Пр_В_18</t>
  </si>
  <si>
    <t>19 прогноз</t>
  </si>
  <si>
    <t>Пр_В_19</t>
  </si>
  <si>
    <t>20 прогноз</t>
  </si>
  <si>
    <t>Пр_В_20</t>
  </si>
  <si>
    <t>22 прогноз</t>
  </si>
  <si>
    <t>Пр_В_22</t>
  </si>
  <si>
    <t>23 прогноз</t>
  </si>
  <si>
    <t>Пр_В_23</t>
  </si>
  <si>
    <t>26 прогноз</t>
  </si>
  <si>
    <t>Пр_В_26</t>
  </si>
  <si>
    <t>27 прогноз</t>
  </si>
  <si>
    <t>Пр_В_27</t>
  </si>
  <si>
    <t>Пр_В_25</t>
  </si>
  <si>
    <t>25 прогноз</t>
  </si>
  <si>
    <t>28 прогноз</t>
  </si>
  <si>
    <t>Акция прогноз</t>
  </si>
  <si>
    <t>ГЖП прогноз</t>
  </si>
  <si>
    <t>Пр_ВП_1</t>
  </si>
  <si>
    <t>Пр_ВП_3</t>
  </si>
  <si>
    <t>Пр_ВП_4</t>
  </si>
  <si>
    <t>Пр_ВП_5</t>
  </si>
  <si>
    <t>Пр_ВП_6</t>
  </si>
  <si>
    <t>Пр_ВП_7</t>
  </si>
  <si>
    <t>Пр_ВП_8</t>
  </si>
  <si>
    <t>Пр_ВП_10</t>
  </si>
  <si>
    <t>Пр_ВП_11</t>
  </si>
  <si>
    <t>Пр_ВП_13</t>
  </si>
  <si>
    <t>Пр_ВП_14</t>
  </si>
  <si>
    <t>Пр_ВП_15</t>
  </si>
  <si>
    <t>Пр_ВП_16</t>
  </si>
  <si>
    <t>Пр_ВП_17</t>
  </si>
  <si>
    <t>Пр_ВП_18</t>
  </si>
  <si>
    <t>Пр_ВП_19</t>
  </si>
  <si>
    <t>Пр_ВП_20</t>
  </si>
  <si>
    <t>Пр_ВП_22</t>
  </si>
  <si>
    <t>Пр_ВП_23</t>
  </si>
  <si>
    <t>Пр_ВП_25</t>
  </si>
  <si>
    <t>Пр_ВП_26</t>
  </si>
  <si>
    <t>Пр_ВП_27</t>
  </si>
  <si>
    <t>вып %</t>
  </si>
  <si>
    <t>План-факт анализ продаж</t>
  </si>
  <si>
    <t>Ф_В_2</t>
  </si>
  <si>
    <t>Пр_В_2</t>
  </si>
  <si>
    <t>Ф_В_9</t>
  </si>
  <si>
    <t>Пр_В_9</t>
  </si>
  <si>
    <t>Ф_В_12</t>
  </si>
  <si>
    <t>Пр_В_12</t>
  </si>
  <si>
    <t>Ф_В_21</t>
  </si>
  <si>
    <t>Ф_В_24</t>
  </si>
  <si>
    <t>Пр_В_24</t>
  </si>
  <si>
    <t>Пр_В_21</t>
  </si>
  <si>
    <t>Ф_ВП_2</t>
  </si>
  <si>
    <t>Пр_ВП_2</t>
  </si>
  <si>
    <t>Ф_ВП_9</t>
  </si>
  <si>
    <t>Пр_ВП_9</t>
  </si>
  <si>
    <t>Ф_ВП_12</t>
  </si>
  <si>
    <t>Пр_ВП_12</t>
  </si>
  <si>
    <t>Ф_ВП_21</t>
  </si>
  <si>
    <t>Пр_ВП_21</t>
  </si>
  <si>
    <t>Ф_ВП_24</t>
  </si>
  <si>
    <t>Пр_ВП_24</t>
  </si>
  <si>
    <t>П_В_2</t>
  </si>
  <si>
    <t>П_В_9</t>
  </si>
  <si>
    <t>П_В_12</t>
  </si>
  <si>
    <t>П_В_21</t>
  </si>
  <si>
    <t>П_В_24</t>
  </si>
  <si>
    <t>П_ВП_2</t>
  </si>
  <si>
    <t>П_ВП_9</t>
  </si>
  <si>
    <t>П_ВП_12</t>
  </si>
  <si>
    <t>П_ВП_21</t>
  </si>
  <si>
    <t>П_ВП_24</t>
  </si>
  <si>
    <t>П_В</t>
  </si>
  <si>
    <t>П_ВП</t>
  </si>
  <si>
    <t>Выбрать категорию</t>
  </si>
  <si>
    <t>руб.</t>
  </si>
  <si>
    <t>О_1</t>
  </si>
  <si>
    <t>О_2</t>
  </si>
  <si>
    <t>О_3</t>
  </si>
  <si>
    <t>О_4</t>
  </si>
  <si>
    <t>О_5</t>
  </si>
  <si>
    <t>О_6</t>
  </si>
  <si>
    <t>О_7</t>
  </si>
  <si>
    <t>О_8</t>
  </si>
  <si>
    <t>О_9</t>
  </si>
  <si>
    <t>О_10</t>
  </si>
  <si>
    <t>О_11</t>
  </si>
  <si>
    <t>О_12</t>
  </si>
  <si>
    <t>О_13</t>
  </si>
  <si>
    <t>О_14</t>
  </si>
  <si>
    <t>О_15</t>
  </si>
  <si>
    <t>О_16</t>
  </si>
  <si>
    <t>О_17</t>
  </si>
  <si>
    <t>О_18</t>
  </si>
  <si>
    <t>О_19</t>
  </si>
  <si>
    <t>О_20</t>
  </si>
  <si>
    <t>О_21</t>
  </si>
  <si>
    <t>О_22</t>
  </si>
  <si>
    <t>О_23</t>
  </si>
  <si>
    <t>О_24</t>
  </si>
  <si>
    <t>О_25</t>
  </si>
  <si>
    <t>О_26</t>
  </si>
  <si>
    <t>О_27</t>
  </si>
  <si>
    <t>О</t>
  </si>
  <si>
    <t>Остатки</t>
  </si>
  <si>
    <t>Д_1</t>
  </si>
  <si>
    <t>Д_2</t>
  </si>
  <si>
    <t>Д_3</t>
  </si>
  <si>
    <t>Д_4</t>
  </si>
  <si>
    <t>Д_5</t>
  </si>
  <si>
    <t>Д_6</t>
  </si>
  <si>
    <t>Д_7</t>
  </si>
  <si>
    <t>Д_8</t>
  </si>
  <si>
    <t>Д_9</t>
  </si>
  <si>
    <t>Д_10</t>
  </si>
  <si>
    <t>Д_11</t>
  </si>
  <si>
    <t>Д_12</t>
  </si>
  <si>
    <t>Д_13</t>
  </si>
  <si>
    <t>Д_14</t>
  </si>
  <si>
    <t>Д_15</t>
  </si>
  <si>
    <t>Д_16</t>
  </si>
  <si>
    <t>Д_17</t>
  </si>
  <si>
    <t>Д_18</t>
  </si>
  <si>
    <t>Д_19</t>
  </si>
  <si>
    <t>Д_20</t>
  </si>
  <si>
    <t>Д_21</t>
  </si>
  <si>
    <t>Д_22</t>
  </si>
  <si>
    <t>Д_23</t>
  </si>
  <si>
    <t>Д_24</t>
  </si>
  <si>
    <t>Д_25</t>
  </si>
  <si>
    <t>Д_26</t>
  </si>
  <si>
    <t>Д_27</t>
  </si>
  <si>
    <t>Д</t>
  </si>
  <si>
    <t>текущий</t>
  </si>
  <si>
    <t>прошлый</t>
  </si>
  <si>
    <t>позапрошлый</t>
  </si>
  <si>
    <t>Остатки тек</t>
  </si>
  <si>
    <t>Остатки прош</t>
  </si>
  <si>
    <t>Остатки позапр</t>
  </si>
  <si>
    <t>откл тек-прош</t>
  </si>
  <si>
    <t>откл тек-позапр</t>
  </si>
  <si>
    <t>Оборот тек</t>
  </si>
  <si>
    <t>Оборот прош</t>
  </si>
  <si>
    <t>Оборот позапр</t>
  </si>
  <si>
    <t>Динамика продаж</t>
  </si>
  <si>
    <t>Динамика запасов</t>
  </si>
  <si>
    <t>Откл Выр прош-тек</t>
  </si>
  <si>
    <t>Откл ВП прош-тек</t>
  </si>
  <si>
    <t>Данные для диаграммы</t>
  </si>
  <si>
    <t>Выручка текущая</t>
  </si>
  <si>
    <t>Выручка прошлая</t>
  </si>
  <si>
    <t>Выручка позапрошлая</t>
  </si>
  <si>
    <t>ВП текущая</t>
  </si>
  <si>
    <t>ВП прошлая</t>
  </si>
  <si>
    <t>ВП позапрошлая</t>
  </si>
  <si>
    <t>Отчет по продажам</t>
  </si>
  <si>
    <t>к прошл.</t>
  </si>
  <si>
    <t>к позапр.</t>
  </si>
  <si>
    <t>Номенклатура</t>
  </si>
  <si>
    <t>Пл-Факт Выр</t>
  </si>
  <si>
    <t>Пл-Факт ВП</t>
  </si>
  <si>
    <t>Запасы</t>
  </si>
  <si>
    <t>Отчет по оборачиваемости</t>
  </si>
  <si>
    <t>Оборот, дней</t>
  </si>
  <si>
    <t>Запасы, руб.</t>
  </si>
  <si>
    <t>Динамика запасов (без столото)</t>
  </si>
  <si>
    <t>11 киоск</t>
  </si>
  <si>
    <t>13 киоск</t>
  </si>
  <si>
    <t>15 киоск</t>
  </si>
  <si>
    <t>17 киоск</t>
  </si>
  <si>
    <t>18 киоск</t>
  </si>
  <si>
    <t>19 киоск</t>
  </si>
  <si>
    <t>2 киоск</t>
  </si>
  <si>
    <t>23 киоск</t>
  </si>
  <si>
    <t>27 киоск</t>
  </si>
  <si>
    <t>28 киоск</t>
  </si>
  <si>
    <t>30 киоск</t>
  </si>
  <si>
    <t>32 киоск</t>
  </si>
  <si>
    <t>33 киоск</t>
  </si>
  <si>
    <t>39 киоск</t>
  </si>
  <si>
    <t>40 киоск</t>
  </si>
  <si>
    <t>41 киоск</t>
  </si>
  <si>
    <t>42 киоск</t>
  </si>
  <si>
    <t>45 киоск</t>
  </si>
  <si>
    <t>46 киоск</t>
  </si>
  <si>
    <t>48 киоск</t>
  </si>
  <si>
    <t>58 киоск</t>
  </si>
  <si>
    <t>59 киоск</t>
  </si>
  <si>
    <t>61 киоск</t>
  </si>
  <si>
    <t>65 киоск</t>
  </si>
  <si>
    <t>7 киоск</t>
  </si>
  <si>
    <t>70 киоск</t>
  </si>
  <si>
    <t>9 киоск</t>
  </si>
  <si>
    <t>ТТ</t>
  </si>
  <si>
    <t>Оборот</t>
  </si>
  <si>
    <t>О_28</t>
  </si>
  <si>
    <t>О_29</t>
  </si>
  <si>
    <t>О_30</t>
  </si>
  <si>
    <t>О_31</t>
  </si>
  <si>
    <t>О_32</t>
  </si>
  <si>
    <t>О_33</t>
  </si>
  <si>
    <t>О_34</t>
  </si>
  <si>
    <t>О_35</t>
  </si>
  <si>
    <t>О_36</t>
  </si>
  <si>
    <t>О_37</t>
  </si>
  <si>
    <t>О_38</t>
  </si>
  <si>
    <t>О_39</t>
  </si>
  <si>
    <t>О_40</t>
  </si>
  <si>
    <t>О_41</t>
  </si>
  <si>
    <t>О_42</t>
  </si>
  <si>
    <t>О_43</t>
  </si>
  <si>
    <t>О_44</t>
  </si>
  <si>
    <t>О_45</t>
  </si>
  <si>
    <t>О_46</t>
  </si>
  <si>
    <t>О_47</t>
  </si>
  <si>
    <t>О_48</t>
  </si>
  <si>
    <t>О_49</t>
  </si>
  <si>
    <t>О_50</t>
  </si>
  <si>
    <t>О_51</t>
  </si>
  <si>
    <t>О_52</t>
  </si>
  <si>
    <t>О_53</t>
  </si>
  <si>
    <t>О_54</t>
  </si>
  <si>
    <t>О_55</t>
  </si>
  <si>
    <t>О_56</t>
  </si>
  <si>
    <t>О_57</t>
  </si>
  <si>
    <t>О_58</t>
  </si>
  <si>
    <t>О_59</t>
  </si>
  <si>
    <t>О_60</t>
  </si>
  <si>
    <t>О_61</t>
  </si>
  <si>
    <t>О_62</t>
  </si>
  <si>
    <t>О_63</t>
  </si>
  <si>
    <t>О_64</t>
  </si>
  <si>
    <t>О_65</t>
  </si>
  <si>
    <t>О_66</t>
  </si>
  <si>
    <t>О_67</t>
  </si>
  <si>
    <t>О_68</t>
  </si>
  <si>
    <t>О_69</t>
  </si>
  <si>
    <t>О_70</t>
  </si>
  <si>
    <t>О_71</t>
  </si>
  <si>
    <t>О_72</t>
  </si>
  <si>
    <t>О_73</t>
  </si>
  <si>
    <t>Оборот итого</t>
  </si>
  <si>
    <t>Кол-во чеков</t>
  </si>
  <si>
    <t>Ч_1</t>
  </si>
  <si>
    <t>Ч_2</t>
  </si>
  <si>
    <t>Ч_3</t>
  </si>
  <si>
    <t>Ч_4</t>
  </si>
  <si>
    <t>Ч_5</t>
  </si>
  <si>
    <t>Ч_6</t>
  </si>
  <si>
    <t>Ч_7</t>
  </si>
  <si>
    <t>Ч_8</t>
  </si>
  <si>
    <t>Ч_9</t>
  </si>
  <si>
    <t>Ч_10</t>
  </si>
  <si>
    <t>Ч_11</t>
  </si>
  <si>
    <t>Ч_12</t>
  </si>
  <si>
    <t>Ч_13</t>
  </si>
  <si>
    <t>Ч_14</t>
  </si>
  <si>
    <t>Ч_15</t>
  </si>
  <si>
    <t>Ч_16</t>
  </si>
  <si>
    <t>Ч_17</t>
  </si>
  <si>
    <t>Ч_18</t>
  </si>
  <si>
    <t>Ч_19</t>
  </si>
  <si>
    <t>Ч_20</t>
  </si>
  <si>
    <t>Ч_21</t>
  </si>
  <si>
    <t>Ч_22</t>
  </si>
  <si>
    <t>Ч_23</t>
  </si>
  <si>
    <t>Ч_24</t>
  </si>
  <si>
    <t>Ч_25</t>
  </si>
  <si>
    <t>Ч_26</t>
  </si>
  <si>
    <t>Ч_27</t>
  </si>
  <si>
    <t>Ч_28</t>
  </si>
  <si>
    <t>Ч_29</t>
  </si>
  <si>
    <t>Ч_30</t>
  </si>
  <si>
    <t>Ч_31</t>
  </si>
  <si>
    <t>Ч_32</t>
  </si>
  <si>
    <t>Ч_33</t>
  </si>
  <si>
    <t>Ч_34</t>
  </si>
  <si>
    <t>Ч_35</t>
  </si>
  <si>
    <t>Ч_36</t>
  </si>
  <si>
    <t>Ч_37</t>
  </si>
  <si>
    <t>Ч_38</t>
  </si>
  <si>
    <t>Ч_39</t>
  </si>
  <si>
    <t>Ч_40</t>
  </si>
  <si>
    <t>Ч_41</t>
  </si>
  <si>
    <t>Ч_42</t>
  </si>
  <si>
    <t>Ч_43</t>
  </si>
  <si>
    <t>Ч_44</t>
  </si>
  <si>
    <t>Ч_45</t>
  </si>
  <si>
    <t>Ч_46</t>
  </si>
  <si>
    <t>Ч_47</t>
  </si>
  <si>
    <t>Ч_48</t>
  </si>
  <si>
    <t>Ч_49</t>
  </si>
  <si>
    <t>Ч_50</t>
  </si>
  <si>
    <t>Ч_51</t>
  </si>
  <si>
    <t>Ч_52</t>
  </si>
  <si>
    <t>Ч_53</t>
  </si>
  <si>
    <t>Ч_54</t>
  </si>
  <si>
    <t>Ч_55</t>
  </si>
  <si>
    <t>Ч_56</t>
  </si>
  <si>
    <t>Ч_57</t>
  </si>
  <si>
    <t>Ч_58</t>
  </si>
  <si>
    <t>Ч_59</t>
  </si>
  <si>
    <t>Ч_60</t>
  </si>
  <si>
    <t>Ч_61</t>
  </si>
  <si>
    <t>Ч_62</t>
  </si>
  <si>
    <t>Ч_63</t>
  </si>
  <si>
    <t>Ч_64</t>
  </si>
  <si>
    <t>Ч_65</t>
  </si>
  <si>
    <t>Ч_66</t>
  </si>
  <si>
    <t>Ч_67</t>
  </si>
  <si>
    <t>Ч_68</t>
  </si>
  <si>
    <t>Ч_69</t>
  </si>
  <si>
    <t>Ч_70</t>
  </si>
  <si>
    <t>Ч_71</t>
  </si>
  <si>
    <t>Ч_72</t>
  </si>
  <si>
    <t>Ч_73</t>
  </si>
  <si>
    <t>Ч</t>
  </si>
  <si>
    <t>Количество чеков итого</t>
  </si>
  <si>
    <t>Кол-во SKU</t>
  </si>
  <si>
    <t>СКЮ_1</t>
  </si>
  <si>
    <t>СКЮ_2</t>
  </si>
  <si>
    <t>СКЮ_3</t>
  </si>
  <si>
    <t>СКЮ_4</t>
  </si>
  <si>
    <t>СКЮ_5</t>
  </si>
  <si>
    <t>СКЮ_6</t>
  </si>
  <si>
    <t>СКЮ_7</t>
  </si>
  <si>
    <t>СКЮ_8</t>
  </si>
  <si>
    <t>СКЮ_9</t>
  </si>
  <si>
    <t>СКЮ_10</t>
  </si>
  <si>
    <t>СКЮ_11</t>
  </si>
  <si>
    <t>СКЮ_12</t>
  </si>
  <si>
    <t>СКЮ_13</t>
  </si>
  <si>
    <t>СКЮ_14</t>
  </si>
  <si>
    <t>СКЮ_15</t>
  </si>
  <si>
    <t>СКЮ_16</t>
  </si>
  <si>
    <t>СКЮ_17</t>
  </si>
  <si>
    <t>СКЮ_18</t>
  </si>
  <si>
    <t>СКЮ_19</t>
  </si>
  <si>
    <t>СКЮ_20</t>
  </si>
  <si>
    <t>СКЮ_21</t>
  </si>
  <si>
    <t>СКЮ_22</t>
  </si>
  <si>
    <t>СКЮ_23</t>
  </si>
  <si>
    <t>СКЮ_24</t>
  </si>
  <si>
    <t>СКЮ_25</t>
  </si>
  <si>
    <t>СКЮ_26</t>
  </si>
  <si>
    <t>СКЮ_27</t>
  </si>
  <si>
    <t>СКЮ_28</t>
  </si>
  <si>
    <t>СКЮ_29</t>
  </si>
  <si>
    <t>СКЮ_30</t>
  </si>
  <si>
    <t>СКЮ_31</t>
  </si>
  <si>
    <t>СКЮ_32</t>
  </si>
  <si>
    <t>СКЮ_33</t>
  </si>
  <si>
    <t>СКЮ_34</t>
  </si>
  <si>
    <t>СКЮ_35</t>
  </si>
  <si>
    <t>СКЮ_36</t>
  </si>
  <si>
    <t>СКЮ_37</t>
  </si>
  <si>
    <t>СКЮ_38</t>
  </si>
  <si>
    <t>СКЮ_39</t>
  </si>
  <si>
    <t>СКЮ_40</t>
  </si>
  <si>
    <t>СКЮ_41</t>
  </si>
  <si>
    <t>СКЮ_42</t>
  </si>
  <si>
    <t>СКЮ_43</t>
  </si>
  <si>
    <t>СКЮ_44</t>
  </si>
  <si>
    <t>СКЮ_45</t>
  </si>
  <si>
    <t>СКЮ_46</t>
  </si>
  <si>
    <t>СКЮ_47</t>
  </si>
  <si>
    <t>СКЮ_48</t>
  </si>
  <si>
    <t>СКЮ_49</t>
  </si>
  <si>
    <t>СКЮ_50</t>
  </si>
  <si>
    <t>СКЮ_51</t>
  </si>
  <si>
    <t>СКЮ_52</t>
  </si>
  <si>
    <t>СКЮ_53</t>
  </si>
  <si>
    <t>СКЮ_54</t>
  </si>
  <si>
    <t>СКЮ_55</t>
  </si>
  <si>
    <t>СКЮ_56</t>
  </si>
  <si>
    <t>СКЮ_57</t>
  </si>
  <si>
    <t>СКЮ_58</t>
  </si>
  <si>
    <t>СКЮ_59</t>
  </si>
  <si>
    <t>СКЮ_60</t>
  </si>
  <si>
    <t>СКЮ_61</t>
  </si>
  <si>
    <t>СКЮ_62</t>
  </si>
  <si>
    <t>СКЮ_63</t>
  </si>
  <si>
    <t>СКЮ_64</t>
  </si>
  <si>
    <t>СКЮ_65</t>
  </si>
  <si>
    <t>СКЮ_66</t>
  </si>
  <si>
    <t>СКЮ_67</t>
  </si>
  <si>
    <t>СКЮ_68</t>
  </si>
  <si>
    <t>СКЮ_69</t>
  </si>
  <si>
    <t>СКЮ_70</t>
  </si>
  <si>
    <t>СКЮ_71</t>
  </si>
  <si>
    <t>СКЮ_72</t>
  </si>
  <si>
    <t>СКЮ_73</t>
  </si>
  <si>
    <t>Кол-во чеков с табаком</t>
  </si>
  <si>
    <t>СКЮ</t>
  </si>
  <si>
    <t>ЧТи_1</t>
  </si>
  <si>
    <t>ЧТи_2</t>
  </si>
  <si>
    <t>ЧТи_3</t>
  </si>
  <si>
    <t>ЧТи_4</t>
  </si>
  <si>
    <t>ЧТи_5</t>
  </si>
  <si>
    <t>ЧТи_6</t>
  </si>
  <si>
    <t>ЧТи_7</t>
  </si>
  <si>
    <t>ЧТи_8</t>
  </si>
  <si>
    <t>ЧТи_9</t>
  </si>
  <si>
    <t>ЧТи_10</t>
  </si>
  <si>
    <t>ЧТи_11</t>
  </si>
  <si>
    <t>ЧТи_12</t>
  </si>
  <si>
    <t>ЧТи_13</t>
  </si>
  <si>
    <t>ЧТи_14</t>
  </si>
  <si>
    <t>ЧТи_15</t>
  </si>
  <si>
    <t>ЧТи_16</t>
  </si>
  <si>
    <t>ЧТи_17</t>
  </si>
  <si>
    <t>ЧТи_18</t>
  </si>
  <si>
    <t>ЧТи_19</t>
  </si>
  <si>
    <t>ЧТи_20</t>
  </si>
  <si>
    <t>ЧТи_21</t>
  </si>
  <si>
    <t>ЧТи_22</t>
  </si>
  <si>
    <t>ЧТи_23</t>
  </si>
  <si>
    <t>ЧТи_24</t>
  </si>
  <si>
    <t>ЧТи_25</t>
  </si>
  <si>
    <t>ЧТи_26</t>
  </si>
  <si>
    <t>ЧТи_27</t>
  </si>
  <si>
    <t>ЧТи_28</t>
  </si>
  <si>
    <t>ЧТи_29</t>
  </si>
  <si>
    <t>ЧТи_30</t>
  </si>
  <si>
    <t>ЧТи_31</t>
  </si>
  <si>
    <t>ЧТи_32</t>
  </si>
  <si>
    <t>ЧТи_33</t>
  </si>
  <si>
    <t>ЧТи_34</t>
  </si>
  <si>
    <t>ЧТи_35</t>
  </si>
  <si>
    <t>ЧТи_36</t>
  </si>
  <si>
    <t>ЧТи_37</t>
  </si>
  <si>
    <t>ЧТи_38</t>
  </si>
  <si>
    <t>ЧТи_39</t>
  </si>
  <si>
    <t>ЧТи_40</t>
  </si>
  <si>
    <t>ЧТи_41</t>
  </si>
  <si>
    <t>ЧТи_42</t>
  </si>
  <si>
    <t>ЧТи_43</t>
  </si>
  <si>
    <t>ЧТи_44</t>
  </si>
  <si>
    <t>ЧТи_45</t>
  </si>
  <si>
    <t>ЧТи_46</t>
  </si>
  <si>
    <t>ЧТи_47</t>
  </si>
  <si>
    <t>ЧТи_48</t>
  </si>
  <si>
    <t>ЧТи_49</t>
  </si>
  <si>
    <t>ЧТи_50</t>
  </si>
  <si>
    <t>ЧТи_51</t>
  </si>
  <si>
    <t>ЧТи_52</t>
  </si>
  <si>
    <t>ЧТи_53</t>
  </si>
  <si>
    <t>ЧТи_54</t>
  </si>
  <si>
    <t>ЧТи_55</t>
  </si>
  <si>
    <t>ЧТи_56</t>
  </si>
  <si>
    <t>ЧТи_57</t>
  </si>
  <si>
    <t>ЧТи_58</t>
  </si>
  <si>
    <t>ЧТи_59</t>
  </si>
  <si>
    <t>ЧТи_60</t>
  </si>
  <si>
    <t>ЧТи_61</t>
  </si>
  <si>
    <t>ЧТи_62</t>
  </si>
  <si>
    <t>ЧТи_63</t>
  </si>
  <si>
    <t>ЧТи_64</t>
  </si>
  <si>
    <t>ЧТи_65</t>
  </si>
  <si>
    <t>ЧТи_66</t>
  </si>
  <si>
    <t>ЧТи_67</t>
  </si>
  <si>
    <t>ЧТи_68</t>
  </si>
  <si>
    <t>ЧТи_69</t>
  </si>
  <si>
    <t>ЧТи_70</t>
  </si>
  <si>
    <t>ЧТи_71</t>
  </si>
  <si>
    <t>ЧТи_72</t>
  </si>
  <si>
    <t>ЧТи_73</t>
  </si>
  <si>
    <t>Чти</t>
  </si>
  <si>
    <t>Кол-во чеков только с табаком</t>
  </si>
  <si>
    <t>ЧТт_1</t>
  </si>
  <si>
    <t>ЧТт_2</t>
  </si>
  <si>
    <t>ЧТт_3</t>
  </si>
  <si>
    <t>ЧТт_4</t>
  </si>
  <si>
    <t>ЧТт_5</t>
  </si>
  <si>
    <t>ЧТт_6</t>
  </si>
  <si>
    <t>ЧТт_7</t>
  </si>
  <si>
    <t>ЧТт_8</t>
  </si>
  <si>
    <t>ЧТт_9</t>
  </si>
  <si>
    <t>ЧТт_10</t>
  </si>
  <si>
    <t>ЧТт_11</t>
  </si>
  <si>
    <t>ЧТт_12</t>
  </si>
  <si>
    <t>ЧТт_13</t>
  </si>
  <si>
    <t>ЧТт_14</t>
  </si>
  <si>
    <t>ЧТт_15</t>
  </si>
  <si>
    <t>ЧТт_16</t>
  </si>
  <si>
    <t>ЧТт_17</t>
  </si>
  <si>
    <t>ЧТт_18</t>
  </si>
  <si>
    <t>ЧТт_19</t>
  </si>
  <si>
    <t>ЧТт_20</t>
  </si>
  <si>
    <t>ЧТт_21</t>
  </si>
  <si>
    <t>ЧТт_22</t>
  </si>
  <si>
    <t>ЧТт_23</t>
  </si>
  <si>
    <t>ЧТт_24</t>
  </si>
  <si>
    <t>ЧТт_25</t>
  </si>
  <si>
    <t>ЧТт_26</t>
  </si>
  <si>
    <t>ЧТт_27</t>
  </si>
  <si>
    <t>ЧТт_28</t>
  </si>
  <si>
    <t>ЧТт_29</t>
  </si>
  <si>
    <t>ЧТт_30</t>
  </si>
  <si>
    <t>ЧТт_31</t>
  </si>
  <si>
    <t>ЧТт_32</t>
  </si>
  <si>
    <t>ЧТт_33</t>
  </si>
  <si>
    <t>ЧТт_34</t>
  </si>
  <si>
    <t>ЧТт_35</t>
  </si>
  <si>
    <t>ЧТт_36</t>
  </si>
  <si>
    <t>ЧТт_37</t>
  </si>
  <si>
    <t>ЧТт_38</t>
  </si>
  <si>
    <t>ЧТт_39</t>
  </si>
  <si>
    <t>ЧТт_40</t>
  </si>
  <si>
    <t>ЧТт_41</t>
  </si>
  <si>
    <t>ЧТт_42</t>
  </si>
  <si>
    <t>ЧТт_43</t>
  </si>
  <si>
    <t>ЧТт_44</t>
  </si>
  <si>
    <t>ЧТт_45</t>
  </si>
  <si>
    <t>ЧТт_46</t>
  </si>
  <si>
    <t>ЧТт_47</t>
  </si>
  <si>
    <t>ЧТт_48</t>
  </si>
  <si>
    <t>ЧТт_49</t>
  </si>
  <si>
    <t>ЧТт_50</t>
  </si>
  <si>
    <t>ЧТт_51</t>
  </si>
  <si>
    <t>ЧТт_52</t>
  </si>
  <si>
    <t>ЧТт_53</t>
  </si>
  <si>
    <t>ЧТт_54</t>
  </si>
  <si>
    <t>ЧТт_55</t>
  </si>
  <si>
    <t>ЧТт_56</t>
  </si>
  <si>
    <t>ЧТт_57</t>
  </si>
  <si>
    <t>ЧТт_58</t>
  </si>
  <si>
    <t>ЧТт_59</t>
  </si>
  <si>
    <t>ЧТт_60</t>
  </si>
  <si>
    <t>ЧТт_61</t>
  </si>
  <si>
    <t>ЧТт_62</t>
  </si>
  <si>
    <t>ЧТт_63</t>
  </si>
  <si>
    <t>ЧТт_64</t>
  </si>
  <si>
    <t>ЧТт_65</t>
  </si>
  <si>
    <t>ЧТт_66</t>
  </si>
  <si>
    <t>ЧТт_67</t>
  </si>
  <si>
    <t>ЧТт_68</t>
  </si>
  <si>
    <t>ЧТт_69</t>
  </si>
  <si>
    <t>ЧТт_70</t>
  </si>
  <si>
    <t>ЧТт_71</t>
  </si>
  <si>
    <t>ЧТт_72</t>
  </si>
  <si>
    <t>ЧТт_73</t>
  </si>
  <si>
    <t>Чтт</t>
  </si>
  <si>
    <t>Количество чеков только с табаком итого</t>
  </si>
  <si>
    <t>Количество чеков с табаком итого</t>
  </si>
  <si>
    <t>21 киоск</t>
  </si>
  <si>
    <t>34 киоск</t>
  </si>
  <si>
    <t>О_74</t>
  </si>
  <si>
    <t>О_75</t>
  </si>
  <si>
    <t>Ч_74</t>
  </si>
  <si>
    <t>Ч_75</t>
  </si>
  <si>
    <t>СКЮ_74</t>
  </si>
  <si>
    <t>СКЮ_75</t>
  </si>
  <si>
    <t>ЧТи_74</t>
  </si>
  <si>
    <t>ЧТи_75</t>
  </si>
  <si>
    <t>ЧТт_74</t>
  </si>
  <si>
    <t>ЧТт_75</t>
  </si>
  <si>
    <t>Количество SKU итого</t>
  </si>
  <si>
    <t>ЧТт</t>
  </si>
  <si>
    <t>Кол-во чеков тек</t>
  </si>
  <si>
    <t>Кол-во чеков прош</t>
  </si>
  <si>
    <t>Средний чек тек</t>
  </si>
  <si>
    <t>Средний чек прош</t>
  </si>
  <si>
    <t>Кол-во SKU тек</t>
  </si>
  <si>
    <t>Кол-во SKU прош</t>
  </si>
  <si>
    <t>Средн ст-ть SKU тек</t>
  </si>
  <si>
    <t>Средн ст-ть SKU прош</t>
  </si>
  <si>
    <t>Средн кол-во SKU тек</t>
  </si>
  <si>
    <t>Средн кол-во SKU прош</t>
  </si>
  <si>
    <t>Чеков с табаком тек</t>
  </si>
  <si>
    <t>Чеков с табаком прош</t>
  </si>
  <si>
    <t>Чеков только с табаком тек</t>
  </si>
  <si>
    <t>Чеков только с табаком прош</t>
  </si>
  <si>
    <t>Доля чеков с табаком от общего тек</t>
  </si>
  <si>
    <t>Доля чеков с табаком от общего прош</t>
  </si>
  <si>
    <t>Доля чеков только с табаком от с табаком тек</t>
  </si>
  <si>
    <t>Доля чеков только с табаком от с табаком прош</t>
  </si>
  <si>
    <t>Отчет по чекам</t>
  </si>
  <si>
    <t>Количество чеков</t>
  </si>
  <si>
    <t>Количество SKU</t>
  </si>
  <si>
    <t>Среднее количество SKU</t>
  </si>
  <si>
    <t>Динамика общих показателей</t>
  </si>
  <si>
    <t>Динамика показателей по табаку</t>
  </si>
  <si>
    <t>Чеков с табаком</t>
  </si>
  <si>
    <t>Чеков только с табаком</t>
  </si>
  <si>
    <t>Доля чеков с табаком от общего кол-ва чеков</t>
  </si>
  <si>
    <t>Доля чеков только с табаком от чеков с табаком</t>
  </si>
  <si>
    <t>Выручка, руб.</t>
  </si>
  <si>
    <t>Средний чек, руб.</t>
  </si>
  <si>
    <t>Средняя стоимость SKU, руб.</t>
  </si>
  <si>
    <t>к прошл. году</t>
  </si>
  <si>
    <t>к прошл. мес</t>
  </si>
  <si>
    <t>Динамика  по чекам</t>
  </si>
  <si>
    <t>Динамика по SKU</t>
  </si>
  <si>
    <t>Динамика по чекам (табак)</t>
  </si>
  <si>
    <t>Выбор ТТ</t>
  </si>
  <si>
    <t>1 киоск</t>
  </si>
  <si>
    <t>14 киоск</t>
  </si>
  <si>
    <t>12 киоск</t>
  </si>
  <si>
    <t>10 киоск</t>
  </si>
  <si>
    <t>8 киоск</t>
  </si>
  <si>
    <t>6 киоск</t>
  </si>
  <si>
    <t>5 киоск</t>
  </si>
  <si>
    <t>4 киоск</t>
  </si>
  <si>
    <t>3 киоск</t>
  </si>
  <si>
    <t>16 киоск</t>
  </si>
  <si>
    <t>20 киоск</t>
  </si>
  <si>
    <t>22 киоск</t>
  </si>
  <si>
    <t>24 киоск</t>
  </si>
  <si>
    <t>25 киоск</t>
  </si>
  <si>
    <t>26 киоск</t>
  </si>
  <si>
    <t>29 киоск</t>
  </si>
  <si>
    <t>31 киоск</t>
  </si>
  <si>
    <t>35 киоск</t>
  </si>
  <si>
    <t>36 киоск</t>
  </si>
  <si>
    <t>37 киоск</t>
  </si>
  <si>
    <t>38 киоск</t>
  </si>
  <si>
    <t>43 киоск</t>
  </si>
  <si>
    <t>44 киоск</t>
  </si>
  <si>
    <t>47 киоск</t>
  </si>
  <si>
    <t>49 киоск</t>
  </si>
  <si>
    <t>50 киоск</t>
  </si>
  <si>
    <t>51 киоск</t>
  </si>
  <si>
    <t>52 киоск</t>
  </si>
  <si>
    <t>53 киоск</t>
  </si>
  <si>
    <t>54 киоск</t>
  </si>
  <si>
    <t>55 киоск</t>
  </si>
  <si>
    <t>56 киоск</t>
  </si>
  <si>
    <t>57 киоск</t>
  </si>
  <si>
    <t>60 киоск</t>
  </si>
  <si>
    <t>62 киоск</t>
  </si>
  <si>
    <t>63 киоск</t>
  </si>
  <si>
    <t>64 киоск</t>
  </si>
  <si>
    <t>66 киоск</t>
  </si>
  <si>
    <t>67 киоск</t>
  </si>
  <si>
    <t>68 киоск</t>
  </si>
  <si>
    <t>69 киоск</t>
  </si>
  <si>
    <t>71 киоск</t>
  </si>
  <si>
    <t>72 киоск</t>
  </si>
  <si>
    <t>73 киоск</t>
  </si>
  <si>
    <t>74 киоск</t>
  </si>
  <si>
    <t>75 киоск</t>
  </si>
  <si>
    <t>00 книги</t>
  </si>
  <si>
    <t>03 брелки</t>
  </si>
  <si>
    <t>04 гигиена</t>
  </si>
  <si>
    <t>05 хобби</t>
  </si>
  <si>
    <t>06 игрушки</t>
  </si>
  <si>
    <t>07 календари</t>
  </si>
  <si>
    <t>08 канцелярия</t>
  </si>
  <si>
    <t>10 комплекты подключения</t>
  </si>
  <si>
    <t>11 открытки</t>
  </si>
  <si>
    <t>01 бумажно-беловые</t>
  </si>
  <si>
    <t>13 конверты</t>
  </si>
  <si>
    <t>14 продукты</t>
  </si>
  <si>
    <t>15 напитки</t>
  </si>
  <si>
    <t>151 алкоголь</t>
  </si>
  <si>
    <t>16 жевательная резинка</t>
  </si>
  <si>
    <t>17 прочий товар</t>
  </si>
  <si>
    <t>18 семена</t>
  </si>
  <si>
    <t>19 сувениры</t>
  </si>
  <si>
    <t>20 табак</t>
  </si>
  <si>
    <t>22 расходные материалы</t>
  </si>
  <si>
    <t>23 хозяйственные принадлежности</t>
  </si>
  <si>
    <t>25 лотерея</t>
  </si>
  <si>
    <t>26 краеведение</t>
  </si>
  <si>
    <t>27 билеты</t>
  </si>
  <si>
    <t>28 собственная продукция</t>
  </si>
  <si>
    <t>29 акция</t>
  </si>
  <si>
    <t>30 газеты, журналы</t>
  </si>
  <si>
    <t>Оборачиваемость итого без лотереи</t>
  </si>
  <si>
    <t>Остатки итого без лотереи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</si>
</sst>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0.0%"/>
    <numFmt numFmtId="165" formatCode="#,##0.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8"/>
      <name val="Cambria"/>
      <family val="1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0.499984740745262"/>
        <bgColor theme="0" tint="-0.1499984740745262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0"/>
      </top>
      <bottom style="medium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1" tint="0.499984740745262"/>
      </right>
      <top style="thin">
        <color theme="0"/>
      </top>
      <bottom style="medium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8">
    <xf numFmtId="0" fontId="0" fillId="0" borderId="0" xfId="0"/>
    <xf numFmtId="3" fontId="0" fillId="0" borderId="4" xfId="0" applyNumberFormat="1" applyFont="1" applyBorder="1"/>
    <xf numFmtId="14" fontId="1" fillId="0" borderId="1" xfId="0" applyNumberFormat="1" applyFont="1" applyBorder="1"/>
    <xf numFmtId="0" fontId="1" fillId="2" borderId="4" xfId="0" applyFont="1" applyFill="1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0" fillId="0" borderId="4" xfId="0" applyFont="1" applyBorder="1"/>
    <xf numFmtId="0" fontId="0" fillId="4" borderId="0" xfId="0" applyFill="1"/>
    <xf numFmtId="0" fontId="0" fillId="7" borderId="0" xfId="0" applyFill="1"/>
    <xf numFmtId="0" fontId="0" fillId="0" borderId="3" xfId="0" applyFont="1" applyBorder="1" applyAlignment="1">
      <alignment horizontal="left" indent="1"/>
    </xf>
    <xf numFmtId="0" fontId="0" fillId="0" borderId="5" xfId="0" applyFont="1" applyBorder="1" applyAlignment="1">
      <alignment horizontal="left" indent="1"/>
    </xf>
    <xf numFmtId="0" fontId="0" fillId="8" borderId="0" xfId="0" applyFill="1"/>
    <xf numFmtId="0" fontId="0" fillId="8" borderId="6" xfId="0" applyFont="1" applyFill="1" applyBorder="1"/>
    <xf numFmtId="3" fontId="0" fillId="8" borderId="6" xfId="0" applyNumberFormat="1" applyFont="1" applyFill="1" applyBorder="1"/>
    <xf numFmtId="0" fontId="0" fillId="0" borderId="0" xfId="0" applyFill="1"/>
    <xf numFmtId="0" fontId="1" fillId="4" borderId="0" xfId="0" applyFont="1" applyFill="1"/>
    <xf numFmtId="0" fontId="1" fillId="0" borderId="0" xfId="0" applyFont="1"/>
    <xf numFmtId="0" fontId="4" fillId="0" borderId="0" xfId="0" applyFont="1"/>
    <xf numFmtId="0" fontId="8" fillId="10" borderId="0" xfId="0" applyFont="1" applyFill="1"/>
    <xf numFmtId="0" fontId="3" fillId="10" borderId="0" xfId="0" applyFont="1" applyFill="1"/>
    <xf numFmtId="0" fontId="0" fillId="10" borderId="0" xfId="0" applyFill="1"/>
    <xf numFmtId="0" fontId="0" fillId="10" borderId="0" xfId="0" applyFill="1" applyAlignment="1">
      <alignment horizontal="center"/>
    </xf>
    <xf numFmtId="0" fontId="0" fillId="2" borderId="4" xfId="0" applyFont="1" applyFill="1" applyBorder="1"/>
    <xf numFmtId="0" fontId="5" fillId="9" borderId="5" xfId="0" applyFont="1" applyFill="1" applyBorder="1" applyAlignment="1">
      <alignment horizontal="left" indent="1"/>
    </xf>
    <xf numFmtId="0" fontId="0" fillId="4" borderId="0" xfId="0" applyFont="1" applyFill="1"/>
    <xf numFmtId="0" fontId="0" fillId="0" borderId="0" xfId="0" applyFont="1"/>
    <xf numFmtId="0" fontId="0" fillId="7" borderId="0" xfId="0" applyFill="1" applyAlignment="1">
      <alignment horizontal="left" vertical="center"/>
    </xf>
    <xf numFmtId="0" fontId="1" fillId="11" borderId="5" xfId="0" applyFont="1" applyFill="1" applyBorder="1" applyAlignment="1">
      <alignment horizontal="left" indent="1"/>
    </xf>
    <xf numFmtId="3" fontId="1" fillId="11" borderId="4" xfId="0" applyNumberFormat="1" applyFont="1" applyFill="1" applyBorder="1"/>
    <xf numFmtId="0" fontId="7" fillId="11" borderId="5" xfId="0" applyFont="1" applyFill="1" applyBorder="1" applyAlignment="1">
      <alignment horizontal="left" indent="1"/>
    </xf>
    <xf numFmtId="0" fontId="0" fillId="10" borderId="0" xfId="0" applyFill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9" fontId="0" fillId="7" borderId="0" xfId="0" applyNumberFormat="1" applyFill="1" applyAlignment="1">
      <alignment horizontal="center" vertical="center"/>
    </xf>
    <xf numFmtId="9" fontId="0" fillId="7" borderId="0" xfId="1" applyFont="1" applyFill="1" applyAlignment="1">
      <alignment horizontal="center" vertical="center"/>
    </xf>
    <xf numFmtId="9" fontId="0" fillId="7" borderId="0" xfId="1" applyFon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9" fontId="0" fillId="7" borderId="0" xfId="0" applyNumberFormat="1" applyFill="1" applyAlignment="1">
      <alignment horizontal="right" vertical="center"/>
    </xf>
    <xf numFmtId="0" fontId="6" fillId="0" borderId="0" xfId="0" applyFont="1" applyFill="1"/>
    <xf numFmtId="0" fontId="4" fillId="10" borderId="0" xfId="0" applyFont="1" applyFill="1" applyAlignment="1">
      <alignment horizontal="left"/>
    </xf>
    <xf numFmtId="0" fontId="4" fillId="10" borderId="0" xfId="0" applyFont="1" applyFill="1" applyAlignment="1">
      <alignment horizontal="right"/>
    </xf>
    <xf numFmtId="0" fontId="3" fillId="0" borderId="0" xfId="0" applyFont="1" applyFill="1"/>
    <xf numFmtId="0" fontId="9" fillId="0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9" fontId="0" fillId="7" borderId="0" xfId="1" applyFont="1" applyFill="1" applyAlignment="1">
      <alignment horizontal="left" vertical="center"/>
    </xf>
    <xf numFmtId="9" fontId="0" fillId="7" borderId="0" xfId="1" applyNumberFormat="1" applyFont="1" applyFill="1" applyAlignment="1">
      <alignment horizontal="left" vertical="center"/>
    </xf>
    <xf numFmtId="164" fontId="10" fillId="7" borderId="0" xfId="0" applyNumberFormat="1" applyFont="1" applyFill="1" applyAlignment="1">
      <alignment vertical="center"/>
    </xf>
    <xf numFmtId="10" fontId="10" fillId="7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0" fontId="10" fillId="7" borderId="0" xfId="1" applyNumberFormat="1" applyFont="1" applyFill="1" applyAlignment="1">
      <alignment vertical="center"/>
    </xf>
    <xf numFmtId="165" fontId="0" fillId="7" borderId="0" xfId="0" applyNumberForma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0" fontId="9" fillId="10" borderId="0" xfId="0" applyFont="1" applyFill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4" fillId="0" borderId="0" xfId="0" applyFont="1" applyProtection="1">
      <protection hidden="1"/>
    </xf>
    <xf numFmtId="0" fontId="1" fillId="0" borderId="1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1" fillId="0" borderId="1" xfId="0" applyFont="1" applyBorder="1" applyAlignment="1" applyProtection="1">
      <alignment horizontal="center"/>
      <protection hidden="1"/>
    </xf>
    <xf numFmtId="14" fontId="1" fillId="0" borderId="1" xfId="0" applyNumberFormat="1" applyFont="1" applyBorder="1" applyProtection="1">
      <protection hidden="1"/>
    </xf>
    <xf numFmtId="0" fontId="0" fillId="4" borderId="0" xfId="0" applyFill="1" applyProtection="1">
      <protection hidden="1"/>
    </xf>
    <xf numFmtId="0" fontId="1" fillId="2" borderId="4" xfId="0" applyFont="1" applyFill="1" applyBorder="1" applyProtection="1">
      <protection hidden="1"/>
    </xf>
    <xf numFmtId="0" fontId="1" fillId="0" borderId="4" xfId="0" applyFont="1" applyBorder="1" applyProtection="1">
      <protection hidden="1"/>
    </xf>
    <xf numFmtId="0" fontId="0" fillId="0" borderId="3" xfId="0" applyFont="1" applyBorder="1" applyAlignment="1" applyProtection="1">
      <alignment horizontal="left" indent="1"/>
      <protection hidden="1"/>
    </xf>
    <xf numFmtId="0" fontId="0" fillId="0" borderId="4" xfId="0" applyFont="1" applyBorder="1" applyProtection="1">
      <protection hidden="1"/>
    </xf>
    <xf numFmtId="3" fontId="0" fillId="0" borderId="4" xfId="0" applyNumberFormat="1" applyFont="1" applyBorder="1" applyProtection="1">
      <protection hidden="1"/>
    </xf>
    <xf numFmtId="0" fontId="1" fillId="11" borderId="5" xfId="0" applyFont="1" applyFill="1" applyBorder="1" applyAlignment="1" applyProtection="1">
      <alignment horizontal="left" indent="1"/>
      <protection hidden="1"/>
    </xf>
    <xf numFmtId="3" fontId="1" fillId="11" borderId="4" xfId="0" applyNumberFormat="1" applyFont="1" applyFill="1" applyBorder="1" applyProtection="1">
      <protection hidden="1"/>
    </xf>
    <xf numFmtId="0" fontId="1" fillId="4" borderId="0" xfId="0" applyFont="1" applyFill="1" applyProtection="1">
      <protection hidden="1"/>
    </xf>
    <xf numFmtId="0" fontId="1" fillId="0" borderId="0" xfId="0" applyFont="1" applyProtection="1">
      <protection hidden="1"/>
    </xf>
    <xf numFmtId="0" fontId="1" fillId="3" borderId="2" xfId="0" applyFont="1" applyFill="1" applyBorder="1" applyProtection="1">
      <protection hidden="1"/>
    </xf>
    <xf numFmtId="0" fontId="1" fillId="4" borderId="4" xfId="0" applyFont="1" applyFill="1" applyBorder="1" applyProtection="1">
      <protection hidden="1"/>
    </xf>
    <xf numFmtId="0" fontId="0" fillId="4" borderId="3" xfId="0" applyFont="1" applyFill="1" applyBorder="1" applyProtection="1">
      <protection hidden="1"/>
    </xf>
    <xf numFmtId="0" fontId="0" fillId="0" borderId="0" xfId="0" applyAlignment="1" applyProtection="1">
      <alignment horizontal="centerContinuous"/>
      <protection hidden="1"/>
    </xf>
    <xf numFmtId="0" fontId="0" fillId="5" borderId="8" xfId="0" applyFill="1" applyBorder="1" applyProtection="1">
      <protection hidden="1"/>
    </xf>
    <xf numFmtId="0" fontId="0" fillId="5" borderId="10" xfId="0" applyFill="1" applyBorder="1" applyProtection="1">
      <protection hidden="1"/>
    </xf>
    <xf numFmtId="0" fontId="0" fillId="6" borderId="0" xfId="0" applyFill="1" applyProtection="1">
      <protection hidden="1"/>
    </xf>
    <xf numFmtId="0" fontId="0" fillId="6" borderId="0" xfId="0" applyFill="1" applyAlignment="1" applyProtection="1">
      <alignment horizontal="center"/>
      <protection hidden="1"/>
    </xf>
    <xf numFmtId="0" fontId="0" fillId="0" borderId="11" xfId="0" applyBorder="1" applyProtection="1">
      <protection hidden="1"/>
    </xf>
    <xf numFmtId="0" fontId="0" fillId="0" borderId="12" xfId="0" applyBorder="1" applyAlignment="1" applyProtection="1">
      <alignment horizontal="right"/>
      <protection hidden="1"/>
    </xf>
    <xf numFmtId="0" fontId="0" fillId="7" borderId="0" xfId="0" applyFill="1" applyProtection="1">
      <protection hidden="1"/>
    </xf>
    <xf numFmtId="3" fontId="0" fillId="7" borderId="0" xfId="0" applyNumberFormat="1" applyFill="1" applyProtection="1">
      <protection hidden="1"/>
    </xf>
    <xf numFmtId="9" fontId="0" fillId="7" borderId="0" xfId="1" applyFont="1" applyFill="1" applyProtection="1">
      <protection hidden="1"/>
    </xf>
    <xf numFmtId="3" fontId="0" fillId="0" borderId="12" xfId="0" applyNumberFormat="1" applyBorder="1" applyAlignment="1" applyProtection="1">
      <alignment horizontal="right"/>
      <protection hidden="1"/>
    </xf>
    <xf numFmtId="0" fontId="0" fillId="0" borderId="13" xfId="0" applyBorder="1" applyProtection="1">
      <protection hidden="1"/>
    </xf>
    <xf numFmtId="0" fontId="0" fillId="0" borderId="15" xfId="0" applyBorder="1" applyAlignment="1" applyProtection="1">
      <alignment horizontal="right"/>
      <protection hidden="1"/>
    </xf>
    <xf numFmtId="3" fontId="0" fillId="5" borderId="0" xfId="0" applyNumberFormat="1" applyFill="1" applyProtection="1">
      <protection hidden="1"/>
    </xf>
    <xf numFmtId="0" fontId="0" fillId="5" borderId="9" xfId="0" applyFill="1" applyBorder="1" applyProtection="1">
      <protection hidden="1"/>
    </xf>
    <xf numFmtId="0" fontId="0" fillId="0" borderId="0" xfId="0" applyBorder="1" applyProtection="1">
      <protection hidden="1"/>
    </xf>
    <xf numFmtId="3" fontId="0" fillId="0" borderId="0" xfId="0" applyNumberFormat="1" applyBorder="1" applyProtection="1">
      <protection hidden="1"/>
    </xf>
    <xf numFmtId="3" fontId="0" fillId="0" borderId="12" xfId="0" applyNumberFormat="1" applyBorder="1" applyProtection="1">
      <protection hidden="1"/>
    </xf>
    <xf numFmtId="0" fontId="0" fillId="0" borderId="14" xfId="0" applyBorder="1" applyProtection="1">
      <protection hidden="1"/>
    </xf>
    <xf numFmtId="3" fontId="0" fillId="0" borderId="14" xfId="0" applyNumberFormat="1" applyBorder="1" applyProtection="1">
      <protection hidden="1"/>
    </xf>
    <xf numFmtId="3" fontId="0" fillId="0" borderId="15" xfId="0" applyNumberFormat="1" applyBorder="1" applyProtection="1">
      <protection hidden="1"/>
    </xf>
    <xf numFmtId="0" fontId="0" fillId="5" borderId="0" xfId="0" applyFill="1" applyProtection="1">
      <protection hidden="1"/>
    </xf>
    <xf numFmtId="0" fontId="0" fillId="0" borderId="11" xfId="0" applyBorder="1" applyAlignment="1" applyProtection="1">
      <alignment horizontal="center"/>
      <protection hidden="1"/>
    </xf>
    <xf numFmtId="9" fontId="0" fillId="0" borderId="0" xfId="1" applyFont="1" applyBorder="1" applyProtection="1">
      <protection hidden="1"/>
    </xf>
    <xf numFmtId="9" fontId="0" fillId="0" borderId="12" xfId="1" applyFont="1" applyBorder="1" applyProtection="1">
      <protection hidden="1"/>
    </xf>
    <xf numFmtId="0" fontId="0" fillId="0" borderId="13" xfId="0" applyBorder="1" applyAlignment="1" applyProtection="1">
      <alignment horizontal="center"/>
      <protection hidden="1"/>
    </xf>
    <xf numFmtId="9" fontId="0" fillId="0" borderId="14" xfId="1" applyFont="1" applyBorder="1" applyProtection="1">
      <protection hidden="1"/>
    </xf>
    <xf numFmtId="9" fontId="0" fillId="0" borderId="15" xfId="1" applyFont="1" applyBorder="1" applyProtection="1">
      <protection hidden="1"/>
    </xf>
    <xf numFmtId="0" fontId="0" fillId="0" borderId="5" xfId="0" applyFont="1" applyBorder="1" applyAlignment="1" applyProtection="1">
      <alignment horizontal="left" indent="1"/>
      <protection hidden="1"/>
    </xf>
    <xf numFmtId="0" fontId="0" fillId="8" borderId="0" xfId="0" applyFill="1" applyProtection="1">
      <protection hidden="1"/>
    </xf>
    <xf numFmtId="0" fontId="0" fillId="8" borderId="5" xfId="0" applyFont="1" applyFill="1" applyBorder="1" applyProtection="1">
      <protection hidden="1"/>
    </xf>
    <xf numFmtId="0" fontId="0" fillId="5" borderId="8" xfId="0" applyFill="1" applyBorder="1" applyAlignment="1" applyProtection="1">
      <alignment horizontal="center" vertical="center"/>
      <protection hidden="1"/>
    </xf>
    <xf numFmtId="0" fontId="0" fillId="5" borderId="9" xfId="0" applyFill="1" applyBorder="1" applyAlignment="1" applyProtection="1">
      <alignment horizontal="center" vertical="center"/>
      <protection hidden="1"/>
    </xf>
    <xf numFmtId="0" fontId="0" fillId="5" borderId="9" xfId="0" applyFill="1" applyBorder="1" applyAlignment="1" applyProtection="1">
      <alignment horizontal="center" vertical="center" wrapText="1"/>
      <protection hidden="1"/>
    </xf>
    <xf numFmtId="0" fontId="0" fillId="5" borderId="10" xfId="0" applyFill="1" applyBorder="1" applyAlignment="1" applyProtection="1">
      <alignment horizontal="center" vertical="center" wrapText="1"/>
      <protection hidden="1"/>
    </xf>
    <xf numFmtId="10" fontId="0" fillId="0" borderId="0" xfId="1" applyNumberFormat="1" applyFont="1" applyBorder="1" applyProtection="1">
      <protection hidden="1"/>
    </xf>
    <xf numFmtId="10" fontId="0" fillId="0" borderId="12" xfId="1" applyNumberFormat="1" applyFont="1" applyBorder="1" applyProtection="1">
      <protection hidden="1"/>
    </xf>
    <xf numFmtId="0" fontId="6" fillId="0" borderId="0" xfId="0" applyFont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3" fontId="0" fillId="0" borderId="17" xfId="0" applyNumberFormat="1" applyBorder="1" applyProtection="1">
      <protection hidden="1"/>
    </xf>
    <xf numFmtId="3" fontId="0" fillId="0" borderId="18" xfId="0" applyNumberFormat="1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20" xfId="0" applyBorder="1" applyProtection="1">
      <protection hidden="1"/>
    </xf>
    <xf numFmtId="3" fontId="0" fillId="0" borderId="20" xfId="0" applyNumberFormat="1" applyBorder="1" applyProtection="1">
      <protection hidden="1"/>
    </xf>
    <xf numFmtId="3" fontId="0" fillId="0" borderId="21" xfId="0" applyNumberFormat="1" applyBorder="1" applyProtection="1">
      <protection hidden="1"/>
    </xf>
    <xf numFmtId="10" fontId="0" fillId="0" borderId="14" xfId="1" applyNumberFormat="1" applyFont="1" applyBorder="1" applyProtection="1">
      <protection hidden="1"/>
    </xf>
    <xf numFmtId="10" fontId="0" fillId="0" borderId="15" xfId="1" applyNumberFormat="1" applyFont="1" applyBorder="1" applyProtection="1">
      <protection hidden="1"/>
    </xf>
    <xf numFmtId="0" fontId="0" fillId="5" borderId="10" xfId="0" applyFill="1" applyBorder="1" applyAlignment="1" applyProtection="1">
      <alignment horizontal="center" vertical="center"/>
      <protection hidden="1"/>
    </xf>
    <xf numFmtId="165" fontId="0" fillId="0" borderId="20" xfId="0" applyNumberFormat="1" applyBorder="1" applyProtection="1">
      <protection hidden="1"/>
    </xf>
    <xf numFmtId="165" fontId="0" fillId="0" borderId="21" xfId="0" applyNumberFormat="1" applyBorder="1" applyProtection="1">
      <protection hidden="1"/>
    </xf>
    <xf numFmtId="165" fontId="0" fillId="0" borderId="0" xfId="0" applyNumberFormat="1" applyBorder="1" applyProtection="1">
      <protection hidden="1"/>
    </xf>
    <xf numFmtId="165" fontId="0" fillId="0" borderId="12" xfId="0" applyNumberFormat="1" applyBorder="1" applyProtection="1">
      <protection hidden="1"/>
    </xf>
    <xf numFmtId="4" fontId="0" fillId="0" borderId="20" xfId="0" applyNumberFormat="1" applyBorder="1" applyProtection="1">
      <protection hidden="1"/>
    </xf>
    <xf numFmtId="4" fontId="0" fillId="0" borderId="21" xfId="0" applyNumberFormat="1" applyBorder="1" applyProtection="1">
      <protection hidden="1"/>
    </xf>
    <xf numFmtId="4" fontId="0" fillId="0" borderId="0" xfId="0" applyNumberFormat="1" applyBorder="1" applyProtection="1">
      <protection hidden="1"/>
    </xf>
    <xf numFmtId="4" fontId="0" fillId="0" borderId="12" xfId="0" applyNumberFormat="1" applyBorder="1" applyProtection="1">
      <protection hidden="1"/>
    </xf>
    <xf numFmtId="0" fontId="1" fillId="0" borderId="0" xfId="0" applyFont="1" applyAlignment="1">
      <alignment horizontal="center"/>
    </xf>
    <xf numFmtId="0" fontId="0" fillId="7" borderId="0" xfId="0" applyFill="1" applyAlignment="1">
      <alignment horizontal="left" vertical="center" wrapText="1"/>
    </xf>
    <xf numFmtId="164" fontId="0" fillId="7" borderId="0" xfId="1" applyNumberFormat="1" applyFont="1" applyFill="1" applyAlignment="1">
      <alignment horizontal="center" vertical="center"/>
    </xf>
    <xf numFmtId="9" fontId="0" fillId="7" borderId="0" xfId="1" applyFont="1" applyFill="1" applyAlignment="1">
      <alignment horizontal="left" vertical="center"/>
    </xf>
    <xf numFmtId="164" fontId="0" fillId="7" borderId="0" xfId="1" applyNumberFormat="1" applyFont="1" applyFill="1" applyAlignment="1">
      <alignment horizontal="left" vertical="center"/>
    </xf>
  </cellXfs>
  <cellStyles count="3">
    <cellStyle name="Обычный" xfId="0" builtinId="0"/>
    <cellStyle name="Процентный" xfId="1" builtinId="5"/>
    <cellStyle name="Финансовый 3" xfId="2"/>
  </cellStyles>
  <dxfs count="18">
    <dxf>
      <fill>
        <patternFill patternType="none">
          <fgColor indexed="64"/>
          <bgColor indexed="65"/>
        </patternFill>
      </fill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E2EFDA"/>
          <bgColor rgb="FFE2EFDA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70AD47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color rgb="FF000000"/>
      </font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</dxfs>
  <tableStyles count="1" defaultTableStyle="TableStyleMedium2" defaultPivotStyle="PivotStyleLight16">
    <tableStyle name="TableStyleMedium7 2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colors>
    <mruColors>
      <color rgb="FFF5F5F5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Таблица!$C$6</c:f>
          <c:strCache>
            <c:ptCount val="1"/>
            <c:pt idx="0">
              <c:v>Динамика продаж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ВП текущая</c:v>
          </c:tx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Таблица!$D$64:$O$64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Таблица!$D$68:$O$68</c:f>
              <c:numCache>
                <c:formatCode>#,##0</c:formatCode>
                <c:ptCount val="12"/>
                <c:pt idx="0">
                  <c:v>24368653</c:v>
                </c:pt>
                <c:pt idx="1">
                  <c:v>26655207.527777776</c:v>
                </c:pt>
                <c:pt idx="2">
                  <c:v>25060277.388888892</c:v>
                </c:pt>
                <c:pt idx="3">
                  <c:v>31037966.30555556</c:v>
                </c:pt>
                <c:pt idx="4">
                  <c:v>22102565.611111108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4E-4A20-A8BB-FDBB3E3407D1}"/>
            </c:ext>
          </c:extLst>
        </c:ser>
        <c:ser>
          <c:idx val="4"/>
          <c:order val="4"/>
          <c:tx>
            <c:v>ВП прошл. года</c:v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Таблица!$D$64:$O$64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Таблица!$D$69:$O$69</c:f>
              <c:numCache>
                <c:formatCode>#,##0</c:formatCode>
                <c:ptCount val="12"/>
                <c:pt idx="0">
                  <c:v>28134730.166666664</c:v>
                </c:pt>
                <c:pt idx="1">
                  <c:v>27054908.44444444</c:v>
                </c:pt>
                <c:pt idx="2">
                  <c:v>24898106.91666666</c:v>
                </c:pt>
                <c:pt idx="3">
                  <c:v>28819705.388888884</c:v>
                </c:pt>
                <c:pt idx="4">
                  <c:v>21060471.861111112</c:v>
                </c:pt>
                <c:pt idx="5">
                  <c:v>22298912.111111108</c:v>
                </c:pt>
                <c:pt idx="6">
                  <c:v>23852506.361111112</c:v>
                </c:pt>
                <c:pt idx="7">
                  <c:v>24201564.750000004</c:v>
                </c:pt>
                <c:pt idx="8">
                  <c:v>24153911.111111112</c:v>
                </c:pt>
                <c:pt idx="9">
                  <c:v>25382296.583333328</c:v>
                </c:pt>
                <c:pt idx="10">
                  <c:v>26928907.666666668</c:v>
                </c:pt>
                <c:pt idx="11">
                  <c:v>27258767.027777776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34E-4A20-A8BB-FDBB3E3407D1}"/>
            </c:ext>
          </c:extLst>
        </c:ser>
        <c:ser>
          <c:idx val="5"/>
          <c:order val="5"/>
          <c:tx>
            <c:v>ВП позапр. года</c:v>
          </c:tx>
          <c:spPr>
            <a:solidFill>
              <a:schemeClr val="tx2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Таблица!$D$64:$O$64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Таблица!$D$70:$O$70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22343446.611111112</c:v>
                </c:pt>
                <c:pt idx="5">
                  <c:v>22662676.111111112</c:v>
                </c:pt>
                <c:pt idx="6">
                  <c:v>25658084.916666675</c:v>
                </c:pt>
                <c:pt idx="7">
                  <c:v>26770275.77777778</c:v>
                </c:pt>
                <c:pt idx="8">
                  <c:v>30153540.361111116</c:v>
                </c:pt>
                <c:pt idx="9">
                  <c:v>31938746.916666668</c:v>
                </c:pt>
                <c:pt idx="10">
                  <c:v>31719250.861111112</c:v>
                </c:pt>
                <c:pt idx="11">
                  <c:v>30771639.083333332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34E-4A20-A8BB-FDBB3E34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725624"/>
        <c:axId val="474846088"/>
      </c:barChart>
      <c:lineChart>
        <c:grouping val="standard"/>
        <c:varyColors val="0"/>
        <c:ser>
          <c:idx val="0"/>
          <c:order val="0"/>
          <c:tx>
            <c:v>Выручка текущая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Таблица2!$D$29:$O$29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Таблица!$D$65:$O$65</c:f>
              <c:numCache>
                <c:formatCode>#,##0</c:formatCode>
                <c:ptCount val="12"/>
                <c:pt idx="0">
                  <c:v>108386764.66666666</c:v>
                </c:pt>
                <c:pt idx="1">
                  <c:v>121156984.55555555</c:v>
                </c:pt>
                <c:pt idx="2">
                  <c:v>110019221.72222222</c:v>
                </c:pt>
                <c:pt idx="3">
                  <c:v>132187842</c:v>
                </c:pt>
                <c:pt idx="4">
                  <c:v>94719816.583333313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34E-4A20-A8BB-FDBB3E3407D1}"/>
            </c:ext>
          </c:extLst>
        </c:ser>
        <c:ser>
          <c:idx val="1"/>
          <c:order val="1"/>
          <c:tx>
            <c:v>Выручка прошл. года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Таблица2!$D$29:$O$29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Таблица!$D$66:$O$66</c:f>
              <c:numCache>
                <c:formatCode>#,##0</c:formatCode>
                <c:ptCount val="12"/>
                <c:pt idx="0">
                  <c:v>113355350</c:v>
                </c:pt>
                <c:pt idx="1">
                  <c:v>117582269.33333331</c:v>
                </c:pt>
                <c:pt idx="2">
                  <c:v>108590471.75</c:v>
                </c:pt>
                <c:pt idx="3">
                  <c:v>129445864</c:v>
                </c:pt>
                <c:pt idx="4">
                  <c:v>95272645.305555552</c:v>
                </c:pt>
                <c:pt idx="5">
                  <c:v>102289227.16666667</c:v>
                </c:pt>
                <c:pt idx="6">
                  <c:v>105863116.55555558</c:v>
                </c:pt>
                <c:pt idx="7">
                  <c:v>100004748.16666667</c:v>
                </c:pt>
                <c:pt idx="8">
                  <c:v>101605540.05555555</c:v>
                </c:pt>
                <c:pt idx="9">
                  <c:v>110407736.5</c:v>
                </c:pt>
                <c:pt idx="10">
                  <c:v>117742956.16666667</c:v>
                </c:pt>
                <c:pt idx="11">
                  <c:v>117858363.83333333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34E-4A20-A8BB-FDBB3E3407D1}"/>
            </c:ext>
          </c:extLst>
        </c:ser>
        <c:ser>
          <c:idx val="2"/>
          <c:order val="2"/>
          <c:tx>
            <c:v>Выручка позапр. года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Таблица2!$D$29:$O$29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Таблица!$D$67:$O$67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92752822.027777776</c:v>
                </c:pt>
                <c:pt idx="5">
                  <c:v>94379004.277777791</c:v>
                </c:pt>
                <c:pt idx="6">
                  <c:v>105528945.22222221</c:v>
                </c:pt>
                <c:pt idx="7">
                  <c:v>113897886.27777779</c:v>
                </c:pt>
                <c:pt idx="8">
                  <c:v>130989281.27777778</c:v>
                </c:pt>
                <c:pt idx="9">
                  <c:v>134193516.55555555</c:v>
                </c:pt>
                <c:pt idx="10">
                  <c:v>133480971.50000001</c:v>
                </c:pt>
                <c:pt idx="11">
                  <c:v>118431962.63888891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34E-4A20-A8BB-FDBB3E34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845304"/>
        <c:axId val="474844912"/>
      </c:lineChart>
      <c:catAx>
        <c:axId val="47484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44912"/>
        <c:crosses val="autoZero"/>
        <c:auto val="1"/>
        <c:lblAlgn val="ctr"/>
        <c:lblOffset val="0"/>
        <c:noMultiLvlLbl val="0"/>
      </c:catAx>
      <c:valAx>
        <c:axId val="4748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Выручка, руб.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45304"/>
        <c:crosses val="autoZero"/>
        <c:crossBetween val="between"/>
      </c:valAx>
      <c:valAx>
        <c:axId val="474846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Валовая прибыль, руб.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725624"/>
        <c:crosses val="max"/>
        <c:crossBetween val="between"/>
      </c:valAx>
      <c:catAx>
        <c:axId val="474725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846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[0]!названиеВП</c:f>
          <c:strCache>
            <c:ptCount val="1"/>
            <c:pt idx="0">
              <c:v>План-Факт ВП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план</c:v>
          </c:tx>
          <c:spPr>
            <a:solidFill>
              <a:schemeClr val="accent2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cat>
            <c:multiLvlStrRef>
              <c:f>Таблица!$D$24:$O$25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Таблица!$D$31:$O$31</c:f>
              <c:numCache>
                <c:formatCode>#,##0</c:formatCode>
                <c:ptCount val="12"/>
                <c:pt idx="0">
                  <c:v>25320417.287220877</c:v>
                </c:pt>
                <c:pt idx="1">
                  <c:v>26582878.108547397</c:v>
                </c:pt>
                <c:pt idx="2">
                  <c:v>25018222.374553055</c:v>
                </c:pt>
                <c:pt idx="3">
                  <c:v>29109142.568023823</c:v>
                </c:pt>
                <c:pt idx="4">
                  <c:v>22400767.545254391</c:v>
                </c:pt>
                <c:pt idx="5">
                  <c:v>22816904.968961526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36-47C4-B5CB-D73B902A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29336"/>
        <c:axId val="479329728"/>
      </c:areaChart>
      <c:barChart>
        <c:barDir val="col"/>
        <c:grouping val="stacked"/>
        <c:varyColors val="0"/>
        <c:ser>
          <c:idx val="3"/>
          <c:order val="3"/>
          <c:tx>
            <c:v>откл</c:v>
          </c:tx>
          <c:spPr>
            <a:solidFill>
              <a:srgbClr val="70AD47">
                <a:alpha val="50196"/>
              </a:srgbClr>
            </a:solidFill>
            <a:ln>
              <a:noFill/>
            </a:ln>
            <a:effectLst/>
          </c:spPr>
          <c:invertIfNegative val="1"/>
          <c:cat>
            <c:multiLvlStrRef>
              <c:f>Таблица!$D$24:$O$25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Таблица!$D$33:$O$33</c:f>
              <c:numCache>
                <c:formatCode>#,##0</c:formatCode>
                <c:ptCount val="12"/>
                <c:pt idx="0">
                  <c:v>-951764.28722087666</c:v>
                </c:pt>
                <c:pt idx="1">
                  <c:v>72329.419230379164</c:v>
                </c:pt>
                <c:pt idx="2">
                  <c:v>42055.014335837215</c:v>
                </c:pt>
                <c:pt idx="3">
                  <c:v>1928823.7375317365</c:v>
                </c:pt>
                <c:pt idx="4">
                  <c:v>-298201.93414328247</c:v>
                </c:pt>
                <c:pt idx="5">
                  <c:v>-1943793.9463089854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36-47C4-B5CB-D73B902A24B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479329336"/>
        <c:axId val="479329728"/>
      </c:barChart>
      <c:lineChart>
        <c:grouping val="standard"/>
        <c:varyColors val="0"/>
        <c:ser>
          <c:idx val="0"/>
          <c:order val="0"/>
          <c:tx>
            <c:v>факт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Таблица!$D$24:$O$25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Таблица!$D$30:$O$30</c:f>
              <c:numCache>
                <c:formatCode>#,##0</c:formatCode>
                <c:ptCount val="12"/>
                <c:pt idx="0">
                  <c:v>24368653</c:v>
                </c:pt>
                <c:pt idx="1">
                  <c:v>26655207.527777776</c:v>
                </c:pt>
                <c:pt idx="2">
                  <c:v>25060277.388888892</c:v>
                </c:pt>
                <c:pt idx="3">
                  <c:v>31037966.30555556</c:v>
                </c:pt>
                <c:pt idx="4">
                  <c:v>22102565.611111108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36-47C4-B5CB-D73B902A24B1}"/>
            </c:ext>
          </c:extLst>
        </c:ser>
        <c:ser>
          <c:idx val="2"/>
          <c:order val="2"/>
          <c:tx>
            <c:v>прогноз</c:v>
          </c:tx>
          <c:spPr>
            <a:ln w="285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Таблица!$D$24:$O$25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Таблица!$D$32:$O$32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22102565.611111108</c:v>
                </c:pt>
                <c:pt idx="5">
                  <c:v>20873111.02265254</c:v>
                </c:pt>
                <c:pt idx="6">
                  <c:v>22514545.565173343</c:v>
                </c:pt>
                <c:pt idx="7">
                  <c:v>22795789.480802055</c:v>
                </c:pt>
                <c:pt idx="8">
                  <c:v>24156942.356744759</c:v>
                </c:pt>
                <c:pt idx="9">
                  <c:v>25359594.480376374</c:v>
                </c:pt>
                <c:pt idx="10">
                  <c:v>26562107.50651551</c:v>
                </c:pt>
                <c:pt idx="11">
                  <c:v>26672925.682281181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136-47C4-B5CB-D73B902A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329336"/>
        <c:axId val="479329728"/>
      </c:lineChart>
      <c:catAx>
        <c:axId val="47932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329728"/>
        <c:crosses val="autoZero"/>
        <c:auto val="1"/>
        <c:lblAlgn val="ctr"/>
        <c:lblOffset val="0"/>
        <c:noMultiLvlLbl val="0"/>
      </c:catAx>
      <c:valAx>
        <c:axId val="4793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32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Таблица!$C$6</c:f>
          <c:strCache>
            <c:ptCount val="1"/>
            <c:pt idx="0">
              <c:v>Динамика продаж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ВП текущая</c:v>
          </c:tx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Таблица!$D$64:$O$64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Таблица!$D$68:$O$68</c:f>
              <c:numCache>
                <c:formatCode>#,##0</c:formatCode>
                <c:ptCount val="12"/>
                <c:pt idx="0">
                  <c:v>24368653</c:v>
                </c:pt>
                <c:pt idx="1">
                  <c:v>26655207.527777776</c:v>
                </c:pt>
                <c:pt idx="2">
                  <c:v>25060277.388888892</c:v>
                </c:pt>
                <c:pt idx="3">
                  <c:v>31037966.30555556</c:v>
                </c:pt>
                <c:pt idx="4">
                  <c:v>22102565.611111108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4E-4A20-A8BB-FDBB3E3407D1}"/>
            </c:ext>
          </c:extLst>
        </c:ser>
        <c:ser>
          <c:idx val="4"/>
          <c:order val="4"/>
          <c:tx>
            <c:v>ВП прошл. года</c:v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Таблица!$D$64:$O$64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Таблица!$D$69:$O$69</c:f>
              <c:numCache>
                <c:formatCode>#,##0</c:formatCode>
                <c:ptCount val="12"/>
                <c:pt idx="0">
                  <c:v>28134730.166666664</c:v>
                </c:pt>
                <c:pt idx="1">
                  <c:v>27054908.44444444</c:v>
                </c:pt>
                <c:pt idx="2">
                  <c:v>24898106.91666666</c:v>
                </c:pt>
                <c:pt idx="3">
                  <c:v>28819705.388888884</c:v>
                </c:pt>
                <c:pt idx="4">
                  <c:v>21060471.861111112</c:v>
                </c:pt>
                <c:pt idx="5">
                  <c:v>22298912.111111108</c:v>
                </c:pt>
                <c:pt idx="6">
                  <c:v>23852506.361111112</c:v>
                </c:pt>
                <c:pt idx="7">
                  <c:v>24201564.750000004</c:v>
                </c:pt>
                <c:pt idx="8">
                  <c:v>24153911.111111112</c:v>
                </c:pt>
                <c:pt idx="9">
                  <c:v>25382296.583333328</c:v>
                </c:pt>
                <c:pt idx="10">
                  <c:v>26928907.666666668</c:v>
                </c:pt>
                <c:pt idx="11">
                  <c:v>27258767.027777776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34E-4A20-A8BB-FDBB3E3407D1}"/>
            </c:ext>
          </c:extLst>
        </c:ser>
        <c:ser>
          <c:idx val="5"/>
          <c:order val="5"/>
          <c:tx>
            <c:v>ВП позапр. года</c:v>
          </c:tx>
          <c:spPr>
            <a:solidFill>
              <a:schemeClr val="tx2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Таблица!$D$64:$O$64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Таблица!$D$70:$O$70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22343446.611111112</c:v>
                </c:pt>
                <c:pt idx="5">
                  <c:v>22662676.111111112</c:v>
                </c:pt>
                <c:pt idx="6">
                  <c:v>25658084.916666675</c:v>
                </c:pt>
                <c:pt idx="7">
                  <c:v>26770275.77777778</c:v>
                </c:pt>
                <c:pt idx="8">
                  <c:v>30153540.361111116</c:v>
                </c:pt>
                <c:pt idx="9">
                  <c:v>31938746.916666668</c:v>
                </c:pt>
                <c:pt idx="10">
                  <c:v>31719250.861111112</c:v>
                </c:pt>
                <c:pt idx="11">
                  <c:v>30771639.083333332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34E-4A20-A8BB-FDBB3E34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331688"/>
        <c:axId val="479331296"/>
      </c:barChart>
      <c:lineChart>
        <c:grouping val="standard"/>
        <c:varyColors val="0"/>
        <c:ser>
          <c:idx val="0"/>
          <c:order val="0"/>
          <c:tx>
            <c:v>Выручка текущая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Таблица2!$D$29:$O$29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Таблица!$D$65:$O$65</c:f>
              <c:numCache>
                <c:formatCode>#,##0</c:formatCode>
                <c:ptCount val="12"/>
                <c:pt idx="0">
                  <c:v>108386764.66666666</c:v>
                </c:pt>
                <c:pt idx="1">
                  <c:v>121156984.55555555</c:v>
                </c:pt>
                <c:pt idx="2">
                  <c:v>110019221.72222222</c:v>
                </c:pt>
                <c:pt idx="3">
                  <c:v>132187842</c:v>
                </c:pt>
                <c:pt idx="4">
                  <c:v>94719816.583333313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34E-4A20-A8BB-FDBB3E3407D1}"/>
            </c:ext>
          </c:extLst>
        </c:ser>
        <c:ser>
          <c:idx val="1"/>
          <c:order val="1"/>
          <c:tx>
            <c:v>Выручка прошл. года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Таблица2!$D$29:$O$29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Таблица!$D$66:$O$66</c:f>
              <c:numCache>
                <c:formatCode>#,##0</c:formatCode>
                <c:ptCount val="12"/>
                <c:pt idx="0">
                  <c:v>113355350</c:v>
                </c:pt>
                <c:pt idx="1">
                  <c:v>117582269.33333331</c:v>
                </c:pt>
                <c:pt idx="2">
                  <c:v>108590471.75</c:v>
                </c:pt>
                <c:pt idx="3">
                  <c:v>129445864</c:v>
                </c:pt>
                <c:pt idx="4">
                  <c:v>95272645.305555552</c:v>
                </c:pt>
                <c:pt idx="5">
                  <c:v>102289227.16666667</c:v>
                </c:pt>
                <c:pt idx="6">
                  <c:v>105863116.55555558</c:v>
                </c:pt>
                <c:pt idx="7">
                  <c:v>100004748.16666667</c:v>
                </c:pt>
                <c:pt idx="8">
                  <c:v>101605540.05555555</c:v>
                </c:pt>
                <c:pt idx="9">
                  <c:v>110407736.5</c:v>
                </c:pt>
                <c:pt idx="10">
                  <c:v>117742956.16666667</c:v>
                </c:pt>
                <c:pt idx="11">
                  <c:v>117858363.83333333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34E-4A20-A8BB-FDBB3E3407D1}"/>
            </c:ext>
          </c:extLst>
        </c:ser>
        <c:ser>
          <c:idx val="2"/>
          <c:order val="2"/>
          <c:tx>
            <c:v>Выручка позапр. года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Таблица2!$D$29:$O$29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Таблица!$D$67:$O$67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92752822.027777776</c:v>
                </c:pt>
                <c:pt idx="5">
                  <c:v>94379004.277777791</c:v>
                </c:pt>
                <c:pt idx="6">
                  <c:v>105528945.22222221</c:v>
                </c:pt>
                <c:pt idx="7">
                  <c:v>113897886.27777779</c:v>
                </c:pt>
                <c:pt idx="8">
                  <c:v>130989281.27777778</c:v>
                </c:pt>
                <c:pt idx="9">
                  <c:v>134193516.55555555</c:v>
                </c:pt>
                <c:pt idx="10">
                  <c:v>133480971.50000001</c:v>
                </c:pt>
                <c:pt idx="11">
                  <c:v>118431962.63888891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34E-4A20-A8BB-FDBB3E34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330512"/>
        <c:axId val="479330904"/>
      </c:lineChart>
      <c:catAx>
        <c:axId val="4793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330904"/>
        <c:crosses val="autoZero"/>
        <c:auto val="1"/>
        <c:lblAlgn val="ctr"/>
        <c:lblOffset val="0"/>
        <c:noMultiLvlLbl val="0"/>
      </c:catAx>
      <c:valAx>
        <c:axId val="47933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Выручка,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330512"/>
        <c:crosses val="autoZero"/>
        <c:crossBetween val="between"/>
      </c:valAx>
      <c:valAx>
        <c:axId val="4793312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Валовая прибыль,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331688"/>
        <c:crosses val="max"/>
        <c:crossBetween val="between"/>
      </c:valAx>
      <c:catAx>
        <c:axId val="479331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331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Таблица2!$C$4</c:f>
          <c:strCache>
            <c:ptCount val="1"/>
            <c:pt idx="0">
              <c:v>Динамика запасов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Оборот текущий</c:v>
          </c:tx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Таблица2!$D$28:$O$29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Таблица2!$D$35:$O$35</c:f>
              <c:numCache>
                <c:formatCode>#,##0</c:formatCode>
                <c:ptCount val="12"/>
                <c:pt idx="0">
                  <c:v>27.490645241239797</c:v>
                </c:pt>
                <c:pt idx="1">
                  <c:v>26.67</c:v>
                </c:pt>
                <c:pt idx="2">
                  <c:v>30.307813796720623</c:v>
                </c:pt>
                <c:pt idx="3">
                  <c:v>28.565768512134252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2F-48E5-9EB0-5A08BFB06051}"/>
            </c:ext>
          </c:extLst>
        </c:ser>
        <c:ser>
          <c:idx val="4"/>
          <c:order val="4"/>
          <c:tx>
            <c:v>Оборот прошл. года</c:v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Таблица2!$D$28:$O$29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Таблица2!$D$36:$O$36</c:f>
              <c:numCache>
                <c:formatCode>#,##0</c:formatCode>
                <c:ptCount val="12"/>
                <c:pt idx="0">
                  <c:v>25.883579056374835</c:v>
                </c:pt>
                <c:pt idx="1">
                  <c:v>23.898438227363656</c:v>
                </c:pt>
                <c:pt idx="2">
                  <c:v>24.787876797754997</c:v>
                </c:pt>
                <c:pt idx="3">
                  <c:v>25.458905388569843</c:v>
                </c:pt>
                <c:pt idx="4">
                  <c:v>33.664037222888609</c:v>
                </c:pt>
                <c:pt idx="5">
                  <c:v>25.608833156395011</c:v>
                </c:pt>
                <c:pt idx="6">
                  <c:v>26.23698493680784</c:v>
                </c:pt>
                <c:pt idx="7">
                  <c:v>27.023901101834483</c:v>
                </c:pt>
                <c:pt idx="8">
                  <c:v>28.632618600319528</c:v>
                </c:pt>
                <c:pt idx="9">
                  <c:v>49.062859495388793</c:v>
                </c:pt>
                <c:pt idx="10">
                  <c:v>24.635329063252986</c:v>
                </c:pt>
                <c:pt idx="11">
                  <c:v>25.37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32F-48E5-9EB0-5A08BFB06051}"/>
            </c:ext>
          </c:extLst>
        </c:ser>
        <c:ser>
          <c:idx val="5"/>
          <c:order val="5"/>
          <c:tx>
            <c:v>Оборот позапр. года</c:v>
          </c:tx>
          <c:spPr>
            <a:solidFill>
              <a:schemeClr val="tx2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Таблица2!$D$28:$O$29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Таблица2!$D$37:$O$37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36.978941191491998</c:v>
                </c:pt>
                <c:pt idx="5">
                  <c:v>30.904619399512068</c:v>
                </c:pt>
                <c:pt idx="6">
                  <c:v>30.795715817962591</c:v>
                </c:pt>
                <c:pt idx="7">
                  <c:v>28.717037249991552</c:v>
                </c:pt>
                <c:pt idx="8">
                  <c:v>26.386602485832718</c:v>
                </c:pt>
                <c:pt idx="9">
                  <c:v>25.631758429298479</c:v>
                </c:pt>
                <c:pt idx="10">
                  <c:v>27.127709421747866</c:v>
                </c:pt>
                <c:pt idx="11">
                  <c:v>29.168084829688844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32F-48E5-9EB0-5A08BFB0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531008"/>
        <c:axId val="479530616"/>
      </c:barChart>
      <c:lineChart>
        <c:grouping val="standard"/>
        <c:varyColors val="0"/>
        <c:ser>
          <c:idx val="0"/>
          <c:order val="0"/>
          <c:tx>
            <c:v>Остатки текущие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Таблица2!$D$29:$O$29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Таблица2!$D$30:$O$30</c:f>
              <c:numCache>
                <c:formatCode>#,##0</c:formatCode>
                <c:ptCount val="12"/>
                <c:pt idx="0">
                  <c:v>71076009.419166669</c:v>
                </c:pt>
                <c:pt idx="1">
                  <c:v>79505966.540055543</c:v>
                </c:pt>
                <c:pt idx="2">
                  <c:v>78875779.180416644</c:v>
                </c:pt>
                <c:pt idx="3">
                  <c:v>81386803.077083334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2F-48E5-9EB0-5A08BFB06051}"/>
            </c:ext>
          </c:extLst>
        </c:ser>
        <c:ser>
          <c:idx val="1"/>
          <c:order val="1"/>
          <c:tx>
            <c:v>Остатки прошл. года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Таблица2!$D$29:$O$29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Таблица2!$D$31:$O$31</c:f>
              <c:numCache>
                <c:formatCode>#,##0</c:formatCode>
                <c:ptCount val="12"/>
                <c:pt idx="0">
                  <c:v>66320846.876000002</c:v>
                </c:pt>
                <c:pt idx="1">
                  <c:v>63102068.90144445</c:v>
                </c:pt>
                <c:pt idx="2">
                  <c:v>62398442.663749978</c:v>
                </c:pt>
                <c:pt idx="3">
                  <c:v>77443236.743555546</c:v>
                </c:pt>
                <c:pt idx="4">
                  <c:v>67370564.899777785</c:v>
                </c:pt>
                <c:pt idx="5">
                  <c:v>60874037.143805563</c:v>
                </c:pt>
                <c:pt idx="6">
                  <c:v>51117489.535361119</c:v>
                </c:pt>
                <c:pt idx="7">
                  <c:v>70041680.070833325</c:v>
                </c:pt>
                <c:pt idx="8">
                  <c:v>63340117.531083338</c:v>
                </c:pt>
                <c:pt idx="9">
                  <c:v>72162634.30027777</c:v>
                </c:pt>
                <c:pt idx="10">
                  <c:v>67742028.621138901</c:v>
                </c:pt>
                <c:pt idx="11">
                  <c:v>73145561.878250003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2F-48E5-9EB0-5A08BFB06051}"/>
            </c:ext>
          </c:extLst>
        </c:ser>
        <c:ser>
          <c:idx val="2"/>
          <c:order val="2"/>
          <c:tx>
            <c:v>Остатки позапр. года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Таблица2!$D$29:$O$29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Таблица2!$D$32:$O$32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75266782.144555554</c:v>
                </c:pt>
                <c:pt idx="5">
                  <c:v>77856955.956694439</c:v>
                </c:pt>
                <c:pt idx="6">
                  <c:v>76708608.24594444</c:v>
                </c:pt>
                <c:pt idx="7">
                  <c:v>84254623.912305564</c:v>
                </c:pt>
                <c:pt idx="8">
                  <c:v>80825778.038111106</c:v>
                </c:pt>
                <c:pt idx="9">
                  <c:v>87098298.215722203</c:v>
                </c:pt>
                <c:pt idx="10">
                  <c:v>84136660.223583326</c:v>
                </c:pt>
                <c:pt idx="11">
                  <c:v>72494726.173083335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32F-48E5-9EB0-5A08BFB0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332472"/>
        <c:axId val="479332864"/>
      </c:lineChart>
      <c:catAx>
        <c:axId val="47933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332864"/>
        <c:crosses val="autoZero"/>
        <c:auto val="1"/>
        <c:lblAlgn val="ctr"/>
        <c:lblOffset val="0"/>
        <c:noMultiLvlLbl val="0"/>
      </c:catAx>
      <c:valAx>
        <c:axId val="4793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Остатки на конец периода,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332472"/>
        <c:crosses val="autoZero"/>
        <c:crossBetween val="between"/>
      </c:valAx>
      <c:valAx>
        <c:axId val="479530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Оборачиваемость, дн.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531008"/>
        <c:crosses val="max"/>
        <c:crossBetween val="between"/>
      </c:valAx>
      <c:catAx>
        <c:axId val="47953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530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Таблица3!названиеВ</c:f>
          <c:strCache>
            <c:ptCount val="1"/>
            <c:pt idx="0">
              <c:v>Динамика  по чекам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Средн. чек текущее</c:v>
          </c:tx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Таблица3!$D$36:$O$36</c:f>
              <c:numCache>
                <c:formatCode>#,##0</c:formatCode>
                <c:ptCount val="12"/>
                <c:pt idx="0">
                  <c:v>106.73846436590479</c:v>
                </c:pt>
                <c:pt idx="1">
                  <c:v>107.18717658014944</c:v>
                </c:pt>
                <c:pt idx="2">
                  <c:v>108.32680960351851</c:v>
                </c:pt>
                <c:pt idx="3">
                  <c:v>117.26973371643732</c:v>
                </c:pt>
                <c:pt idx="4">
                  <c:v>107.09442385907167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D1-47E5-8D14-7266B28E979E}"/>
            </c:ext>
          </c:extLst>
        </c:ser>
        <c:ser>
          <c:idx val="4"/>
          <c:order val="3"/>
          <c:tx>
            <c:v>Средн. чек прошл. года</c:v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Таблица3!$D$37:$O$37</c:f>
              <c:numCache>
                <c:formatCode>#,##0</c:formatCode>
                <c:ptCount val="12"/>
                <c:pt idx="0">
                  <c:v>#N/A</c:v>
                </c:pt>
                <c:pt idx="1">
                  <c:v>99.742869010741941</c:v>
                </c:pt>
                <c:pt idx="2">
                  <c:v>101.36418443082096</c:v>
                </c:pt>
                <c:pt idx="3">
                  <c:v>113.78596800031254</c:v>
                </c:pt>
                <c:pt idx="4">
                  <c:v>104.51949678347334</c:v>
                </c:pt>
                <c:pt idx="5">
                  <c:v>104.47845255557294</c:v>
                </c:pt>
                <c:pt idx="6">
                  <c:v>100.96566098281592</c:v>
                </c:pt>
                <c:pt idx="7">
                  <c:v>95.796405033113288</c:v>
                </c:pt>
                <c:pt idx="8">
                  <c:v>99.722879737863593</c:v>
                </c:pt>
                <c:pt idx="9">
                  <c:v>100.97476643312523</c:v>
                </c:pt>
                <c:pt idx="10">
                  <c:v>104.23946863361529</c:v>
                </c:pt>
                <c:pt idx="11">
                  <c:v>106.02770479176984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D1-47E5-8D14-7266B28E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532968"/>
        <c:axId val="479532576"/>
      </c:barChart>
      <c:lineChart>
        <c:grouping val="standard"/>
        <c:varyColors val="0"/>
        <c:ser>
          <c:idx val="0"/>
          <c:order val="0"/>
          <c:tx>
            <c:v>Кол-во чеков текущее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Таблица3!$D$33:$O$33</c:f>
              <c:numCache>
                <c:formatCode>#,##0</c:formatCode>
                <c:ptCount val="12"/>
                <c:pt idx="0">
                  <c:v>1015686.1111111115</c:v>
                </c:pt>
                <c:pt idx="1">
                  <c:v>1130475</c:v>
                </c:pt>
                <c:pt idx="2">
                  <c:v>1015599.9999999992</c:v>
                </c:pt>
                <c:pt idx="3">
                  <c:v>1127244.4444444445</c:v>
                </c:pt>
                <c:pt idx="4">
                  <c:v>884452.77777777775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D1-47E5-8D14-7266B28E979E}"/>
            </c:ext>
          </c:extLst>
        </c:ser>
        <c:ser>
          <c:idx val="1"/>
          <c:order val="1"/>
          <c:tx>
            <c:v>Кол-во чеков прошл. года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Таблица3!$D$34:$O$34</c:f>
              <c:numCache>
                <c:formatCode>#,##0</c:formatCode>
                <c:ptCount val="12"/>
                <c:pt idx="0">
                  <c:v>#N/A</c:v>
                </c:pt>
                <c:pt idx="1">
                  <c:v>1180991.6666666665</c:v>
                </c:pt>
                <c:pt idx="2">
                  <c:v>1071133.3333333335</c:v>
                </c:pt>
                <c:pt idx="3">
                  <c:v>1137511.1111111115</c:v>
                </c:pt>
                <c:pt idx="4">
                  <c:v>911525.00000000023</c:v>
                </c:pt>
                <c:pt idx="5">
                  <c:v>979069.44444444403</c:v>
                </c:pt>
                <c:pt idx="6">
                  <c:v>1048291.6666666669</c:v>
                </c:pt>
                <c:pt idx="7">
                  <c:v>1043974.9999999998</c:v>
                </c:pt>
                <c:pt idx="8">
                  <c:v>1018977.7777777781</c:v>
                </c:pt>
                <c:pt idx="9">
                  <c:v>1091883.3333333335</c:v>
                </c:pt>
                <c:pt idx="10">
                  <c:v>1129216.6666666663</c:v>
                </c:pt>
                <c:pt idx="11">
                  <c:v>1110816.666666666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DD1-47E5-8D14-7266B28E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531792"/>
        <c:axId val="479532184"/>
      </c:lineChart>
      <c:catAx>
        <c:axId val="479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532184"/>
        <c:crosses val="autoZero"/>
        <c:auto val="1"/>
        <c:lblAlgn val="ctr"/>
        <c:lblOffset val="0"/>
        <c:noMultiLvlLbl val="0"/>
      </c:catAx>
      <c:valAx>
        <c:axId val="47953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чеков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531792"/>
        <c:crosses val="autoZero"/>
        <c:crossBetween val="between"/>
      </c:valAx>
      <c:valAx>
        <c:axId val="479532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Средний чек,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532968"/>
        <c:crosses val="max"/>
        <c:crossBetween val="between"/>
      </c:valAx>
      <c:catAx>
        <c:axId val="479532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53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Таблица3!$C$5</c:f>
          <c:strCache>
            <c:ptCount val="1"/>
            <c:pt idx="0">
              <c:v>Динамика по SKU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Средн. cт-ть SKU текущая</c:v>
          </c:tx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Таблица3!$D$42:$O$42</c:f>
              <c:numCache>
                <c:formatCode>#\ ##0.0</c:formatCode>
                <c:ptCount val="12"/>
                <c:pt idx="0">
                  <c:v>75.819462931052911</c:v>
                </c:pt>
                <c:pt idx="1">
                  <c:v>76.027105704376325</c:v>
                </c:pt>
                <c:pt idx="2">
                  <c:v>76.45683126841152</c:v>
                </c:pt>
                <c:pt idx="3">
                  <c:v>81.459691408637099</c:v>
                </c:pt>
                <c:pt idx="4">
                  <c:v>76.912044894249036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4C-49D8-887B-2885701B0F75}"/>
            </c:ext>
          </c:extLst>
        </c:ser>
        <c:ser>
          <c:idx val="4"/>
          <c:order val="3"/>
          <c:tx>
            <c:v>Средн. cт-ть SKU прошл. года</c:v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Таблица3!$D$43:$O$43</c:f>
              <c:numCache>
                <c:formatCode>#\ ##0.0</c:formatCode>
                <c:ptCount val="12"/>
                <c:pt idx="0">
                  <c:v>#N/A</c:v>
                </c:pt>
                <c:pt idx="1">
                  <c:v>71.15928381571176</c:v>
                </c:pt>
                <c:pt idx="2">
                  <c:v>71.156899045157076</c:v>
                </c:pt>
                <c:pt idx="3">
                  <c:v>78.988799940329301</c:v>
                </c:pt>
                <c:pt idx="4">
                  <c:v>74.274038386577047</c:v>
                </c:pt>
                <c:pt idx="5">
                  <c:v>73.879909839420293</c:v>
                </c:pt>
                <c:pt idx="6">
                  <c:v>71.050300066569591</c:v>
                </c:pt>
                <c:pt idx="7">
                  <c:v>67.173391855963402</c:v>
                </c:pt>
                <c:pt idx="8">
                  <c:v>70.400839501325976</c:v>
                </c:pt>
                <c:pt idx="9">
                  <c:v>71.754812445877903</c:v>
                </c:pt>
                <c:pt idx="10">
                  <c:v>72.791021387995187</c:v>
                </c:pt>
                <c:pt idx="11">
                  <c:v>75.094475895292376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4C-49D8-887B-2885701B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98872"/>
        <c:axId val="479898480"/>
      </c:barChart>
      <c:lineChart>
        <c:grouping val="standard"/>
        <c:varyColors val="0"/>
        <c:ser>
          <c:idx val="0"/>
          <c:order val="0"/>
          <c:tx>
            <c:v>Кол-во SKU текущее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Таблица3!$D$33:$O$33</c:f>
              <c:numCache>
                <c:formatCode>#,##0</c:formatCode>
                <c:ptCount val="12"/>
                <c:pt idx="0">
                  <c:v>1015686.1111111115</c:v>
                </c:pt>
                <c:pt idx="1">
                  <c:v>1130475</c:v>
                </c:pt>
                <c:pt idx="2">
                  <c:v>1015599.9999999992</c:v>
                </c:pt>
                <c:pt idx="3">
                  <c:v>1127244.4444444445</c:v>
                </c:pt>
                <c:pt idx="4">
                  <c:v>884452.77777777775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4C-49D8-887B-2885701B0F75}"/>
            </c:ext>
          </c:extLst>
        </c:ser>
        <c:ser>
          <c:idx val="1"/>
          <c:order val="1"/>
          <c:tx>
            <c:v>Кол-во SKU прошл. года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Таблица3!$D$34:$O$34</c:f>
              <c:numCache>
                <c:formatCode>#,##0</c:formatCode>
                <c:ptCount val="12"/>
                <c:pt idx="0">
                  <c:v>#N/A</c:v>
                </c:pt>
                <c:pt idx="1">
                  <c:v>1180991.6666666665</c:v>
                </c:pt>
                <c:pt idx="2">
                  <c:v>1071133.3333333335</c:v>
                </c:pt>
                <c:pt idx="3">
                  <c:v>1137511.1111111115</c:v>
                </c:pt>
                <c:pt idx="4">
                  <c:v>911525.00000000023</c:v>
                </c:pt>
                <c:pt idx="5">
                  <c:v>979069.44444444403</c:v>
                </c:pt>
                <c:pt idx="6">
                  <c:v>1048291.6666666669</c:v>
                </c:pt>
                <c:pt idx="7">
                  <c:v>1043974.9999999998</c:v>
                </c:pt>
                <c:pt idx="8">
                  <c:v>1018977.7777777781</c:v>
                </c:pt>
                <c:pt idx="9">
                  <c:v>1091883.3333333335</c:v>
                </c:pt>
                <c:pt idx="10">
                  <c:v>1129216.6666666663</c:v>
                </c:pt>
                <c:pt idx="11">
                  <c:v>1110816.666666666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4C-49D8-887B-2885701B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533752"/>
        <c:axId val="479534144"/>
      </c:lineChart>
      <c:catAx>
        <c:axId val="4795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534144"/>
        <c:crosses val="autoZero"/>
        <c:auto val="1"/>
        <c:lblAlgn val="ctr"/>
        <c:lblOffset val="0"/>
        <c:noMultiLvlLbl val="0"/>
      </c:catAx>
      <c:valAx>
        <c:axId val="4795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en-US"/>
                  <a:t> SKU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533752"/>
        <c:crosses val="autoZero"/>
        <c:crossBetween val="between"/>
      </c:valAx>
      <c:valAx>
        <c:axId val="479898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Средняя стоимость</a:t>
                </a:r>
                <a:r>
                  <a:rPr lang="ru-RU" baseline="0"/>
                  <a:t> </a:t>
                </a:r>
                <a:r>
                  <a:rPr lang="en-US" baseline="0"/>
                  <a:t>SKU</a:t>
                </a:r>
                <a:r>
                  <a:rPr lang="ru-RU"/>
                  <a:t>,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898872"/>
        <c:crosses val="max"/>
        <c:crossBetween val="between"/>
      </c:valAx>
      <c:catAx>
        <c:axId val="479898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89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Таблица3!$C$6</c:f>
          <c:strCache>
            <c:ptCount val="1"/>
            <c:pt idx="0">
              <c:v>Динамика по чекам (табак)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Чеков только с табаком текущее</c:v>
          </c:tx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Таблица3!$D$53:$O$53</c:f>
              <c:numCache>
                <c:formatCode>#,##0</c:formatCode>
                <c:ptCount val="12"/>
                <c:pt idx="0">
                  <c:v>273297.22222222213</c:v>
                </c:pt>
                <c:pt idx="1">
                  <c:v>313941.66666666674</c:v>
                </c:pt>
                <c:pt idx="2">
                  <c:v>280636.11111111112</c:v>
                </c:pt>
                <c:pt idx="3">
                  <c:v>296844.44444444444</c:v>
                </c:pt>
                <c:pt idx="4">
                  <c:v>241683.33333333328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04-4099-89BE-DAE0EF85A74C}"/>
            </c:ext>
          </c:extLst>
        </c:ser>
        <c:ser>
          <c:idx val="4"/>
          <c:order val="3"/>
          <c:tx>
            <c:v>Чеков только с табаком прошл. года</c:v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Таблица3!$D$55:$O$55</c:f>
              <c:numCache>
                <c:formatCode>#,##0</c:formatCode>
                <c:ptCount val="12"/>
                <c:pt idx="0">
                  <c:v>#N/A</c:v>
                </c:pt>
                <c:pt idx="1">
                  <c:v>320405.55555555562</c:v>
                </c:pt>
                <c:pt idx="2">
                  <c:v>277274.99999999994</c:v>
                </c:pt>
                <c:pt idx="3">
                  <c:v>291736.11111111112</c:v>
                </c:pt>
                <c:pt idx="4">
                  <c:v>241949.99999999994</c:v>
                </c:pt>
                <c:pt idx="5">
                  <c:v>250175.00000000003</c:v>
                </c:pt>
                <c:pt idx="6">
                  <c:v>259383.33333333346</c:v>
                </c:pt>
                <c:pt idx="7">
                  <c:v>217255.55555555559</c:v>
                </c:pt>
                <c:pt idx="8">
                  <c:v>236919.44444444432</c:v>
                </c:pt>
                <c:pt idx="9">
                  <c:v>256388.88888888888</c:v>
                </c:pt>
                <c:pt idx="10">
                  <c:v>285238.88888888899</c:v>
                </c:pt>
                <c:pt idx="11">
                  <c:v>278661.11111111118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04-4099-89BE-DAE0EF85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99656"/>
        <c:axId val="479900048"/>
      </c:barChart>
      <c:lineChart>
        <c:grouping val="standard"/>
        <c:varyColors val="0"/>
        <c:ser>
          <c:idx val="0"/>
          <c:order val="0"/>
          <c:tx>
            <c:v>Чеков с табаком текущее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Таблица3!$D$48:$O$48</c:f>
              <c:numCache>
                <c:formatCode>#,##0</c:formatCode>
                <c:ptCount val="12"/>
                <c:pt idx="0">
                  <c:v>357674.99999999994</c:v>
                </c:pt>
                <c:pt idx="1">
                  <c:v>402186.11111111124</c:v>
                </c:pt>
                <c:pt idx="2">
                  <c:v>356119.4444444445</c:v>
                </c:pt>
                <c:pt idx="3">
                  <c:v>380388.88888888882</c:v>
                </c:pt>
                <c:pt idx="4">
                  <c:v>303658.33333333326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04-4099-89BE-DAE0EF85A74C}"/>
            </c:ext>
          </c:extLst>
        </c:ser>
        <c:ser>
          <c:idx val="1"/>
          <c:order val="1"/>
          <c:tx>
            <c:v>Чеков с табаком прошл. года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Таблица3!$D$50:$O$50</c:f>
              <c:numCache>
                <c:formatCode>#,##0</c:formatCode>
                <c:ptCount val="12"/>
                <c:pt idx="0">
                  <c:v>#N/A</c:v>
                </c:pt>
                <c:pt idx="1">
                  <c:v>409716.66666666669</c:v>
                </c:pt>
                <c:pt idx="2">
                  <c:v>360169.44444444438</c:v>
                </c:pt>
                <c:pt idx="3">
                  <c:v>388075.00000000012</c:v>
                </c:pt>
                <c:pt idx="4">
                  <c:v>313322.22222222231</c:v>
                </c:pt>
                <c:pt idx="5">
                  <c:v>322402.77777777775</c:v>
                </c:pt>
                <c:pt idx="6">
                  <c:v>335022.22222222219</c:v>
                </c:pt>
                <c:pt idx="7">
                  <c:v>286038.88888888882</c:v>
                </c:pt>
                <c:pt idx="8">
                  <c:v>308197.22222222231</c:v>
                </c:pt>
                <c:pt idx="9">
                  <c:v>342272.22222222236</c:v>
                </c:pt>
                <c:pt idx="10">
                  <c:v>377702.77777777787</c:v>
                </c:pt>
                <c:pt idx="11">
                  <c:v>367738.88888888882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404-4099-89BE-DAE0EF85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99656"/>
        <c:axId val="479900048"/>
      </c:lineChart>
      <c:catAx>
        <c:axId val="47989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900048"/>
        <c:crosses val="autoZero"/>
        <c:auto val="1"/>
        <c:lblAlgn val="ctr"/>
        <c:lblOffset val="0"/>
        <c:noMultiLvlLbl val="0"/>
      </c:catAx>
      <c:valAx>
        <c:axId val="4799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89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Рентабельность!$J$4</c:f>
          <c:strCache>
            <c:ptCount val="1"/>
            <c:pt idx="0">
              <c:v>Рентабельность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план</c:v>
          </c:tx>
          <c:spPr>
            <a:solidFill>
              <a:schemeClr val="accent2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cat>
            <c:multiLvlStrRef>
              <c:f>Рентабельность!$K$18:$V$19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Рентабельность!$K$21:$V$21</c:f>
              <c:numCache>
                <c:formatCode>0%</c:formatCode>
                <c:ptCount val="12"/>
                <c:pt idx="0">
                  <c:v>0.22143938797308221</c:v>
                </c:pt>
                <c:pt idx="1">
                  <c:v>0.23079056411672652</c:v>
                </c:pt>
                <c:pt idx="2">
                  <c:v>0.22658718057178612</c:v>
                </c:pt>
                <c:pt idx="3">
                  <c:v>0.24771997452998795</c:v>
                </c:pt>
                <c:pt idx="4">
                  <c:v>0.23396160698646307</c:v>
                </c:pt>
                <c:pt idx="5">
                  <c:v>0.22237564664119758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D8-43A2-AEE0-0151FB1DD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00832"/>
        <c:axId val="479901224"/>
      </c:areaChart>
      <c:barChart>
        <c:barDir val="col"/>
        <c:grouping val="stacked"/>
        <c:varyColors val="0"/>
        <c:ser>
          <c:idx val="3"/>
          <c:order val="3"/>
          <c:tx>
            <c:v>откл</c:v>
          </c:tx>
          <c:spPr>
            <a:solidFill>
              <a:srgbClr val="70AD47">
                <a:alpha val="50196"/>
              </a:srgbClr>
            </a:solidFill>
            <a:ln>
              <a:noFill/>
            </a:ln>
            <a:effectLst/>
          </c:spPr>
          <c:invertIfNegative val="1"/>
          <c:cat>
            <c:multiLvlStrRef>
              <c:f>Рентабельность!$K$18:$V$19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Рентабельность!$K$22:$V$22</c:f>
              <c:numCache>
                <c:formatCode>0%</c:formatCode>
                <c:ptCount val="12"/>
                <c:pt idx="0">
                  <c:v>7.0281115833957242E-3</c:v>
                </c:pt>
                <c:pt idx="1">
                  <c:v>-6.6878109752817327E-3</c:v>
                </c:pt>
                <c:pt idx="2">
                  <c:v>6.9368773746074641E-3</c:v>
                </c:pt>
                <c:pt idx="3">
                  <c:v>8.0461351930954939E-4</c:v>
                </c:pt>
                <c:pt idx="4">
                  <c:v>3.2384666837398657E-3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D8-43A2-AEE0-0151FB1DDFE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479900832"/>
        <c:axId val="479901224"/>
      </c:barChart>
      <c:lineChart>
        <c:grouping val="standard"/>
        <c:varyColors val="0"/>
        <c:ser>
          <c:idx val="0"/>
          <c:order val="0"/>
          <c:tx>
            <c:v>факт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Рентабельность!$K$18:$V$19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Рентабельность!$K$20:$V$20</c:f>
              <c:numCache>
                <c:formatCode>0%</c:formatCode>
                <c:ptCount val="12"/>
                <c:pt idx="0">
                  <c:v>0.22846749955647794</c:v>
                </c:pt>
                <c:pt idx="1">
                  <c:v>0.22410275314144479</c:v>
                </c:pt>
                <c:pt idx="2">
                  <c:v>0.23352405794639358</c:v>
                </c:pt>
                <c:pt idx="3">
                  <c:v>0.2485245880492975</c:v>
                </c:pt>
                <c:pt idx="4">
                  <c:v>0.23720007367020293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8-43A2-AEE0-0151FB1DDFE1}"/>
            </c:ext>
          </c:extLst>
        </c:ser>
        <c:ser>
          <c:idx val="2"/>
          <c:order val="2"/>
          <c:tx>
            <c:v>прогноз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Рентабельность!$K$18:$V$19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Рентабельность!#REF!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DD8-43A2-AEE0-0151FB1DD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900832"/>
        <c:axId val="479901224"/>
      </c:lineChart>
      <c:catAx>
        <c:axId val="4799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901224"/>
        <c:crosses val="autoZero"/>
        <c:auto val="1"/>
        <c:lblAlgn val="ctr"/>
        <c:lblOffset val="0"/>
        <c:noMultiLvlLbl val="0"/>
      </c:catAx>
      <c:valAx>
        <c:axId val="4799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9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[0]!названиеВ</c:f>
          <c:strCache>
            <c:ptCount val="1"/>
            <c:pt idx="0">
              <c:v>План-Факт выручка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план</c:v>
          </c:tx>
          <c:spPr>
            <a:solidFill>
              <a:schemeClr val="accent2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cat>
            <c:multiLvlStrRef>
              <c:f>Таблица!$D$24:$O$25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Таблица!$D$27:$O$27</c:f>
              <c:numCache>
                <c:formatCode>#,##0</c:formatCode>
                <c:ptCount val="12"/>
                <c:pt idx="0">
                  <c:v>116303469.32808255</c:v>
                </c:pt>
                <c:pt idx="1">
                  <c:v>117433222.83342944</c:v>
                </c:pt>
                <c:pt idx="2">
                  <c:v>112601825.58235998</c:v>
                </c:pt>
                <c:pt idx="3">
                  <c:v>122531590.88605639</c:v>
                </c:pt>
                <c:pt idx="4">
                  <c:v>98470436.766034439</c:v>
                </c:pt>
                <c:pt idx="5">
                  <c:v>104166665.82186408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2C-478A-8169-193C4E19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22488"/>
        <c:axId val="474724448"/>
      </c:areaChart>
      <c:barChart>
        <c:barDir val="col"/>
        <c:grouping val="stacked"/>
        <c:varyColors val="0"/>
        <c:ser>
          <c:idx val="3"/>
          <c:order val="3"/>
          <c:tx>
            <c:v>откл</c:v>
          </c:tx>
          <c:spPr>
            <a:solidFill>
              <a:srgbClr val="70AD47">
                <a:alpha val="50196"/>
              </a:srgbClr>
            </a:solidFill>
            <a:ln>
              <a:noFill/>
            </a:ln>
            <a:effectLst/>
          </c:spPr>
          <c:invertIfNegative val="1"/>
          <c:cat>
            <c:multiLvlStrRef>
              <c:f>Таблица!$D$24:$O$25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Таблица!$D$29:$O$29</c:f>
              <c:numCache>
                <c:formatCode>#,##0</c:formatCode>
                <c:ptCount val="12"/>
                <c:pt idx="0">
                  <c:v>-7916704.6614158899</c:v>
                </c:pt>
                <c:pt idx="1">
                  <c:v>3723761.7221261114</c:v>
                </c:pt>
                <c:pt idx="2">
                  <c:v>-2582603.8601377606</c:v>
                </c:pt>
                <c:pt idx="3">
                  <c:v>9656251.1139436066</c:v>
                </c:pt>
                <c:pt idx="4">
                  <c:v>-3750620.1827011257</c:v>
                </c:pt>
                <c:pt idx="5">
                  <c:v>-9408084.595158577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2C-478A-8169-193C4E1942D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474722488"/>
        <c:axId val="474724448"/>
      </c:barChart>
      <c:lineChart>
        <c:grouping val="standard"/>
        <c:varyColors val="0"/>
        <c:ser>
          <c:idx val="0"/>
          <c:order val="0"/>
          <c:tx>
            <c:v>факт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Таблица!$D$24:$O$25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Таблица!$D$26:$O$26</c:f>
              <c:numCache>
                <c:formatCode>#,##0</c:formatCode>
                <c:ptCount val="12"/>
                <c:pt idx="0">
                  <c:v>108386764.66666666</c:v>
                </c:pt>
                <c:pt idx="1">
                  <c:v>121156984.55555555</c:v>
                </c:pt>
                <c:pt idx="2">
                  <c:v>110019221.72222222</c:v>
                </c:pt>
                <c:pt idx="3">
                  <c:v>132187842</c:v>
                </c:pt>
                <c:pt idx="4">
                  <c:v>94719816.583333313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2C-478A-8169-193C4E1942DA}"/>
            </c:ext>
          </c:extLst>
        </c:ser>
        <c:ser>
          <c:idx val="2"/>
          <c:order val="2"/>
          <c:tx>
            <c:v>прогноз</c:v>
          </c:tx>
          <c:spPr>
            <a:ln w="285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Таблица!$D$24:$O$25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Таблица!$D$28:$O$28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94719816.583333313</c:v>
                </c:pt>
                <c:pt idx="5">
                  <c:v>94758581.226705506</c:v>
                </c:pt>
                <c:pt idx="6">
                  <c:v>99808586.41281268</c:v>
                </c:pt>
                <c:pt idx="7">
                  <c:v>99734007.523215726</c:v>
                </c:pt>
                <c:pt idx="8">
                  <c:v>108138203.91756357</c:v>
                </c:pt>
                <c:pt idx="9">
                  <c:v>113049843.58328801</c:v>
                </c:pt>
                <c:pt idx="10">
                  <c:v>117966375.32095909</c:v>
                </c:pt>
                <c:pt idx="11">
                  <c:v>113162707.10575204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2C-478A-8169-193C4E19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722488"/>
        <c:axId val="474724448"/>
      </c:lineChart>
      <c:catAx>
        <c:axId val="47472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724448"/>
        <c:crosses val="autoZero"/>
        <c:auto val="1"/>
        <c:lblAlgn val="ctr"/>
        <c:lblOffset val="0"/>
        <c:noMultiLvlLbl val="0"/>
      </c:catAx>
      <c:valAx>
        <c:axId val="4747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72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[0]!названиеВП</c:f>
          <c:strCache>
            <c:ptCount val="1"/>
            <c:pt idx="0">
              <c:v>План-Факт ВП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план</c:v>
          </c:tx>
          <c:spPr>
            <a:solidFill>
              <a:schemeClr val="accent2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cat>
            <c:multiLvlStrRef>
              <c:f>Таблица!$D$24:$O$25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Таблица!$D$31:$O$31</c:f>
              <c:numCache>
                <c:formatCode>#,##0</c:formatCode>
                <c:ptCount val="12"/>
                <c:pt idx="0">
                  <c:v>25320417.287220877</c:v>
                </c:pt>
                <c:pt idx="1">
                  <c:v>26582878.108547397</c:v>
                </c:pt>
                <c:pt idx="2">
                  <c:v>25018222.374553055</c:v>
                </c:pt>
                <c:pt idx="3">
                  <c:v>29109142.568023823</c:v>
                </c:pt>
                <c:pt idx="4">
                  <c:v>22400767.545254391</c:v>
                </c:pt>
                <c:pt idx="5">
                  <c:v>22816904.968961526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36-47C4-B5CB-D73B902A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24840"/>
        <c:axId val="474724056"/>
      </c:areaChart>
      <c:barChart>
        <c:barDir val="col"/>
        <c:grouping val="stacked"/>
        <c:varyColors val="0"/>
        <c:ser>
          <c:idx val="3"/>
          <c:order val="3"/>
          <c:tx>
            <c:v>откл</c:v>
          </c:tx>
          <c:spPr>
            <a:solidFill>
              <a:srgbClr val="70AD47">
                <a:alpha val="50196"/>
              </a:srgbClr>
            </a:solidFill>
            <a:ln>
              <a:noFill/>
            </a:ln>
            <a:effectLst/>
          </c:spPr>
          <c:invertIfNegative val="1"/>
          <c:cat>
            <c:multiLvlStrRef>
              <c:f>Таблица!$D$24:$O$25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Таблица!$D$33:$O$33</c:f>
              <c:numCache>
                <c:formatCode>#,##0</c:formatCode>
                <c:ptCount val="12"/>
                <c:pt idx="0">
                  <c:v>-951764.28722087666</c:v>
                </c:pt>
                <c:pt idx="1">
                  <c:v>72329.419230379164</c:v>
                </c:pt>
                <c:pt idx="2">
                  <c:v>42055.014335837215</c:v>
                </c:pt>
                <c:pt idx="3">
                  <c:v>1928823.7375317365</c:v>
                </c:pt>
                <c:pt idx="4">
                  <c:v>-298201.93414328247</c:v>
                </c:pt>
                <c:pt idx="5">
                  <c:v>-1943793.9463089854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36-47C4-B5CB-D73B902A24B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474724840"/>
        <c:axId val="474724056"/>
      </c:barChart>
      <c:lineChart>
        <c:grouping val="standard"/>
        <c:varyColors val="0"/>
        <c:ser>
          <c:idx val="0"/>
          <c:order val="0"/>
          <c:tx>
            <c:v>факт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Таблица!$D$24:$O$25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Таблица!$D$30:$O$30</c:f>
              <c:numCache>
                <c:formatCode>#,##0</c:formatCode>
                <c:ptCount val="12"/>
                <c:pt idx="0">
                  <c:v>24368653</c:v>
                </c:pt>
                <c:pt idx="1">
                  <c:v>26655207.527777776</c:v>
                </c:pt>
                <c:pt idx="2">
                  <c:v>25060277.388888892</c:v>
                </c:pt>
                <c:pt idx="3">
                  <c:v>31037966.30555556</c:v>
                </c:pt>
                <c:pt idx="4">
                  <c:v>22102565.611111108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36-47C4-B5CB-D73B902A24B1}"/>
            </c:ext>
          </c:extLst>
        </c:ser>
        <c:ser>
          <c:idx val="2"/>
          <c:order val="2"/>
          <c:tx>
            <c:v>прогноз</c:v>
          </c:tx>
          <c:spPr>
            <a:ln w="285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Таблица!$D$24:$O$25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Таблица!$D$32:$O$32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22102565.611111108</c:v>
                </c:pt>
                <c:pt idx="5">
                  <c:v>20873111.02265254</c:v>
                </c:pt>
                <c:pt idx="6">
                  <c:v>22514545.565173343</c:v>
                </c:pt>
                <c:pt idx="7">
                  <c:v>22795789.480802055</c:v>
                </c:pt>
                <c:pt idx="8">
                  <c:v>24156942.356744759</c:v>
                </c:pt>
                <c:pt idx="9">
                  <c:v>25359594.480376374</c:v>
                </c:pt>
                <c:pt idx="10">
                  <c:v>26562107.50651551</c:v>
                </c:pt>
                <c:pt idx="11">
                  <c:v>26672925.682281181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136-47C4-B5CB-D73B902A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724840"/>
        <c:axId val="474724056"/>
      </c:lineChart>
      <c:catAx>
        <c:axId val="47472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724056"/>
        <c:crosses val="autoZero"/>
        <c:auto val="1"/>
        <c:lblAlgn val="ctr"/>
        <c:lblOffset val="0"/>
        <c:noMultiLvlLbl val="0"/>
      </c:catAx>
      <c:valAx>
        <c:axId val="47472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7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Рентабельность!$J$4</c:f>
          <c:strCache>
            <c:ptCount val="1"/>
            <c:pt idx="0">
              <c:v>Рентабельность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план</c:v>
          </c:tx>
          <c:spPr>
            <a:solidFill>
              <a:schemeClr val="accent2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cat>
            <c:multiLvlStrRef>
              <c:f>Рентабельность!$K$18:$V$19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Рентабельность!$K$21:$V$21</c:f>
              <c:numCache>
                <c:formatCode>0%</c:formatCode>
                <c:ptCount val="12"/>
                <c:pt idx="0">
                  <c:v>0.22143938797308221</c:v>
                </c:pt>
                <c:pt idx="1">
                  <c:v>0.23079056411672652</c:v>
                </c:pt>
                <c:pt idx="2">
                  <c:v>0.22658718057178612</c:v>
                </c:pt>
                <c:pt idx="3">
                  <c:v>0.24771997452998795</c:v>
                </c:pt>
                <c:pt idx="4">
                  <c:v>0.23396160698646307</c:v>
                </c:pt>
                <c:pt idx="5">
                  <c:v>0.22237564664119758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D8-43A2-AEE0-0151FB1DD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22880"/>
        <c:axId val="472872384"/>
      </c:areaChart>
      <c:barChart>
        <c:barDir val="col"/>
        <c:grouping val="stacked"/>
        <c:varyColors val="0"/>
        <c:ser>
          <c:idx val="3"/>
          <c:order val="3"/>
          <c:tx>
            <c:v>откл</c:v>
          </c:tx>
          <c:spPr>
            <a:solidFill>
              <a:srgbClr val="70AD47">
                <a:alpha val="50196"/>
              </a:srgbClr>
            </a:solidFill>
            <a:ln>
              <a:noFill/>
            </a:ln>
            <a:effectLst/>
          </c:spPr>
          <c:invertIfNegative val="1"/>
          <c:cat>
            <c:multiLvlStrRef>
              <c:f>Рентабельность!$K$18:$V$19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Рентабельность!$K$22:$V$22</c:f>
              <c:numCache>
                <c:formatCode>0%</c:formatCode>
                <c:ptCount val="12"/>
                <c:pt idx="0">
                  <c:v>7.0281115833957242E-3</c:v>
                </c:pt>
                <c:pt idx="1">
                  <c:v>-6.6878109752817327E-3</c:v>
                </c:pt>
                <c:pt idx="2">
                  <c:v>6.9368773746074641E-3</c:v>
                </c:pt>
                <c:pt idx="3">
                  <c:v>8.0461351930954939E-4</c:v>
                </c:pt>
                <c:pt idx="4">
                  <c:v>3.2384666837398657E-3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D8-43A2-AEE0-0151FB1DDFE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474722880"/>
        <c:axId val="472872384"/>
      </c:barChart>
      <c:lineChart>
        <c:grouping val="standard"/>
        <c:varyColors val="0"/>
        <c:ser>
          <c:idx val="0"/>
          <c:order val="0"/>
          <c:tx>
            <c:v>факт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Рентабельность!$K$18:$V$19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Рентабельность!$K$20:$V$20</c:f>
              <c:numCache>
                <c:formatCode>0%</c:formatCode>
                <c:ptCount val="12"/>
                <c:pt idx="0">
                  <c:v>0.22846749955647794</c:v>
                </c:pt>
                <c:pt idx="1">
                  <c:v>0.22410275314144479</c:v>
                </c:pt>
                <c:pt idx="2">
                  <c:v>0.23352405794639358</c:v>
                </c:pt>
                <c:pt idx="3">
                  <c:v>0.2485245880492975</c:v>
                </c:pt>
                <c:pt idx="4">
                  <c:v>0.23720007367020293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8-43A2-AEE0-0151FB1DDFE1}"/>
            </c:ext>
          </c:extLst>
        </c:ser>
        <c:ser>
          <c:idx val="2"/>
          <c:order val="2"/>
          <c:tx>
            <c:v>прогноз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Рентабельность!$K$18:$V$19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Рентабельность!#REF!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DD8-43A2-AEE0-0151FB1DD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722880"/>
        <c:axId val="472872384"/>
      </c:lineChart>
      <c:catAx>
        <c:axId val="4747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872384"/>
        <c:crosses val="autoZero"/>
        <c:auto val="1"/>
        <c:lblAlgn val="ctr"/>
        <c:lblOffset val="0"/>
        <c:noMultiLvlLbl val="0"/>
      </c:catAx>
      <c:valAx>
        <c:axId val="4728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Таблица2!$C$4</c:f>
          <c:strCache>
            <c:ptCount val="1"/>
            <c:pt idx="0">
              <c:v>Динамика запасов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Оборот текущий</c:v>
          </c:tx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Таблица2!$D$28:$O$29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Таблица2!$D$35:$O$35</c:f>
              <c:numCache>
                <c:formatCode>#,##0</c:formatCode>
                <c:ptCount val="12"/>
                <c:pt idx="0">
                  <c:v>27.490645241239797</c:v>
                </c:pt>
                <c:pt idx="1">
                  <c:v>26.67</c:v>
                </c:pt>
                <c:pt idx="2">
                  <c:v>30.307813796720623</c:v>
                </c:pt>
                <c:pt idx="3">
                  <c:v>28.565768512134252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2F-48E5-9EB0-5A08BFB06051}"/>
            </c:ext>
          </c:extLst>
        </c:ser>
        <c:ser>
          <c:idx val="4"/>
          <c:order val="4"/>
          <c:tx>
            <c:v>Оборот прошл. года</c:v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Таблица2!$D$28:$O$29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Таблица2!$D$36:$O$36</c:f>
              <c:numCache>
                <c:formatCode>#,##0</c:formatCode>
                <c:ptCount val="12"/>
                <c:pt idx="0">
                  <c:v>25.883579056374835</c:v>
                </c:pt>
                <c:pt idx="1">
                  <c:v>23.898438227363656</c:v>
                </c:pt>
                <c:pt idx="2">
                  <c:v>24.787876797754997</c:v>
                </c:pt>
                <c:pt idx="3">
                  <c:v>25.458905388569843</c:v>
                </c:pt>
                <c:pt idx="4">
                  <c:v>33.664037222888609</c:v>
                </c:pt>
                <c:pt idx="5">
                  <c:v>25.608833156395011</c:v>
                </c:pt>
                <c:pt idx="6">
                  <c:v>26.23698493680784</c:v>
                </c:pt>
                <c:pt idx="7">
                  <c:v>27.023901101834483</c:v>
                </c:pt>
                <c:pt idx="8">
                  <c:v>28.632618600319528</c:v>
                </c:pt>
                <c:pt idx="9">
                  <c:v>49.062859495388793</c:v>
                </c:pt>
                <c:pt idx="10">
                  <c:v>24.635329063252986</c:v>
                </c:pt>
                <c:pt idx="11">
                  <c:v>25.37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32F-48E5-9EB0-5A08BFB06051}"/>
            </c:ext>
          </c:extLst>
        </c:ser>
        <c:ser>
          <c:idx val="5"/>
          <c:order val="5"/>
          <c:tx>
            <c:v>Оборот позапр. года</c:v>
          </c:tx>
          <c:spPr>
            <a:solidFill>
              <a:schemeClr val="tx2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Таблица2!$D$28:$O$29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Таблица2!$D$37:$O$37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36.978941191491998</c:v>
                </c:pt>
                <c:pt idx="5">
                  <c:v>30.904619399512068</c:v>
                </c:pt>
                <c:pt idx="6">
                  <c:v>30.795715817962591</c:v>
                </c:pt>
                <c:pt idx="7">
                  <c:v>28.717037249991552</c:v>
                </c:pt>
                <c:pt idx="8">
                  <c:v>26.386602485832718</c:v>
                </c:pt>
                <c:pt idx="9">
                  <c:v>25.631758429298479</c:v>
                </c:pt>
                <c:pt idx="10">
                  <c:v>27.127709421747866</c:v>
                </c:pt>
                <c:pt idx="11">
                  <c:v>29.168084829688844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32F-48E5-9EB0-5A08BFB0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542120"/>
        <c:axId val="477541728"/>
      </c:barChart>
      <c:lineChart>
        <c:grouping val="standard"/>
        <c:varyColors val="0"/>
        <c:ser>
          <c:idx val="0"/>
          <c:order val="0"/>
          <c:tx>
            <c:v>Остатки текущие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Таблица2!$D$29:$O$29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Таблица2!$D$30:$O$30</c:f>
              <c:numCache>
                <c:formatCode>#,##0</c:formatCode>
                <c:ptCount val="12"/>
                <c:pt idx="0">
                  <c:v>71076009.419166669</c:v>
                </c:pt>
                <c:pt idx="1">
                  <c:v>79505966.540055543</c:v>
                </c:pt>
                <c:pt idx="2">
                  <c:v>78875779.180416644</c:v>
                </c:pt>
                <c:pt idx="3">
                  <c:v>81386803.077083334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2F-48E5-9EB0-5A08BFB06051}"/>
            </c:ext>
          </c:extLst>
        </c:ser>
        <c:ser>
          <c:idx val="1"/>
          <c:order val="1"/>
          <c:tx>
            <c:v>Остатки прошл. года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Таблица2!$D$29:$O$29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Таблица2!$D$31:$O$31</c:f>
              <c:numCache>
                <c:formatCode>#,##0</c:formatCode>
                <c:ptCount val="12"/>
                <c:pt idx="0">
                  <c:v>66320846.876000002</c:v>
                </c:pt>
                <c:pt idx="1">
                  <c:v>63102068.90144445</c:v>
                </c:pt>
                <c:pt idx="2">
                  <c:v>62398442.663749978</c:v>
                </c:pt>
                <c:pt idx="3">
                  <c:v>77443236.743555546</c:v>
                </c:pt>
                <c:pt idx="4">
                  <c:v>67370564.899777785</c:v>
                </c:pt>
                <c:pt idx="5">
                  <c:v>60874037.143805563</c:v>
                </c:pt>
                <c:pt idx="6">
                  <c:v>51117489.535361119</c:v>
                </c:pt>
                <c:pt idx="7">
                  <c:v>70041680.070833325</c:v>
                </c:pt>
                <c:pt idx="8">
                  <c:v>63340117.531083338</c:v>
                </c:pt>
                <c:pt idx="9">
                  <c:v>72162634.30027777</c:v>
                </c:pt>
                <c:pt idx="10">
                  <c:v>67742028.621138901</c:v>
                </c:pt>
                <c:pt idx="11">
                  <c:v>73145561.878250003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2F-48E5-9EB0-5A08BFB06051}"/>
            </c:ext>
          </c:extLst>
        </c:ser>
        <c:ser>
          <c:idx val="2"/>
          <c:order val="2"/>
          <c:tx>
            <c:v>Остатки позапр. года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Таблица2!$D$29:$O$29</c:f>
              <c:strCache>
                <c:ptCount val="12"/>
                <c:pt idx="0">
                  <c:v>сен</c:v>
                </c:pt>
                <c:pt idx="1">
                  <c:v>окт</c:v>
                </c:pt>
                <c:pt idx="2">
                  <c:v>ноя</c:v>
                </c:pt>
                <c:pt idx="3">
                  <c:v>дек</c:v>
                </c:pt>
                <c:pt idx="4">
                  <c:v>янв</c:v>
                </c:pt>
                <c:pt idx="5">
                  <c:v>фев</c:v>
                </c:pt>
                <c:pt idx="6">
                  <c:v>мар</c:v>
                </c:pt>
                <c:pt idx="7">
                  <c:v>апр</c:v>
                </c:pt>
                <c:pt idx="8">
                  <c:v>май</c:v>
                </c:pt>
                <c:pt idx="9">
                  <c:v>июн</c:v>
                </c:pt>
                <c:pt idx="10">
                  <c:v>июл</c:v>
                </c:pt>
                <c:pt idx="11">
                  <c:v>авг</c:v>
                </c:pt>
              </c:strCache>
            </c:strRef>
          </c:cat>
          <c:val>
            <c:numRef>
              <c:f>Таблица2!$D$32:$O$32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75266782.144555554</c:v>
                </c:pt>
                <c:pt idx="5">
                  <c:v>77856955.956694439</c:v>
                </c:pt>
                <c:pt idx="6">
                  <c:v>76708608.24594444</c:v>
                </c:pt>
                <c:pt idx="7">
                  <c:v>84254623.912305564</c:v>
                </c:pt>
                <c:pt idx="8">
                  <c:v>80825778.038111106</c:v>
                </c:pt>
                <c:pt idx="9">
                  <c:v>87098298.215722203</c:v>
                </c:pt>
                <c:pt idx="10">
                  <c:v>84136660.223583326</c:v>
                </c:pt>
                <c:pt idx="11">
                  <c:v>72494726.173083335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32F-48E5-9EB0-5A08BFB0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540944"/>
        <c:axId val="477541336"/>
      </c:lineChart>
      <c:catAx>
        <c:axId val="47754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541336"/>
        <c:crosses val="autoZero"/>
        <c:auto val="1"/>
        <c:lblAlgn val="ctr"/>
        <c:lblOffset val="0"/>
        <c:noMultiLvlLbl val="0"/>
      </c:catAx>
      <c:valAx>
        <c:axId val="4775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Остатки на конец периода,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540944"/>
        <c:crosses val="autoZero"/>
        <c:crossBetween val="between"/>
      </c:valAx>
      <c:valAx>
        <c:axId val="477541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Оборачиваемость, дн.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542120"/>
        <c:crosses val="max"/>
        <c:crossBetween val="between"/>
      </c:valAx>
      <c:catAx>
        <c:axId val="477542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754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Таблица3!названиеВ</c:f>
          <c:strCache>
            <c:ptCount val="1"/>
            <c:pt idx="0">
              <c:v>Динамика  по чекам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Средн. чек текущее</c:v>
          </c:tx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Таблица3!$D$36:$O$36</c:f>
              <c:numCache>
                <c:formatCode>#,##0</c:formatCode>
                <c:ptCount val="12"/>
                <c:pt idx="0">
                  <c:v>106.73846436590479</c:v>
                </c:pt>
                <c:pt idx="1">
                  <c:v>107.18717658014944</c:v>
                </c:pt>
                <c:pt idx="2">
                  <c:v>108.32680960351851</c:v>
                </c:pt>
                <c:pt idx="3">
                  <c:v>117.26973371643732</c:v>
                </c:pt>
                <c:pt idx="4">
                  <c:v>107.09442385907167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D1-47E5-8D14-7266B28E979E}"/>
            </c:ext>
          </c:extLst>
        </c:ser>
        <c:ser>
          <c:idx val="4"/>
          <c:order val="3"/>
          <c:tx>
            <c:v>Средн. чек прошл. года</c:v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Таблица3!$D$37:$O$37</c:f>
              <c:numCache>
                <c:formatCode>#,##0</c:formatCode>
                <c:ptCount val="12"/>
                <c:pt idx="0">
                  <c:v>#N/A</c:v>
                </c:pt>
                <c:pt idx="1">
                  <c:v>99.742869010741941</c:v>
                </c:pt>
                <c:pt idx="2">
                  <c:v>101.36418443082096</c:v>
                </c:pt>
                <c:pt idx="3">
                  <c:v>113.78596800031254</c:v>
                </c:pt>
                <c:pt idx="4">
                  <c:v>104.51949678347334</c:v>
                </c:pt>
                <c:pt idx="5">
                  <c:v>104.47845255557294</c:v>
                </c:pt>
                <c:pt idx="6">
                  <c:v>100.96566098281592</c:v>
                </c:pt>
                <c:pt idx="7">
                  <c:v>95.796405033113288</c:v>
                </c:pt>
                <c:pt idx="8">
                  <c:v>99.722879737863593</c:v>
                </c:pt>
                <c:pt idx="9">
                  <c:v>100.97476643312523</c:v>
                </c:pt>
                <c:pt idx="10">
                  <c:v>104.23946863361529</c:v>
                </c:pt>
                <c:pt idx="11">
                  <c:v>106.02770479176984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D1-47E5-8D14-7266B28E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683464"/>
        <c:axId val="477683072"/>
      </c:barChart>
      <c:lineChart>
        <c:grouping val="standard"/>
        <c:varyColors val="0"/>
        <c:ser>
          <c:idx val="0"/>
          <c:order val="0"/>
          <c:tx>
            <c:v>Кол-во чеков текущее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Таблица3!$D$33:$O$33</c:f>
              <c:numCache>
                <c:formatCode>#,##0</c:formatCode>
                <c:ptCount val="12"/>
                <c:pt idx="0">
                  <c:v>1015686.1111111115</c:v>
                </c:pt>
                <c:pt idx="1">
                  <c:v>1130475</c:v>
                </c:pt>
                <c:pt idx="2">
                  <c:v>1015599.9999999992</c:v>
                </c:pt>
                <c:pt idx="3">
                  <c:v>1127244.4444444445</c:v>
                </c:pt>
                <c:pt idx="4">
                  <c:v>884452.77777777775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D1-47E5-8D14-7266B28E979E}"/>
            </c:ext>
          </c:extLst>
        </c:ser>
        <c:ser>
          <c:idx val="1"/>
          <c:order val="1"/>
          <c:tx>
            <c:v>Кол-во чеков прошл. года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Таблица3!$D$34:$O$34</c:f>
              <c:numCache>
                <c:formatCode>#,##0</c:formatCode>
                <c:ptCount val="12"/>
                <c:pt idx="0">
                  <c:v>#N/A</c:v>
                </c:pt>
                <c:pt idx="1">
                  <c:v>1180991.6666666665</c:v>
                </c:pt>
                <c:pt idx="2">
                  <c:v>1071133.3333333335</c:v>
                </c:pt>
                <c:pt idx="3">
                  <c:v>1137511.1111111115</c:v>
                </c:pt>
                <c:pt idx="4">
                  <c:v>911525.00000000023</c:v>
                </c:pt>
                <c:pt idx="5">
                  <c:v>979069.44444444403</c:v>
                </c:pt>
                <c:pt idx="6">
                  <c:v>1048291.6666666669</c:v>
                </c:pt>
                <c:pt idx="7">
                  <c:v>1043974.9999999998</c:v>
                </c:pt>
                <c:pt idx="8">
                  <c:v>1018977.7777777781</c:v>
                </c:pt>
                <c:pt idx="9">
                  <c:v>1091883.3333333335</c:v>
                </c:pt>
                <c:pt idx="10">
                  <c:v>1129216.6666666663</c:v>
                </c:pt>
                <c:pt idx="11">
                  <c:v>1110816.666666666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DD1-47E5-8D14-7266B28E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543296"/>
        <c:axId val="477543688"/>
      </c:lineChart>
      <c:catAx>
        <c:axId val="4775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543688"/>
        <c:crosses val="autoZero"/>
        <c:auto val="1"/>
        <c:lblAlgn val="ctr"/>
        <c:lblOffset val="0"/>
        <c:noMultiLvlLbl val="0"/>
      </c:catAx>
      <c:valAx>
        <c:axId val="4775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чеков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543296"/>
        <c:crosses val="autoZero"/>
        <c:crossBetween val="between"/>
      </c:valAx>
      <c:valAx>
        <c:axId val="477683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Средний чек,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683464"/>
        <c:crosses val="max"/>
        <c:crossBetween val="between"/>
      </c:valAx>
      <c:catAx>
        <c:axId val="477683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768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Таблица3!$C$6</c:f>
          <c:strCache>
            <c:ptCount val="1"/>
            <c:pt idx="0">
              <c:v>Динамика по чекам (табак)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Чеков только с табаком текущее</c:v>
          </c:tx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Таблица3!$D$53:$O$53</c:f>
              <c:numCache>
                <c:formatCode>#,##0</c:formatCode>
                <c:ptCount val="12"/>
                <c:pt idx="0">
                  <c:v>273297.22222222213</c:v>
                </c:pt>
                <c:pt idx="1">
                  <c:v>313941.66666666674</c:v>
                </c:pt>
                <c:pt idx="2">
                  <c:v>280636.11111111112</c:v>
                </c:pt>
                <c:pt idx="3">
                  <c:v>296844.44444444444</c:v>
                </c:pt>
                <c:pt idx="4">
                  <c:v>241683.33333333328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04-4099-89BE-DAE0EF85A74C}"/>
            </c:ext>
          </c:extLst>
        </c:ser>
        <c:ser>
          <c:idx val="4"/>
          <c:order val="3"/>
          <c:tx>
            <c:v>Чеков только с табаком прошл. года</c:v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Таблица3!$D$55:$O$55</c:f>
              <c:numCache>
                <c:formatCode>#,##0</c:formatCode>
                <c:ptCount val="12"/>
                <c:pt idx="0">
                  <c:v>#N/A</c:v>
                </c:pt>
                <c:pt idx="1">
                  <c:v>320405.55555555562</c:v>
                </c:pt>
                <c:pt idx="2">
                  <c:v>277274.99999999994</c:v>
                </c:pt>
                <c:pt idx="3">
                  <c:v>291736.11111111112</c:v>
                </c:pt>
                <c:pt idx="4">
                  <c:v>241949.99999999994</c:v>
                </c:pt>
                <c:pt idx="5">
                  <c:v>250175.00000000003</c:v>
                </c:pt>
                <c:pt idx="6">
                  <c:v>259383.33333333346</c:v>
                </c:pt>
                <c:pt idx="7">
                  <c:v>217255.55555555559</c:v>
                </c:pt>
                <c:pt idx="8">
                  <c:v>236919.44444444432</c:v>
                </c:pt>
                <c:pt idx="9">
                  <c:v>256388.88888888888</c:v>
                </c:pt>
                <c:pt idx="10">
                  <c:v>285238.88888888899</c:v>
                </c:pt>
                <c:pt idx="11">
                  <c:v>278661.11111111118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04-4099-89BE-DAE0EF85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684248"/>
        <c:axId val="477684640"/>
      </c:barChart>
      <c:lineChart>
        <c:grouping val="standard"/>
        <c:varyColors val="0"/>
        <c:ser>
          <c:idx val="0"/>
          <c:order val="0"/>
          <c:tx>
            <c:v>Чеков с табаком текущее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Таблица3!$D$48:$O$48</c:f>
              <c:numCache>
                <c:formatCode>#,##0</c:formatCode>
                <c:ptCount val="12"/>
                <c:pt idx="0">
                  <c:v>357674.99999999994</c:v>
                </c:pt>
                <c:pt idx="1">
                  <c:v>402186.11111111124</c:v>
                </c:pt>
                <c:pt idx="2">
                  <c:v>356119.4444444445</c:v>
                </c:pt>
                <c:pt idx="3">
                  <c:v>380388.88888888882</c:v>
                </c:pt>
                <c:pt idx="4">
                  <c:v>303658.33333333326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04-4099-89BE-DAE0EF85A74C}"/>
            </c:ext>
          </c:extLst>
        </c:ser>
        <c:ser>
          <c:idx val="1"/>
          <c:order val="1"/>
          <c:tx>
            <c:v>Чеков с табаком прошл. года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Таблица3!$D$50:$O$50</c:f>
              <c:numCache>
                <c:formatCode>#,##0</c:formatCode>
                <c:ptCount val="12"/>
                <c:pt idx="0">
                  <c:v>#N/A</c:v>
                </c:pt>
                <c:pt idx="1">
                  <c:v>409716.66666666669</c:v>
                </c:pt>
                <c:pt idx="2">
                  <c:v>360169.44444444438</c:v>
                </c:pt>
                <c:pt idx="3">
                  <c:v>388075.00000000012</c:v>
                </c:pt>
                <c:pt idx="4">
                  <c:v>313322.22222222231</c:v>
                </c:pt>
                <c:pt idx="5">
                  <c:v>322402.77777777775</c:v>
                </c:pt>
                <c:pt idx="6">
                  <c:v>335022.22222222219</c:v>
                </c:pt>
                <c:pt idx="7">
                  <c:v>286038.88888888882</c:v>
                </c:pt>
                <c:pt idx="8">
                  <c:v>308197.22222222231</c:v>
                </c:pt>
                <c:pt idx="9">
                  <c:v>342272.22222222236</c:v>
                </c:pt>
                <c:pt idx="10">
                  <c:v>377702.77777777787</c:v>
                </c:pt>
                <c:pt idx="11">
                  <c:v>367738.88888888882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404-4099-89BE-DAE0EF85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84248"/>
        <c:axId val="477684640"/>
      </c:lineChart>
      <c:catAx>
        <c:axId val="47768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684640"/>
        <c:crosses val="autoZero"/>
        <c:auto val="1"/>
        <c:lblAlgn val="ctr"/>
        <c:lblOffset val="0"/>
        <c:noMultiLvlLbl val="0"/>
      </c:catAx>
      <c:valAx>
        <c:axId val="4776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68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Таблица3!$C$5</c:f>
          <c:strCache>
            <c:ptCount val="1"/>
            <c:pt idx="0">
              <c:v>Динамика по SKU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Средн. cт-ть SKU текущая</c:v>
          </c:tx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Таблица3!$D$42:$O$42</c:f>
              <c:numCache>
                <c:formatCode>#\ ##0.0</c:formatCode>
                <c:ptCount val="12"/>
                <c:pt idx="0">
                  <c:v>75.819462931052911</c:v>
                </c:pt>
                <c:pt idx="1">
                  <c:v>76.027105704376325</c:v>
                </c:pt>
                <c:pt idx="2">
                  <c:v>76.45683126841152</c:v>
                </c:pt>
                <c:pt idx="3">
                  <c:v>81.459691408637099</c:v>
                </c:pt>
                <c:pt idx="4">
                  <c:v>76.912044894249036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4C-49D8-887B-2885701B0F75}"/>
            </c:ext>
          </c:extLst>
        </c:ser>
        <c:ser>
          <c:idx val="4"/>
          <c:order val="3"/>
          <c:tx>
            <c:v>Средн. cт-ть SKU прошл. года</c:v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Таблица3!$D$43:$O$43</c:f>
              <c:numCache>
                <c:formatCode>#\ ##0.0</c:formatCode>
                <c:ptCount val="12"/>
                <c:pt idx="0">
                  <c:v>#N/A</c:v>
                </c:pt>
                <c:pt idx="1">
                  <c:v>71.15928381571176</c:v>
                </c:pt>
                <c:pt idx="2">
                  <c:v>71.156899045157076</c:v>
                </c:pt>
                <c:pt idx="3">
                  <c:v>78.988799940329301</c:v>
                </c:pt>
                <c:pt idx="4">
                  <c:v>74.274038386577047</c:v>
                </c:pt>
                <c:pt idx="5">
                  <c:v>73.879909839420293</c:v>
                </c:pt>
                <c:pt idx="6">
                  <c:v>71.050300066569591</c:v>
                </c:pt>
                <c:pt idx="7">
                  <c:v>67.173391855963402</c:v>
                </c:pt>
                <c:pt idx="8">
                  <c:v>70.400839501325976</c:v>
                </c:pt>
                <c:pt idx="9">
                  <c:v>71.754812445877903</c:v>
                </c:pt>
                <c:pt idx="10">
                  <c:v>72.791021387995187</c:v>
                </c:pt>
                <c:pt idx="11">
                  <c:v>75.094475895292376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4C-49D8-887B-2885701B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685816"/>
        <c:axId val="477685424"/>
      </c:barChart>
      <c:lineChart>
        <c:grouping val="standard"/>
        <c:varyColors val="0"/>
        <c:ser>
          <c:idx val="0"/>
          <c:order val="0"/>
          <c:tx>
            <c:v>Кол-во SKU текущее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Таблица3!$D$33:$O$33</c:f>
              <c:numCache>
                <c:formatCode>#,##0</c:formatCode>
                <c:ptCount val="12"/>
                <c:pt idx="0">
                  <c:v>1015686.1111111115</c:v>
                </c:pt>
                <c:pt idx="1">
                  <c:v>1130475</c:v>
                </c:pt>
                <c:pt idx="2">
                  <c:v>1015599.9999999992</c:v>
                </c:pt>
                <c:pt idx="3">
                  <c:v>1127244.4444444445</c:v>
                </c:pt>
                <c:pt idx="4">
                  <c:v>884452.77777777775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4C-49D8-887B-2885701B0F75}"/>
            </c:ext>
          </c:extLst>
        </c:ser>
        <c:ser>
          <c:idx val="1"/>
          <c:order val="1"/>
          <c:tx>
            <c:v>Кол-во SKU прошл. года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Таблица3!$D$28:$O$29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Таблица3!$D$34:$O$34</c:f>
              <c:numCache>
                <c:formatCode>#,##0</c:formatCode>
                <c:ptCount val="12"/>
                <c:pt idx="0">
                  <c:v>#N/A</c:v>
                </c:pt>
                <c:pt idx="1">
                  <c:v>1180991.6666666665</c:v>
                </c:pt>
                <c:pt idx="2">
                  <c:v>1071133.3333333335</c:v>
                </c:pt>
                <c:pt idx="3">
                  <c:v>1137511.1111111115</c:v>
                </c:pt>
                <c:pt idx="4">
                  <c:v>911525.00000000023</c:v>
                </c:pt>
                <c:pt idx="5">
                  <c:v>979069.44444444403</c:v>
                </c:pt>
                <c:pt idx="6">
                  <c:v>1048291.6666666669</c:v>
                </c:pt>
                <c:pt idx="7">
                  <c:v>1043974.9999999998</c:v>
                </c:pt>
                <c:pt idx="8">
                  <c:v>1018977.7777777781</c:v>
                </c:pt>
                <c:pt idx="9">
                  <c:v>1091883.3333333335</c:v>
                </c:pt>
                <c:pt idx="10">
                  <c:v>1129216.6666666663</c:v>
                </c:pt>
                <c:pt idx="11">
                  <c:v>1110816.666666666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4C-49D8-887B-2885701B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540552"/>
        <c:axId val="477540160"/>
      </c:lineChart>
      <c:catAx>
        <c:axId val="47754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540160"/>
        <c:crosses val="autoZero"/>
        <c:auto val="1"/>
        <c:lblAlgn val="ctr"/>
        <c:lblOffset val="0"/>
        <c:noMultiLvlLbl val="0"/>
      </c:catAx>
      <c:valAx>
        <c:axId val="4775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en-US"/>
                  <a:t> SKU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540552"/>
        <c:crosses val="autoZero"/>
        <c:crossBetween val="between"/>
      </c:valAx>
      <c:valAx>
        <c:axId val="477685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Средняя стоимость</a:t>
                </a:r>
                <a:r>
                  <a:rPr lang="ru-RU" baseline="0"/>
                  <a:t> </a:t>
                </a:r>
                <a:r>
                  <a:rPr lang="en-US" baseline="0"/>
                  <a:t>SKU</a:t>
                </a:r>
                <a:r>
                  <a:rPr lang="ru-RU"/>
                  <a:t>,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685816"/>
        <c:crosses val="max"/>
        <c:crossBetween val="between"/>
      </c:valAx>
      <c:catAx>
        <c:axId val="477685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768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[0]!названиеВ</c:f>
          <c:strCache>
            <c:ptCount val="1"/>
            <c:pt idx="0">
              <c:v>План-Факт выручка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план</c:v>
          </c:tx>
          <c:spPr>
            <a:solidFill>
              <a:schemeClr val="accent2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cat>
            <c:multiLvlStrRef>
              <c:f>Таблица!$D$24:$O$25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Таблица!$D$27:$O$27</c:f>
              <c:numCache>
                <c:formatCode>#,##0</c:formatCode>
                <c:ptCount val="12"/>
                <c:pt idx="0">
                  <c:v>116303469.32808255</c:v>
                </c:pt>
                <c:pt idx="1">
                  <c:v>117433222.83342944</c:v>
                </c:pt>
                <c:pt idx="2">
                  <c:v>112601825.58235998</c:v>
                </c:pt>
                <c:pt idx="3">
                  <c:v>122531590.88605639</c:v>
                </c:pt>
                <c:pt idx="4">
                  <c:v>98470436.766034439</c:v>
                </c:pt>
                <c:pt idx="5">
                  <c:v>104166665.82186408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2C-478A-8169-193C4E19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74344"/>
        <c:axId val="168552064"/>
      </c:areaChart>
      <c:barChart>
        <c:barDir val="col"/>
        <c:grouping val="stacked"/>
        <c:varyColors val="0"/>
        <c:ser>
          <c:idx val="3"/>
          <c:order val="3"/>
          <c:tx>
            <c:v>откл</c:v>
          </c:tx>
          <c:spPr>
            <a:solidFill>
              <a:srgbClr val="70AD47">
                <a:alpha val="50196"/>
              </a:srgbClr>
            </a:solidFill>
            <a:ln>
              <a:noFill/>
            </a:ln>
            <a:effectLst/>
          </c:spPr>
          <c:invertIfNegative val="1"/>
          <c:cat>
            <c:multiLvlStrRef>
              <c:f>Таблица!$D$24:$O$25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Таблица!$D$29:$O$29</c:f>
              <c:numCache>
                <c:formatCode>#,##0</c:formatCode>
                <c:ptCount val="12"/>
                <c:pt idx="0">
                  <c:v>-7916704.6614158899</c:v>
                </c:pt>
                <c:pt idx="1">
                  <c:v>3723761.7221261114</c:v>
                </c:pt>
                <c:pt idx="2">
                  <c:v>-2582603.8601377606</c:v>
                </c:pt>
                <c:pt idx="3">
                  <c:v>9656251.1139436066</c:v>
                </c:pt>
                <c:pt idx="4">
                  <c:v>-3750620.1827011257</c:v>
                </c:pt>
                <c:pt idx="5">
                  <c:v>-9408084.595158577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2C-478A-8169-193C4E1942D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472874344"/>
        <c:axId val="168552064"/>
      </c:barChart>
      <c:lineChart>
        <c:grouping val="standard"/>
        <c:varyColors val="0"/>
        <c:ser>
          <c:idx val="0"/>
          <c:order val="0"/>
          <c:tx>
            <c:v>факт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Таблица!$D$24:$O$25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Таблица!$D$26:$O$26</c:f>
              <c:numCache>
                <c:formatCode>#,##0</c:formatCode>
                <c:ptCount val="12"/>
                <c:pt idx="0">
                  <c:v>108386764.66666666</c:v>
                </c:pt>
                <c:pt idx="1">
                  <c:v>121156984.55555555</c:v>
                </c:pt>
                <c:pt idx="2">
                  <c:v>110019221.72222222</c:v>
                </c:pt>
                <c:pt idx="3">
                  <c:v>132187842</c:v>
                </c:pt>
                <c:pt idx="4">
                  <c:v>94719816.583333313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2C-478A-8169-193C4E1942DA}"/>
            </c:ext>
          </c:extLst>
        </c:ser>
        <c:ser>
          <c:idx val="2"/>
          <c:order val="2"/>
          <c:tx>
            <c:v>прогноз</c:v>
          </c:tx>
          <c:spPr>
            <a:ln w="285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Таблица!$D$24:$O$25</c:f>
              <c:multiLvlStrCache>
                <c:ptCount val="12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Таблица!$D$28:$O$28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94719816.583333313</c:v>
                </c:pt>
                <c:pt idx="5">
                  <c:v>94758581.226705506</c:v>
                </c:pt>
                <c:pt idx="6">
                  <c:v>99808586.41281268</c:v>
                </c:pt>
                <c:pt idx="7">
                  <c:v>99734007.523215726</c:v>
                </c:pt>
                <c:pt idx="8">
                  <c:v>108138203.91756357</c:v>
                </c:pt>
                <c:pt idx="9">
                  <c:v>113049843.58328801</c:v>
                </c:pt>
                <c:pt idx="10">
                  <c:v>117966375.32095909</c:v>
                </c:pt>
                <c:pt idx="11">
                  <c:v>113162707.10575204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2C-478A-8169-193C4E19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74344"/>
        <c:axId val="168552064"/>
      </c:lineChart>
      <c:catAx>
        <c:axId val="47287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552064"/>
        <c:crosses val="autoZero"/>
        <c:auto val="1"/>
        <c:lblAlgn val="ctr"/>
        <c:lblOffset val="0"/>
        <c:noMultiLvlLbl val="0"/>
      </c:catAx>
      <c:valAx>
        <c:axId val="1685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87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ВыбДат" max="10000" min="1" page="10" val="32"/>
</file>

<file path=xl/ctrlProps/ctrlProp10.xml><?xml version="1.0" encoding="utf-8"?>
<formControlPr xmlns="http://schemas.microsoft.com/office/spreadsheetml/2009/9/main" objectType="Radio" lockText="1"/>
</file>

<file path=xl/ctrlProps/ctrlProp11.xml><?xml version="1.0" encoding="utf-8"?>
<formControlPr xmlns="http://schemas.microsoft.com/office/spreadsheetml/2009/9/main" objectType="Radio" lockText="1"/>
</file>

<file path=xl/ctrlProps/ctrlProp12.xml><?xml version="1.0" encoding="utf-8"?>
<formControlPr xmlns="http://schemas.microsoft.com/office/spreadsheetml/2009/9/main" objectType="Radio" lockText="1"/>
</file>

<file path=xl/ctrlProps/ctrlProp13.xml><?xml version="1.0" encoding="utf-8"?>
<formControlPr xmlns="http://schemas.microsoft.com/office/spreadsheetml/2009/9/main" objectType="Radio" lockText="1"/>
</file>

<file path=xl/ctrlProps/ctrlProp14.xml><?xml version="1.0" encoding="utf-8"?>
<formControlPr xmlns="http://schemas.microsoft.com/office/spreadsheetml/2009/9/main" objectType="Radio" lockText="1"/>
</file>

<file path=xl/ctrlProps/ctrlProp15.xml><?xml version="1.0" encoding="utf-8"?>
<formControlPr xmlns="http://schemas.microsoft.com/office/spreadsheetml/2009/9/main" objectType="Radio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Radio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Radio" firstButton="1" fmlaLink="Детал" lockText="1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Radio" lockText="1"/>
</file>

<file path=xl/ctrlProps/ctrlProp22.xml><?xml version="1.0" encoding="utf-8"?>
<formControlPr xmlns="http://schemas.microsoft.com/office/spreadsheetml/2009/9/main" objectType="Radio" lockText="1"/>
</file>

<file path=xl/ctrlProps/ctrlProp23.xml><?xml version="1.0" encoding="utf-8"?>
<formControlPr xmlns="http://schemas.microsoft.com/office/spreadsheetml/2009/9/main" objectType="Radio" lockText="1"/>
</file>

<file path=xl/ctrlProps/ctrlProp24.xml><?xml version="1.0" encoding="utf-8"?>
<formControlPr xmlns="http://schemas.microsoft.com/office/spreadsheetml/2009/9/main" objectType="Radio" lockText="1"/>
</file>

<file path=xl/ctrlProps/ctrlProp25.xml><?xml version="1.0" encoding="utf-8"?>
<formControlPr xmlns="http://schemas.microsoft.com/office/spreadsheetml/2009/9/main" objectType="Radio" lockText="1"/>
</file>

<file path=xl/ctrlProps/ctrlProp26.xml><?xml version="1.0" encoding="utf-8"?>
<formControlPr xmlns="http://schemas.microsoft.com/office/spreadsheetml/2009/9/main" objectType="Radio" lockText="1"/>
</file>

<file path=xl/ctrlProps/ctrlProp27.xml><?xml version="1.0" encoding="utf-8"?>
<formControlPr xmlns="http://schemas.microsoft.com/office/spreadsheetml/2009/9/main" objectType="Radio" lockText="1"/>
</file>

<file path=xl/ctrlProps/ctrlProp28.xml><?xml version="1.0" encoding="utf-8"?>
<formControlPr xmlns="http://schemas.microsoft.com/office/spreadsheetml/2009/9/main" objectType="Radio" lockText="1"/>
</file>

<file path=xl/ctrlProps/ctrlProp29.xml><?xml version="1.0" encoding="utf-8"?>
<formControlPr xmlns="http://schemas.microsoft.com/office/spreadsheetml/2009/9/main" objectType="CheckBox" fmlaLink="Детал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Radio" firstButton="1" fmlaLink="Детал" lockText="1"/>
</file>

<file path=xl/ctrlProps/ctrlProp31.xml><?xml version="1.0" encoding="utf-8"?>
<formControlPr xmlns="http://schemas.microsoft.com/office/spreadsheetml/2009/9/main" objectType="Radio" lockText="1"/>
</file>

<file path=xl/ctrlProps/ctrlProp32.xml><?xml version="1.0" encoding="utf-8"?>
<formControlPr xmlns="http://schemas.microsoft.com/office/spreadsheetml/2009/9/main" objectType="Radio" lockText="1"/>
</file>

<file path=xl/ctrlProps/ctrlProp33.xml><?xml version="1.0" encoding="utf-8"?>
<formControlPr xmlns="http://schemas.microsoft.com/office/spreadsheetml/2009/9/main" objectType="Radio" lockText="1"/>
</file>

<file path=xl/ctrlProps/ctrlProp34.xml><?xml version="1.0" encoding="utf-8"?>
<formControlPr xmlns="http://schemas.microsoft.com/office/spreadsheetml/2009/9/main" objectType="Radio" lockText="1"/>
</file>

<file path=xl/ctrlProps/ctrlProp35.xml><?xml version="1.0" encoding="utf-8"?>
<formControlPr xmlns="http://schemas.microsoft.com/office/spreadsheetml/2009/9/main" objectType="Radio" lockText="1"/>
</file>

<file path=xl/ctrlProps/ctrlProp36.xml><?xml version="1.0" encoding="utf-8"?>
<formControlPr xmlns="http://schemas.microsoft.com/office/spreadsheetml/2009/9/main" objectType="Radio" lockText="1"/>
</file>

<file path=xl/ctrlProps/ctrlProp37.xml><?xml version="1.0" encoding="utf-8"?>
<formControlPr xmlns="http://schemas.microsoft.com/office/spreadsheetml/2009/9/main" objectType="Radio" lockText="1"/>
</file>

<file path=xl/ctrlProps/ctrlProp38.xml><?xml version="1.0" encoding="utf-8"?>
<formControlPr xmlns="http://schemas.microsoft.com/office/spreadsheetml/2009/9/main" objectType="Radio" lockText="1"/>
</file>

<file path=xl/ctrlProps/ctrlProp39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lockText="1"/>
</file>

<file path=xl/ctrlProps/ctrlProp40.xml><?xml version="1.0" encoding="utf-8"?>
<formControlPr xmlns="http://schemas.microsoft.com/office/spreadsheetml/2009/9/main" objectType="Radio" lockText="1"/>
</file>

<file path=xl/ctrlProps/ctrlProp41.xml><?xml version="1.0" encoding="utf-8"?>
<formControlPr xmlns="http://schemas.microsoft.com/office/spreadsheetml/2009/9/main" objectType="Radio" lockText="1"/>
</file>

<file path=xl/ctrlProps/ctrlProp42.xml><?xml version="1.0" encoding="utf-8"?>
<formControlPr xmlns="http://schemas.microsoft.com/office/spreadsheetml/2009/9/main" objectType="Radio" lockText="1"/>
</file>

<file path=xl/ctrlProps/ctrlProp43.xml><?xml version="1.0" encoding="utf-8"?>
<formControlPr xmlns="http://schemas.microsoft.com/office/spreadsheetml/2009/9/main" objectType="Radio" lockText="1"/>
</file>

<file path=xl/ctrlProps/ctrlProp44.xml><?xml version="1.0" encoding="utf-8"?>
<formControlPr xmlns="http://schemas.microsoft.com/office/spreadsheetml/2009/9/main" objectType="Radio" lockText="1"/>
</file>

<file path=xl/ctrlProps/ctrlProp45.xml><?xml version="1.0" encoding="utf-8"?>
<formControlPr xmlns="http://schemas.microsoft.com/office/spreadsheetml/2009/9/main" objectType="Radio" lockText="1"/>
</file>

<file path=xl/ctrlProps/ctrlProp46.xml><?xml version="1.0" encoding="utf-8"?>
<formControlPr xmlns="http://schemas.microsoft.com/office/spreadsheetml/2009/9/main" objectType="Radio" lockText="1"/>
</file>

<file path=xl/ctrlProps/ctrlProp47.xml><?xml version="1.0" encoding="utf-8"?>
<formControlPr xmlns="http://schemas.microsoft.com/office/spreadsheetml/2009/9/main" objectType="Radio" lockText="1"/>
</file>

<file path=xl/ctrlProps/ctrlProp48.xml><?xml version="1.0" encoding="utf-8"?>
<formControlPr xmlns="http://schemas.microsoft.com/office/spreadsheetml/2009/9/main" objectType="Radio" lockText="1"/>
</file>

<file path=xl/ctrlProps/ctrlProp49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Radio" lockText="1"/>
</file>

<file path=xl/ctrlProps/ctrlProp50.xml><?xml version="1.0" encoding="utf-8"?>
<formControlPr xmlns="http://schemas.microsoft.com/office/spreadsheetml/2009/9/main" objectType="Radio" lockText="1"/>
</file>

<file path=xl/ctrlProps/ctrlProp51.xml><?xml version="1.0" encoding="utf-8"?>
<formControlPr xmlns="http://schemas.microsoft.com/office/spreadsheetml/2009/9/main" objectType="Radio" lockText="1"/>
</file>

<file path=xl/ctrlProps/ctrlProp52.xml><?xml version="1.0" encoding="utf-8"?>
<formControlPr xmlns="http://schemas.microsoft.com/office/spreadsheetml/2009/9/main" objectType="Radio" lockText="1"/>
</file>

<file path=xl/ctrlProps/ctrlProp53.xml><?xml version="1.0" encoding="utf-8"?>
<formControlPr xmlns="http://schemas.microsoft.com/office/spreadsheetml/2009/9/main" objectType="Radio" lockText="1"/>
</file>

<file path=xl/ctrlProps/ctrlProp54.xml><?xml version="1.0" encoding="utf-8"?>
<formControlPr xmlns="http://schemas.microsoft.com/office/spreadsheetml/2009/9/main" objectType="Radio" lockText="1"/>
</file>

<file path=xl/ctrlProps/ctrlProp55.xml><?xml version="1.0" encoding="utf-8"?>
<formControlPr xmlns="http://schemas.microsoft.com/office/spreadsheetml/2009/9/main" objectType="Radio" lockText="1"/>
</file>

<file path=xl/ctrlProps/ctrlProp56.xml><?xml version="1.0" encoding="utf-8"?>
<formControlPr xmlns="http://schemas.microsoft.com/office/spreadsheetml/2009/9/main" objectType="Radio" lockText="1"/>
</file>

<file path=xl/ctrlProps/ctrlProp57.xml><?xml version="1.0" encoding="utf-8"?>
<formControlPr xmlns="http://schemas.microsoft.com/office/spreadsheetml/2009/9/main" objectType="CheckBox" fmlaLink="Детал" lockText="1" noThreeD="1"/>
</file>

<file path=xl/ctrlProps/ctrlProp58.xml><?xml version="1.0" encoding="utf-8"?>
<formControlPr xmlns="http://schemas.microsoft.com/office/spreadsheetml/2009/9/main" objectType="Spin" dx="22" fmlaLink="ВыбДат" max="10000" min="1" page="10" val="32"/>
</file>

<file path=xl/ctrlProps/ctrlProp59.xml><?xml version="1.0" encoding="utf-8"?>
<formControlPr xmlns="http://schemas.microsoft.com/office/spreadsheetml/2009/9/main" objectType="Spin" dx="22" fmlaLink="ВыбДат" max="10000" min="1" page="10" val="32"/>
</file>

<file path=xl/ctrlProps/ctrlProp6.xml><?xml version="1.0" encoding="utf-8"?>
<formControlPr xmlns="http://schemas.microsoft.com/office/spreadsheetml/2009/9/main" objectType="Radio" lockText="1"/>
</file>

<file path=xl/ctrlProps/ctrlProp60.xml><?xml version="1.0" encoding="utf-8"?>
<formControlPr xmlns="http://schemas.microsoft.com/office/spreadsheetml/2009/9/main" objectType="CheckBox" fmlaLink="ДеталТТ" lockText="1"/>
</file>

<file path=xl/ctrlProps/ctrlProp61.xml><?xml version="1.0" encoding="utf-8"?>
<formControlPr xmlns="http://schemas.microsoft.com/office/spreadsheetml/2009/9/main" objectType="Drop" dropStyle="combo" dx="16" fmlaLink="Контроль2!$C$2" fmlaRange="Матрица_чеки!$D$3:$D$77" sel="0" val="0"/>
</file>

<file path=xl/ctrlProps/ctrlProp7.xml><?xml version="1.0" encoding="utf-8"?>
<formControlPr xmlns="http://schemas.microsoft.com/office/spreadsheetml/2009/9/main" objectType="Radio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Скругленный прямоугольник 1"/>
        <xdr:cNvSpPr/>
      </xdr:nvSpPr>
      <xdr:spPr>
        <a:xfrm>
          <a:off x="590550" y="666750"/>
          <a:ext cx="4562475" cy="1285875"/>
        </a:xfrm>
        <a:prstGeom prst="roundRect">
          <a:avLst>
            <a:gd name="adj" fmla="val 4229"/>
          </a:avLst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533400</xdr:colOff>
          <xdr:row>2</xdr:row>
          <xdr:rowOff>0</xdr:rowOff>
        </xdr:to>
        <xdr:sp macro="" textlink="">
          <xdr:nvSpPr>
            <xdr:cNvPr id="32769" name="Spinner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0</xdr:rowOff>
        </xdr:from>
        <xdr:to>
          <xdr:col>16</xdr:col>
          <xdr:colOff>38100</xdr:colOff>
          <xdr:row>6</xdr:row>
          <xdr:rowOff>28575</xdr:rowOff>
        </xdr:to>
        <xdr:sp macro="" textlink="">
          <xdr:nvSpPr>
            <xdr:cNvPr id="32770" name="Option Button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</xdr:row>
          <xdr:rowOff>0</xdr:rowOff>
        </xdr:from>
        <xdr:to>
          <xdr:col>16</xdr:col>
          <xdr:colOff>38100</xdr:colOff>
          <xdr:row>7</xdr:row>
          <xdr:rowOff>28575</xdr:rowOff>
        </xdr:to>
        <xdr:sp macro="" textlink="">
          <xdr:nvSpPr>
            <xdr:cNvPr id="32771" name="Option Button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0</xdr:rowOff>
        </xdr:from>
        <xdr:to>
          <xdr:col>16</xdr:col>
          <xdr:colOff>38100</xdr:colOff>
          <xdr:row>8</xdr:row>
          <xdr:rowOff>28575</xdr:rowOff>
        </xdr:to>
        <xdr:sp macro="" textlink="">
          <xdr:nvSpPr>
            <xdr:cNvPr id="32772" name="Option Button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180975</xdr:rowOff>
        </xdr:from>
        <xdr:to>
          <xdr:col>16</xdr:col>
          <xdr:colOff>38100</xdr:colOff>
          <xdr:row>9</xdr:row>
          <xdr:rowOff>19050</xdr:rowOff>
        </xdr:to>
        <xdr:sp macro="" textlink="">
          <xdr:nvSpPr>
            <xdr:cNvPr id="32773" name="Option Button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</xdr:row>
          <xdr:rowOff>0</xdr:rowOff>
        </xdr:from>
        <xdr:to>
          <xdr:col>16</xdr:col>
          <xdr:colOff>38100</xdr:colOff>
          <xdr:row>10</xdr:row>
          <xdr:rowOff>28575</xdr:rowOff>
        </xdr:to>
        <xdr:sp macro="" textlink="">
          <xdr:nvSpPr>
            <xdr:cNvPr id="32774" name="Option Button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</xdr:row>
          <xdr:rowOff>0</xdr:rowOff>
        </xdr:from>
        <xdr:to>
          <xdr:col>16</xdr:col>
          <xdr:colOff>38100</xdr:colOff>
          <xdr:row>11</xdr:row>
          <xdr:rowOff>28575</xdr:rowOff>
        </xdr:to>
        <xdr:sp macro="" textlink="">
          <xdr:nvSpPr>
            <xdr:cNvPr id="32775" name="Option Button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</xdr:row>
          <xdr:rowOff>0</xdr:rowOff>
        </xdr:from>
        <xdr:to>
          <xdr:col>16</xdr:col>
          <xdr:colOff>38100</xdr:colOff>
          <xdr:row>12</xdr:row>
          <xdr:rowOff>28575</xdr:rowOff>
        </xdr:to>
        <xdr:sp macro="" textlink="">
          <xdr:nvSpPr>
            <xdr:cNvPr id="32776" name="Option Button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</xdr:row>
          <xdr:rowOff>0</xdr:rowOff>
        </xdr:from>
        <xdr:to>
          <xdr:col>16</xdr:col>
          <xdr:colOff>38100</xdr:colOff>
          <xdr:row>13</xdr:row>
          <xdr:rowOff>28575</xdr:rowOff>
        </xdr:to>
        <xdr:sp macro="" textlink="">
          <xdr:nvSpPr>
            <xdr:cNvPr id="32777" name="Option Button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13</xdr:row>
          <xdr:rowOff>0</xdr:rowOff>
        </xdr:from>
        <xdr:to>
          <xdr:col>16</xdr:col>
          <xdr:colOff>38100</xdr:colOff>
          <xdr:row>14</xdr:row>
          <xdr:rowOff>28575</xdr:rowOff>
        </xdr:to>
        <xdr:sp macro="" textlink="">
          <xdr:nvSpPr>
            <xdr:cNvPr id="32778" name="Option Button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14</xdr:row>
          <xdr:rowOff>0</xdr:rowOff>
        </xdr:from>
        <xdr:to>
          <xdr:col>16</xdr:col>
          <xdr:colOff>38100</xdr:colOff>
          <xdr:row>15</xdr:row>
          <xdr:rowOff>28575</xdr:rowOff>
        </xdr:to>
        <xdr:sp macro="" textlink="">
          <xdr:nvSpPr>
            <xdr:cNvPr id="32779" name="Option Button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15</xdr:row>
          <xdr:rowOff>0</xdr:rowOff>
        </xdr:from>
        <xdr:to>
          <xdr:col>16</xdr:col>
          <xdr:colOff>38100</xdr:colOff>
          <xdr:row>16</xdr:row>
          <xdr:rowOff>28575</xdr:rowOff>
        </xdr:to>
        <xdr:sp macro="" textlink="">
          <xdr:nvSpPr>
            <xdr:cNvPr id="32780" name="Option Button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16</xdr:row>
          <xdr:rowOff>0</xdr:rowOff>
        </xdr:from>
        <xdr:to>
          <xdr:col>16</xdr:col>
          <xdr:colOff>38100</xdr:colOff>
          <xdr:row>17</xdr:row>
          <xdr:rowOff>28575</xdr:rowOff>
        </xdr:to>
        <xdr:sp macro="" textlink="">
          <xdr:nvSpPr>
            <xdr:cNvPr id="32781" name="Option Button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17</xdr:row>
          <xdr:rowOff>0</xdr:rowOff>
        </xdr:from>
        <xdr:to>
          <xdr:col>16</xdr:col>
          <xdr:colOff>38100</xdr:colOff>
          <xdr:row>18</xdr:row>
          <xdr:rowOff>28575</xdr:rowOff>
        </xdr:to>
        <xdr:sp macro="" textlink="">
          <xdr:nvSpPr>
            <xdr:cNvPr id="32782" name="Option Button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18</xdr:row>
          <xdr:rowOff>0</xdr:rowOff>
        </xdr:from>
        <xdr:to>
          <xdr:col>16</xdr:col>
          <xdr:colOff>38100</xdr:colOff>
          <xdr:row>19</xdr:row>
          <xdr:rowOff>28575</xdr:rowOff>
        </xdr:to>
        <xdr:sp macro="" textlink="">
          <xdr:nvSpPr>
            <xdr:cNvPr id="32783" name="Option Button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19</xdr:row>
          <xdr:rowOff>0</xdr:rowOff>
        </xdr:from>
        <xdr:to>
          <xdr:col>16</xdr:col>
          <xdr:colOff>38100</xdr:colOff>
          <xdr:row>20</xdr:row>
          <xdr:rowOff>28575</xdr:rowOff>
        </xdr:to>
        <xdr:sp macro="" textlink="">
          <xdr:nvSpPr>
            <xdr:cNvPr id="32784" name="Option Button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20</xdr:row>
          <xdr:rowOff>0</xdr:rowOff>
        </xdr:from>
        <xdr:to>
          <xdr:col>16</xdr:col>
          <xdr:colOff>38100</xdr:colOff>
          <xdr:row>21</xdr:row>
          <xdr:rowOff>28575</xdr:rowOff>
        </xdr:to>
        <xdr:sp macro="" textlink="">
          <xdr:nvSpPr>
            <xdr:cNvPr id="32785" name="Option Button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21</xdr:row>
          <xdr:rowOff>0</xdr:rowOff>
        </xdr:from>
        <xdr:to>
          <xdr:col>16</xdr:col>
          <xdr:colOff>38100</xdr:colOff>
          <xdr:row>22</xdr:row>
          <xdr:rowOff>28575</xdr:rowOff>
        </xdr:to>
        <xdr:sp macro="" textlink="">
          <xdr:nvSpPr>
            <xdr:cNvPr id="32786" name="Option Button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22</xdr:row>
          <xdr:rowOff>0</xdr:rowOff>
        </xdr:from>
        <xdr:to>
          <xdr:col>16</xdr:col>
          <xdr:colOff>38100</xdr:colOff>
          <xdr:row>23</xdr:row>
          <xdr:rowOff>28575</xdr:rowOff>
        </xdr:to>
        <xdr:sp macro="" textlink="">
          <xdr:nvSpPr>
            <xdr:cNvPr id="32787" name="Option Button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23</xdr:row>
          <xdr:rowOff>0</xdr:rowOff>
        </xdr:from>
        <xdr:to>
          <xdr:col>16</xdr:col>
          <xdr:colOff>38100</xdr:colOff>
          <xdr:row>24</xdr:row>
          <xdr:rowOff>28575</xdr:rowOff>
        </xdr:to>
        <xdr:sp macro="" textlink="">
          <xdr:nvSpPr>
            <xdr:cNvPr id="32788" name="Option Button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24</xdr:row>
          <xdr:rowOff>0</xdr:rowOff>
        </xdr:from>
        <xdr:to>
          <xdr:col>16</xdr:col>
          <xdr:colOff>38100</xdr:colOff>
          <xdr:row>25</xdr:row>
          <xdr:rowOff>28575</xdr:rowOff>
        </xdr:to>
        <xdr:sp macro="" textlink="">
          <xdr:nvSpPr>
            <xdr:cNvPr id="32789" name="Option Button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25</xdr:row>
          <xdr:rowOff>0</xdr:rowOff>
        </xdr:from>
        <xdr:to>
          <xdr:col>16</xdr:col>
          <xdr:colOff>38100</xdr:colOff>
          <xdr:row>25</xdr:row>
          <xdr:rowOff>219075</xdr:rowOff>
        </xdr:to>
        <xdr:sp macro="" textlink="">
          <xdr:nvSpPr>
            <xdr:cNvPr id="32790" name="Option Button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26</xdr:row>
          <xdr:rowOff>0</xdr:rowOff>
        </xdr:from>
        <xdr:to>
          <xdr:col>16</xdr:col>
          <xdr:colOff>38100</xdr:colOff>
          <xdr:row>27</xdr:row>
          <xdr:rowOff>28575</xdr:rowOff>
        </xdr:to>
        <xdr:sp macro="" textlink="">
          <xdr:nvSpPr>
            <xdr:cNvPr id="32791" name="Option Button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27</xdr:row>
          <xdr:rowOff>0</xdr:rowOff>
        </xdr:from>
        <xdr:to>
          <xdr:col>16</xdr:col>
          <xdr:colOff>38100</xdr:colOff>
          <xdr:row>28</xdr:row>
          <xdr:rowOff>28575</xdr:rowOff>
        </xdr:to>
        <xdr:sp macro="" textlink="">
          <xdr:nvSpPr>
            <xdr:cNvPr id="32792" name="Option Button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28</xdr:row>
          <xdr:rowOff>0</xdr:rowOff>
        </xdr:from>
        <xdr:to>
          <xdr:col>16</xdr:col>
          <xdr:colOff>38100</xdr:colOff>
          <xdr:row>29</xdr:row>
          <xdr:rowOff>28575</xdr:rowOff>
        </xdr:to>
        <xdr:sp macro="" textlink="">
          <xdr:nvSpPr>
            <xdr:cNvPr id="32793" name="Option Button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29</xdr:row>
          <xdr:rowOff>0</xdr:rowOff>
        </xdr:from>
        <xdr:to>
          <xdr:col>16</xdr:col>
          <xdr:colOff>38100</xdr:colOff>
          <xdr:row>30</xdr:row>
          <xdr:rowOff>28575</xdr:rowOff>
        </xdr:to>
        <xdr:sp macro="" textlink="">
          <xdr:nvSpPr>
            <xdr:cNvPr id="32794" name="Option Button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29</xdr:row>
          <xdr:rowOff>190500</xdr:rowOff>
        </xdr:from>
        <xdr:to>
          <xdr:col>16</xdr:col>
          <xdr:colOff>76200</xdr:colOff>
          <xdr:row>31</xdr:row>
          <xdr:rowOff>9525</xdr:rowOff>
        </xdr:to>
        <xdr:sp macro="" textlink="">
          <xdr:nvSpPr>
            <xdr:cNvPr id="32795" name="Option Button 27" hidden="1">
              <a:extLst>
                <a:ext uri="{63B3BB69-23CF-44E3-9099-C40C66FF867C}">
                  <a14:compatExt spid="_x0000_s32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30</xdr:row>
          <xdr:rowOff>161925</xdr:rowOff>
        </xdr:from>
        <xdr:to>
          <xdr:col>16</xdr:col>
          <xdr:colOff>38100</xdr:colOff>
          <xdr:row>32</xdr:row>
          <xdr:rowOff>0</xdr:rowOff>
        </xdr:to>
        <xdr:sp macro="" textlink="">
          <xdr:nvSpPr>
            <xdr:cNvPr id="32796" name="Option Button 28" hidden="1">
              <a:extLst>
                <a:ext uri="{63B3BB69-23CF-44E3-9099-C40C66FF867C}">
                  <a14:compatExt spid="_x0000_s32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</xdr:row>
          <xdr:rowOff>142875</xdr:rowOff>
        </xdr:from>
        <xdr:to>
          <xdr:col>17</xdr:col>
          <xdr:colOff>19050</xdr:colOff>
          <xdr:row>5</xdr:row>
          <xdr:rowOff>0</xdr:rowOff>
        </xdr:to>
        <xdr:sp macro="" textlink="">
          <xdr:nvSpPr>
            <xdr:cNvPr id="32797" name="Check Box 29" hidden="1">
              <a:extLst>
                <a:ext uri="{63B3BB69-23CF-44E3-9099-C40C66FF867C}">
                  <a14:compatExt spid="_x0000_s32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273324</xdr:colOff>
      <xdr:row>4</xdr:row>
      <xdr:rowOff>0</xdr:rowOff>
    </xdr:from>
    <xdr:to>
      <xdr:col>24</xdr:col>
      <xdr:colOff>480391</xdr:colOff>
      <xdr:row>32</xdr:row>
      <xdr:rowOff>0</xdr:rowOff>
    </xdr:to>
    <xdr:sp macro="" textlink="">
      <xdr:nvSpPr>
        <xdr:cNvPr id="35" name="Скругленный прямоугольник 34"/>
        <xdr:cNvSpPr/>
      </xdr:nvSpPr>
      <xdr:spPr>
        <a:xfrm>
          <a:off x="10884174" y="857250"/>
          <a:ext cx="4483792" cy="5667375"/>
        </a:xfrm>
        <a:prstGeom prst="roundRect">
          <a:avLst>
            <a:gd name="adj" fmla="val 4229"/>
          </a:avLst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14</xdr:col>
      <xdr:colOff>0</xdr:colOff>
      <xdr:row>9</xdr:row>
      <xdr:rowOff>0</xdr:rowOff>
    </xdr:to>
    <xdr:sp macro="" textlink="">
      <xdr:nvSpPr>
        <xdr:cNvPr id="36" name="Скругленный прямоугольник 35"/>
        <xdr:cNvSpPr/>
      </xdr:nvSpPr>
      <xdr:spPr>
        <a:xfrm>
          <a:off x="5762625" y="666750"/>
          <a:ext cx="4848225" cy="1285875"/>
        </a:xfrm>
        <a:prstGeom prst="roundRect">
          <a:avLst>
            <a:gd name="adj" fmla="val 4229"/>
          </a:avLst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14</xdr:col>
      <xdr:colOff>0</xdr:colOff>
      <xdr:row>22</xdr:row>
      <xdr:rowOff>0</xdr:rowOff>
    </xdr:to>
    <xdr:graphicFrame macro="">
      <xdr:nvGraphicFramePr>
        <xdr:cNvPr id="39" name="Диаграмма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7</xdr:col>
      <xdr:colOff>0</xdr:colOff>
      <xdr:row>22</xdr:row>
      <xdr:rowOff>0</xdr:rowOff>
    </xdr:to>
    <xdr:graphicFrame macro="">
      <xdr:nvGraphicFramePr>
        <xdr:cNvPr id="41" name="Диаграмма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7</xdr:col>
      <xdr:colOff>0</xdr:colOff>
      <xdr:row>34</xdr:row>
      <xdr:rowOff>0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43" name="Диаграмма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9525</xdr:colOff>
          <xdr:row>5</xdr:row>
          <xdr:rowOff>28575</xdr:rowOff>
        </xdr:to>
        <xdr:sp macro="" textlink="">
          <xdr:nvSpPr>
            <xdr:cNvPr id="25611" name="Option Button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9525</xdr:colOff>
          <xdr:row>6</xdr:row>
          <xdr:rowOff>28575</xdr:rowOff>
        </xdr:to>
        <xdr:sp macro="" textlink="">
          <xdr:nvSpPr>
            <xdr:cNvPr id="25612" name="Option Button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9525</xdr:colOff>
          <xdr:row>7</xdr:row>
          <xdr:rowOff>28575</xdr:rowOff>
        </xdr:to>
        <xdr:sp macro="" textlink="">
          <xdr:nvSpPr>
            <xdr:cNvPr id="25613" name="Option Button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180975</xdr:rowOff>
        </xdr:from>
        <xdr:to>
          <xdr:col>9</xdr:col>
          <xdr:colOff>9525</xdr:colOff>
          <xdr:row>8</xdr:row>
          <xdr:rowOff>19050</xdr:rowOff>
        </xdr:to>
        <xdr:sp macro="" textlink="">
          <xdr:nvSpPr>
            <xdr:cNvPr id="25614" name="Option Button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9525</xdr:colOff>
          <xdr:row>9</xdr:row>
          <xdr:rowOff>28575</xdr:rowOff>
        </xdr:to>
        <xdr:sp macro="" textlink="">
          <xdr:nvSpPr>
            <xdr:cNvPr id="25615" name="Option Button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9525</xdr:colOff>
          <xdr:row>10</xdr:row>
          <xdr:rowOff>28575</xdr:rowOff>
        </xdr:to>
        <xdr:sp macro="" textlink="">
          <xdr:nvSpPr>
            <xdr:cNvPr id="25616" name="Option Button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9525</xdr:colOff>
          <xdr:row>11</xdr:row>
          <xdr:rowOff>28575</xdr:rowOff>
        </xdr:to>
        <xdr:sp macro="" textlink="">
          <xdr:nvSpPr>
            <xdr:cNvPr id="25617" name="Option Button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9525</xdr:colOff>
          <xdr:row>12</xdr:row>
          <xdr:rowOff>28575</xdr:rowOff>
        </xdr:to>
        <xdr:sp macro="" textlink="">
          <xdr:nvSpPr>
            <xdr:cNvPr id="25618" name="Option Button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9525</xdr:colOff>
          <xdr:row>13</xdr:row>
          <xdr:rowOff>28575</xdr:rowOff>
        </xdr:to>
        <xdr:sp macro="" textlink="">
          <xdr:nvSpPr>
            <xdr:cNvPr id="25619" name="Option Button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9525</xdr:colOff>
          <xdr:row>14</xdr:row>
          <xdr:rowOff>28575</xdr:rowOff>
        </xdr:to>
        <xdr:sp macro="" textlink="">
          <xdr:nvSpPr>
            <xdr:cNvPr id="25620" name="Option Button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9525</xdr:colOff>
          <xdr:row>15</xdr:row>
          <xdr:rowOff>28575</xdr:rowOff>
        </xdr:to>
        <xdr:sp macro="" textlink="">
          <xdr:nvSpPr>
            <xdr:cNvPr id="25621" name="Option Button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9525</xdr:colOff>
          <xdr:row>16</xdr:row>
          <xdr:rowOff>28575</xdr:rowOff>
        </xdr:to>
        <xdr:sp macro="" textlink="">
          <xdr:nvSpPr>
            <xdr:cNvPr id="25622" name="Option Button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9525</xdr:colOff>
          <xdr:row>17</xdr:row>
          <xdr:rowOff>28575</xdr:rowOff>
        </xdr:to>
        <xdr:sp macro="" textlink="">
          <xdr:nvSpPr>
            <xdr:cNvPr id="25623" name="Option Button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9525</xdr:colOff>
          <xdr:row>18</xdr:row>
          <xdr:rowOff>28575</xdr:rowOff>
        </xdr:to>
        <xdr:sp macro="" textlink="">
          <xdr:nvSpPr>
            <xdr:cNvPr id="25624" name="Option Button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9525</xdr:colOff>
          <xdr:row>19</xdr:row>
          <xdr:rowOff>28575</xdr:rowOff>
        </xdr:to>
        <xdr:sp macro="" textlink="">
          <xdr:nvSpPr>
            <xdr:cNvPr id="25625" name="Option Button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9525</xdr:colOff>
          <xdr:row>20</xdr:row>
          <xdr:rowOff>28575</xdr:rowOff>
        </xdr:to>
        <xdr:sp macro="" textlink="">
          <xdr:nvSpPr>
            <xdr:cNvPr id="25626" name="Option Button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9525</xdr:colOff>
          <xdr:row>21</xdr:row>
          <xdr:rowOff>28575</xdr:rowOff>
        </xdr:to>
        <xdr:sp macro="" textlink="">
          <xdr:nvSpPr>
            <xdr:cNvPr id="25627" name="Option Button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9525</xdr:colOff>
          <xdr:row>22</xdr:row>
          <xdr:rowOff>28575</xdr:rowOff>
        </xdr:to>
        <xdr:sp macro="" textlink="">
          <xdr:nvSpPr>
            <xdr:cNvPr id="25628" name="Option Button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9525</xdr:colOff>
          <xdr:row>23</xdr:row>
          <xdr:rowOff>28575</xdr:rowOff>
        </xdr:to>
        <xdr:sp macro="" textlink="">
          <xdr:nvSpPr>
            <xdr:cNvPr id="25629" name="Option Button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9525</xdr:colOff>
          <xdr:row>24</xdr:row>
          <xdr:rowOff>28575</xdr:rowOff>
        </xdr:to>
        <xdr:sp macro="" textlink="">
          <xdr:nvSpPr>
            <xdr:cNvPr id="25630" name="Option Button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9525</xdr:colOff>
          <xdr:row>24</xdr:row>
          <xdr:rowOff>219075</xdr:rowOff>
        </xdr:to>
        <xdr:sp macro="" textlink="">
          <xdr:nvSpPr>
            <xdr:cNvPr id="25631" name="Option Button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9525</xdr:colOff>
          <xdr:row>26</xdr:row>
          <xdr:rowOff>28575</xdr:rowOff>
        </xdr:to>
        <xdr:sp macro="" textlink="">
          <xdr:nvSpPr>
            <xdr:cNvPr id="25632" name="Option Button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9525</xdr:colOff>
          <xdr:row>27</xdr:row>
          <xdr:rowOff>28575</xdr:rowOff>
        </xdr:to>
        <xdr:sp macro="" textlink="">
          <xdr:nvSpPr>
            <xdr:cNvPr id="25633" name="Option Button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9525</xdr:colOff>
          <xdr:row>28</xdr:row>
          <xdr:rowOff>28575</xdr:rowOff>
        </xdr:to>
        <xdr:sp macro="" textlink="">
          <xdr:nvSpPr>
            <xdr:cNvPr id="25634" name="Option Button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9525</xdr:colOff>
          <xdr:row>29</xdr:row>
          <xdr:rowOff>28575</xdr:rowOff>
        </xdr:to>
        <xdr:sp macro="" textlink="">
          <xdr:nvSpPr>
            <xdr:cNvPr id="25635" name="Option Button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25636" name="Option Button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161925</xdr:rowOff>
        </xdr:from>
        <xdr:to>
          <xdr:col>9</xdr:col>
          <xdr:colOff>9525</xdr:colOff>
          <xdr:row>31</xdr:row>
          <xdr:rowOff>0</xdr:rowOff>
        </xdr:to>
        <xdr:sp macro="" textlink="">
          <xdr:nvSpPr>
            <xdr:cNvPr id="25637" name="Option Button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3</xdr:row>
          <xdr:rowOff>0</xdr:rowOff>
        </xdr:from>
        <xdr:to>
          <xdr:col>10</xdr:col>
          <xdr:colOff>38100</xdr:colOff>
          <xdr:row>4</xdr:row>
          <xdr:rowOff>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0</xdr:colOff>
      <xdr:row>3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51" name="Скругленный прямоугольник 50"/>
        <xdr:cNvSpPr/>
      </xdr:nvSpPr>
      <xdr:spPr>
        <a:xfrm>
          <a:off x="5772978" y="670891"/>
          <a:ext cx="4273826" cy="5855805"/>
        </a:xfrm>
        <a:prstGeom prst="roundRect">
          <a:avLst>
            <a:gd name="adj" fmla="val 4229"/>
          </a:avLst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4" name="Скругленный прямоугольник 53"/>
        <xdr:cNvSpPr/>
      </xdr:nvSpPr>
      <xdr:spPr>
        <a:xfrm>
          <a:off x="588065" y="670891"/>
          <a:ext cx="4712805" cy="1143000"/>
        </a:xfrm>
        <a:prstGeom prst="roundRect">
          <a:avLst>
            <a:gd name="adj" fmla="val 4229"/>
          </a:avLst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533400</xdr:colOff>
          <xdr:row>2</xdr:row>
          <xdr:rowOff>0</xdr:rowOff>
        </xdr:to>
        <xdr:sp macro="" textlink="">
          <xdr:nvSpPr>
            <xdr:cNvPr id="25640" name="Spinner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0</xdr:colOff>
      <xdr:row>14</xdr:row>
      <xdr:rowOff>0</xdr:rowOff>
    </xdr:from>
    <xdr:to>
      <xdr:col>7</xdr:col>
      <xdr:colOff>0</xdr:colOff>
      <xdr:row>28</xdr:row>
      <xdr:rowOff>0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588064</xdr:colOff>
      <xdr:row>3</xdr:row>
      <xdr:rowOff>0</xdr:rowOff>
    </xdr:from>
    <xdr:to>
      <xdr:col>6</xdr:col>
      <xdr:colOff>0</xdr:colOff>
      <xdr:row>11</xdr:row>
      <xdr:rowOff>0</xdr:rowOff>
    </xdr:to>
    <xdr:sp macro="" textlink="">
      <xdr:nvSpPr>
        <xdr:cNvPr id="31" name="Скругленный прямоугольник 30"/>
        <xdr:cNvSpPr/>
      </xdr:nvSpPr>
      <xdr:spPr>
        <a:xfrm>
          <a:off x="588064" y="666750"/>
          <a:ext cx="5336486" cy="1524000"/>
        </a:xfrm>
        <a:prstGeom prst="roundRect">
          <a:avLst>
            <a:gd name="adj" fmla="val 4229"/>
          </a:avLst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533400</xdr:colOff>
          <xdr:row>2</xdr:row>
          <xdr:rowOff>0</xdr:rowOff>
        </xdr:to>
        <xdr:sp macro="" textlink="">
          <xdr:nvSpPr>
            <xdr:cNvPr id="43038" name="Spinner 30" hidden="1">
              <a:extLst>
                <a:ext uri="{63B3BB69-23CF-44E3-9099-C40C66FF867C}">
                  <a14:compatExt spid="_x0000_s43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612913</xdr:colOff>
      <xdr:row>3</xdr:row>
      <xdr:rowOff>0</xdr:rowOff>
    </xdr:from>
    <xdr:to>
      <xdr:col>12</xdr:col>
      <xdr:colOff>0</xdr:colOff>
      <xdr:row>11</xdr:row>
      <xdr:rowOff>0</xdr:rowOff>
    </xdr:to>
    <xdr:sp macro="" textlink="">
      <xdr:nvSpPr>
        <xdr:cNvPr id="35" name="Скругленный прямоугольник 34"/>
        <xdr:cNvSpPr/>
      </xdr:nvSpPr>
      <xdr:spPr>
        <a:xfrm>
          <a:off x="6361043" y="670891"/>
          <a:ext cx="6112566" cy="1524000"/>
        </a:xfrm>
        <a:prstGeom prst="roundRect">
          <a:avLst>
            <a:gd name="adj" fmla="val 4229"/>
          </a:avLst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</xdr:row>
          <xdr:rowOff>66675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43039" name="Check Box 31" hidden="1">
              <a:extLst>
                <a:ext uri="{63B3BB69-23CF-44E3-9099-C40C66FF867C}">
                  <a14:compatExt spid="_x0000_s43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85725</xdr:rowOff>
        </xdr:from>
        <xdr:to>
          <xdr:col>11</xdr:col>
          <xdr:colOff>914400</xdr:colOff>
          <xdr:row>2</xdr:row>
          <xdr:rowOff>0</xdr:rowOff>
        </xdr:to>
        <xdr:sp macro="" textlink="">
          <xdr:nvSpPr>
            <xdr:cNvPr id="43121" name="Drop Down 113" hidden="1">
              <a:extLst>
                <a:ext uri="{63B3BB69-23CF-44E3-9099-C40C66FF867C}">
                  <a14:compatExt spid="_x0000_s43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12</xdr:row>
      <xdr:rowOff>0</xdr:rowOff>
    </xdr:from>
    <xdr:to>
      <xdr:col>6</xdr:col>
      <xdr:colOff>0</xdr:colOff>
      <xdr:row>25</xdr:row>
      <xdr:rowOff>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0</xdr:colOff>
      <xdr:row>34</xdr:row>
      <xdr:rowOff>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6</xdr:col>
      <xdr:colOff>0</xdr:colOff>
      <xdr:row>38</xdr:row>
      <xdr:rowOff>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34</xdr:row>
      <xdr:rowOff>0</xdr:rowOff>
    </xdr:from>
    <xdr:to>
      <xdr:col>6</xdr:col>
      <xdr:colOff>0</xdr:colOff>
      <xdr:row>48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0</xdr:colOff>
      <xdr:row>48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6</xdr:col>
      <xdr:colOff>247651</xdr:colOff>
      <xdr:row>85</xdr:row>
      <xdr:rowOff>76200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6</xdr:col>
      <xdr:colOff>0</xdr:colOff>
      <xdr:row>54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4</xdr:col>
      <xdr:colOff>47625</xdr:colOff>
      <xdr:row>72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58</xdr:row>
      <xdr:rowOff>0</xdr:rowOff>
    </xdr:from>
    <xdr:to>
      <xdr:col>12</xdr:col>
      <xdr:colOff>457200</xdr:colOff>
      <xdr:row>72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4</xdr:col>
      <xdr:colOff>47625</xdr:colOff>
      <xdr:row>87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23</xdr:row>
      <xdr:rowOff>0</xdr:rowOff>
    </xdr:from>
    <xdr:to>
      <xdr:col>13</xdr:col>
      <xdr:colOff>0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6</xdr:col>
      <xdr:colOff>14654</xdr:colOff>
      <xdr:row>10</xdr:row>
      <xdr:rowOff>7327</xdr:rowOff>
    </xdr:to>
    <xdr:sp macro="" textlink="">
      <xdr:nvSpPr>
        <xdr:cNvPr id="3" name="Скругленный прямоугольник 2"/>
        <xdr:cNvSpPr/>
      </xdr:nvSpPr>
      <xdr:spPr>
        <a:xfrm>
          <a:off x="219075" y="381000"/>
          <a:ext cx="3376979" cy="1721827"/>
        </a:xfrm>
        <a:prstGeom prst="roundRect">
          <a:avLst>
            <a:gd name="adj" fmla="val 4229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13" Type="http://schemas.openxmlformats.org/officeDocument/2006/relationships/ctrlProp" Target="../ctrlProps/ctrlProp40.xml"/><Relationship Id="rId18" Type="http://schemas.openxmlformats.org/officeDocument/2006/relationships/ctrlProp" Target="../ctrlProps/ctrlProp45.xml"/><Relationship Id="rId26" Type="http://schemas.openxmlformats.org/officeDocument/2006/relationships/ctrlProp" Target="../ctrlProps/ctrlProp53.xml"/><Relationship Id="rId3" Type="http://schemas.openxmlformats.org/officeDocument/2006/relationships/ctrlProp" Target="../ctrlProps/ctrlProp30.xml"/><Relationship Id="rId21" Type="http://schemas.openxmlformats.org/officeDocument/2006/relationships/ctrlProp" Target="../ctrlProps/ctrlProp48.xml"/><Relationship Id="rId7" Type="http://schemas.openxmlformats.org/officeDocument/2006/relationships/ctrlProp" Target="../ctrlProps/ctrlProp34.xml"/><Relationship Id="rId12" Type="http://schemas.openxmlformats.org/officeDocument/2006/relationships/ctrlProp" Target="../ctrlProps/ctrlProp39.xml"/><Relationship Id="rId17" Type="http://schemas.openxmlformats.org/officeDocument/2006/relationships/ctrlProp" Target="../ctrlProps/ctrlProp44.xml"/><Relationship Id="rId25" Type="http://schemas.openxmlformats.org/officeDocument/2006/relationships/ctrlProp" Target="../ctrlProps/ctrlProp52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43.xml"/><Relationship Id="rId20" Type="http://schemas.openxmlformats.org/officeDocument/2006/relationships/ctrlProp" Target="../ctrlProps/ctrlProp47.xml"/><Relationship Id="rId29" Type="http://schemas.openxmlformats.org/officeDocument/2006/relationships/ctrlProp" Target="../ctrlProps/ctrlProp56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33.xml"/><Relationship Id="rId11" Type="http://schemas.openxmlformats.org/officeDocument/2006/relationships/ctrlProp" Target="../ctrlProps/ctrlProp38.xml"/><Relationship Id="rId24" Type="http://schemas.openxmlformats.org/officeDocument/2006/relationships/ctrlProp" Target="../ctrlProps/ctrlProp51.xml"/><Relationship Id="rId5" Type="http://schemas.openxmlformats.org/officeDocument/2006/relationships/ctrlProp" Target="../ctrlProps/ctrlProp32.xml"/><Relationship Id="rId15" Type="http://schemas.openxmlformats.org/officeDocument/2006/relationships/ctrlProp" Target="../ctrlProps/ctrlProp42.xml"/><Relationship Id="rId23" Type="http://schemas.openxmlformats.org/officeDocument/2006/relationships/ctrlProp" Target="../ctrlProps/ctrlProp50.xml"/><Relationship Id="rId28" Type="http://schemas.openxmlformats.org/officeDocument/2006/relationships/ctrlProp" Target="../ctrlProps/ctrlProp55.xml"/><Relationship Id="rId10" Type="http://schemas.openxmlformats.org/officeDocument/2006/relationships/ctrlProp" Target="../ctrlProps/ctrlProp37.xml"/><Relationship Id="rId19" Type="http://schemas.openxmlformats.org/officeDocument/2006/relationships/ctrlProp" Target="../ctrlProps/ctrlProp46.xml"/><Relationship Id="rId31" Type="http://schemas.openxmlformats.org/officeDocument/2006/relationships/ctrlProp" Target="../ctrlProps/ctrlProp58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Relationship Id="rId14" Type="http://schemas.openxmlformats.org/officeDocument/2006/relationships/ctrlProp" Target="../ctrlProps/ctrlProp41.xml"/><Relationship Id="rId22" Type="http://schemas.openxmlformats.org/officeDocument/2006/relationships/ctrlProp" Target="../ctrlProps/ctrlProp49.xml"/><Relationship Id="rId27" Type="http://schemas.openxmlformats.org/officeDocument/2006/relationships/ctrlProp" Target="../ctrlProps/ctrlProp54.xml"/><Relationship Id="rId30" Type="http://schemas.openxmlformats.org/officeDocument/2006/relationships/ctrlProp" Target="../ctrlProps/ctrlProp5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9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61.xml"/><Relationship Id="rId4" Type="http://schemas.openxmlformats.org/officeDocument/2006/relationships/ctrlProp" Target="../ctrlProps/ctrlProp6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B2:Y32"/>
  <sheetViews>
    <sheetView showGridLines="0" tabSelected="1" topLeftCell="A2" zoomScale="65" zoomScaleNormal="65" workbookViewId="0">
      <selection activeCell="I2" sqref="I2"/>
    </sheetView>
  </sheetViews>
  <sheetFormatPr defaultRowHeight="15" x14ac:dyDescent="0.25"/>
  <cols>
    <col min="1" max="1" width="8.85546875" customWidth="1"/>
    <col min="2" max="2" width="17.28515625" bestFit="1" customWidth="1"/>
    <col min="3" max="4" width="13.28515625" bestFit="1" customWidth="1"/>
    <col min="5" max="5" width="11.5703125" bestFit="1" customWidth="1"/>
    <col min="9" max="9" width="17.28515625" bestFit="1" customWidth="1"/>
    <col min="10" max="11" width="13.28515625" bestFit="1" customWidth="1"/>
    <col min="12" max="12" width="11.140625" bestFit="1" customWidth="1"/>
    <col min="13" max="13" width="10.85546875" bestFit="1" customWidth="1"/>
    <col min="14" max="14" width="11.140625" bestFit="1" customWidth="1"/>
    <col min="15" max="15" width="4.140625" customWidth="1"/>
    <col min="16" max="16" width="4" customWidth="1"/>
    <col min="17" max="17" width="3.7109375" customWidth="1"/>
    <col min="18" max="18" width="9" customWidth="1"/>
    <col min="19" max="19" width="3.5703125" customWidth="1"/>
    <col min="20" max="20" width="7.42578125" customWidth="1"/>
    <col min="21" max="21" width="2.85546875" customWidth="1"/>
    <col min="22" max="23" width="6.42578125" bestFit="1" customWidth="1"/>
    <col min="24" max="24" width="8.5703125" bestFit="1" customWidth="1"/>
    <col min="25" max="25" width="7.42578125" bestFit="1" customWidth="1"/>
  </cols>
  <sheetData>
    <row r="2" spans="2:25" ht="22.5" x14ac:dyDescent="0.3">
      <c r="B2" s="18"/>
      <c r="C2" s="43" t="str">
        <f>Таблица!$D$25</f>
        <v>сен</v>
      </c>
      <c r="D2" s="44">
        <f>Таблица!$D$24</f>
        <v>2019</v>
      </c>
      <c r="E2" s="19"/>
      <c r="F2" s="19"/>
      <c r="G2" s="19"/>
      <c r="H2" s="19"/>
      <c r="I2" s="18" t="s">
        <v>328</v>
      </c>
      <c r="J2" s="19"/>
      <c r="K2" s="19"/>
      <c r="L2" s="19"/>
      <c r="M2" s="40"/>
      <c r="N2" s="39"/>
      <c r="O2" s="19"/>
      <c r="P2" s="19"/>
      <c r="Q2" s="19"/>
      <c r="R2" s="19"/>
      <c r="S2" s="43"/>
      <c r="T2" s="44"/>
      <c r="U2" s="20"/>
      <c r="V2" s="20"/>
      <c r="W2" s="20"/>
      <c r="X2" s="20"/>
      <c r="Y2" s="20"/>
    </row>
    <row r="3" spans="2:25" x14ac:dyDescent="0.25">
      <c r="C3" s="38"/>
    </row>
    <row r="4" spans="2:25" x14ac:dyDescent="0.25">
      <c r="B4" s="133" t="s">
        <v>214</v>
      </c>
      <c r="C4" s="133"/>
      <c r="D4" s="133"/>
      <c r="E4" s="133"/>
      <c r="F4" s="133"/>
      <c r="G4" s="133"/>
      <c r="I4" s="133" t="s">
        <v>317</v>
      </c>
      <c r="J4" s="133"/>
      <c r="K4" s="133"/>
      <c r="L4" s="133"/>
      <c r="M4" s="133"/>
      <c r="N4" s="133"/>
    </row>
    <row r="5" spans="2:25" ht="26.25" customHeight="1" x14ac:dyDescent="0.25">
      <c r="B5" s="21"/>
      <c r="C5" s="30" t="s">
        <v>1</v>
      </c>
      <c r="D5" s="30" t="s">
        <v>2</v>
      </c>
      <c r="E5" s="30" t="s">
        <v>13</v>
      </c>
      <c r="F5" s="30" t="s">
        <v>213</v>
      </c>
      <c r="G5" s="30" t="s">
        <v>21</v>
      </c>
      <c r="I5" s="21"/>
      <c r="J5" s="30">
        <f>$D$2</f>
        <v>2019</v>
      </c>
      <c r="K5" s="30">
        <f>J5-1</f>
        <v>2018</v>
      </c>
      <c r="L5" s="30">
        <f>J5-2</f>
        <v>2017</v>
      </c>
      <c r="M5" s="30" t="s">
        <v>329</v>
      </c>
      <c r="N5" s="30" t="s">
        <v>330</v>
      </c>
      <c r="Q5" s="41"/>
      <c r="R5" s="42" t="s">
        <v>247</v>
      </c>
      <c r="S5" s="14"/>
      <c r="T5" s="14"/>
      <c r="U5" s="14"/>
      <c r="V5" s="49" t="str">
        <f>IF(Таблица!$C$13=55,("Выр"),(""))</f>
        <v>Выр</v>
      </c>
      <c r="W5" s="49" t="str">
        <f>IF(Таблица!$C$17=111,("ВП"),(""))</f>
        <v>ВП</v>
      </c>
      <c r="X5" s="50" t="str">
        <f>IF(Таблица!$C$13=55,("Пл-Ф Выр"),(""))</f>
        <v>Пл-Ф Выр</v>
      </c>
      <c r="Y5" s="50" t="str">
        <f>IF(Таблица!$C$17=111,("Пл-Ф   ВП"),(""))</f>
        <v>Пл-Ф   ВП</v>
      </c>
    </row>
    <row r="6" spans="2:25" x14ac:dyDescent="0.25">
      <c r="B6" s="26" t="s">
        <v>22</v>
      </c>
      <c r="C6" s="31">
        <f>Таблица!D27</f>
        <v>116303469.32808255</v>
      </c>
      <c r="D6" s="31">
        <f>Таблица!D26</f>
        <v>108386764.66666666</v>
      </c>
      <c r="E6" s="31">
        <f>Таблица!D29</f>
        <v>-7916704.6614158899</v>
      </c>
      <c r="F6" s="35">
        <f>D6/C6</f>
        <v>0.93193062333262378</v>
      </c>
      <c r="G6" s="8"/>
      <c r="I6" s="26"/>
      <c r="J6" s="31"/>
      <c r="K6" s="31"/>
      <c r="L6" s="31"/>
      <c r="M6" s="34"/>
      <c r="N6" s="35"/>
      <c r="P6" s="20"/>
      <c r="Q6" s="8" t="s">
        <v>815</v>
      </c>
      <c r="R6" s="8"/>
      <c r="S6" s="8"/>
      <c r="T6" s="8"/>
      <c r="U6" s="8"/>
      <c r="V6" s="47">
        <f>IF(Таблица!$C$13=55,Таблица!R13,(""))</f>
        <v>4.8138872700121257E-3</v>
      </c>
      <c r="W6" s="47">
        <f>IF(Таблица!$C$17=111,Таблица!S13,(""))</f>
        <v>1.1210170295420104E-2</v>
      </c>
      <c r="X6" s="47">
        <f>IF(Таблица!$C$13=55,Таблица!T13,(""))</f>
        <v>0.74453488372093035</v>
      </c>
      <c r="Y6" s="47">
        <f>IF(Таблица!$C$17=111,Таблица!U13,(""))</f>
        <v>0.76934661911312996</v>
      </c>
    </row>
    <row r="7" spans="2:25" x14ac:dyDescent="0.25">
      <c r="B7" s="26" t="s">
        <v>154</v>
      </c>
      <c r="C7" s="31">
        <f>Таблица!D31</f>
        <v>25320417.287220877</v>
      </c>
      <c r="D7" s="31">
        <f>Таблица!D30</f>
        <v>24368653</v>
      </c>
      <c r="E7" s="31">
        <f>Таблица!D33</f>
        <v>-951764.28722087666</v>
      </c>
      <c r="F7" s="35">
        <f>D7/C7</f>
        <v>0.96241119265829678</v>
      </c>
      <c r="G7" s="8"/>
      <c r="I7" s="26" t="s">
        <v>22</v>
      </c>
      <c r="J7" s="31">
        <f>Таблица!$D$13</f>
        <v>108386764.66666666</v>
      </c>
      <c r="K7" s="31">
        <f>Таблица!$D$51</f>
        <v>113355350</v>
      </c>
      <c r="L7" s="31" t="e">
        <f>Таблица!$D$57</f>
        <v>#N/A</v>
      </c>
      <c r="M7" s="45">
        <f>J7/K7</f>
        <v>0.95616805617614564</v>
      </c>
      <c r="N7" s="45" t="e">
        <f>J7/L7</f>
        <v>#N/A</v>
      </c>
      <c r="P7" s="20"/>
      <c r="Q7" s="8" t="s">
        <v>824</v>
      </c>
      <c r="R7" s="8"/>
      <c r="S7" s="8"/>
      <c r="T7" s="8"/>
      <c r="U7" s="8"/>
      <c r="V7" s="47">
        <f>IF(Таблица!$C$13=55,Таблица!R14,(""))</f>
        <v>4.6021916808821686E-3</v>
      </c>
      <c r="W7" s="47">
        <f>IF(Таблица!$C$17=111,Таблица!S14,(""))</f>
        <v>1.3508056846638181E-2</v>
      </c>
      <c r="X7" s="47">
        <f>IF(Таблица!$C$13=55,Таблица!T14,(""))</f>
        <v>0.6996</v>
      </c>
      <c r="Y7" s="47">
        <f>IF(Таблица!$C$17=111,Таблица!U14,(""))</f>
        <v>0.74708303376407093</v>
      </c>
    </row>
    <row r="8" spans="2:25" x14ac:dyDescent="0.25">
      <c r="B8" s="26"/>
      <c r="C8" s="32"/>
      <c r="D8" s="32"/>
      <c r="E8" s="32"/>
      <c r="F8" s="36"/>
      <c r="G8" s="8"/>
      <c r="I8" s="26" t="s">
        <v>154</v>
      </c>
      <c r="J8" s="31">
        <f>Таблица!$D$17</f>
        <v>24368653</v>
      </c>
      <c r="K8" s="31">
        <f>Таблица!$D$53</f>
        <v>28134730.166666664</v>
      </c>
      <c r="L8" s="31" t="e">
        <f>Таблица!$D$59</f>
        <v>#N/A</v>
      </c>
      <c r="M8" s="46">
        <f>J8/K8</f>
        <v>0.86614134401300857</v>
      </c>
      <c r="N8" s="46" t="e">
        <f>J8/L8</f>
        <v>#N/A</v>
      </c>
      <c r="P8" s="20"/>
      <c r="Q8" s="8" t="s">
        <v>816</v>
      </c>
      <c r="R8" s="8"/>
      <c r="S8" s="8"/>
      <c r="T8" s="8"/>
      <c r="U8" s="8"/>
      <c r="V8" s="47">
        <f>IF(Таблица!$C$13=55,Таблица!R15,(""))</f>
        <v>1.9469781879333644E-3</v>
      </c>
      <c r="W8" s="47">
        <f>IF(Таблица!$C$17=111,Таблица!S15,(""))</f>
        <v>4.7847234997628581E-3</v>
      </c>
      <c r="X8" s="47">
        <f>IF(Таблица!$C$13=55,Таблица!T15,(""))</f>
        <v>0.98333846153846161</v>
      </c>
      <c r="Y8" s="47">
        <f>IF(Таблица!$C$17=111,Таблица!U15,(""))</f>
        <v>0.98525204378450759</v>
      </c>
    </row>
    <row r="9" spans="2:25" x14ac:dyDescent="0.25">
      <c r="B9" s="26" t="s">
        <v>135</v>
      </c>
      <c r="C9" s="54">
        <f ca="1">Рентабельность!K21</f>
        <v>0.22143938797308221</v>
      </c>
      <c r="D9" s="54">
        <f>Рентабельность!K20</f>
        <v>0.22846749955647794</v>
      </c>
      <c r="E9" s="54">
        <f ca="1">Рентабельность!K22</f>
        <v>7.0281115833957242E-3</v>
      </c>
      <c r="F9" s="37">
        <f ca="1">D9/C9</f>
        <v>1.0317383083819309</v>
      </c>
      <c r="G9" s="8"/>
      <c r="I9" s="26"/>
      <c r="J9" s="33"/>
      <c r="K9" s="33"/>
      <c r="L9" s="33"/>
      <c r="M9" s="37"/>
      <c r="N9" s="8"/>
      <c r="P9" s="20"/>
      <c r="Q9" s="8" t="s">
        <v>817</v>
      </c>
      <c r="R9" s="8"/>
      <c r="S9" s="8"/>
      <c r="T9" s="8"/>
      <c r="U9" s="8"/>
      <c r="V9" s="47">
        <f>IF(Таблица!$C$13=55,Таблица!R16,(""))</f>
        <v>1.4248664690898576E-3</v>
      </c>
      <c r="W9" s="47">
        <f>IF(Таблица!$C$17=111,Таблица!S16,(""))</f>
        <v>3.3238979875771825E-3</v>
      </c>
      <c r="X9" s="47">
        <f>IF(Таблица!$C$13=55,Таблица!T16,(""))</f>
        <v>0.94862999999999997</v>
      </c>
      <c r="Y9" s="47">
        <f>IF(Таблица!$C$17=111,Таблица!U16,(""))</f>
        <v>0.95759244905712393</v>
      </c>
    </row>
    <row r="10" spans="2:25" x14ac:dyDescent="0.25">
      <c r="P10" s="20"/>
      <c r="Q10" s="8" t="s">
        <v>818</v>
      </c>
      <c r="R10" s="8"/>
      <c r="S10" s="8"/>
      <c r="T10" s="8"/>
      <c r="U10" s="8"/>
      <c r="V10" s="47">
        <f>IF(Таблица!$C$13=55,Таблица!R17,(""))</f>
        <v>1.1852615682528568E-3</v>
      </c>
      <c r="W10" s="47">
        <f>IF(Таблица!$C$17=111,Таблица!S17,(""))</f>
        <v>2.7630531459138644E-3</v>
      </c>
      <c r="X10" s="47">
        <f>IF(Таблица!$C$13=55,Таблица!T17,(""))</f>
        <v>0.79382999999999981</v>
      </c>
      <c r="Y10" s="47">
        <f>IF(Таблица!$C$17=111,Таблица!U17,(""))</f>
        <v>0.79477647746097946</v>
      </c>
    </row>
    <row r="11" spans="2:25" x14ac:dyDescent="0.25">
      <c r="P11" s="20"/>
      <c r="Q11" s="8" t="s">
        <v>819</v>
      </c>
      <c r="R11" s="8"/>
      <c r="S11" s="8"/>
      <c r="T11" s="8"/>
      <c r="U11" s="8"/>
      <c r="V11" s="47">
        <f>IF(Таблица!$C$13=55,Таблица!R18,(""))</f>
        <v>6.4129447490289216E-3</v>
      </c>
      <c r="W11" s="47">
        <f>IF(Таблица!$C$17=111,Таблица!S18,(""))</f>
        <v>1.3410211197694567E-2</v>
      </c>
      <c r="X11" s="47">
        <f>IF(Таблица!$C$13=55,Таблица!T18,(""))</f>
        <v>0.78295454545454535</v>
      </c>
      <c r="Y11" s="47">
        <f>IF(Таблица!$C$17=111,Таблица!U18,(""))</f>
        <v>0.7843942989563123</v>
      </c>
    </row>
    <row r="12" spans="2:25" x14ac:dyDescent="0.25">
      <c r="P12" s="20"/>
      <c r="Q12" s="8" t="s">
        <v>820</v>
      </c>
      <c r="R12" s="8"/>
      <c r="S12" s="8"/>
      <c r="T12" s="8"/>
      <c r="U12" s="8"/>
      <c r="V12" s="47">
        <f>IF(Таблица!$C$13=55,Таблица!R19,(""))</f>
        <v>4.6236272624356782E-3</v>
      </c>
      <c r="W12" s="47">
        <f>IF(Таблица!$C$17=111,Таблица!S19,(""))</f>
        <v>1.480195547397169E-2</v>
      </c>
      <c r="X12" s="47">
        <f>IF(Таблица!$C$13=55,Таблица!T19,(""))</f>
        <v>1.0590517241379311</v>
      </c>
      <c r="Y12" s="47">
        <f>IF(Таблица!$C$17=111,Таблица!U19,(""))</f>
        <v>1.3788972745821133</v>
      </c>
    </row>
    <row r="13" spans="2:25" x14ac:dyDescent="0.25">
      <c r="P13" s="20"/>
      <c r="Q13" s="8" t="s">
        <v>821</v>
      </c>
      <c r="R13" s="8"/>
      <c r="S13" s="8"/>
      <c r="T13" s="8"/>
      <c r="U13" s="8"/>
      <c r="V13" s="47">
        <f>IF(Таблица!$C$13=55,Таблица!R20,(""))</f>
        <v>4.9608840001848439E-3</v>
      </c>
      <c r="W13" s="47">
        <f>IF(Таблица!$C$17=111,Таблица!S20,(""))</f>
        <v>1.608148933522642E-2</v>
      </c>
      <c r="X13" s="47">
        <f>IF(Таблица!$C$13=55,Таблица!T20,(""))</f>
        <v>0.86585695538057739</v>
      </c>
      <c r="Y13" s="47">
        <f>IF(Таблица!$C$17=111,Таблица!U20,(""))</f>
        <v>0.87987899107179501</v>
      </c>
    </row>
    <row r="14" spans="2:25" x14ac:dyDescent="0.25">
      <c r="P14" s="20"/>
      <c r="Q14" s="8" t="s">
        <v>822</v>
      </c>
      <c r="R14" s="8"/>
      <c r="S14" s="8"/>
      <c r="T14" s="8"/>
      <c r="U14" s="8"/>
      <c r="V14" s="47">
        <f>IF(Таблица!$C$13=55,Таблица!R21,(""))</f>
        <v>2.5756527332946748E-4</v>
      </c>
      <c r="W14" s="47">
        <f>IF(Таблица!$C$17=111,Таблица!S21,(""))</f>
        <v>2.2911948942493183E-4</v>
      </c>
      <c r="X14" s="47">
        <f>IF(Таблица!$C$13=55,Таблица!T21,(""))</f>
        <v>0.9263157894736842</v>
      </c>
      <c r="Y14" s="47">
        <f>IF(Таблица!$C$17=111,Таблица!U21,(""))</f>
        <v>0.9263157894736842</v>
      </c>
    </row>
    <row r="15" spans="2:25" x14ac:dyDescent="0.25">
      <c r="P15" s="20"/>
      <c r="Q15" s="8" t="s">
        <v>823</v>
      </c>
      <c r="R15" s="8"/>
      <c r="S15" s="8"/>
      <c r="T15" s="8"/>
      <c r="U15" s="8"/>
      <c r="V15" s="47">
        <f>IF(Таблица!$C$13=55,Таблица!R22,(""))</f>
        <v>2.6310100457714561E-3</v>
      </c>
      <c r="W15" s="47">
        <f>IF(Таблица!$C$17=111,Таблица!S22,(""))</f>
        <v>1.0381419112496697E-2</v>
      </c>
      <c r="X15" s="47">
        <f>IF(Таблица!$C$13=55,Таблица!T22,(""))</f>
        <v>0.79225000000000001</v>
      </c>
      <c r="Y15" s="47">
        <f>IF(Таблица!$C$17=111,Таблица!U22,(""))</f>
        <v>0.79387885405475422</v>
      </c>
    </row>
    <row r="16" spans="2:25" x14ac:dyDescent="0.25">
      <c r="P16" s="20"/>
      <c r="Q16" s="8" t="s">
        <v>825</v>
      </c>
      <c r="R16" s="8"/>
      <c r="S16" s="8"/>
      <c r="T16" s="8"/>
      <c r="U16" s="8"/>
      <c r="V16" s="47">
        <f>IF(Таблица!$C$13=55,Таблица!R23,(""))</f>
        <v>2.83091145193761E-4</v>
      </c>
      <c r="W16" s="47">
        <f>IF(Таблица!$C$17=111,Таблица!S23,(""))</f>
        <v>1.1041391304366856E-3</v>
      </c>
      <c r="X16" s="47">
        <f>IF(Таблица!$C$13=55,Таблица!T23,(""))</f>
        <v>0.8622727272727273</v>
      </c>
      <c r="Y16" s="47">
        <f>IF(Таблица!$C$17=111,Таблица!U23,(""))</f>
        <v>1.7275489693451376</v>
      </c>
    </row>
    <row r="17" spans="16:25" x14ac:dyDescent="0.25">
      <c r="P17" s="20"/>
      <c r="Q17" s="8" t="s">
        <v>826</v>
      </c>
      <c r="R17" s="8"/>
      <c r="S17" s="8"/>
      <c r="T17" s="8"/>
      <c r="U17" s="8"/>
      <c r="V17" s="47">
        <f>IF(Таблица!$C$13=55,Таблица!R24,(""))</f>
        <v>6.6651751305157825E-2</v>
      </c>
      <c r="W17" s="47">
        <f>IF(Таблица!$C$17=111,Таблица!S24,(""))</f>
        <v>0.1212455964089056</v>
      </c>
      <c r="X17" s="47">
        <f>IF(Таблица!$C$13=55,Таблица!T24,(""))</f>
        <v>0.94607066881720436</v>
      </c>
      <c r="Y17" s="47">
        <f>IF(Таблица!$C$17=111,Таблица!U24,(""))</f>
        <v>1.0032193995772736</v>
      </c>
    </row>
    <row r="18" spans="16:25" x14ac:dyDescent="0.25">
      <c r="P18" s="20"/>
      <c r="Q18" s="8" t="s">
        <v>827</v>
      </c>
      <c r="R18" s="8"/>
      <c r="S18" s="8"/>
      <c r="T18" s="8"/>
      <c r="U18" s="8"/>
      <c r="V18" s="47">
        <f>IF(Таблица!$C$13=55,Таблица!R25,(""))</f>
        <v>3.9696759531162189E-2</v>
      </c>
      <c r="W18" s="47">
        <f>IF(Таблица!$C$17=111,Таблица!S25,(""))</f>
        <v>5.5069252288996035E-2</v>
      </c>
      <c r="X18" s="47">
        <f>IF(Таблица!$C$13=55,Таблица!T25,(""))</f>
        <v>0.83291079365079357</v>
      </c>
      <c r="Y18" s="47">
        <f>IF(Таблица!$C$17=111,Таблица!U25,(""))</f>
        <v>0.89270875836075658</v>
      </c>
    </row>
    <row r="19" spans="16:25" x14ac:dyDescent="0.25">
      <c r="P19" s="20"/>
      <c r="Q19" s="8" t="s">
        <v>828</v>
      </c>
      <c r="R19" s="8"/>
      <c r="S19" s="8"/>
      <c r="T19" s="8"/>
      <c r="U19" s="8"/>
      <c r="V19" s="47">
        <f>IF(Таблица!$C$13=55,Таблица!R26,(""))</f>
        <v>4.2617134550874776E-3</v>
      </c>
      <c r="W19" s="47">
        <f>IF(Таблица!$C$17=111,Таблица!S26,(""))</f>
        <v>5.7904780375017048E-3</v>
      </c>
      <c r="X19" s="47">
        <f>IF(Таблица!$C$13=55,Таблица!T26,(""))</f>
        <v>1.108592</v>
      </c>
      <c r="Y19" s="47">
        <f>IF(Таблица!$C$17=111,Таблица!U26,(""))</f>
        <v>1.0966089365868579</v>
      </c>
    </row>
    <row r="20" spans="16:25" x14ac:dyDescent="0.25">
      <c r="P20" s="20"/>
      <c r="Q20" s="8" t="s">
        <v>829</v>
      </c>
      <c r="R20" s="8"/>
      <c r="S20" s="8"/>
      <c r="T20" s="8"/>
      <c r="U20" s="8"/>
      <c r="V20" s="47">
        <f>IF(Таблица!$C$13=55,Таблица!R27,(""))</f>
        <v>8.7529752325786747E-3</v>
      </c>
      <c r="W20" s="47">
        <f>IF(Таблица!$C$17=111,Таблица!S27,(""))</f>
        <v>2.1692540822834977E-2</v>
      </c>
      <c r="X20" s="47">
        <f>IF(Таблица!$C$13=55,Таблица!T27,(""))</f>
        <v>1.1131615384615385</v>
      </c>
      <c r="Y20" s="47">
        <f>IF(Таблица!$C$17=111,Таблица!U27,(""))</f>
        <v>1.3824314779320519</v>
      </c>
    </row>
    <row r="21" spans="16:25" x14ac:dyDescent="0.25">
      <c r="P21" s="20"/>
      <c r="Q21" s="8" t="s">
        <v>830</v>
      </c>
      <c r="R21" s="8"/>
      <c r="S21" s="8"/>
      <c r="T21" s="8"/>
      <c r="U21" s="8"/>
      <c r="V21" s="47">
        <f>IF(Таблица!$C$13=55,Таблица!R28,(""))</f>
        <v>1.1984435282863906E-2</v>
      </c>
      <c r="W21" s="47">
        <f>IF(Таблица!$C$17=111,Таблица!S28,(""))</f>
        <v>3.4173807910788778E-2</v>
      </c>
      <c r="X21" s="47">
        <f>IF(Таблица!$C$13=55,Таблица!T28,(""))</f>
        <v>1.0607566666666666</v>
      </c>
      <c r="Y21" s="47">
        <f>IF(Таблица!$C$17=111,Таблица!U28,(""))</f>
        <v>1.0554709419050046</v>
      </c>
    </row>
    <row r="22" spans="16:25" x14ac:dyDescent="0.25">
      <c r="P22" s="20"/>
      <c r="Q22" s="8" t="s">
        <v>831</v>
      </c>
      <c r="R22" s="8"/>
      <c r="S22" s="8"/>
      <c r="T22" s="8"/>
      <c r="U22" s="8"/>
      <c r="V22" s="47">
        <f>IF(Таблица!$C$13=55,Таблица!R29,(""))</f>
        <v>9.3584612148247122E-5</v>
      </c>
      <c r="W22" s="47">
        <f>IF(Таблица!$C$17=111,Таблица!S29,(""))</f>
        <v>2.2538586765546707E-4</v>
      </c>
      <c r="X22" s="47">
        <f>IF(Таблица!$C$13=55,Таблица!T29,(""))</f>
        <v>2.073666666666667</v>
      </c>
      <c r="Y22" s="47">
        <f>IF(Таблица!$C$17=111,Таблица!U29,(""))</f>
        <v>2.0053316303603093</v>
      </c>
    </row>
    <row r="23" spans="16:25" x14ac:dyDescent="0.25">
      <c r="P23" s="20"/>
      <c r="Q23" s="8" t="s">
        <v>832</v>
      </c>
      <c r="R23" s="8"/>
      <c r="S23" s="8"/>
      <c r="T23" s="8"/>
      <c r="U23" s="8"/>
      <c r="V23" s="47">
        <f>IF(Таблица!$C$13=55,Таблица!R30,(""))</f>
        <v>9.1107218644598722E-3</v>
      </c>
      <c r="W23" s="47">
        <f>IF(Таблица!$C$17=111,Таблица!S30,(""))</f>
        <v>2.0954895756172216E-2</v>
      </c>
      <c r="X23" s="47">
        <f>IF(Таблица!$C$13=55,Таблица!T30,(""))</f>
        <v>1.1026555555555557</v>
      </c>
      <c r="Y23" s="47">
        <f>IF(Таблица!$C$17=111,Таблица!U30,(""))</f>
        <v>1.1504621319930832</v>
      </c>
    </row>
    <row r="24" spans="16:25" x14ac:dyDescent="0.25">
      <c r="P24" s="20"/>
      <c r="Q24" s="8" t="s">
        <v>833</v>
      </c>
      <c r="R24" s="8"/>
      <c r="S24" s="8"/>
      <c r="T24" s="8"/>
      <c r="U24" s="8"/>
      <c r="V24" s="47">
        <f>IF(Таблица!$C$13=55,Таблица!R31,(""))</f>
        <v>0.29574425836876628</v>
      </c>
      <c r="W24" s="47">
        <f>IF(Таблица!$C$17=111,Таблица!S31,(""))</f>
        <v>9.6943843524438272E-2</v>
      </c>
      <c r="X24" s="47">
        <f>IF(Таблица!$C$13=55,Таблица!T31,(""))</f>
        <v>0.96872941463414619</v>
      </c>
      <c r="Y24" s="47">
        <f>IF(Таблица!$C$17=111,Таблица!U31,(""))</f>
        <v>0.9628938117728425</v>
      </c>
    </row>
    <row r="25" spans="16:25" x14ac:dyDescent="0.25">
      <c r="P25" s="20"/>
      <c r="Q25" s="8" t="s">
        <v>834</v>
      </c>
      <c r="R25" s="8"/>
      <c r="S25" s="8"/>
      <c r="T25" s="8"/>
      <c r="U25" s="8"/>
      <c r="V25" s="48">
        <f>IF(Таблица!$C$13=55,Таблица!R32,(""))</f>
        <v>1.4326118797272337E-4</v>
      </c>
      <c r="W25" s="48">
        <f>IF(Таблица!$C$17=111,Таблица!S32,(""))</f>
        <v>4.8691789953812109E-4</v>
      </c>
      <c r="X25" s="48">
        <f>IF(Таблица!$C$13=55,Таблица!T32,(""))</f>
        <v>0.37986279999999994</v>
      </c>
      <c r="Y25" s="48">
        <f>IF(Таблица!$C$17=111,Таблица!U32,(""))</f>
        <v>0</v>
      </c>
    </row>
    <row r="26" spans="16:25" ht="30" customHeight="1" x14ac:dyDescent="0.25">
      <c r="P26" s="20"/>
      <c r="Q26" s="134" t="s">
        <v>835</v>
      </c>
      <c r="R26" s="134"/>
      <c r="S26" s="134"/>
      <c r="T26" s="134"/>
      <c r="U26" s="8"/>
      <c r="V26" s="48">
        <f>IF(Таблица!$C$13=55,Таблица!R33,(""))</f>
        <v>5.225115216558391E-5</v>
      </c>
      <c r="W26" s="48">
        <f>IF(Таблица!$C$17=111,Таблица!S33,(""))</f>
        <v>9.4260441888191357E-5</v>
      </c>
      <c r="X26" s="48">
        <f>IF(Таблица!$C$13=55,Таблица!T33,(""))</f>
        <v>0</v>
      </c>
      <c r="Y26" s="48">
        <f>IF(Таблица!$C$17=111,Таблица!U33,(""))</f>
        <v>0</v>
      </c>
    </row>
    <row r="27" spans="16:25" x14ac:dyDescent="0.25">
      <c r="P27" s="20"/>
      <c r="Q27" s="8" t="s">
        <v>836</v>
      </c>
      <c r="R27" s="8"/>
      <c r="S27" s="8"/>
      <c r="T27" s="8"/>
      <c r="U27" s="8"/>
      <c r="V27" s="47">
        <f>IF(Таблица!$C$13=55,Таблица!R34,(""))</f>
        <v>1.4311402978372261E-2</v>
      </c>
      <c r="W27" s="47">
        <f>IF(Таблица!$C$17=111,Таблица!S34,(""))</f>
        <v>0</v>
      </c>
      <c r="X27" s="47">
        <f>IF(Таблица!$C$13=55,Таблица!T34,(""))</f>
        <v>0.95299999999999985</v>
      </c>
      <c r="Y27" s="47">
        <f>IF(Таблица!$C$17=111,Таблица!U34,(""))</f>
        <v>0</v>
      </c>
    </row>
    <row r="28" spans="16:25" x14ac:dyDescent="0.25">
      <c r="P28" s="20"/>
      <c r="Q28" s="8" t="s">
        <v>837</v>
      </c>
      <c r="R28" s="8"/>
      <c r="S28" s="8"/>
      <c r="T28" s="8"/>
      <c r="U28" s="8"/>
      <c r="V28" s="47">
        <f>IF(Таблица!$C$13=55,Таблица!R35,(""))</f>
        <v>5.4772062667651543E-3</v>
      </c>
      <c r="W28" s="47">
        <f>IF(Таблица!$C$17=111,Таблица!S35,(""))</f>
        <v>1.3226841740766987E-2</v>
      </c>
      <c r="X28" s="47">
        <f>IF(Таблица!$C$13=55,Таблица!T35,(""))</f>
        <v>1.1243454545454543</v>
      </c>
      <c r="Y28" s="47">
        <f>IF(Таблица!$C$17=111,Таблица!U35,(""))</f>
        <v>1.0877798139053998</v>
      </c>
    </row>
    <row r="29" spans="16:25" x14ac:dyDescent="0.25">
      <c r="P29" s="20"/>
      <c r="Q29" s="8" t="s">
        <v>838</v>
      </c>
      <c r="R29" s="8"/>
      <c r="S29" s="8"/>
      <c r="T29" s="8"/>
      <c r="U29" s="8"/>
      <c r="V29" s="47">
        <f>IF(Таблица!$C$13=55,Таблица!R36,(""))</f>
        <v>1.6076071083882095E-3</v>
      </c>
      <c r="W29" s="47">
        <f>IF(Таблица!$C$17=111,Таблица!S36,(""))</f>
        <v>0</v>
      </c>
      <c r="X29" s="47">
        <f>IF(Таблица!$C$13=55,Таблица!T36,(""))</f>
        <v>0.52623000000000009</v>
      </c>
      <c r="Y29" s="47">
        <f>IF(Таблица!$C$17=111,Таблица!U36,(""))</f>
        <v>0</v>
      </c>
    </row>
    <row r="30" spans="16:25" x14ac:dyDescent="0.25">
      <c r="P30" s="20"/>
      <c r="Q30" s="8" t="s">
        <v>839</v>
      </c>
      <c r="R30" s="8"/>
      <c r="S30" s="8"/>
      <c r="T30" s="8"/>
      <c r="U30" s="8"/>
      <c r="V30" s="47">
        <f>IF(Таблица!$C$13=55,Таблица!R37,(""))</f>
        <v>1.886162029365123E-3</v>
      </c>
      <c r="W30" s="47">
        <f>IF(Таблица!$C$17=111,Таблица!S37,(""))</f>
        <v>1.1224461196111251E-3</v>
      </c>
      <c r="X30" s="47">
        <f>IF(Таблица!$C$13=55,Таблица!T37,(""))</f>
        <v>0.14123222222222223</v>
      </c>
      <c r="Y30" s="47">
        <f>IF(Таблица!$C$17=111,Таблица!U37,(""))</f>
        <v>0.13892193340022813</v>
      </c>
    </row>
    <row r="31" spans="16:25" x14ac:dyDescent="0.25">
      <c r="P31" s="20"/>
      <c r="Q31" s="8" t="s">
        <v>840</v>
      </c>
      <c r="R31" s="8"/>
      <c r="S31" s="8"/>
      <c r="T31" s="8"/>
      <c r="U31" s="8"/>
      <c r="V31" s="47">
        <f>IF(Таблица!$C$13=55,Таблица!R38,(""))</f>
        <v>0</v>
      </c>
      <c r="W31" s="47">
        <f>IF(Таблица!$C$17=111,Таблица!S38,(""))</f>
        <v>0</v>
      </c>
      <c r="X31" s="47">
        <f>IF(Таблица!$C$13=55,Таблица!T38,(""))</f>
        <v>0</v>
      </c>
      <c r="Y31" s="47">
        <f>IF(Таблица!$C$17=111,Таблица!U38,(""))</f>
        <v>0</v>
      </c>
    </row>
    <row r="32" spans="16:25" x14ac:dyDescent="0.25">
      <c r="P32" s="20"/>
      <c r="Q32" s="8" t="s">
        <v>841</v>
      </c>
      <c r="R32" s="8"/>
      <c r="S32" s="8"/>
      <c r="T32" s="8"/>
      <c r="U32" s="8"/>
      <c r="V32" s="47">
        <f>IF(Таблица!$C$13=55,Таблица!R39,(""))</f>
        <v>0.107083601972632</v>
      </c>
      <c r="W32" s="47">
        <f>IF(Таблица!$C$17=111,Таблица!S39,(""))</f>
        <v>0.13737549766633936</v>
      </c>
      <c r="X32" s="47">
        <f>IF(Таблица!$C$13=55,Таблица!T39,(""))</f>
        <v>0.95438854666666673</v>
      </c>
      <c r="Y32" s="47">
        <f>IF(Таблица!$C$17=111,Таблица!U39,(""))</f>
        <v>0.95554041149916213</v>
      </c>
    </row>
  </sheetData>
  <mergeCells count="3">
    <mergeCell ref="B4:G4"/>
    <mergeCell ref="I4:N4"/>
    <mergeCell ref="Q26:T26"/>
  </mergeCells>
  <conditionalFormatting sqref="F6:F9">
    <cfRule type="iconSet" priority="7">
      <iconSet>
        <cfvo type="percent" val="0"/>
        <cfvo type="num" val="0.9"/>
        <cfvo type="num" val="1"/>
      </iconSet>
    </cfRule>
  </conditionalFormatting>
  <conditionalFormatting sqref="N6">
    <cfRule type="iconSet" priority="6">
      <iconSet>
        <cfvo type="percent" val="0"/>
        <cfvo type="num" val="0.9"/>
        <cfvo type="num" val="1"/>
      </iconSet>
    </cfRule>
  </conditionalFormatting>
  <conditionalFormatting sqref="M9">
    <cfRule type="iconSet" priority="5">
      <iconSet>
        <cfvo type="percent" val="0"/>
        <cfvo type="num" val="0.9"/>
        <cfvo type="num" val="1"/>
      </iconSet>
    </cfRule>
  </conditionalFormatting>
  <conditionalFormatting sqref="M7:M8">
    <cfRule type="iconSet" priority="4">
      <iconSet iconSet="4Arrows">
        <cfvo type="percent" val="0"/>
        <cfvo type="num" val="0.9"/>
        <cfvo type="num" val="1"/>
        <cfvo type="num" val="1.05"/>
      </iconSet>
    </cfRule>
  </conditionalFormatting>
  <conditionalFormatting sqref="N7:N8">
    <cfRule type="iconSet" priority="3">
      <iconSet iconSet="4Arrows">
        <cfvo type="percent" val="0"/>
        <cfvo type="num" val="0.9"/>
        <cfvo type="num" val="1"/>
        <cfvo type="num" val="1.05"/>
      </iconSet>
    </cfRule>
  </conditionalFormatting>
  <conditionalFormatting sqref="X6:Y26 X28:Y28 X27 X30:Y30 X29 X32:Y32">
    <cfRule type="cellIs" dxfId="10" priority="1" operator="lessThan">
      <formula>0.95</formula>
    </cfRule>
    <cfRule type="cellIs" dxfId="9" priority="2" operator="greaterThan">
      <formula>1.05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3" name="Spinner 1">
              <controlPr defaultSize="0" autoPict="0">
                <anchor moveWithCells="1" siz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1</xdr:col>
                    <xdr:colOff>533400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4" name="Option Button 2">
              <controlPr defaultSize="0" autoFill="0" autoLine="0" autoPict="0">
                <anchor moveWithCells="1">
                  <from>
                    <xdr:col>15</xdr:col>
                    <xdr:colOff>0</xdr:colOff>
                    <xdr:row>5</xdr:row>
                    <xdr:rowOff>0</xdr:rowOff>
                  </from>
                  <to>
                    <xdr:col>16</xdr:col>
                    <xdr:colOff>38100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5" name="Option Button 3">
              <controlPr defaultSize="0" autoFill="0" autoLine="0" autoPict="0">
                <anchor moveWithCells="1">
                  <from>
                    <xdr:col>15</xdr:col>
                    <xdr:colOff>0</xdr:colOff>
                    <xdr:row>6</xdr:row>
                    <xdr:rowOff>0</xdr:rowOff>
                  </from>
                  <to>
                    <xdr:col>16</xdr:col>
                    <xdr:colOff>38100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6" name="Option Button 4">
              <controlPr defaultSize="0" autoFill="0" autoLine="0" autoPict="0">
                <anchor moveWithCells="1">
                  <from>
                    <xdr:col>15</xdr:col>
                    <xdr:colOff>0</xdr:colOff>
                    <xdr:row>7</xdr:row>
                    <xdr:rowOff>0</xdr:rowOff>
                  </from>
                  <to>
                    <xdr:col>16</xdr:col>
                    <xdr:colOff>38100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7" name="Option Button 5">
              <controlPr defaultSize="0" autoFill="0" autoLine="0" autoPict="0">
                <anchor moveWithCells="1">
                  <from>
                    <xdr:col>15</xdr:col>
                    <xdr:colOff>0</xdr:colOff>
                    <xdr:row>7</xdr:row>
                    <xdr:rowOff>180975</xdr:rowOff>
                  </from>
                  <to>
                    <xdr:col>16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8" name="Option Button 6">
              <controlPr defaultSize="0" autoFill="0" autoLine="0" autoPict="0">
                <anchor moveWithCells="1">
                  <from>
                    <xdr:col>15</xdr:col>
                    <xdr:colOff>0</xdr:colOff>
                    <xdr:row>9</xdr:row>
                    <xdr:rowOff>0</xdr:rowOff>
                  </from>
                  <to>
                    <xdr:col>16</xdr:col>
                    <xdr:colOff>38100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9" name="Option Button 7">
              <controlPr defaultSize="0" autoFill="0" autoLine="0" autoPict="0">
                <anchor moveWithCells="1">
                  <from>
                    <xdr:col>15</xdr:col>
                    <xdr:colOff>0</xdr:colOff>
                    <xdr:row>10</xdr:row>
                    <xdr:rowOff>0</xdr:rowOff>
                  </from>
                  <to>
                    <xdr:col>16</xdr:col>
                    <xdr:colOff>38100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0" name="Option Button 8">
              <controlPr defaultSize="0" autoFill="0" autoLine="0" autoPict="0">
                <anchor moveWithCells="1">
                  <from>
                    <xdr:col>15</xdr:col>
                    <xdr:colOff>0</xdr:colOff>
                    <xdr:row>11</xdr:row>
                    <xdr:rowOff>0</xdr:rowOff>
                  </from>
                  <to>
                    <xdr:col>16</xdr:col>
                    <xdr:colOff>38100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1" name="Option Button 9">
              <controlPr defaultSize="0" autoFill="0" autoLine="0" autoPict="0">
                <anchor moveWithCells="1">
                  <from>
                    <xdr:col>15</xdr:col>
                    <xdr:colOff>0</xdr:colOff>
                    <xdr:row>12</xdr:row>
                    <xdr:rowOff>0</xdr:rowOff>
                  </from>
                  <to>
                    <xdr:col>16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2" name="Option Button 10">
              <controlPr defaultSize="0" autoFill="0" autoLine="0" autoPict="0">
                <anchor moveWithCells="1">
                  <from>
                    <xdr:col>15</xdr:col>
                    <xdr:colOff>0</xdr:colOff>
                    <xdr:row>13</xdr:row>
                    <xdr:rowOff>0</xdr:rowOff>
                  </from>
                  <to>
                    <xdr:col>16</xdr:col>
                    <xdr:colOff>38100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3" name="Option Button 11">
              <controlPr defaultSize="0" autoFill="0" autoLine="0" autoPict="0">
                <anchor moveWithCells="1">
                  <from>
                    <xdr:col>15</xdr:col>
                    <xdr:colOff>0</xdr:colOff>
                    <xdr:row>14</xdr:row>
                    <xdr:rowOff>0</xdr:rowOff>
                  </from>
                  <to>
                    <xdr:col>16</xdr:col>
                    <xdr:colOff>38100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4" name="Option Button 12">
              <controlPr defaultSize="0" autoFill="0" autoLine="0" autoPict="0">
                <anchor moveWithCells="1">
                  <from>
                    <xdr:col>15</xdr:col>
                    <xdr:colOff>0</xdr:colOff>
                    <xdr:row>15</xdr:row>
                    <xdr:rowOff>0</xdr:rowOff>
                  </from>
                  <to>
                    <xdr:col>16</xdr:col>
                    <xdr:colOff>38100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5" name="Option Button 13">
              <controlPr defaultSize="0" autoFill="0" autoLine="0" autoPict="0">
                <anchor moveWithCells="1">
                  <from>
                    <xdr:col>15</xdr:col>
                    <xdr:colOff>0</xdr:colOff>
                    <xdr:row>16</xdr:row>
                    <xdr:rowOff>0</xdr:rowOff>
                  </from>
                  <to>
                    <xdr:col>16</xdr:col>
                    <xdr:colOff>38100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6" name="Option Button 14">
              <controlPr defaultSize="0" autoFill="0" autoLine="0" autoPict="0">
                <anchor moveWithCells="1">
                  <from>
                    <xdr:col>15</xdr:col>
                    <xdr:colOff>0</xdr:colOff>
                    <xdr:row>17</xdr:row>
                    <xdr:rowOff>0</xdr:rowOff>
                  </from>
                  <to>
                    <xdr:col>16</xdr:col>
                    <xdr:colOff>38100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7" name="Option Button 15">
              <controlPr defaultSize="0" autoFill="0" autoLine="0" autoPict="0">
                <anchor moveWithCells="1">
                  <from>
                    <xdr:col>15</xdr:col>
                    <xdr:colOff>0</xdr:colOff>
                    <xdr:row>18</xdr:row>
                    <xdr:rowOff>0</xdr:rowOff>
                  </from>
                  <to>
                    <xdr:col>16</xdr:col>
                    <xdr:colOff>38100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8" name="Option Button 16">
              <controlPr defaultSize="0" autoFill="0" autoLine="0" autoPict="0">
                <anchor moveWithCells="1">
                  <from>
                    <xdr:col>15</xdr:col>
                    <xdr:colOff>0</xdr:colOff>
                    <xdr:row>19</xdr:row>
                    <xdr:rowOff>0</xdr:rowOff>
                  </from>
                  <to>
                    <xdr:col>16</xdr:col>
                    <xdr:colOff>38100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19" name="Option Button 17">
              <controlPr defaultSize="0" autoFill="0" autoLine="0" autoPict="0">
                <anchor moveWithCells="1">
                  <from>
                    <xdr:col>15</xdr:col>
                    <xdr:colOff>0</xdr:colOff>
                    <xdr:row>20</xdr:row>
                    <xdr:rowOff>0</xdr:rowOff>
                  </from>
                  <to>
                    <xdr:col>16</xdr:col>
                    <xdr:colOff>38100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0" name="Option Button 18">
              <controlPr defaultSize="0" autoFill="0" autoLine="0" autoPict="0">
                <anchor moveWithCells="1">
                  <from>
                    <xdr:col>15</xdr:col>
                    <xdr:colOff>0</xdr:colOff>
                    <xdr:row>21</xdr:row>
                    <xdr:rowOff>0</xdr:rowOff>
                  </from>
                  <to>
                    <xdr:col>16</xdr:col>
                    <xdr:colOff>38100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1" name="Option Button 19">
              <controlPr defaultSize="0" autoFill="0" autoLine="0" autoPict="0">
                <anchor moveWithCells="1">
                  <from>
                    <xdr:col>15</xdr:col>
                    <xdr:colOff>0</xdr:colOff>
                    <xdr:row>22</xdr:row>
                    <xdr:rowOff>0</xdr:rowOff>
                  </from>
                  <to>
                    <xdr:col>16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2" name="Option Button 20">
              <controlPr defaultSize="0" autoFill="0" autoLine="0" autoPict="0">
                <anchor moveWithCells="1">
                  <from>
                    <xdr:col>15</xdr:col>
                    <xdr:colOff>0</xdr:colOff>
                    <xdr:row>23</xdr:row>
                    <xdr:rowOff>0</xdr:rowOff>
                  </from>
                  <to>
                    <xdr:col>16</xdr:col>
                    <xdr:colOff>38100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3" name="Option Button 21">
              <controlPr defaultSize="0" autoFill="0" autoLine="0" autoPict="0">
                <anchor moveWithCells="1">
                  <from>
                    <xdr:col>15</xdr:col>
                    <xdr:colOff>0</xdr:colOff>
                    <xdr:row>24</xdr:row>
                    <xdr:rowOff>0</xdr:rowOff>
                  </from>
                  <to>
                    <xdr:col>16</xdr:col>
                    <xdr:colOff>38100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4" name="Option Button 22">
              <controlPr defaultSize="0" autoFill="0" autoLine="0" autoPict="0">
                <anchor moveWithCells="1">
                  <from>
                    <xdr:col>15</xdr:col>
                    <xdr:colOff>0</xdr:colOff>
                    <xdr:row>25</xdr:row>
                    <xdr:rowOff>0</xdr:rowOff>
                  </from>
                  <to>
                    <xdr:col>16</xdr:col>
                    <xdr:colOff>38100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5" name="Option Button 23">
              <controlPr defaultSize="0" autoFill="0" autoLine="0" autoPict="0">
                <anchor moveWithCells="1">
                  <from>
                    <xdr:col>15</xdr:col>
                    <xdr:colOff>0</xdr:colOff>
                    <xdr:row>26</xdr:row>
                    <xdr:rowOff>0</xdr:rowOff>
                  </from>
                  <to>
                    <xdr:col>16</xdr:col>
                    <xdr:colOff>38100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6" name="Option Button 24">
              <controlPr defaultSize="0" autoFill="0" autoLine="0" autoPict="0">
                <anchor moveWithCells="1">
                  <from>
                    <xdr:col>15</xdr:col>
                    <xdr:colOff>0</xdr:colOff>
                    <xdr:row>27</xdr:row>
                    <xdr:rowOff>0</xdr:rowOff>
                  </from>
                  <to>
                    <xdr:col>16</xdr:col>
                    <xdr:colOff>38100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7" name="Option Button 25">
              <controlPr defaultSize="0" autoFill="0" autoLine="0" autoPict="0">
                <anchor moveWithCells="1">
                  <from>
                    <xdr:col>15</xdr:col>
                    <xdr:colOff>0</xdr:colOff>
                    <xdr:row>28</xdr:row>
                    <xdr:rowOff>0</xdr:rowOff>
                  </from>
                  <to>
                    <xdr:col>16</xdr:col>
                    <xdr:colOff>38100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8" name="Option Button 26">
              <controlPr defaultSize="0" autoFill="0" autoLine="0" autoPict="0">
                <anchor moveWithCells="1">
                  <from>
                    <xdr:col>15</xdr:col>
                    <xdr:colOff>0</xdr:colOff>
                    <xdr:row>29</xdr:row>
                    <xdr:rowOff>0</xdr:rowOff>
                  </from>
                  <to>
                    <xdr:col>16</xdr:col>
                    <xdr:colOff>38100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5" r:id="rId29" name="Option Button 27">
              <controlPr defaultSize="0" autoFill="0" autoLine="0" autoPict="0">
                <anchor moveWithCells="1">
                  <from>
                    <xdr:col>15</xdr:col>
                    <xdr:colOff>0</xdr:colOff>
                    <xdr:row>29</xdr:row>
                    <xdr:rowOff>190500</xdr:rowOff>
                  </from>
                  <to>
                    <xdr:col>16</xdr:col>
                    <xdr:colOff>76200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6" r:id="rId30" name="Option Button 28">
              <controlPr defaultSize="0" autoFill="0" autoLine="0" autoPict="0">
                <anchor moveWithCells="1">
                  <from>
                    <xdr:col>15</xdr:col>
                    <xdr:colOff>0</xdr:colOff>
                    <xdr:row>30</xdr:row>
                    <xdr:rowOff>161925</xdr:rowOff>
                  </from>
                  <to>
                    <xdr:col>16</xdr:col>
                    <xdr:colOff>38100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7" r:id="rId31" name="Check Box 29">
              <controlPr defaultSize="0" autoFill="0" autoLine="0" autoPict="0">
                <anchor moveWithCells="1">
                  <from>
                    <xdr:col>16</xdr:col>
                    <xdr:colOff>0</xdr:colOff>
                    <xdr:row>4</xdr:row>
                    <xdr:rowOff>142875</xdr:rowOff>
                  </from>
                  <to>
                    <xdr:col>17</xdr:col>
                    <xdr:colOff>19050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negative="1">
          <x14:colorSeries theme="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Рентабельность!K20:V20</xm:f>
              <xm:sqref>G9</xm:sqref>
            </x14:sparkline>
          </x14:sparklines>
        </x14:sparklineGroup>
        <x14:sparklineGroup manualMax="0" manualMin="0" displayEmptyCellsAs="gap">
          <x14:colorSeries theme="5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Таблица!D30:O30</xm:f>
              <xm:sqref>G7</xm:sqref>
            </x14:sparkline>
          </x14:sparklines>
        </x14:sparklineGroup>
        <x14:sparklineGroup manualMax="0" manualMin="0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Таблица!D26:O26</xm:f>
              <xm:sqref>G6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R39"/>
  <sheetViews>
    <sheetView topLeftCell="A34" zoomScaleNormal="100" workbookViewId="0">
      <selection activeCell="A34" sqref="A1:XFD1048576"/>
    </sheetView>
  </sheetViews>
  <sheetFormatPr defaultRowHeight="15" x14ac:dyDescent="0.25"/>
  <cols>
    <col min="1" max="1" width="3.28515625" style="56" customWidth="1"/>
    <col min="2" max="2" width="23.28515625" style="56" customWidth="1"/>
    <col min="3" max="3" width="25.28515625" style="56" customWidth="1"/>
    <col min="4" max="4" width="10.85546875" style="56" customWidth="1"/>
    <col min="5" max="8" width="10.5703125" style="56" customWidth="1"/>
    <col min="9" max="9" width="10.28515625" style="56" customWidth="1"/>
    <col min="10" max="15" width="10.5703125" style="56" customWidth="1"/>
    <col min="16" max="16" width="9.140625" style="56" customWidth="1"/>
    <col min="17" max="17" width="48.42578125" style="56" bestFit="1" customWidth="1"/>
    <col min="18" max="18" width="9.85546875" style="56" customWidth="1"/>
    <col min="19" max="16384" width="9.140625" style="56"/>
  </cols>
  <sheetData>
    <row r="2" spans="2:18" x14ac:dyDescent="0.25">
      <c r="B2" s="56" t="s">
        <v>6</v>
      </c>
    </row>
    <row r="3" spans="2:18" x14ac:dyDescent="0.25">
      <c r="B3" s="77" t="s">
        <v>7</v>
      </c>
      <c r="C3" s="78" t="s">
        <v>8</v>
      </c>
    </row>
    <row r="4" spans="2:18" x14ac:dyDescent="0.25">
      <c r="B4" s="81" t="s">
        <v>134</v>
      </c>
      <c r="C4" s="82" t="s">
        <v>318</v>
      </c>
    </row>
    <row r="5" spans="2:18" x14ac:dyDescent="0.25">
      <c r="B5" s="81" t="s">
        <v>9</v>
      </c>
      <c r="C5" s="82" t="s">
        <v>248</v>
      </c>
    </row>
    <row r="6" spans="2:18" x14ac:dyDescent="0.25">
      <c r="B6" s="81" t="s">
        <v>10</v>
      </c>
      <c r="C6" s="86">
        <v>1</v>
      </c>
    </row>
    <row r="7" spans="2:18" x14ac:dyDescent="0.25">
      <c r="B7" s="87"/>
      <c r="C7" s="88"/>
    </row>
    <row r="9" spans="2:18" x14ac:dyDescent="0.25">
      <c r="D9" s="56" t="s">
        <v>306</v>
      </c>
    </row>
    <row r="10" spans="2:18" x14ac:dyDescent="0.25">
      <c r="B10" s="77" t="s">
        <v>11</v>
      </c>
      <c r="C10" s="90" t="s">
        <v>12</v>
      </c>
      <c r="D10" s="90">
        <f t="shared" ref="D10:N10" si="0">E10-1</f>
        <v>21</v>
      </c>
      <c r="E10" s="90">
        <f t="shared" si="0"/>
        <v>22</v>
      </c>
      <c r="F10" s="90">
        <f t="shared" si="0"/>
        <v>23</v>
      </c>
      <c r="G10" s="90">
        <f t="shared" si="0"/>
        <v>24</v>
      </c>
      <c r="H10" s="90">
        <f t="shared" si="0"/>
        <v>25</v>
      </c>
      <c r="I10" s="90">
        <f t="shared" si="0"/>
        <v>26</v>
      </c>
      <c r="J10" s="90">
        <f t="shared" si="0"/>
        <v>27</v>
      </c>
      <c r="K10" s="90">
        <f t="shared" si="0"/>
        <v>28</v>
      </c>
      <c r="L10" s="90">
        <f t="shared" si="0"/>
        <v>29</v>
      </c>
      <c r="M10" s="90">
        <f t="shared" si="0"/>
        <v>30</v>
      </c>
      <c r="N10" s="90">
        <f t="shared" si="0"/>
        <v>31</v>
      </c>
      <c r="O10" s="78">
        <f>ВыбДат</f>
        <v>32</v>
      </c>
      <c r="Q10" s="107" t="s">
        <v>331</v>
      </c>
      <c r="R10" s="124" t="s">
        <v>334</v>
      </c>
    </row>
    <row r="11" spans="2:18" x14ac:dyDescent="0.25">
      <c r="B11" s="81" t="s">
        <v>276</v>
      </c>
      <c r="C11" s="91">
        <f>IFERROR(MATCH(B11&amp;"_"&amp;Детал,кодоб,0),MATCH(B11,кодоб,0))</f>
        <v>28</v>
      </c>
      <c r="D11" s="92">
        <f t="shared" ref="D11:O12" si="1">IF(D$10=0,NA(),IFERROR(INDEX(базаоб,$C11,D$10),NA()))</f>
        <v>71076009.419166669</v>
      </c>
      <c r="E11" s="92">
        <f t="shared" si="1"/>
        <v>79505966.540055543</v>
      </c>
      <c r="F11" s="92">
        <f t="shared" si="1"/>
        <v>78875779.180416644</v>
      </c>
      <c r="G11" s="92">
        <f t="shared" si="1"/>
        <v>81386803.077083334</v>
      </c>
      <c r="H11" s="92" t="e">
        <f t="shared" si="1"/>
        <v>#N/A</v>
      </c>
      <c r="I11" s="92" t="e">
        <f t="shared" si="1"/>
        <v>#N/A</v>
      </c>
      <c r="J11" s="92" t="e">
        <f t="shared" si="1"/>
        <v>#N/A</v>
      </c>
      <c r="K11" s="92" t="e">
        <f t="shared" si="1"/>
        <v>#N/A</v>
      </c>
      <c r="L11" s="92" t="e">
        <f t="shared" si="1"/>
        <v>#N/A</v>
      </c>
      <c r="M11" s="92" t="e">
        <f t="shared" si="1"/>
        <v>#N/A</v>
      </c>
      <c r="N11" s="92" t="e">
        <f t="shared" si="1"/>
        <v>#N/A</v>
      </c>
      <c r="O11" s="93" t="e">
        <f t="shared" si="1"/>
        <v>#N/A</v>
      </c>
      <c r="Q11" s="81" t="s">
        <v>815</v>
      </c>
      <c r="R11" s="112">
        <f>IF($D$10=0,NA(),INDEX(база,MATCH(Q11,Матрица_like!$D$3:$D$58,0),$D$10))/$D$11</f>
        <v>7.3408970330566441E-3</v>
      </c>
    </row>
    <row r="12" spans="2:18" x14ac:dyDescent="0.25">
      <c r="B12" s="81" t="s">
        <v>305</v>
      </c>
      <c r="C12" s="91">
        <f>IFERROR(MATCH(B12&amp;"_"&amp;Детал,кодоб,0),MATCH(B12,кодоб,0))</f>
        <v>56</v>
      </c>
      <c r="D12" s="92">
        <f t="shared" si="1"/>
        <v>27.490645241239797</v>
      </c>
      <c r="E12" s="92">
        <f t="shared" si="1"/>
        <v>26.67</v>
      </c>
      <c r="F12" s="92">
        <f t="shared" si="1"/>
        <v>30.307813796720623</v>
      </c>
      <c r="G12" s="92">
        <f t="shared" si="1"/>
        <v>28.565768512134252</v>
      </c>
      <c r="H12" s="92" t="e">
        <f t="shared" si="1"/>
        <v>#N/A</v>
      </c>
      <c r="I12" s="92" t="e">
        <f t="shared" si="1"/>
        <v>#N/A</v>
      </c>
      <c r="J12" s="92" t="e">
        <f t="shared" si="1"/>
        <v>#N/A</v>
      </c>
      <c r="K12" s="92" t="e">
        <f t="shared" si="1"/>
        <v>#N/A</v>
      </c>
      <c r="L12" s="92" t="e">
        <f t="shared" si="1"/>
        <v>#N/A</v>
      </c>
      <c r="M12" s="92" t="e">
        <f t="shared" si="1"/>
        <v>#N/A</v>
      </c>
      <c r="N12" s="92" t="e">
        <f t="shared" si="1"/>
        <v>#N/A</v>
      </c>
      <c r="O12" s="93" t="e">
        <f t="shared" si="1"/>
        <v>#N/A</v>
      </c>
      <c r="Q12" s="81" t="s">
        <v>824</v>
      </c>
      <c r="R12" s="112">
        <f>IF($D$10=0,NA(),INDEX(база,MATCH(Q12,Матрица_like!$D$3:$D$58,0),$D$10))/$D$11</f>
        <v>7.01807361925631E-3</v>
      </c>
    </row>
    <row r="13" spans="2:18" x14ac:dyDescent="0.25">
      <c r="B13" s="87"/>
      <c r="C13" s="94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6"/>
      <c r="Q13" s="81" t="s">
        <v>816</v>
      </c>
      <c r="R13" s="112">
        <f>IF($D$10=0,NA(),INDEX(база,MATCH(Q13,Матрица_like!$D$3:$D$58,0),$D$10))/$D$11</f>
        <v>2.9690280643381237E-3</v>
      </c>
    </row>
    <row r="14" spans="2:18" x14ac:dyDescent="0.25">
      <c r="Q14" s="81" t="s">
        <v>817</v>
      </c>
      <c r="R14" s="112">
        <f>IF($D$10=0,NA(),INDEX(база,MATCH(Q14,Матрица_like!$D$3:$D$58,0),$D$10))/$D$11</f>
        <v>2.1728381760417262E-3</v>
      </c>
    </row>
    <row r="15" spans="2:18" x14ac:dyDescent="0.25">
      <c r="D15" s="56" t="s">
        <v>307</v>
      </c>
      <c r="Q15" s="81" t="s">
        <v>818</v>
      </c>
      <c r="R15" s="112">
        <f>IF($D$10=0,NA(),INDEX(база,MATCH(Q15,Матрица_like!$D$3:$D$58,0),$D$10))/$D$11</f>
        <v>1.8074546913437683E-3</v>
      </c>
    </row>
    <row r="16" spans="2:18" x14ac:dyDescent="0.25">
      <c r="B16" s="77" t="s">
        <v>11</v>
      </c>
      <c r="C16" s="90" t="s">
        <v>12</v>
      </c>
      <c r="D16" s="90">
        <f t="shared" ref="D16:N16" si="2">E16-1</f>
        <v>9</v>
      </c>
      <c r="E16" s="90">
        <f t="shared" si="2"/>
        <v>10</v>
      </c>
      <c r="F16" s="90">
        <f t="shared" si="2"/>
        <v>11</v>
      </c>
      <c r="G16" s="90">
        <f t="shared" si="2"/>
        <v>12</v>
      </c>
      <c r="H16" s="90">
        <f t="shared" si="2"/>
        <v>13</v>
      </c>
      <c r="I16" s="90">
        <f t="shared" si="2"/>
        <v>14</v>
      </c>
      <c r="J16" s="90">
        <f t="shared" si="2"/>
        <v>15</v>
      </c>
      <c r="K16" s="90">
        <f t="shared" si="2"/>
        <v>16</v>
      </c>
      <c r="L16" s="90">
        <f t="shared" si="2"/>
        <v>17</v>
      </c>
      <c r="M16" s="90">
        <f t="shared" si="2"/>
        <v>18</v>
      </c>
      <c r="N16" s="90">
        <f t="shared" si="2"/>
        <v>19</v>
      </c>
      <c r="O16" s="78">
        <f>O10-12</f>
        <v>20</v>
      </c>
      <c r="Q16" s="81" t="s">
        <v>819</v>
      </c>
      <c r="R16" s="112">
        <f>IF($D$10=0,NA(),INDEX(база,MATCH(Q16,Матрица_like!$D$3:$D$58,0),$D$10))/$D$11</f>
        <v>9.7793663292792508E-3</v>
      </c>
    </row>
    <row r="17" spans="2:18" x14ac:dyDescent="0.25">
      <c r="B17" s="81" t="s">
        <v>276</v>
      </c>
      <c r="C17" s="91">
        <f>IFERROR(MATCH(B17&amp;"_"&amp;Детал,кодоб,0),MATCH(B17,кодоб,0))</f>
        <v>28</v>
      </c>
      <c r="D17" s="92">
        <f t="shared" ref="D17:O18" si="3">IF(D$16=0,NA(),IFERROR(INDEX(базаоб,$C17,D$16),NA()))</f>
        <v>66320846.876000002</v>
      </c>
      <c r="E17" s="92">
        <f t="shared" si="3"/>
        <v>63102068.90144445</v>
      </c>
      <c r="F17" s="92">
        <f t="shared" si="3"/>
        <v>62398442.663749978</v>
      </c>
      <c r="G17" s="92">
        <f t="shared" si="3"/>
        <v>77443236.743555546</v>
      </c>
      <c r="H17" s="92">
        <f t="shared" si="3"/>
        <v>67370564.899777785</v>
      </c>
      <c r="I17" s="92">
        <f t="shared" si="3"/>
        <v>60874037.143805563</v>
      </c>
      <c r="J17" s="92">
        <f t="shared" si="3"/>
        <v>51117489.535361119</v>
      </c>
      <c r="K17" s="92">
        <f t="shared" si="3"/>
        <v>70041680.070833325</v>
      </c>
      <c r="L17" s="92">
        <f t="shared" si="3"/>
        <v>63340117.531083338</v>
      </c>
      <c r="M17" s="92">
        <f t="shared" si="3"/>
        <v>72162634.30027777</v>
      </c>
      <c r="N17" s="92">
        <f t="shared" si="3"/>
        <v>67742028.621138901</v>
      </c>
      <c r="O17" s="93">
        <f t="shared" si="3"/>
        <v>73145561.878250003</v>
      </c>
      <c r="Q17" s="81" t="s">
        <v>820</v>
      </c>
      <c r="R17" s="112">
        <f>IF($D$10=0,NA(),INDEX(база,MATCH(Q17,Матрица_like!$D$3:$D$58,0),$D$10))/$D$11</f>
        <v>7.0507616296316767E-3</v>
      </c>
    </row>
    <row r="18" spans="2:18" x14ac:dyDescent="0.25">
      <c r="B18" s="81" t="s">
        <v>305</v>
      </c>
      <c r="C18" s="91">
        <f>IFERROR(MATCH(B18&amp;"_"&amp;Детал,кодоб,0),MATCH(B18,кодоб,0))</f>
        <v>56</v>
      </c>
      <c r="D18" s="92">
        <f t="shared" si="3"/>
        <v>25.883579056374835</v>
      </c>
      <c r="E18" s="92">
        <f t="shared" si="3"/>
        <v>23.898438227363656</v>
      </c>
      <c r="F18" s="92">
        <f t="shared" si="3"/>
        <v>24.787876797754997</v>
      </c>
      <c r="G18" s="92">
        <f t="shared" si="3"/>
        <v>25.458905388569843</v>
      </c>
      <c r="H18" s="92">
        <f t="shared" si="3"/>
        <v>33.664037222888609</v>
      </c>
      <c r="I18" s="92">
        <f t="shared" si="3"/>
        <v>25.608833156395011</v>
      </c>
      <c r="J18" s="92">
        <f t="shared" si="3"/>
        <v>26.23698493680784</v>
      </c>
      <c r="K18" s="92">
        <f t="shared" si="3"/>
        <v>27.023901101834483</v>
      </c>
      <c r="L18" s="92">
        <f t="shared" si="3"/>
        <v>28.632618600319528</v>
      </c>
      <c r="M18" s="92">
        <f t="shared" si="3"/>
        <v>49.062859495388793</v>
      </c>
      <c r="N18" s="92">
        <f t="shared" si="3"/>
        <v>24.635329063252986</v>
      </c>
      <c r="O18" s="93">
        <f t="shared" si="3"/>
        <v>25.37</v>
      </c>
      <c r="Q18" s="81" t="s">
        <v>821</v>
      </c>
      <c r="R18" s="112">
        <f>IF($D$10=0,NA(),INDEX(база,MATCH(Q18,Матрица_like!$D$3:$D$58,0),$D$10))/$D$11</f>
        <v>7.5650584643215729E-3</v>
      </c>
    </row>
    <row r="19" spans="2:18" x14ac:dyDescent="0.25">
      <c r="B19" s="87"/>
      <c r="C19" s="94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6"/>
      <c r="Q19" s="81" t="s">
        <v>822</v>
      </c>
      <c r="R19" s="112">
        <f>IF($D$10=0,NA(),INDEX(база,MATCH(Q19,Матрица_like!$D$3:$D$58,0),$D$10))/$D$11</f>
        <v>3.9277200415163617E-4</v>
      </c>
    </row>
    <row r="20" spans="2:18" x14ac:dyDescent="0.25">
      <c r="Q20" s="81" t="s">
        <v>823</v>
      </c>
      <c r="R20" s="112">
        <f>IF($D$10=0,NA(),INDEX(база,MATCH(Q20,Матрица_like!$D$3:$D$58,0),$D$10))/$D$11</f>
        <v>4.012136711065371E-3</v>
      </c>
    </row>
    <row r="21" spans="2:18" x14ac:dyDescent="0.25">
      <c r="D21" s="56" t="s">
        <v>308</v>
      </c>
      <c r="Q21" s="81" t="s">
        <v>825</v>
      </c>
      <c r="R21" s="112">
        <f>IF($D$10=0,NA(),INDEX(база,MATCH(Q21,Матрица_like!$D$3:$D$58,0),$D$10))/$D$11</f>
        <v>4.3169746844367901E-4</v>
      </c>
    </row>
    <row r="22" spans="2:18" x14ac:dyDescent="0.25">
      <c r="B22" s="77" t="s">
        <v>11</v>
      </c>
      <c r="C22" s="90" t="s">
        <v>12</v>
      </c>
      <c r="D22" s="90">
        <f t="shared" ref="D22:N22" si="4">E22-1</f>
        <v>-3</v>
      </c>
      <c r="E22" s="90">
        <f t="shared" si="4"/>
        <v>-2</v>
      </c>
      <c r="F22" s="90">
        <f t="shared" si="4"/>
        <v>-1</v>
      </c>
      <c r="G22" s="90">
        <f t="shared" si="4"/>
        <v>0</v>
      </c>
      <c r="H22" s="90">
        <f t="shared" si="4"/>
        <v>1</v>
      </c>
      <c r="I22" s="90">
        <f t="shared" si="4"/>
        <v>2</v>
      </c>
      <c r="J22" s="90">
        <f t="shared" si="4"/>
        <v>3</v>
      </c>
      <c r="K22" s="90">
        <f t="shared" si="4"/>
        <v>4</v>
      </c>
      <c r="L22" s="90">
        <f t="shared" si="4"/>
        <v>5</v>
      </c>
      <c r="M22" s="90">
        <f t="shared" si="4"/>
        <v>6</v>
      </c>
      <c r="N22" s="90">
        <f t="shared" si="4"/>
        <v>7</v>
      </c>
      <c r="O22" s="78">
        <f>O10-24</f>
        <v>8</v>
      </c>
      <c r="Q22" s="81" t="s">
        <v>826</v>
      </c>
      <c r="R22" s="112">
        <f>IF($D$10=0,NA(),INDEX(база,MATCH(Q22,Матрица_like!$D$3:$D$58,0),$D$10))/$D$11</f>
        <v>0.10164002934842924</v>
      </c>
    </row>
    <row r="23" spans="2:18" x14ac:dyDescent="0.25">
      <c r="B23" s="81" t="s">
        <v>276</v>
      </c>
      <c r="C23" s="91">
        <f>IFERROR(MATCH(B23&amp;"_"&amp;Детал,кодоб,0),MATCH(B23,кодоб,0))</f>
        <v>28</v>
      </c>
      <c r="D23" s="92" t="e">
        <f t="shared" ref="D23:O24" si="5">IF(D$22=0,NA(),IFERROR(INDEX(базаоб,$C23,D$22),NA()))</f>
        <v>#N/A</v>
      </c>
      <c r="E23" s="92" t="e">
        <f t="shared" si="5"/>
        <v>#N/A</v>
      </c>
      <c r="F23" s="92" t="e">
        <f t="shared" si="5"/>
        <v>#N/A</v>
      </c>
      <c r="G23" s="92" t="e">
        <f t="shared" si="5"/>
        <v>#N/A</v>
      </c>
      <c r="H23" s="92">
        <f t="shared" si="5"/>
        <v>75266782.144555554</v>
      </c>
      <c r="I23" s="92">
        <f t="shared" si="5"/>
        <v>77856955.956694439</v>
      </c>
      <c r="J23" s="92">
        <f t="shared" si="5"/>
        <v>76708608.24594444</v>
      </c>
      <c r="K23" s="92">
        <f t="shared" si="5"/>
        <v>84254623.912305564</v>
      </c>
      <c r="L23" s="92">
        <f t="shared" si="5"/>
        <v>80825778.038111106</v>
      </c>
      <c r="M23" s="92">
        <f t="shared" si="5"/>
        <v>87098298.215722203</v>
      </c>
      <c r="N23" s="92">
        <f t="shared" si="5"/>
        <v>84136660.223583326</v>
      </c>
      <c r="O23" s="93">
        <f t="shared" si="5"/>
        <v>72494726.173083335</v>
      </c>
      <c r="Q23" s="81" t="s">
        <v>827</v>
      </c>
      <c r="R23" s="112">
        <f>IF($D$10=0,NA(),INDEX(база,MATCH(Q23,Матрица_like!$D$3:$D$58,0),$D$10))/$D$11</f>
        <v>6.0535240631743654E-2</v>
      </c>
    </row>
    <row r="24" spans="2:18" x14ac:dyDescent="0.25">
      <c r="B24" s="81" t="s">
        <v>305</v>
      </c>
      <c r="C24" s="91">
        <f>IFERROR(MATCH(B24&amp;"_"&amp;Детал,кодоб,0),MATCH(B24,кодоб,0))</f>
        <v>56</v>
      </c>
      <c r="D24" s="92" t="e">
        <f t="shared" si="5"/>
        <v>#N/A</v>
      </c>
      <c r="E24" s="92" t="e">
        <f t="shared" si="5"/>
        <v>#N/A</v>
      </c>
      <c r="F24" s="92" t="e">
        <f t="shared" si="5"/>
        <v>#N/A</v>
      </c>
      <c r="G24" s="92" t="e">
        <f t="shared" si="5"/>
        <v>#N/A</v>
      </c>
      <c r="H24" s="92">
        <f t="shared" si="5"/>
        <v>36.978941191491998</v>
      </c>
      <c r="I24" s="92">
        <f t="shared" si="5"/>
        <v>30.904619399512068</v>
      </c>
      <c r="J24" s="92">
        <f t="shared" si="5"/>
        <v>30.795715817962591</v>
      </c>
      <c r="K24" s="92">
        <f t="shared" si="5"/>
        <v>28.717037249991552</v>
      </c>
      <c r="L24" s="92">
        <f t="shared" si="5"/>
        <v>26.386602485832718</v>
      </c>
      <c r="M24" s="92">
        <f t="shared" si="5"/>
        <v>25.631758429298479</v>
      </c>
      <c r="N24" s="92">
        <f t="shared" si="5"/>
        <v>27.127709421747866</v>
      </c>
      <c r="O24" s="93">
        <f t="shared" si="5"/>
        <v>29.168084829688844</v>
      </c>
      <c r="Q24" s="81" t="s">
        <v>828</v>
      </c>
      <c r="R24" s="112">
        <f>IF($D$10=0,NA(),INDEX(база,MATCH(Q24,Матрица_like!$D$3:$D$58,0),$D$10))/$D$11</f>
        <v>6.49886420338016E-3</v>
      </c>
    </row>
    <row r="25" spans="2:18" x14ac:dyDescent="0.25">
      <c r="B25" s="87"/>
      <c r="C25" s="94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6"/>
      <c r="Q25" s="81" t="s">
        <v>829</v>
      </c>
      <c r="R25" s="112">
        <f>IF($D$10=0,NA(),INDEX(база,MATCH(Q25,Матрица_like!$D$3:$D$58,0),$D$10))/$D$11</f>
        <v>1.3347776196490206E-2</v>
      </c>
    </row>
    <row r="26" spans="2:18" x14ac:dyDescent="0.25">
      <c r="Q26" s="81" t="s">
        <v>830</v>
      </c>
      <c r="R26" s="112">
        <f>IF($D$10=0,NA(),INDEX(база,MATCH(Q26,Матрица_like!$D$3:$D$58,0),$D$10))/$D$11</f>
        <v>1.8275564107801262E-2</v>
      </c>
    </row>
    <row r="27" spans="2:18" x14ac:dyDescent="0.25">
      <c r="D27" s="113">
        <f t="shared" ref="D27:O27" si="6">YEAR(INDEX(дата,1,D10))</f>
        <v>2019</v>
      </c>
      <c r="E27" s="113">
        <f t="shared" si="6"/>
        <v>2019</v>
      </c>
      <c r="F27" s="113">
        <f t="shared" si="6"/>
        <v>2019</v>
      </c>
      <c r="G27" s="113">
        <f t="shared" si="6"/>
        <v>2019</v>
      </c>
      <c r="H27" s="113">
        <f t="shared" si="6"/>
        <v>2020</v>
      </c>
      <c r="I27" s="113">
        <f t="shared" si="6"/>
        <v>2020</v>
      </c>
      <c r="J27" s="113">
        <f t="shared" si="6"/>
        <v>2020</v>
      </c>
      <c r="K27" s="113">
        <f t="shared" si="6"/>
        <v>2020</v>
      </c>
      <c r="L27" s="113">
        <f t="shared" si="6"/>
        <v>2020</v>
      </c>
      <c r="M27" s="113">
        <f t="shared" si="6"/>
        <v>2020</v>
      </c>
      <c r="N27" s="113">
        <f t="shared" si="6"/>
        <v>2020</v>
      </c>
      <c r="O27" s="113">
        <f t="shared" si="6"/>
        <v>2020</v>
      </c>
      <c r="Q27" s="81" t="s">
        <v>831</v>
      </c>
      <c r="R27" s="112">
        <f>IF($D$10=0,NA(),INDEX(база,MATCH(Q27,Матрица_like!$D$3:$D$58,0),$D$10))/$D$11</f>
        <v>1.4271106968757362E-4</v>
      </c>
    </row>
    <row r="28" spans="2:18" x14ac:dyDescent="0.25">
      <c r="D28" s="97">
        <f>IF(C27&lt;&gt;D27,D27,"")</f>
        <v>2019</v>
      </c>
      <c r="E28" s="97" t="str">
        <f t="shared" ref="E28:O28" si="7">IF(D27&lt;&gt;E27,E27,"")</f>
        <v/>
      </c>
      <c r="F28" s="97" t="str">
        <f t="shared" si="7"/>
        <v/>
      </c>
      <c r="G28" s="97" t="str">
        <f t="shared" si="7"/>
        <v/>
      </c>
      <c r="H28" s="97">
        <f t="shared" si="7"/>
        <v>2020</v>
      </c>
      <c r="I28" s="97" t="str">
        <f t="shared" si="7"/>
        <v/>
      </c>
      <c r="J28" s="97" t="str">
        <f t="shared" si="7"/>
        <v/>
      </c>
      <c r="K28" s="97" t="str">
        <f t="shared" si="7"/>
        <v/>
      </c>
      <c r="L28" s="97" t="str">
        <f t="shared" si="7"/>
        <v/>
      </c>
      <c r="M28" s="97" t="str">
        <f t="shared" si="7"/>
        <v/>
      </c>
      <c r="N28" s="97" t="str">
        <f t="shared" si="7"/>
        <v/>
      </c>
      <c r="O28" s="97" t="str">
        <f t="shared" si="7"/>
        <v/>
      </c>
      <c r="Q28" s="81" t="s">
        <v>832</v>
      </c>
      <c r="R28" s="112">
        <f>IF($D$10=0,NA(),INDEX(база,MATCH(Q28,Матрица_like!$D$3:$D$58,0),$D$10))/$D$11</f>
        <v>1.3893318923450674E-2</v>
      </c>
    </row>
    <row r="29" spans="2:18" x14ac:dyDescent="0.25">
      <c r="B29" s="77" t="s">
        <v>92</v>
      </c>
      <c r="C29" s="90"/>
      <c r="D29" s="90" t="str">
        <f t="shared" ref="D29:O29" si="8">INDEX(TEXT(дата,"МММ"),1,D10)</f>
        <v>сен</v>
      </c>
      <c r="E29" s="90" t="str">
        <f t="shared" si="8"/>
        <v>окт</v>
      </c>
      <c r="F29" s="90" t="str">
        <f t="shared" si="8"/>
        <v>ноя</v>
      </c>
      <c r="G29" s="90" t="str">
        <f t="shared" si="8"/>
        <v>дек</v>
      </c>
      <c r="H29" s="90" t="str">
        <f t="shared" si="8"/>
        <v>янв</v>
      </c>
      <c r="I29" s="90" t="str">
        <f t="shared" si="8"/>
        <v>фев</v>
      </c>
      <c r="J29" s="90" t="str">
        <f t="shared" si="8"/>
        <v>мар</v>
      </c>
      <c r="K29" s="90" t="str">
        <f t="shared" si="8"/>
        <v>апр</v>
      </c>
      <c r="L29" s="90" t="str">
        <f t="shared" si="8"/>
        <v>май</v>
      </c>
      <c r="M29" s="90" t="str">
        <f t="shared" si="8"/>
        <v>июн</v>
      </c>
      <c r="N29" s="90" t="str">
        <f t="shared" si="8"/>
        <v>июл</v>
      </c>
      <c r="O29" s="78" t="str">
        <f t="shared" si="8"/>
        <v>авг</v>
      </c>
      <c r="Q29" s="81" t="s">
        <v>833</v>
      </c>
      <c r="R29" s="112">
        <f>IF($D$10=0,NA(),INDEX(база,MATCH(Q29,Матрица_like!$D$3:$D$58,0),$D$10))/$D$11</f>
        <v>0.45099272729694506</v>
      </c>
    </row>
    <row r="30" spans="2:18" x14ac:dyDescent="0.25">
      <c r="B30" s="98">
        <v>1</v>
      </c>
      <c r="C30" s="91" t="s">
        <v>309</v>
      </c>
      <c r="D30" s="92">
        <f>D11</f>
        <v>71076009.419166669</v>
      </c>
      <c r="E30" s="92">
        <f t="shared" ref="E30:O30" si="9">E11</f>
        <v>79505966.540055543</v>
      </c>
      <c r="F30" s="92">
        <f t="shared" si="9"/>
        <v>78875779.180416644</v>
      </c>
      <c r="G30" s="92">
        <f t="shared" si="9"/>
        <v>81386803.077083334</v>
      </c>
      <c r="H30" s="92" t="e">
        <f t="shared" si="9"/>
        <v>#N/A</v>
      </c>
      <c r="I30" s="92" t="e">
        <f t="shared" si="9"/>
        <v>#N/A</v>
      </c>
      <c r="J30" s="92" t="e">
        <f t="shared" si="9"/>
        <v>#N/A</v>
      </c>
      <c r="K30" s="92" t="e">
        <f t="shared" si="9"/>
        <v>#N/A</v>
      </c>
      <c r="L30" s="92" t="e">
        <f t="shared" si="9"/>
        <v>#N/A</v>
      </c>
      <c r="M30" s="92" t="e">
        <f t="shared" si="9"/>
        <v>#N/A</v>
      </c>
      <c r="N30" s="92" t="e">
        <f t="shared" si="9"/>
        <v>#N/A</v>
      </c>
      <c r="O30" s="93" t="e">
        <f t="shared" si="9"/>
        <v>#N/A</v>
      </c>
      <c r="Q30" s="81" t="s">
        <v>834</v>
      </c>
      <c r="R30" s="112">
        <f>IF($D$10=0,NA(),INDEX(база,MATCH(Q30,Матрица_like!$D$3:$D$58,0),$D$10))/$D$11</f>
        <v>2.1846494750561249E-4</v>
      </c>
    </row>
    <row r="31" spans="2:18" x14ac:dyDescent="0.25">
      <c r="B31" s="98">
        <v>1</v>
      </c>
      <c r="C31" s="91" t="s">
        <v>310</v>
      </c>
      <c r="D31" s="92">
        <f>D17</f>
        <v>66320846.876000002</v>
      </c>
      <c r="E31" s="92">
        <f t="shared" ref="E31:O31" si="10">E17</f>
        <v>63102068.90144445</v>
      </c>
      <c r="F31" s="92">
        <f t="shared" si="10"/>
        <v>62398442.663749978</v>
      </c>
      <c r="G31" s="92">
        <f t="shared" si="10"/>
        <v>77443236.743555546</v>
      </c>
      <c r="H31" s="92">
        <f t="shared" si="10"/>
        <v>67370564.899777785</v>
      </c>
      <c r="I31" s="92">
        <f t="shared" si="10"/>
        <v>60874037.143805563</v>
      </c>
      <c r="J31" s="92">
        <f t="shared" si="10"/>
        <v>51117489.535361119</v>
      </c>
      <c r="K31" s="92">
        <f t="shared" si="10"/>
        <v>70041680.070833325</v>
      </c>
      <c r="L31" s="92">
        <f t="shared" si="10"/>
        <v>63340117.531083338</v>
      </c>
      <c r="M31" s="92">
        <f t="shared" si="10"/>
        <v>72162634.30027777</v>
      </c>
      <c r="N31" s="92">
        <f t="shared" si="10"/>
        <v>67742028.621138901</v>
      </c>
      <c r="O31" s="93">
        <f t="shared" si="10"/>
        <v>73145561.878250003</v>
      </c>
      <c r="Q31" s="81" t="s">
        <v>835</v>
      </c>
      <c r="R31" s="112">
        <f>IF($D$10=0,NA(),INDEX(база,MATCH(Q31,Матрица_like!$D$3:$D$58,0),$D$10))/$D$11</f>
        <v>7.9679956424314022E-5</v>
      </c>
    </row>
    <row r="32" spans="2:18" x14ac:dyDescent="0.25">
      <c r="B32" s="98">
        <v>1</v>
      </c>
      <c r="C32" s="91" t="s">
        <v>311</v>
      </c>
      <c r="D32" s="92" t="e">
        <f>D23</f>
        <v>#N/A</v>
      </c>
      <c r="E32" s="92" t="e">
        <f t="shared" ref="E32:O32" si="11">E23</f>
        <v>#N/A</v>
      </c>
      <c r="F32" s="92" t="e">
        <f t="shared" si="11"/>
        <v>#N/A</v>
      </c>
      <c r="G32" s="92" t="e">
        <f t="shared" si="11"/>
        <v>#N/A</v>
      </c>
      <c r="H32" s="92">
        <f t="shared" si="11"/>
        <v>75266782.144555554</v>
      </c>
      <c r="I32" s="92">
        <f t="shared" si="11"/>
        <v>77856955.956694439</v>
      </c>
      <c r="J32" s="92">
        <f t="shared" si="11"/>
        <v>76708608.24594444</v>
      </c>
      <c r="K32" s="92">
        <f t="shared" si="11"/>
        <v>84254623.912305564</v>
      </c>
      <c r="L32" s="92">
        <f t="shared" si="11"/>
        <v>80825778.038111106</v>
      </c>
      <c r="M32" s="92">
        <f t="shared" si="11"/>
        <v>87098298.215722203</v>
      </c>
      <c r="N32" s="92">
        <f t="shared" si="11"/>
        <v>84136660.223583326</v>
      </c>
      <c r="O32" s="93">
        <f t="shared" si="11"/>
        <v>72494726.173083335</v>
      </c>
      <c r="Q32" s="81" t="s">
        <v>836</v>
      </c>
      <c r="R32" s="112">
        <f>IF($D$10=0,NA(),INDEX(база,MATCH(Q32,Матрица_like!$D$3:$D$58,0),$D$10))/$D$11</f>
        <v>2.1824053985906137E-2</v>
      </c>
    </row>
    <row r="33" spans="2:18" x14ac:dyDescent="0.25">
      <c r="B33" s="98">
        <v>1</v>
      </c>
      <c r="C33" s="91" t="s">
        <v>312</v>
      </c>
      <c r="D33" s="92">
        <f>D30-D31</f>
        <v>4755162.5431666672</v>
      </c>
      <c r="E33" s="92">
        <f t="shared" ref="E33:O33" si="12">E30-E31</f>
        <v>16403897.638611093</v>
      </c>
      <c r="F33" s="92">
        <f t="shared" si="12"/>
        <v>16477336.516666666</v>
      </c>
      <c r="G33" s="92">
        <f t="shared" si="12"/>
        <v>3943566.3335277885</v>
      </c>
      <c r="H33" s="92" t="e">
        <f t="shared" si="12"/>
        <v>#N/A</v>
      </c>
      <c r="I33" s="92" t="e">
        <f t="shared" si="12"/>
        <v>#N/A</v>
      </c>
      <c r="J33" s="92" t="e">
        <f t="shared" si="12"/>
        <v>#N/A</v>
      </c>
      <c r="K33" s="92" t="e">
        <f t="shared" si="12"/>
        <v>#N/A</v>
      </c>
      <c r="L33" s="92" t="e">
        <f t="shared" si="12"/>
        <v>#N/A</v>
      </c>
      <c r="M33" s="92" t="e">
        <f t="shared" si="12"/>
        <v>#N/A</v>
      </c>
      <c r="N33" s="92" t="e">
        <f t="shared" si="12"/>
        <v>#N/A</v>
      </c>
      <c r="O33" s="93" t="e">
        <f t="shared" si="12"/>
        <v>#N/A</v>
      </c>
      <c r="Q33" s="81" t="s">
        <v>837</v>
      </c>
      <c r="R33" s="112">
        <f>IF($D$10=0,NA(),INDEX(база,MATCH(Q33,Матрица_like!$D$3:$D$58,0),$D$10))/$D$11</f>
        <v>8.3524197759276362E-3</v>
      </c>
    </row>
    <row r="34" spans="2:18" x14ac:dyDescent="0.25">
      <c r="B34" s="114">
        <v>1</v>
      </c>
      <c r="C34" s="115" t="s">
        <v>313</v>
      </c>
      <c r="D34" s="116" t="e">
        <f>D30-D32</f>
        <v>#N/A</v>
      </c>
      <c r="E34" s="116" t="e">
        <f t="shared" ref="E34:O34" si="13">E30-E32</f>
        <v>#N/A</v>
      </c>
      <c r="F34" s="116" t="e">
        <f t="shared" si="13"/>
        <v>#N/A</v>
      </c>
      <c r="G34" s="116" t="e">
        <f t="shared" si="13"/>
        <v>#N/A</v>
      </c>
      <c r="H34" s="116" t="e">
        <f t="shared" si="13"/>
        <v>#N/A</v>
      </c>
      <c r="I34" s="116" t="e">
        <f t="shared" si="13"/>
        <v>#N/A</v>
      </c>
      <c r="J34" s="116" t="e">
        <f t="shared" si="13"/>
        <v>#N/A</v>
      </c>
      <c r="K34" s="116" t="e">
        <f t="shared" si="13"/>
        <v>#N/A</v>
      </c>
      <c r="L34" s="116" t="e">
        <f t="shared" si="13"/>
        <v>#N/A</v>
      </c>
      <c r="M34" s="116" t="e">
        <f t="shared" si="13"/>
        <v>#N/A</v>
      </c>
      <c r="N34" s="116" t="e">
        <f t="shared" si="13"/>
        <v>#N/A</v>
      </c>
      <c r="O34" s="117" t="e">
        <f t="shared" si="13"/>
        <v>#N/A</v>
      </c>
      <c r="Q34" s="81" t="s">
        <v>838</v>
      </c>
      <c r="R34" s="112">
        <f>IF($D$10=0,NA(),INDEX(база,MATCH(Q34,Матрица_like!$D$3:$D$58,0),$D$10))/$D$11</f>
        <v>2.4515069818529531E-3</v>
      </c>
    </row>
    <row r="35" spans="2:18" x14ac:dyDescent="0.25">
      <c r="B35" s="118">
        <v>1</v>
      </c>
      <c r="C35" s="119" t="s">
        <v>314</v>
      </c>
      <c r="D35" s="120">
        <f>D12</f>
        <v>27.490645241239797</v>
      </c>
      <c r="E35" s="120">
        <f t="shared" ref="E35:O35" si="14">E12</f>
        <v>26.67</v>
      </c>
      <c r="F35" s="120">
        <f t="shared" si="14"/>
        <v>30.307813796720623</v>
      </c>
      <c r="G35" s="120">
        <f t="shared" si="14"/>
        <v>28.565768512134252</v>
      </c>
      <c r="H35" s="120" t="e">
        <f t="shared" si="14"/>
        <v>#N/A</v>
      </c>
      <c r="I35" s="120" t="e">
        <f t="shared" si="14"/>
        <v>#N/A</v>
      </c>
      <c r="J35" s="120" t="e">
        <f t="shared" si="14"/>
        <v>#N/A</v>
      </c>
      <c r="K35" s="120" t="e">
        <f t="shared" si="14"/>
        <v>#N/A</v>
      </c>
      <c r="L35" s="120" t="e">
        <f t="shared" si="14"/>
        <v>#N/A</v>
      </c>
      <c r="M35" s="120" t="e">
        <f t="shared" si="14"/>
        <v>#N/A</v>
      </c>
      <c r="N35" s="120" t="e">
        <f t="shared" si="14"/>
        <v>#N/A</v>
      </c>
      <c r="O35" s="121" t="e">
        <f t="shared" si="14"/>
        <v>#N/A</v>
      </c>
      <c r="Q35" s="81" t="s">
        <v>839</v>
      </c>
      <c r="R35" s="112">
        <f>IF($D$10=0,NA(),INDEX(база,MATCH(Q35,Матрица_like!$D$3:$D$58,0),$D$10))/$D$11</f>
        <v>2.876286973208588E-3</v>
      </c>
    </row>
    <row r="36" spans="2:18" x14ac:dyDescent="0.25">
      <c r="B36" s="98">
        <v>1</v>
      </c>
      <c r="C36" s="91" t="s">
        <v>315</v>
      </c>
      <c r="D36" s="92">
        <f>D18</f>
        <v>25.883579056374835</v>
      </c>
      <c r="E36" s="92">
        <f t="shared" ref="E36:O36" si="15">E18</f>
        <v>23.898438227363656</v>
      </c>
      <c r="F36" s="92">
        <f t="shared" si="15"/>
        <v>24.787876797754997</v>
      </c>
      <c r="G36" s="92">
        <f t="shared" si="15"/>
        <v>25.458905388569843</v>
      </c>
      <c r="H36" s="92">
        <f t="shared" si="15"/>
        <v>33.664037222888609</v>
      </c>
      <c r="I36" s="92">
        <f t="shared" si="15"/>
        <v>25.608833156395011</v>
      </c>
      <c r="J36" s="92">
        <f t="shared" si="15"/>
        <v>26.23698493680784</v>
      </c>
      <c r="K36" s="92">
        <f t="shared" si="15"/>
        <v>27.023901101834483</v>
      </c>
      <c r="L36" s="92">
        <f t="shared" si="15"/>
        <v>28.632618600319528</v>
      </c>
      <c r="M36" s="92">
        <f t="shared" si="15"/>
        <v>49.062859495388793</v>
      </c>
      <c r="N36" s="92">
        <f t="shared" si="15"/>
        <v>24.635329063252986</v>
      </c>
      <c r="O36" s="93">
        <f t="shared" si="15"/>
        <v>25.37</v>
      </c>
      <c r="Q36" s="81" t="s">
        <v>840</v>
      </c>
      <c r="R36" s="112">
        <f>IF($D$10=0,NA(),INDEX(база,MATCH(Q36,Матрица_like!$D$3:$D$58,0),$D$10))/$D$11</f>
        <v>0</v>
      </c>
    </row>
    <row r="37" spans="2:18" x14ac:dyDescent="0.25">
      <c r="B37" s="98">
        <v>1</v>
      </c>
      <c r="C37" s="91" t="s">
        <v>316</v>
      </c>
      <c r="D37" s="92" t="e">
        <f>D24</f>
        <v>#N/A</v>
      </c>
      <c r="E37" s="92" t="e">
        <f t="shared" ref="E37:O37" si="16">E24</f>
        <v>#N/A</v>
      </c>
      <c r="F37" s="92" t="e">
        <f t="shared" si="16"/>
        <v>#N/A</v>
      </c>
      <c r="G37" s="92" t="e">
        <f t="shared" si="16"/>
        <v>#N/A</v>
      </c>
      <c r="H37" s="92">
        <f t="shared" si="16"/>
        <v>36.978941191491998</v>
      </c>
      <c r="I37" s="92">
        <f t="shared" si="16"/>
        <v>30.904619399512068</v>
      </c>
      <c r="J37" s="92">
        <f t="shared" si="16"/>
        <v>30.795715817962591</v>
      </c>
      <c r="K37" s="92">
        <f t="shared" si="16"/>
        <v>28.717037249991552</v>
      </c>
      <c r="L37" s="92">
        <f t="shared" si="16"/>
        <v>26.386602485832718</v>
      </c>
      <c r="M37" s="92">
        <f t="shared" si="16"/>
        <v>25.631758429298479</v>
      </c>
      <c r="N37" s="92">
        <f t="shared" si="16"/>
        <v>27.127709421747866</v>
      </c>
      <c r="O37" s="93">
        <f t="shared" si="16"/>
        <v>29.168084829688844</v>
      </c>
      <c r="Q37" s="87" t="s">
        <v>841</v>
      </c>
      <c r="R37" s="123">
        <f>IF($D$10=0,NA(),INDEX(база,MATCH(Q37,Матрица_like!$D$3:$D$58,0),$D$10))/$D$11</f>
        <v>0.16329624104553092</v>
      </c>
    </row>
    <row r="38" spans="2:18" x14ac:dyDescent="0.25">
      <c r="B38" s="98">
        <v>1</v>
      </c>
      <c r="C38" s="91" t="s">
        <v>312</v>
      </c>
      <c r="D38" s="92">
        <f>D35-D36</f>
        <v>1.6070661848649621</v>
      </c>
      <c r="E38" s="92">
        <f t="shared" ref="E38:O38" si="17">E35-E36</f>
        <v>2.7715617726363462</v>
      </c>
      <c r="F38" s="92">
        <f t="shared" si="17"/>
        <v>5.5199369989656262</v>
      </c>
      <c r="G38" s="92">
        <f t="shared" si="17"/>
        <v>3.1068631235644091</v>
      </c>
      <c r="H38" s="92" t="e">
        <f t="shared" si="17"/>
        <v>#N/A</v>
      </c>
      <c r="I38" s="92" t="e">
        <f t="shared" si="17"/>
        <v>#N/A</v>
      </c>
      <c r="J38" s="92" t="e">
        <f t="shared" si="17"/>
        <v>#N/A</v>
      </c>
      <c r="K38" s="92" t="e">
        <f t="shared" si="17"/>
        <v>#N/A</v>
      </c>
      <c r="L38" s="92" t="e">
        <f t="shared" si="17"/>
        <v>#N/A</v>
      </c>
      <c r="M38" s="92" t="e">
        <f t="shared" si="17"/>
        <v>#N/A</v>
      </c>
      <c r="N38" s="92" t="e">
        <f t="shared" si="17"/>
        <v>#N/A</v>
      </c>
      <c r="O38" s="93" t="e">
        <f t="shared" si="17"/>
        <v>#N/A</v>
      </c>
    </row>
    <row r="39" spans="2:18" x14ac:dyDescent="0.25">
      <c r="B39" s="101">
        <v>1</v>
      </c>
      <c r="C39" s="94" t="s">
        <v>313</v>
      </c>
      <c r="D39" s="95" t="e">
        <f>D35-D37</f>
        <v>#N/A</v>
      </c>
      <c r="E39" s="95" t="e">
        <f t="shared" ref="E39:O39" si="18">E35-E37</f>
        <v>#N/A</v>
      </c>
      <c r="F39" s="95" t="e">
        <f t="shared" si="18"/>
        <v>#N/A</v>
      </c>
      <c r="G39" s="95" t="e">
        <f t="shared" si="18"/>
        <v>#N/A</v>
      </c>
      <c r="H39" s="95" t="e">
        <f t="shared" si="18"/>
        <v>#N/A</v>
      </c>
      <c r="I39" s="95" t="e">
        <f t="shared" si="18"/>
        <v>#N/A</v>
      </c>
      <c r="J39" s="95" t="e">
        <f t="shared" si="18"/>
        <v>#N/A</v>
      </c>
      <c r="K39" s="95" t="e">
        <f t="shared" si="18"/>
        <v>#N/A</v>
      </c>
      <c r="L39" s="95" t="e">
        <f t="shared" si="18"/>
        <v>#N/A</v>
      </c>
      <c r="M39" s="95" t="e">
        <f t="shared" si="18"/>
        <v>#N/A</v>
      </c>
      <c r="N39" s="95" t="e">
        <f t="shared" si="18"/>
        <v>#N/A</v>
      </c>
      <c r="O39" s="96" t="e">
        <f t="shared" si="18"/>
        <v>#N/A</v>
      </c>
    </row>
  </sheetData>
  <sheetProtection algorithmName="SHA-512" hashValue="zR+RXP2OY/tkMx4mpIYGCRiEL9zY+E5WS9YKeuutEDdpNPYmuyXmliTvzhopV20NvPSL3W8o8ENVWuEB9NwS6g==" saltValue="im2ripi+6n19NNJQ3c9sSg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B2:O57"/>
  <sheetViews>
    <sheetView topLeftCell="B55" zoomScaleNormal="100" workbookViewId="0">
      <selection activeCell="B55" sqref="A1:XFD1048576"/>
    </sheetView>
  </sheetViews>
  <sheetFormatPr defaultRowHeight="15" x14ac:dyDescent="0.25"/>
  <cols>
    <col min="1" max="1" width="3.28515625" style="56" customWidth="1"/>
    <col min="2" max="2" width="23.28515625" style="56" bestFit="1" customWidth="1"/>
    <col min="3" max="3" width="45.7109375" style="56" bestFit="1" customWidth="1"/>
    <col min="4" max="4" width="10.85546875" style="56" bestFit="1" customWidth="1"/>
    <col min="5" max="8" width="10.5703125" style="56" bestFit="1" customWidth="1"/>
    <col min="9" max="9" width="10.28515625" style="56" bestFit="1" customWidth="1"/>
    <col min="10" max="15" width="10.5703125" style="56" bestFit="1" customWidth="1"/>
    <col min="16" max="16384" width="9.140625" style="56"/>
  </cols>
  <sheetData>
    <row r="2" spans="2:15" x14ac:dyDescent="0.25">
      <c r="B2" s="56" t="s">
        <v>6</v>
      </c>
    </row>
    <row r="3" spans="2:15" x14ac:dyDescent="0.25">
      <c r="B3" s="77" t="s">
        <v>7</v>
      </c>
      <c r="C3" s="78" t="s">
        <v>8</v>
      </c>
    </row>
    <row r="4" spans="2:15" x14ac:dyDescent="0.25">
      <c r="B4" s="81" t="s">
        <v>134</v>
      </c>
      <c r="C4" s="82" t="s">
        <v>765</v>
      </c>
    </row>
    <row r="5" spans="2:15" x14ac:dyDescent="0.25">
      <c r="B5" s="81"/>
      <c r="C5" s="82" t="s">
        <v>766</v>
      </c>
    </row>
    <row r="6" spans="2:15" x14ac:dyDescent="0.25">
      <c r="B6" s="81"/>
      <c r="C6" s="82" t="s">
        <v>767</v>
      </c>
    </row>
    <row r="7" spans="2:15" x14ac:dyDescent="0.25">
      <c r="B7" s="81" t="s">
        <v>9</v>
      </c>
      <c r="C7" s="82" t="s">
        <v>248</v>
      </c>
    </row>
    <row r="8" spans="2:15" x14ac:dyDescent="0.25">
      <c r="B8" s="81" t="s">
        <v>10</v>
      </c>
      <c r="C8" s="86">
        <v>1</v>
      </c>
    </row>
    <row r="9" spans="2:15" x14ac:dyDescent="0.25">
      <c r="B9" s="87"/>
      <c r="C9" s="88"/>
    </row>
    <row r="11" spans="2:15" x14ac:dyDescent="0.25">
      <c r="D11" s="56" t="s">
        <v>306</v>
      </c>
    </row>
    <row r="12" spans="2:15" x14ac:dyDescent="0.25">
      <c r="B12" s="77" t="s">
        <v>11</v>
      </c>
      <c r="C12" s="90" t="s">
        <v>12</v>
      </c>
      <c r="D12" s="90">
        <f t="shared" ref="D12:N12" si="0">E12-1</f>
        <v>21</v>
      </c>
      <c r="E12" s="90">
        <f t="shared" si="0"/>
        <v>22</v>
      </c>
      <c r="F12" s="90">
        <f t="shared" si="0"/>
        <v>23</v>
      </c>
      <c r="G12" s="90">
        <f t="shared" si="0"/>
        <v>24</v>
      </c>
      <c r="H12" s="90">
        <f t="shared" si="0"/>
        <v>25</v>
      </c>
      <c r="I12" s="90">
        <f t="shared" si="0"/>
        <v>26</v>
      </c>
      <c r="J12" s="90">
        <f t="shared" si="0"/>
        <v>27</v>
      </c>
      <c r="K12" s="90">
        <f t="shared" si="0"/>
        <v>28</v>
      </c>
      <c r="L12" s="90">
        <f t="shared" si="0"/>
        <v>29</v>
      </c>
      <c r="M12" s="90">
        <f t="shared" si="0"/>
        <v>30</v>
      </c>
      <c r="N12" s="90">
        <f t="shared" si="0"/>
        <v>31</v>
      </c>
      <c r="O12" s="78">
        <f>ВыбДат</f>
        <v>32</v>
      </c>
    </row>
    <row r="13" spans="2:15" x14ac:dyDescent="0.25">
      <c r="B13" s="81" t="s">
        <v>276</v>
      </c>
      <c r="C13" s="91">
        <f>IFERROR(MATCH(B13&amp;"_"&amp;ДеталТТ,кодч,0),MATCH(B13,кодч,0))</f>
        <v>76</v>
      </c>
      <c r="D13" s="92">
        <f t="shared" ref="D13:O17" si="1">IF(D$12=0,NA(),IFERROR(INDEX(базач,$C13,D$12),NA()))</f>
        <v>108412775.77777779</v>
      </c>
      <c r="E13" s="92">
        <f t="shared" si="1"/>
        <v>121172423.44444443</v>
      </c>
      <c r="F13" s="92">
        <f t="shared" si="1"/>
        <v>110016707.83333331</v>
      </c>
      <c r="G13" s="92">
        <f t="shared" si="1"/>
        <v>132191655.83333333</v>
      </c>
      <c r="H13" s="92">
        <f t="shared" si="1"/>
        <v>94719960.666666657</v>
      </c>
      <c r="I13" s="92" t="e">
        <f t="shared" si="1"/>
        <v>#N/A</v>
      </c>
      <c r="J13" s="92" t="e">
        <f t="shared" si="1"/>
        <v>#N/A</v>
      </c>
      <c r="K13" s="92" t="e">
        <f t="shared" si="1"/>
        <v>#N/A</v>
      </c>
      <c r="L13" s="92" t="e">
        <f t="shared" si="1"/>
        <v>#N/A</v>
      </c>
      <c r="M13" s="92" t="e">
        <f t="shared" si="1"/>
        <v>#N/A</v>
      </c>
      <c r="N13" s="92" t="e">
        <f t="shared" si="1"/>
        <v>#N/A</v>
      </c>
      <c r="O13" s="93" t="e">
        <f t="shared" si="1"/>
        <v>#N/A</v>
      </c>
    </row>
    <row r="14" spans="2:15" x14ac:dyDescent="0.25">
      <c r="B14" s="81" t="s">
        <v>489</v>
      </c>
      <c r="C14" s="91">
        <f>IFERROR(MATCH(B14&amp;"_"&amp;ДеталТТ,кодч,0),MATCH(B14,кодч,0))</f>
        <v>152</v>
      </c>
      <c r="D14" s="92">
        <f t="shared" si="1"/>
        <v>1015686.1111111115</v>
      </c>
      <c r="E14" s="92">
        <f t="shared" si="1"/>
        <v>1130475</v>
      </c>
      <c r="F14" s="92">
        <f t="shared" si="1"/>
        <v>1015599.9999999992</v>
      </c>
      <c r="G14" s="92">
        <f t="shared" si="1"/>
        <v>1127244.4444444445</v>
      </c>
      <c r="H14" s="92">
        <f t="shared" si="1"/>
        <v>884452.77777777775</v>
      </c>
      <c r="I14" s="92" t="e">
        <f t="shared" si="1"/>
        <v>#N/A</v>
      </c>
      <c r="J14" s="92" t="e">
        <f t="shared" si="1"/>
        <v>#N/A</v>
      </c>
      <c r="K14" s="92" t="e">
        <f t="shared" si="1"/>
        <v>#N/A</v>
      </c>
      <c r="L14" s="92" t="e">
        <f t="shared" si="1"/>
        <v>#N/A</v>
      </c>
      <c r="M14" s="92" t="e">
        <f t="shared" si="1"/>
        <v>#N/A</v>
      </c>
      <c r="N14" s="92" t="e">
        <f t="shared" si="1"/>
        <v>#N/A</v>
      </c>
      <c r="O14" s="93" t="e">
        <f t="shared" si="1"/>
        <v>#N/A</v>
      </c>
    </row>
    <row r="15" spans="2:15" x14ac:dyDescent="0.25">
      <c r="B15" s="81" t="s">
        <v>566</v>
      </c>
      <c r="C15" s="91">
        <f>IFERROR(MATCH(B15&amp;"_"&amp;ДеталТТ,кодч,0),MATCH(B15,кодч,0))</f>
        <v>228</v>
      </c>
      <c r="D15" s="92">
        <f t="shared" si="1"/>
        <v>1429880.5555555555</v>
      </c>
      <c r="E15" s="92">
        <f t="shared" si="1"/>
        <v>1593805.5555555553</v>
      </c>
      <c r="F15" s="92">
        <f t="shared" si="1"/>
        <v>1438938.8888888888</v>
      </c>
      <c r="G15" s="92">
        <f t="shared" si="1"/>
        <v>1622786.1111111105</v>
      </c>
      <c r="H15" s="92">
        <f t="shared" si="1"/>
        <v>1231536.1111111112</v>
      </c>
      <c r="I15" s="92" t="e">
        <f t="shared" si="1"/>
        <v>#N/A</v>
      </c>
      <c r="J15" s="92" t="e">
        <f t="shared" si="1"/>
        <v>#N/A</v>
      </c>
      <c r="K15" s="92" t="e">
        <f t="shared" si="1"/>
        <v>#N/A</v>
      </c>
      <c r="L15" s="92" t="e">
        <f t="shared" si="1"/>
        <v>#N/A</v>
      </c>
      <c r="M15" s="92" t="e">
        <f t="shared" si="1"/>
        <v>#N/A</v>
      </c>
      <c r="N15" s="92" t="e">
        <f t="shared" si="1"/>
        <v>#N/A</v>
      </c>
      <c r="O15" s="93" t="e">
        <f t="shared" si="1"/>
        <v>#N/A</v>
      </c>
    </row>
    <row r="16" spans="2:15" x14ac:dyDescent="0.25">
      <c r="B16" s="81" t="s">
        <v>640</v>
      </c>
      <c r="C16" s="91">
        <f>IFERROR(MATCH(B16&amp;"_"&amp;ДеталТТ,кодч,0),MATCH(B16,кодч,0))</f>
        <v>304</v>
      </c>
      <c r="D16" s="92">
        <f t="shared" si="1"/>
        <v>357674.99999999994</v>
      </c>
      <c r="E16" s="92">
        <f t="shared" si="1"/>
        <v>402186.11111111124</v>
      </c>
      <c r="F16" s="92">
        <f t="shared" si="1"/>
        <v>356119.4444444445</v>
      </c>
      <c r="G16" s="92">
        <f t="shared" si="1"/>
        <v>380388.88888888882</v>
      </c>
      <c r="H16" s="92">
        <f t="shared" si="1"/>
        <v>303658.33333333326</v>
      </c>
      <c r="I16" s="92" t="e">
        <f t="shared" si="1"/>
        <v>#N/A</v>
      </c>
      <c r="J16" s="92" t="e">
        <f t="shared" si="1"/>
        <v>#N/A</v>
      </c>
      <c r="K16" s="92" t="e">
        <f t="shared" si="1"/>
        <v>#N/A</v>
      </c>
      <c r="L16" s="92" t="e">
        <f t="shared" si="1"/>
        <v>#N/A</v>
      </c>
      <c r="M16" s="92" t="e">
        <f t="shared" si="1"/>
        <v>#N/A</v>
      </c>
      <c r="N16" s="92" t="e">
        <f t="shared" si="1"/>
        <v>#N/A</v>
      </c>
      <c r="O16" s="93" t="e">
        <f t="shared" si="1"/>
        <v>#N/A</v>
      </c>
    </row>
    <row r="17" spans="2:15" x14ac:dyDescent="0.25">
      <c r="B17" s="87" t="s">
        <v>731</v>
      </c>
      <c r="C17" s="94">
        <f>IFERROR(MATCH(B17&amp;"_"&amp;ДеталТТ,кодч,0),MATCH(B17,кодч,0))</f>
        <v>380</v>
      </c>
      <c r="D17" s="95">
        <f t="shared" si="1"/>
        <v>273297.22222222213</v>
      </c>
      <c r="E17" s="95">
        <f t="shared" si="1"/>
        <v>313941.66666666674</v>
      </c>
      <c r="F17" s="95">
        <f t="shared" si="1"/>
        <v>280636.11111111112</v>
      </c>
      <c r="G17" s="95">
        <f t="shared" si="1"/>
        <v>296844.44444444444</v>
      </c>
      <c r="H17" s="95">
        <f t="shared" si="1"/>
        <v>241683.33333333328</v>
      </c>
      <c r="I17" s="95" t="e">
        <f t="shared" si="1"/>
        <v>#N/A</v>
      </c>
      <c r="J17" s="95" t="e">
        <f t="shared" si="1"/>
        <v>#N/A</v>
      </c>
      <c r="K17" s="95" t="e">
        <f t="shared" si="1"/>
        <v>#N/A</v>
      </c>
      <c r="L17" s="95" t="e">
        <f t="shared" si="1"/>
        <v>#N/A</v>
      </c>
      <c r="M17" s="95" t="e">
        <f t="shared" si="1"/>
        <v>#N/A</v>
      </c>
      <c r="N17" s="95" t="e">
        <f t="shared" si="1"/>
        <v>#N/A</v>
      </c>
      <c r="O17" s="96" t="e">
        <f t="shared" si="1"/>
        <v>#N/A</v>
      </c>
    </row>
    <row r="19" spans="2:15" x14ac:dyDescent="0.25">
      <c r="D19" s="56" t="s">
        <v>307</v>
      </c>
    </row>
    <row r="20" spans="2:15" x14ac:dyDescent="0.25">
      <c r="B20" s="77" t="s">
        <v>11</v>
      </c>
      <c r="C20" s="90" t="s">
        <v>12</v>
      </c>
      <c r="D20" s="90">
        <f t="shared" ref="D20:N20" si="2">E20-1</f>
        <v>9</v>
      </c>
      <c r="E20" s="90">
        <f t="shared" si="2"/>
        <v>10</v>
      </c>
      <c r="F20" s="90">
        <f t="shared" si="2"/>
        <v>11</v>
      </c>
      <c r="G20" s="90">
        <f t="shared" si="2"/>
        <v>12</v>
      </c>
      <c r="H20" s="90">
        <f t="shared" si="2"/>
        <v>13</v>
      </c>
      <c r="I20" s="90">
        <f t="shared" si="2"/>
        <v>14</v>
      </c>
      <c r="J20" s="90">
        <f t="shared" si="2"/>
        <v>15</v>
      </c>
      <c r="K20" s="90">
        <f t="shared" si="2"/>
        <v>16</v>
      </c>
      <c r="L20" s="90">
        <f t="shared" si="2"/>
        <v>17</v>
      </c>
      <c r="M20" s="90">
        <f t="shared" si="2"/>
        <v>18</v>
      </c>
      <c r="N20" s="90">
        <f t="shared" si="2"/>
        <v>19</v>
      </c>
      <c r="O20" s="78">
        <f>O12-12</f>
        <v>20</v>
      </c>
    </row>
    <row r="21" spans="2:15" x14ac:dyDescent="0.25">
      <c r="B21" s="81" t="s">
        <v>276</v>
      </c>
      <c r="C21" s="91">
        <f>IFERROR(MATCH(B21&amp;"_"&amp;ДеталТТ,кодч,0),MATCH(B21,кодч,0))</f>
        <v>76</v>
      </c>
      <c r="D21" s="92" t="e">
        <f t="shared" ref="D21:O25" si="3">IF(D$20=0,NA(),IFERROR(INDEX(базач,$C21,D$20),NA()))</f>
        <v>#N/A</v>
      </c>
      <c r="E21" s="92">
        <f t="shared" si="3"/>
        <v>117795497.11111112</v>
      </c>
      <c r="F21" s="92">
        <f t="shared" si="3"/>
        <v>108574556.75000003</v>
      </c>
      <c r="G21" s="92">
        <f t="shared" si="3"/>
        <v>129432802.8888889</v>
      </c>
      <c r="H21" s="92">
        <f t="shared" si="3"/>
        <v>95272134.305555567</v>
      </c>
      <c r="I21" s="92">
        <f t="shared" si="3"/>
        <v>102291660.5</v>
      </c>
      <c r="J21" s="92">
        <f t="shared" si="3"/>
        <v>105841461.02777776</v>
      </c>
      <c r="K21" s="92">
        <f t="shared" si="3"/>
        <v>100009051.94444442</v>
      </c>
      <c r="L21" s="92">
        <f t="shared" si="3"/>
        <v>101615398.38888887</v>
      </c>
      <c r="M21" s="92">
        <f t="shared" si="3"/>
        <v>110252664.55555557</v>
      </c>
      <c r="N21" s="92">
        <f t="shared" si="3"/>
        <v>117708945.30555557</v>
      </c>
      <c r="O21" s="93">
        <f t="shared" si="3"/>
        <v>117777341.61111106</v>
      </c>
    </row>
    <row r="22" spans="2:15" x14ac:dyDescent="0.25">
      <c r="B22" s="81" t="s">
        <v>489</v>
      </c>
      <c r="C22" s="91">
        <f>IFERROR(MATCH(B22&amp;"_"&amp;ДеталТТ,кодч,0),MATCH(B22,кодч,0))</f>
        <v>152</v>
      </c>
      <c r="D22" s="92" t="e">
        <f t="shared" si="3"/>
        <v>#N/A</v>
      </c>
      <c r="E22" s="92">
        <f t="shared" si="3"/>
        <v>1180991.6666666665</v>
      </c>
      <c r="F22" s="92">
        <f t="shared" si="3"/>
        <v>1071133.3333333335</v>
      </c>
      <c r="G22" s="92">
        <f t="shared" si="3"/>
        <v>1137511.1111111115</v>
      </c>
      <c r="H22" s="92">
        <f t="shared" si="3"/>
        <v>911525.00000000023</v>
      </c>
      <c r="I22" s="92">
        <f t="shared" si="3"/>
        <v>979069.44444444403</v>
      </c>
      <c r="J22" s="92">
        <f t="shared" si="3"/>
        <v>1048291.6666666669</v>
      </c>
      <c r="K22" s="92">
        <f t="shared" si="3"/>
        <v>1043974.9999999998</v>
      </c>
      <c r="L22" s="92">
        <f t="shared" si="3"/>
        <v>1018977.7777777781</v>
      </c>
      <c r="M22" s="92">
        <f t="shared" si="3"/>
        <v>1091883.3333333335</v>
      </c>
      <c r="N22" s="92">
        <f t="shared" si="3"/>
        <v>1129216.6666666663</v>
      </c>
      <c r="O22" s="93">
        <f t="shared" si="3"/>
        <v>1110816.666666666</v>
      </c>
    </row>
    <row r="23" spans="2:15" x14ac:dyDescent="0.25">
      <c r="B23" s="81" t="s">
        <v>566</v>
      </c>
      <c r="C23" s="91">
        <f>IFERROR(MATCH(B23&amp;"_"&amp;ДеталТТ,кодч,0),MATCH(B23,кодч,0))</f>
        <v>228</v>
      </c>
      <c r="D23" s="92" t="e">
        <f t="shared" si="3"/>
        <v>#N/A</v>
      </c>
      <c r="E23" s="92">
        <f t="shared" si="3"/>
        <v>1655377.7777777778</v>
      </c>
      <c r="F23" s="92">
        <f t="shared" si="3"/>
        <v>1525847.2222222222</v>
      </c>
      <c r="G23" s="92">
        <f t="shared" si="3"/>
        <v>1638622.2222222218</v>
      </c>
      <c r="H23" s="92">
        <f t="shared" si="3"/>
        <v>1282711.1111111112</v>
      </c>
      <c r="I23" s="92">
        <f t="shared" si="3"/>
        <v>1384566.6666666663</v>
      </c>
      <c r="J23" s="92">
        <f t="shared" si="3"/>
        <v>1489669.444444444</v>
      </c>
      <c r="K23" s="92">
        <f t="shared" si="3"/>
        <v>1488819.4444444447</v>
      </c>
      <c r="L23" s="92">
        <f t="shared" si="3"/>
        <v>1443383.333333333</v>
      </c>
      <c r="M23" s="92">
        <f t="shared" si="3"/>
        <v>1536519.4444444438</v>
      </c>
      <c r="N23" s="92">
        <f t="shared" si="3"/>
        <v>1617080.5555555553</v>
      </c>
      <c r="O23" s="93">
        <f t="shared" si="3"/>
        <v>1568388.888888889</v>
      </c>
    </row>
    <row r="24" spans="2:15" x14ac:dyDescent="0.25">
      <c r="B24" s="81" t="s">
        <v>640</v>
      </c>
      <c r="C24" s="91">
        <f>IFERROR(MATCH(B24&amp;"_"&amp;ДеталТТ,кодч,0),MATCH(B24,кодч,0))</f>
        <v>304</v>
      </c>
      <c r="D24" s="92" t="e">
        <f t="shared" si="3"/>
        <v>#N/A</v>
      </c>
      <c r="E24" s="92">
        <f t="shared" si="3"/>
        <v>409716.66666666669</v>
      </c>
      <c r="F24" s="92">
        <f t="shared" si="3"/>
        <v>360169.44444444438</v>
      </c>
      <c r="G24" s="92">
        <f t="shared" si="3"/>
        <v>388075.00000000012</v>
      </c>
      <c r="H24" s="92">
        <f t="shared" si="3"/>
        <v>313322.22222222231</v>
      </c>
      <c r="I24" s="92">
        <f t="shared" si="3"/>
        <v>322402.77777777775</v>
      </c>
      <c r="J24" s="92">
        <f t="shared" si="3"/>
        <v>335022.22222222219</v>
      </c>
      <c r="K24" s="92">
        <f t="shared" si="3"/>
        <v>286038.88888888882</v>
      </c>
      <c r="L24" s="92">
        <f t="shared" si="3"/>
        <v>308197.22222222231</v>
      </c>
      <c r="M24" s="92">
        <f t="shared" si="3"/>
        <v>342272.22222222236</v>
      </c>
      <c r="N24" s="92">
        <f t="shared" si="3"/>
        <v>377702.77777777787</v>
      </c>
      <c r="O24" s="93">
        <f t="shared" si="3"/>
        <v>367738.88888888882</v>
      </c>
    </row>
    <row r="25" spans="2:15" x14ac:dyDescent="0.25">
      <c r="B25" s="87" t="s">
        <v>731</v>
      </c>
      <c r="C25" s="94">
        <f>IFERROR(MATCH(B25&amp;"_"&amp;ДеталТТ,кодч,0),MATCH(B25,кодч,0))</f>
        <v>380</v>
      </c>
      <c r="D25" s="95" t="e">
        <f t="shared" si="3"/>
        <v>#N/A</v>
      </c>
      <c r="E25" s="95">
        <f t="shared" si="3"/>
        <v>320405.55555555562</v>
      </c>
      <c r="F25" s="95">
        <f t="shared" si="3"/>
        <v>277274.99999999994</v>
      </c>
      <c r="G25" s="95">
        <f t="shared" si="3"/>
        <v>291736.11111111112</v>
      </c>
      <c r="H25" s="95">
        <f t="shared" si="3"/>
        <v>241949.99999999994</v>
      </c>
      <c r="I25" s="95">
        <f t="shared" si="3"/>
        <v>250175.00000000003</v>
      </c>
      <c r="J25" s="95">
        <f t="shared" si="3"/>
        <v>259383.33333333346</v>
      </c>
      <c r="K25" s="95">
        <f t="shared" si="3"/>
        <v>217255.55555555559</v>
      </c>
      <c r="L25" s="95">
        <f t="shared" si="3"/>
        <v>236919.44444444432</v>
      </c>
      <c r="M25" s="95">
        <f t="shared" si="3"/>
        <v>256388.88888888888</v>
      </c>
      <c r="N25" s="95">
        <f t="shared" si="3"/>
        <v>285238.88888888899</v>
      </c>
      <c r="O25" s="96">
        <f t="shared" si="3"/>
        <v>278661.11111111118</v>
      </c>
    </row>
    <row r="27" spans="2:15" x14ac:dyDescent="0.25">
      <c r="D27" s="113">
        <f t="shared" ref="D27:O27" si="4">YEAR(INDEX(дата,1,D12))</f>
        <v>2019</v>
      </c>
      <c r="E27" s="113">
        <f t="shared" si="4"/>
        <v>2019</v>
      </c>
      <c r="F27" s="113">
        <f t="shared" si="4"/>
        <v>2019</v>
      </c>
      <c r="G27" s="113">
        <f t="shared" si="4"/>
        <v>2019</v>
      </c>
      <c r="H27" s="113">
        <f t="shared" si="4"/>
        <v>2020</v>
      </c>
      <c r="I27" s="113">
        <f t="shared" si="4"/>
        <v>2020</v>
      </c>
      <c r="J27" s="113">
        <f t="shared" si="4"/>
        <v>2020</v>
      </c>
      <c r="K27" s="113">
        <f t="shared" si="4"/>
        <v>2020</v>
      </c>
      <c r="L27" s="113">
        <f t="shared" si="4"/>
        <v>2020</v>
      </c>
      <c r="M27" s="113">
        <f t="shared" si="4"/>
        <v>2020</v>
      </c>
      <c r="N27" s="113">
        <f t="shared" si="4"/>
        <v>2020</v>
      </c>
      <c r="O27" s="113">
        <f t="shared" si="4"/>
        <v>2020</v>
      </c>
    </row>
    <row r="28" spans="2:15" x14ac:dyDescent="0.25">
      <c r="D28" s="97">
        <f>IF(C27&lt;&gt;D27,D27,"")</f>
        <v>2019</v>
      </c>
      <c r="E28" s="97" t="str">
        <f t="shared" ref="E28:O28" si="5">IF(D27&lt;&gt;E27,E27,"")</f>
        <v/>
      </c>
      <c r="F28" s="97" t="str">
        <f t="shared" si="5"/>
        <v/>
      </c>
      <c r="G28" s="97" t="str">
        <f t="shared" si="5"/>
        <v/>
      </c>
      <c r="H28" s="97">
        <f t="shared" si="5"/>
        <v>2020</v>
      </c>
      <c r="I28" s="97" t="str">
        <f t="shared" si="5"/>
        <v/>
      </c>
      <c r="J28" s="97" t="str">
        <f t="shared" si="5"/>
        <v/>
      </c>
      <c r="K28" s="97" t="str">
        <f t="shared" si="5"/>
        <v/>
      </c>
      <c r="L28" s="97" t="str">
        <f t="shared" si="5"/>
        <v/>
      </c>
      <c r="M28" s="97" t="str">
        <f t="shared" si="5"/>
        <v/>
      </c>
      <c r="N28" s="97" t="str">
        <f t="shared" si="5"/>
        <v/>
      </c>
      <c r="O28" s="97" t="str">
        <f t="shared" si="5"/>
        <v/>
      </c>
    </row>
    <row r="29" spans="2:15" x14ac:dyDescent="0.25">
      <c r="B29" s="77" t="s">
        <v>92</v>
      </c>
      <c r="C29" s="90"/>
      <c r="D29" s="90" t="str">
        <f t="shared" ref="D29:O29" si="6">INDEX(TEXT(дата,"МММ"),1,D12)</f>
        <v>сен</v>
      </c>
      <c r="E29" s="90" t="str">
        <f t="shared" si="6"/>
        <v>окт</v>
      </c>
      <c r="F29" s="90" t="str">
        <f t="shared" si="6"/>
        <v>ноя</v>
      </c>
      <c r="G29" s="90" t="str">
        <f t="shared" si="6"/>
        <v>дек</v>
      </c>
      <c r="H29" s="90" t="str">
        <f t="shared" si="6"/>
        <v>янв</v>
      </c>
      <c r="I29" s="90" t="str">
        <f t="shared" si="6"/>
        <v>фев</v>
      </c>
      <c r="J29" s="90" t="str">
        <f t="shared" si="6"/>
        <v>мар</v>
      </c>
      <c r="K29" s="90" t="str">
        <f t="shared" si="6"/>
        <v>апр</v>
      </c>
      <c r="L29" s="90" t="str">
        <f t="shared" si="6"/>
        <v>май</v>
      </c>
      <c r="M29" s="90" t="str">
        <f t="shared" si="6"/>
        <v>июн</v>
      </c>
      <c r="N29" s="90" t="str">
        <f t="shared" si="6"/>
        <v>июл</v>
      </c>
      <c r="O29" s="78" t="str">
        <f t="shared" si="6"/>
        <v>авг</v>
      </c>
    </row>
    <row r="30" spans="2:15" x14ac:dyDescent="0.25">
      <c r="B30" s="98">
        <v>1</v>
      </c>
      <c r="C30" s="91" t="s">
        <v>314</v>
      </c>
      <c r="D30" s="92">
        <f t="shared" ref="D30:O30" si="7">D13</f>
        <v>108412775.77777779</v>
      </c>
      <c r="E30" s="92">
        <f t="shared" si="7"/>
        <v>121172423.44444443</v>
      </c>
      <c r="F30" s="92">
        <f t="shared" si="7"/>
        <v>110016707.83333331</v>
      </c>
      <c r="G30" s="92">
        <f t="shared" si="7"/>
        <v>132191655.83333333</v>
      </c>
      <c r="H30" s="92">
        <f t="shared" si="7"/>
        <v>94719960.666666657</v>
      </c>
      <c r="I30" s="92" t="e">
        <f t="shared" si="7"/>
        <v>#N/A</v>
      </c>
      <c r="J30" s="92" t="e">
        <f t="shared" si="7"/>
        <v>#N/A</v>
      </c>
      <c r="K30" s="92" t="e">
        <f t="shared" si="7"/>
        <v>#N/A</v>
      </c>
      <c r="L30" s="92" t="e">
        <f t="shared" si="7"/>
        <v>#N/A</v>
      </c>
      <c r="M30" s="92" t="e">
        <f t="shared" si="7"/>
        <v>#N/A</v>
      </c>
      <c r="N30" s="92" t="e">
        <f t="shared" si="7"/>
        <v>#N/A</v>
      </c>
      <c r="O30" s="93" t="e">
        <f t="shared" si="7"/>
        <v>#N/A</v>
      </c>
    </row>
    <row r="31" spans="2:15" x14ac:dyDescent="0.25">
      <c r="B31" s="98">
        <v>1</v>
      </c>
      <c r="C31" s="91" t="s">
        <v>315</v>
      </c>
      <c r="D31" s="92" t="e">
        <f t="shared" ref="D31:O31" si="8">D21</f>
        <v>#N/A</v>
      </c>
      <c r="E31" s="92">
        <f t="shared" si="8"/>
        <v>117795497.11111112</v>
      </c>
      <c r="F31" s="92">
        <f t="shared" si="8"/>
        <v>108574556.75000003</v>
      </c>
      <c r="G31" s="92">
        <f t="shared" si="8"/>
        <v>129432802.8888889</v>
      </c>
      <c r="H31" s="92">
        <f t="shared" si="8"/>
        <v>95272134.305555567</v>
      </c>
      <c r="I31" s="92">
        <f t="shared" si="8"/>
        <v>102291660.5</v>
      </c>
      <c r="J31" s="92">
        <f t="shared" si="8"/>
        <v>105841461.02777776</v>
      </c>
      <c r="K31" s="92">
        <f t="shared" si="8"/>
        <v>100009051.94444442</v>
      </c>
      <c r="L31" s="92">
        <f t="shared" si="8"/>
        <v>101615398.38888887</v>
      </c>
      <c r="M31" s="92">
        <f t="shared" si="8"/>
        <v>110252664.55555557</v>
      </c>
      <c r="N31" s="92">
        <f t="shared" si="8"/>
        <v>117708945.30555557</v>
      </c>
      <c r="O31" s="93">
        <f t="shared" si="8"/>
        <v>117777341.61111106</v>
      </c>
    </row>
    <row r="32" spans="2:15" x14ac:dyDescent="0.25">
      <c r="B32" s="114">
        <v>1</v>
      </c>
      <c r="C32" s="115" t="s">
        <v>312</v>
      </c>
      <c r="D32" s="116" t="e">
        <f t="shared" ref="D32:O32" si="9">D30-D31</f>
        <v>#N/A</v>
      </c>
      <c r="E32" s="116">
        <f t="shared" si="9"/>
        <v>3376926.3333333135</v>
      </c>
      <c r="F32" s="116">
        <f t="shared" si="9"/>
        <v>1442151.0833332837</v>
      </c>
      <c r="G32" s="116">
        <f t="shared" si="9"/>
        <v>2758852.9444444329</v>
      </c>
      <c r="H32" s="116">
        <f t="shared" si="9"/>
        <v>-552173.63888891041</v>
      </c>
      <c r="I32" s="116" t="e">
        <f t="shared" si="9"/>
        <v>#N/A</v>
      </c>
      <c r="J32" s="116" t="e">
        <f t="shared" si="9"/>
        <v>#N/A</v>
      </c>
      <c r="K32" s="116" t="e">
        <f t="shared" si="9"/>
        <v>#N/A</v>
      </c>
      <c r="L32" s="116" t="e">
        <f t="shared" si="9"/>
        <v>#N/A</v>
      </c>
      <c r="M32" s="116" t="e">
        <f t="shared" si="9"/>
        <v>#N/A</v>
      </c>
      <c r="N32" s="116" t="e">
        <f t="shared" si="9"/>
        <v>#N/A</v>
      </c>
      <c r="O32" s="117" t="e">
        <f t="shared" si="9"/>
        <v>#N/A</v>
      </c>
    </row>
    <row r="33" spans="2:15" x14ac:dyDescent="0.25">
      <c r="B33" s="118">
        <v>1</v>
      </c>
      <c r="C33" s="119" t="s">
        <v>732</v>
      </c>
      <c r="D33" s="120">
        <f>D14</f>
        <v>1015686.1111111115</v>
      </c>
      <c r="E33" s="120">
        <f t="shared" ref="E33:O33" si="10">E14</f>
        <v>1130475</v>
      </c>
      <c r="F33" s="120">
        <f t="shared" si="10"/>
        <v>1015599.9999999992</v>
      </c>
      <c r="G33" s="120">
        <f t="shared" si="10"/>
        <v>1127244.4444444445</v>
      </c>
      <c r="H33" s="120">
        <f t="shared" si="10"/>
        <v>884452.77777777775</v>
      </c>
      <c r="I33" s="120" t="e">
        <f t="shared" si="10"/>
        <v>#N/A</v>
      </c>
      <c r="J33" s="120" t="e">
        <f t="shared" si="10"/>
        <v>#N/A</v>
      </c>
      <c r="K33" s="120" t="e">
        <f t="shared" si="10"/>
        <v>#N/A</v>
      </c>
      <c r="L33" s="120" t="e">
        <f t="shared" si="10"/>
        <v>#N/A</v>
      </c>
      <c r="M33" s="120" t="e">
        <f t="shared" si="10"/>
        <v>#N/A</v>
      </c>
      <c r="N33" s="120" t="e">
        <f t="shared" si="10"/>
        <v>#N/A</v>
      </c>
      <c r="O33" s="121" t="e">
        <f t="shared" si="10"/>
        <v>#N/A</v>
      </c>
    </row>
    <row r="34" spans="2:15" x14ac:dyDescent="0.25">
      <c r="B34" s="98">
        <v>1</v>
      </c>
      <c r="C34" s="91" t="s">
        <v>733</v>
      </c>
      <c r="D34" s="92" t="e">
        <f>D22</f>
        <v>#N/A</v>
      </c>
      <c r="E34" s="92">
        <f t="shared" ref="E34:O34" si="11">E22</f>
        <v>1180991.6666666665</v>
      </c>
      <c r="F34" s="92">
        <f t="shared" si="11"/>
        <v>1071133.3333333335</v>
      </c>
      <c r="G34" s="92">
        <f t="shared" si="11"/>
        <v>1137511.1111111115</v>
      </c>
      <c r="H34" s="92">
        <f t="shared" si="11"/>
        <v>911525.00000000023</v>
      </c>
      <c r="I34" s="92">
        <f t="shared" si="11"/>
        <v>979069.44444444403</v>
      </c>
      <c r="J34" s="92">
        <f t="shared" si="11"/>
        <v>1048291.6666666669</v>
      </c>
      <c r="K34" s="92">
        <f t="shared" si="11"/>
        <v>1043974.9999999998</v>
      </c>
      <c r="L34" s="92">
        <f t="shared" si="11"/>
        <v>1018977.7777777781</v>
      </c>
      <c r="M34" s="92">
        <f t="shared" si="11"/>
        <v>1091883.3333333335</v>
      </c>
      <c r="N34" s="92">
        <f t="shared" si="11"/>
        <v>1129216.6666666663</v>
      </c>
      <c r="O34" s="93">
        <f t="shared" si="11"/>
        <v>1110816.666666666</v>
      </c>
    </row>
    <row r="35" spans="2:15" x14ac:dyDescent="0.25">
      <c r="B35" s="98">
        <v>1</v>
      </c>
      <c r="C35" s="91" t="s">
        <v>312</v>
      </c>
      <c r="D35" s="92" t="e">
        <f t="shared" ref="D35:O35" si="12">D33-D34</f>
        <v>#N/A</v>
      </c>
      <c r="E35" s="92">
        <f t="shared" si="12"/>
        <v>-50516.666666666511</v>
      </c>
      <c r="F35" s="92">
        <f t="shared" si="12"/>
        <v>-55533.333333334303</v>
      </c>
      <c r="G35" s="92">
        <f t="shared" si="12"/>
        <v>-10266.666666666977</v>
      </c>
      <c r="H35" s="92">
        <f t="shared" si="12"/>
        <v>-27072.222222222481</v>
      </c>
      <c r="I35" s="92" t="e">
        <f t="shared" si="12"/>
        <v>#N/A</v>
      </c>
      <c r="J35" s="92" t="e">
        <f t="shared" si="12"/>
        <v>#N/A</v>
      </c>
      <c r="K35" s="92" t="e">
        <f t="shared" si="12"/>
        <v>#N/A</v>
      </c>
      <c r="L35" s="92" t="e">
        <f t="shared" si="12"/>
        <v>#N/A</v>
      </c>
      <c r="M35" s="92" t="e">
        <f t="shared" si="12"/>
        <v>#N/A</v>
      </c>
      <c r="N35" s="92" t="e">
        <f t="shared" si="12"/>
        <v>#N/A</v>
      </c>
      <c r="O35" s="93" t="e">
        <f t="shared" si="12"/>
        <v>#N/A</v>
      </c>
    </row>
    <row r="36" spans="2:15" x14ac:dyDescent="0.25">
      <c r="B36" s="118">
        <v>1</v>
      </c>
      <c r="C36" s="119" t="s">
        <v>734</v>
      </c>
      <c r="D36" s="120">
        <f>D30/D33</f>
        <v>106.73846436590479</v>
      </c>
      <c r="E36" s="120">
        <f t="shared" ref="E36:O36" si="13">E30/E33</f>
        <v>107.18717658014944</v>
      </c>
      <c r="F36" s="120">
        <f t="shared" si="13"/>
        <v>108.32680960351851</v>
      </c>
      <c r="G36" s="120">
        <f t="shared" si="13"/>
        <v>117.26973371643732</v>
      </c>
      <c r="H36" s="120">
        <f t="shared" si="13"/>
        <v>107.09442385907167</v>
      </c>
      <c r="I36" s="120" t="e">
        <f t="shared" si="13"/>
        <v>#N/A</v>
      </c>
      <c r="J36" s="120" t="e">
        <f t="shared" si="13"/>
        <v>#N/A</v>
      </c>
      <c r="K36" s="120" t="e">
        <f t="shared" si="13"/>
        <v>#N/A</v>
      </c>
      <c r="L36" s="120" t="e">
        <f t="shared" si="13"/>
        <v>#N/A</v>
      </c>
      <c r="M36" s="120" t="e">
        <f t="shared" si="13"/>
        <v>#N/A</v>
      </c>
      <c r="N36" s="120" t="e">
        <f t="shared" si="13"/>
        <v>#N/A</v>
      </c>
      <c r="O36" s="121" t="e">
        <f t="shared" si="13"/>
        <v>#N/A</v>
      </c>
    </row>
    <row r="37" spans="2:15" x14ac:dyDescent="0.25">
      <c r="B37" s="98">
        <v>1</v>
      </c>
      <c r="C37" s="91" t="s">
        <v>735</v>
      </c>
      <c r="D37" s="92" t="e">
        <f>D31/D34</f>
        <v>#N/A</v>
      </c>
      <c r="E37" s="92">
        <f t="shared" ref="E37:O37" si="14">E31/E34</f>
        <v>99.742869010741941</v>
      </c>
      <c r="F37" s="92">
        <f t="shared" si="14"/>
        <v>101.36418443082096</v>
      </c>
      <c r="G37" s="92">
        <f t="shared" si="14"/>
        <v>113.78596800031254</v>
      </c>
      <c r="H37" s="92">
        <f t="shared" si="14"/>
        <v>104.51949678347334</v>
      </c>
      <c r="I37" s="92">
        <f t="shared" si="14"/>
        <v>104.47845255557294</v>
      </c>
      <c r="J37" s="92">
        <f t="shared" si="14"/>
        <v>100.96566098281592</v>
      </c>
      <c r="K37" s="92">
        <f t="shared" si="14"/>
        <v>95.796405033113288</v>
      </c>
      <c r="L37" s="92">
        <f t="shared" si="14"/>
        <v>99.722879737863593</v>
      </c>
      <c r="M37" s="92">
        <f t="shared" si="14"/>
        <v>100.97476643312523</v>
      </c>
      <c r="N37" s="92">
        <f t="shared" si="14"/>
        <v>104.23946863361529</v>
      </c>
      <c r="O37" s="93">
        <f t="shared" si="14"/>
        <v>106.02770479176984</v>
      </c>
    </row>
    <row r="38" spans="2:15" x14ac:dyDescent="0.25">
      <c r="B38" s="98">
        <v>1</v>
      </c>
      <c r="C38" s="91" t="s">
        <v>312</v>
      </c>
      <c r="D38" s="92" t="e">
        <f t="shared" ref="D38:O38" si="15">D36-D37</f>
        <v>#N/A</v>
      </c>
      <c r="E38" s="92">
        <f t="shared" si="15"/>
        <v>7.4443075694074992</v>
      </c>
      <c r="F38" s="92">
        <f t="shared" si="15"/>
        <v>6.9626251726975568</v>
      </c>
      <c r="G38" s="92">
        <f t="shared" si="15"/>
        <v>3.483765716124779</v>
      </c>
      <c r="H38" s="92">
        <f t="shared" si="15"/>
        <v>2.5749270755983247</v>
      </c>
      <c r="I38" s="92" t="e">
        <f t="shared" si="15"/>
        <v>#N/A</v>
      </c>
      <c r="J38" s="92" t="e">
        <f t="shared" si="15"/>
        <v>#N/A</v>
      </c>
      <c r="K38" s="92" t="e">
        <f t="shared" si="15"/>
        <v>#N/A</v>
      </c>
      <c r="L38" s="92" t="e">
        <f t="shared" si="15"/>
        <v>#N/A</v>
      </c>
      <c r="M38" s="92" t="e">
        <f t="shared" si="15"/>
        <v>#N/A</v>
      </c>
      <c r="N38" s="92" t="e">
        <f t="shared" si="15"/>
        <v>#N/A</v>
      </c>
      <c r="O38" s="93" t="e">
        <f t="shared" si="15"/>
        <v>#N/A</v>
      </c>
    </row>
    <row r="39" spans="2:15" x14ac:dyDescent="0.25">
      <c r="B39" s="118">
        <v>1</v>
      </c>
      <c r="C39" s="119" t="s">
        <v>736</v>
      </c>
      <c r="D39" s="120">
        <f>D15</f>
        <v>1429880.5555555555</v>
      </c>
      <c r="E39" s="120">
        <f t="shared" ref="E39:O39" si="16">E15</f>
        <v>1593805.5555555553</v>
      </c>
      <c r="F39" s="120">
        <f t="shared" si="16"/>
        <v>1438938.8888888888</v>
      </c>
      <c r="G39" s="120">
        <f t="shared" si="16"/>
        <v>1622786.1111111105</v>
      </c>
      <c r="H39" s="120">
        <f t="shared" si="16"/>
        <v>1231536.1111111112</v>
      </c>
      <c r="I39" s="120" t="e">
        <f t="shared" si="16"/>
        <v>#N/A</v>
      </c>
      <c r="J39" s="120" t="e">
        <f t="shared" si="16"/>
        <v>#N/A</v>
      </c>
      <c r="K39" s="120" t="e">
        <f t="shared" si="16"/>
        <v>#N/A</v>
      </c>
      <c r="L39" s="120" t="e">
        <f t="shared" si="16"/>
        <v>#N/A</v>
      </c>
      <c r="M39" s="120" t="e">
        <f t="shared" si="16"/>
        <v>#N/A</v>
      </c>
      <c r="N39" s="120" t="e">
        <f t="shared" si="16"/>
        <v>#N/A</v>
      </c>
      <c r="O39" s="121" t="e">
        <f t="shared" si="16"/>
        <v>#N/A</v>
      </c>
    </row>
    <row r="40" spans="2:15" x14ac:dyDescent="0.25">
      <c r="B40" s="98">
        <v>1</v>
      </c>
      <c r="C40" s="91" t="s">
        <v>737</v>
      </c>
      <c r="D40" s="92" t="e">
        <f>D23</f>
        <v>#N/A</v>
      </c>
      <c r="E40" s="92">
        <f t="shared" ref="E40:O40" si="17">E23</f>
        <v>1655377.7777777778</v>
      </c>
      <c r="F40" s="92">
        <f t="shared" si="17"/>
        <v>1525847.2222222222</v>
      </c>
      <c r="G40" s="92">
        <f t="shared" si="17"/>
        <v>1638622.2222222218</v>
      </c>
      <c r="H40" s="92">
        <f t="shared" si="17"/>
        <v>1282711.1111111112</v>
      </c>
      <c r="I40" s="92">
        <f t="shared" si="17"/>
        <v>1384566.6666666663</v>
      </c>
      <c r="J40" s="92">
        <f t="shared" si="17"/>
        <v>1489669.444444444</v>
      </c>
      <c r="K40" s="92">
        <f t="shared" si="17"/>
        <v>1488819.4444444447</v>
      </c>
      <c r="L40" s="92">
        <f t="shared" si="17"/>
        <v>1443383.333333333</v>
      </c>
      <c r="M40" s="92">
        <f t="shared" si="17"/>
        <v>1536519.4444444438</v>
      </c>
      <c r="N40" s="92">
        <f t="shared" si="17"/>
        <v>1617080.5555555553</v>
      </c>
      <c r="O40" s="93">
        <f t="shared" si="17"/>
        <v>1568388.888888889</v>
      </c>
    </row>
    <row r="41" spans="2:15" x14ac:dyDescent="0.25">
      <c r="B41" s="98">
        <v>1</v>
      </c>
      <c r="C41" s="91" t="s">
        <v>312</v>
      </c>
      <c r="D41" s="92" t="e">
        <f t="shared" ref="D41:O41" si="18">D39-D40</f>
        <v>#N/A</v>
      </c>
      <c r="E41" s="92">
        <f t="shared" si="18"/>
        <v>-61572.222222222481</v>
      </c>
      <c r="F41" s="92">
        <f t="shared" si="18"/>
        <v>-86908.333333333489</v>
      </c>
      <c r="G41" s="92">
        <f t="shared" si="18"/>
        <v>-15836.11111111124</v>
      </c>
      <c r="H41" s="92">
        <f t="shared" si="18"/>
        <v>-51175</v>
      </c>
      <c r="I41" s="92" t="e">
        <f t="shared" si="18"/>
        <v>#N/A</v>
      </c>
      <c r="J41" s="92" t="e">
        <f t="shared" si="18"/>
        <v>#N/A</v>
      </c>
      <c r="K41" s="92" t="e">
        <f t="shared" si="18"/>
        <v>#N/A</v>
      </c>
      <c r="L41" s="92" t="e">
        <f t="shared" si="18"/>
        <v>#N/A</v>
      </c>
      <c r="M41" s="92" t="e">
        <f t="shared" si="18"/>
        <v>#N/A</v>
      </c>
      <c r="N41" s="92" t="e">
        <f t="shared" si="18"/>
        <v>#N/A</v>
      </c>
      <c r="O41" s="93" t="e">
        <f t="shared" si="18"/>
        <v>#N/A</v>
      </c>
    </row>
    <row r="42" spans="2:15" x14ac:dyDescent="0.25">
      <c r="B42" s="118">
        <v>1</v>
      </c>
      <c r="C42" s="119" t="s">
        <v>738</v>
      </c>
      <c r="D42" s="125">
        <f>D30/D39</f>
        <v>75.819462931052911</v>
      </c>
      <c r="E42" s="125">
        <f t="shared" ref="E42:O42" si="19">E30/E39</f>
        <v>76.027105704376325</v>
      </c>
      <c r="F42" s="125">
        <f t="shared" si="19"/>
        <v>76.45683126841152</v>
      </c>
      <c r="G42" s="125">
        <f t="shared" si="19"/>
        <v>81.459691408637099</v>
      </c>
      <c r="H42" s="125">
        <f t="shared" si="19"/>
        <v>76.912044894249036</v>
      </c>
      <c r="I42" s="125" t="e">
        <f t="shared" si="19"/>
        <v>#N/A</v>
      </c>
      <c r="J42" s="125" t="e">
        <f t="shared" si="19"/>
        <v>#N/A</v>
      </c>
      <c r="K42" s="125" t="e">
        <f t="shared" si="19"/>
        <v>#N/A</v>
      </c>
      <c r="L42" s="125" t="e">
        <f t="shared" si="19"/>
        <v>#N/A</v>
      </c>
      <c r="M42" s="125" t="e">
        <f t="shared" si="19"/>
        <v>#N/A</v>
      </c>
      <c r="N42" s="125" t="e">
        <f t="shared" si="19"/>
        <v>#N/A</v>
      </c>
      <c r="O42" s="126" t="e">
        <f t="shared" si="19"/>
        <v>#N/A</v>
      </c>
    </row>
    <row r="43" spans="2:15" x14ac:dyDescent="0.25">
      <c r="B43" s="98">
        <v>1</v>
      </c>
      <c r="C43" s="91" t="s">
        <v>739</v>
      </c>
      <c r="D43" s="127" t="e">
        <f>D31/D40</f>
        <v>#N/A</v>
      </c>
      <c r="E43" s="127">
        <f t="shared" ref="E43:O43" si="20">E31/E40</f>
        <v>71.15928381571176</v>
      </c>
      <c r="F43" s="127">
        <f t="shared" si="20"/>
        <v>71.156899045157076</v>
      </c>
      <c r="G43" s="127">
        <f t="shared" si="20"/>
        <v>78.988799940329301</v>
      </c>
      <c r="H43" s="127">
        <f t="shared" si="20"/>
        <v>74.274038386577047</v>
      </c>
      <c r="I43" s="127">
        <f t="shared" si="20"/>
        <v>73.879909839420293</v>
      </c>
      <c r="J43" s="127">
        <f t="shared" si="20"/>
        <v>71.050300066569591</v>
      </c>
      <c r="K43" s="127">
        <f t="shared" si="20"/>
        <v>67.173391855963402</v>
      </c>
      <c r="L43" s="127">
        <f t="shared" si="20"/>
        <v>70.400839501325976</v>
      </c>
      <c r="M43" s="127">
        <f t="shared" si="20"/>
        <v>71.754812445877903</v>
      </c>
      <c r="N43" s="127">
        <f t="shared" si="20"/>
        <v>72.791021387995187</v>
      </c>
      <c r="O43" s="128">
        <f t="shared" si="20"/>
        <v>75.094475895292376</v>
      </c>
    </row>
    <row r="44" spans="2:15" x14ac:dyDescent="0.25">
      <c r="B44" s="98">
        <v>1</v>
      </c>
      <c r="C44" s="91" t="s">
        <v>312</v>
      </c>
      <c r="D44" s="127" t="e">
        <f t="shared" ref="D44:O44" si="21">D42-D43</f>
        <v>#N/A</v>
      </c>
      <c r="E44" s="127">
        <f t="shared" si="21"/>
        <v>4.8678218886645652</v>
      </c>
      <c r="F44" s="127">
        <f t="shared" si="21"/>
        <v>5.2999322232544444</v>
      </c>
      <c r="G44" s="127">
        <f t="shared" si="21"/>
        <v>2.4708914683077978</v>
      </c>
      <c r="H44" s="127">
        <f t="shared" si="21"/>
        <v>2.6380065076719887</v>
      </c>
      <c r="I44" s="127" t="e">
        <f t="shared" si="21"/>
        <v>#N/A</v>
      </c>
      <c r="J44" s="127" t="e">
        <f t="shared" si="21"/>
        <v>#N/A</v>
      </c>
      <c r="K44" s="127" t="e">
        <f t="shared" si="21"/>
        <v>#N/A</v>
      </c>
      <c r="L44" s="127" t="e">
        <f t="shared" si="21"/>
        <v>#N/A</v>
      </c>
      <c r="M44" s="127" t="e">
        <f t="shared" si="21"/>
        <v>#N/A</v>
      </c>
      <c r="N44" s="127" t="e">
        <f t="shared" si="21"/>
        <v>#N/A</v>
      </c>
      <c r="O44" s="128" t="e">
        <f t="shared" si="21"/>
        <v>#N/A</v>
      </c>
    </row>
    <row r="45" spans="2:15" x14ac:dyDescent="0.25">
      <c r="B45" s="118">
        <v>1</v>
      </c>
      <c r="C45" s="119" t="s">
        <v>740</v>
      </c>
      <c r="D45" s="129">
        <f>D39/D33</f>
        <v>1.4077976846521367</v>
      </c>
      <c r="E45" s="129">
        <f t="shared" ref="E45:O45" si="22">E39/E33</f>
        <v>1.409854756235702</v>
      </c>
      <c r="F45" s="129">
        <f t="shared" si="22"/>
        <v>1.4168362434904391</v>
      </c>
      <c r="G45" s="129">
        <f t="shared" si="22"/>
        <v>1.4396044434806603</v>
      </c>
      <c r="H45" s="129">
        <f t="shared" si="22"/>
        <v>1.3924272070300847</v>
      </c>
      <c r="I45" s="129" t="e">
        <f t="shared" si="22"/>
        <v>#N/A</v>
      </c>
      <c r="J45" s="129" t="e">
        <f t="shared" si="22"/>
        <v>#N/A</v>
      </c>
      <c r="K45" s="129" t="e">
        <f t="shared" si="22"/>
        <v>#N/A</v>
      </c>
      <c r="L45" s="129" t="e">
        <f t="shared" si="22"/>
        <v>#N/A</v>
      </c>
      <c r="M45" s="129" t="e">
        <f t="shared" si="22"/>
        <v>#N/A</v>
      </c>
      <c r="N45" s="129" t="e">
        <f t="shared" si="22"/>
        <v>#N/A</v>
      </c>
      <c r="O45" s="130" t="e">
        <f t="shared" si="22"/>
        <v>#N/A</v>
      </c>
    </row>
    <row r="46" spans="2:15" x14ac:dyDescent="0.25">
      <c r="B46" s="98">
        <v>1</v>
      </c>
      <c r="C46" s="91" t="s">
        <v>741</v>
      </c>
      <c r="D46" s="131" t="e">
        <f>D40/D34</f>
        <v>#N/A</v>
      </c>
      <c r="E46" s="131">
        <f t="shared" ref="E46:O46" si="23">E40/E34</f>
        <v>1.4016845541764573</v>
      </c>
      <c r="F46" s="131">
        <f t="shared" si="23"/>
        <v>1.4245166075392626</v>
      </c>
      <c r="G46" s="131">
        <f t="shared" si="23"/>
        <v>1.440532937407204</v>
      </c>
      <c r="H46" s="131">
        <f t="shared" si="23"/>
        <v>1.4072144056510911</v>
      </c>
      <c r="I46" s="131">
        <f t="shared" si="23"/>
        <v>1.4141659455548781</v>
      </c>
      <c r="J46" s="131">
        <f t="shared" si="23"/>
        <v>1.4210448216012819</v>
      </c>
      <c r="K46" s="131">
        <f t="shared" si="23"/>
        <v>1.4261064148513567</v>
      </c>
      <c r="L46" s="131">
        <f t="shared" si="23"/>
        <v>1.416501286692545</v>
      </c>
      <c r="M46" s="131">
        <f t="shared" si="23"/>
        <v>1.4072194322755271</v>
      </c>
      <c r="N46" s="131">
        <f t="shared" si="23"/>
        <v>1.4320374497562225</v>
      </c>
      <c r="O46" s="132">
        <f t="shared" si="23"/>
        <v>1.4119241599023751</v>
      </c>
    </row>
    <row r="47" spans="2:15" x14ac:dyDescent="0.25">
      <c r="B47" s="98">
        <v>1</v>
      </c>
      <c r="C47" s="91" t="s">
        <v>312</v>
      </c>
      <c r="D47" s="131" t="e">
        <f t="shared" ref="D47:O47" si="24">D45-D46</f>
        <v>#N/A</v>
      </c>
      <c r="E47" s="131">
        <f t="shared" si="24"/>
        <v>8.17020205924468E-3</v>
      </c>
      <c r="F47" s="131">
        <f t="shared" si="24"/>
        <v>-7.6803640488234404E-3</v>
      </c>
      <c r="G47" s="131">
        <f t="shared" si="24"/>
        <v>-9.2849392654370533E-4</v>
      </c>
      <c r="H47" s="131">
        <f t="shared" si="24"/>
        <v>-1.4787198621006414E-2</v>
      </c>
      <c r="I47" s="131" t="e">
        <f t="shared" si="24"/>
        <v>#N/A</v>
      </c>
      <c r="J47" s="131" t="e">
        <f t="shared" si="24"/>
        <v>#N/A</v>
      </c>
      <c r="K47" s="131" t="e">
        <f t="shared" si="24"/>
        <v>#N/A</v>
      </c>
      <c r="L47" s="131" t="e">
        <f t="shared" si="24"/>
        <v>#N/A</v>
      </c>
      <c r="M47" s="131" t="e">
        <f t="shared" si="24"/>
        <v>#N/A</v>
      </c>
      <c r="N47" s="131" t="e">
        <f t="shared" si="24"/>
        <v>#N/A</v>
      </c>
      <c r="O47" s="132" t="e">
        <f t="shared" si="24"/>
        <v>#N/A</v>
      </c>
    </row>
    <row r="48" spans="2:15" x14ac:dyDescent="0.25">
      <c r="B48" s="118">
        <v>1</v>
      </c>
      <c r="C48" s="119" t="s">
        <v>742</v>
      </c>
      <c r="D48" s="120">
        <f>D16</f>
        <v>357674.99999999994</v>
      </c>
      <c r="E48" s="120">
        <f t="shared" ref="E48:O48" si="25">E16</f>
        <v>402186.11111111124</v>
      </c>
      <c r="F48" s="120">
        <f t="shared" si="25"/>
        <v>356119.4444444445</v>
      </c>
      <c r="G48" s="120">
        <f t="shared" si="25"/>
        <v>380388.88888888882</v>
      </c>
      <c r="H48" s="120">
        <f t="shared" si="25"/>
        <v>303658.33333333326</v>
      </c>
      <c r="I48" s="120" t="e">
        <f t="shared" si="25"/>
        <v>#N/A</v>
      </c>
      <c r="J48" s="120" t="e">
        <f t="shared" si="25"/>
        <v>#N/A</v>
      </c>
      <c r="K48" s="120" t="e">
        <f t="shared" si="25"/>
        <v>#N/A</v>
      </c>
      <c r="L48" s="120" t="e">
        <f t="shared" si="25"/>
        <v>#N/A</v>
      </c>
      <c r="M48" s="120" t="e">
        <f t="shared" si="25"/>
        <v>#N/A</v>
      </c>
      <c r="N48" s="120" t="e">
        <f t="shared" si="25"/>
        <v>#N/A</v>
      </c>
      <c r="O48" s="121" t="e">
        <f t="shared" si="25"/>
        <v>#N/A</v>
      </c>
    </row>
    <row r="49" spans="2:15" x14ac:dyDescent="0.25">
      <c r="B49" s="98">
        <v>1</v>
      </c>
      <c r="C49" s="91" t="s">
        <v>746</v>
      </c>
      <c r="D49" s="131">
        <f>D48/D33</f>
        <v>0.35215111842842944</v>
      </c>
      <c r="E49" s="131">
        <f t="shared" ref="E49:O49" si="26">E48/E33</f>
        <v>0.35576736425936994</v>
      </c>
      <c r="F49" s="131">
        <f t="shared" si="26"/>
        <v>0.35064931512844111</v>
      </c>
      <c r="G49" s="131">
        <f t="shared" si="26"/>
        <v>0.33745022276544567</v>
      </c>
      <c r="H49" s="131">
        <f t="shared" si="26"/>
        <v>0.34332905154788107</v>
      </c>
      <c r="I49" s="131" t="e">
        <f t="shared" si="26"/>
        <v>#N/A</v>
      </c>
      <c r="J49" s="131" t="e">
        <f t="shared" si="26"/>
        <v>#N/A</v>
      </c>
      <c r="K49" s="131" t="e">
        <f t="shared" si="26"/>
        <v>#N/A</v>
      </c>
      <c r="L49" s="131" t="e">
        <f t="shared" si="26"/>
        <v>#N/A</v>
      </c>
      <c r="M49" s="131" t="e">
        <f t="shared" si="26"/>
        <v>#N/A</v>
      </c>
      <c r="N49" s="131" t="e">
        <f t="shared" si="26"/>
        <v>#N/A</v>
      </c>
      <c r="O49" s="132" t="e">
        <f t="shared" si="26"/>
        <v>#N/A</v>
      </c>
    </row>
    <row r="50" spans="2:15" x14ac:dyDescent="0.25">
      <c r="B50" s="98">
        <v>1</v>
      </c>
      <c r="C50" s="91" t="s">
        <v>743</v>
      </c>
      <c r="D50" s="92" t="e">
        <f>D24</f>
        <v>#N/A</v>
      </c>
      <c r="E50" s="92">
        <f t="shared" ref="E50:O50" si="27">E24</f>
        <v>409716.66666666669</v>
      </c>
      <c r="F50" s="92">
        <f t="shared" si="27"/>
        <v>360169.44444444438</v>
      </c>
      <c r="G50" s="92">
        <f t="shared" si="27"/>
        <v>388075.00000000012</v>
      </c>
      <c r="H50" s="92">
        <f t="shared" si="27"/>
        <v>313322.22222222231</v>
      </c>
      <c r="I50" s="92">
        <f t="shared" si="27"/>
        <v>322402.77777777775</v>
      </c>
      <c r="J50" s="92">
        <f t="shared" si="27"/>
        <v>335022.22222222219</v>
      </c>
      <c r="K50" s="92">
        <f t="shared" si="27"/>
        <v>286038.88888888882</v>
      </c>
      <c r="L50" s="92">
        <f t="shared" si="27"/>
        <v>308197.22222222231</v>
      </c>
      <c r="M50" s="92">
        <f t="shared" si="27"/>
        <v>342272.22222222236</v>
      </c>
      <c r="N50" s="92">
        <f t="shared" si="27"/>
        <v>377702.77777777787</v>
      </c>
      <c r="O50" s="93">
        <f t="shared" si="27"/>
        <v>367738.88888888882</v>
      </c>
    </row>
    <row r="51" spans="2:15" x14ac:dyDescent="0.25">
      <c r="B51" s="98">
        <v>1</v>
      </c>
      <c r="C51" s="91" t="s">
        <v>747</v>
      </c>
      <c r="D51" s="131" t="e">
        <f>D50/D34</f>
        <v>#N/A</v>
      </c>
      <c r="E51" s="131">
        <f t="shared" ref="E51:N51" si="28">E50/E34</f>
        <v>0.34692595911627944</v>
      </c>
      <c r="F51" s="131">
        <f t="shared" si="28"/>
        <v>0.33625080392522966</v>
      </c>
      <c r="G51" s="131">
        <f t="shared" si="28"/>
        <v>0.34116150269594436</v>
      </c>
      <c r="H51" s="131">
        <f t="shared" si="28"/>
        <v>0.3437340964013299</v>
      </c>
      <c r="I51" s="131">
        <f t="shared" si="28"/>
        <v>0.32929510731562012</v>
      </c>
      <c r="J51" s="131">
        <f t="shared" si="28"/>
        <v>0.31958874889039035</v>
      </c>
      <c r="K51" s="131">
        <f t="shared" si="28"/>
        <v>0.27399017111414437</v>
      </c>
      <c r="L51" s="131">
        <f t="shared" si="28"/>
        <v>0.30245725563745801</v>
      </c>
      <c r="M51" s="131">
        <f t="shared" si="28"/>
        <v>0.31346959127704943</v>
      </c>
      <c r="N51" s="131">
        <f t="shared" si="28"/>
        <v>0.33448211395313387</v>
      </c>
      <c r="O51" s="132">
        <f>O50/O34</f>
        <v>0.331052728973178</v>
      </c>
    </row>
    <row r="52" spans="2:15" x14ac:dyDescent="0.25">
      <c r="B52" s="98">
        <v>1</v>
      </c>
      <c r="C52" s="91" t="s">
        <v>312</v>
      </c>
      <c r="D52" s="92" t="e">
        <f t="shared" ref="D52:O52" si="29">D48-D50</f>
        <v>#N/A</v>
      </c>
      <c r="E52" s="92">
        <f t="shared" si="29"/>
        <v>-7530.5555555554456</v>
      </c>
      <c r="F52" s="92">
        <f t="shared" si="29"/>
        <v>-4049.9999999998836</v>
      </c>
      <c r="G52" s="92">
        <f t="shared" si="29"/>
        <v>-7686.1111111112987</v>
      </c>
      <c r="H52" s="92">
        <f t="shared" si="29"/>
        <v>-9663.8888888890506</v>
      </c>
      <c r="I52" s="92" t="e">
        <f t="shared" si="29"/>
        <v>#N/A</v>
      </c>
      <c r="J52" s="92" t="e">
        <f t="shared" si="29"/>
        <v>#N/A</v>
      </c>
      <c r="K52" s="92" t="e">
        <f t="shared" si="29"/>
        <v>#N/A</v>
      </c>
      <c r="L52" s="92" t="e">
        <f t="shared" si="29"/>
        <v>#N/A</v>
      </c>
      <c r="M52" s="92" t="e">
        <f t="shared" si="29"/>
        <v>#N/A</v>
      </c>
      <c r="N52" s="92" t="e">
        <f t="shared" si="29"/>
        <v>#N/A</v>
      </c>
      <c r="O52" s="93" t="e">
        <f t="shared" si="29"/>
        <v>#N/A</v>
      </c>
    </row>
    <row r="53" spans="2:15" x14ac:dyDescent="0.25">
      <c r="B53" s="118">
        <v>1</v>
      </c>
      <c r="C53" s="119" t="s">
        <v>744</v>
      </c>
      <c r="D53" s="120">
        <f>D17</f>
        <v>273297.22222222213</v>
      </c>
      <c r="E53" s="120">
        <f t="shared" ref="E53:O53" si="30">E17</f>
        <v>313941.66666666674</v>
      </c>
      <c r="F53" s="120">
        <f t="shared" si="30"/>
        <v>280636.11111111112</v>
      </c>
      <c r="G53" s="120">
        <f t="shared" si="30"/>
        <v>296844.44444444444</v>
      </c>
      <c r="H53" s="120">
        <f t="shared" si="30"/>
        <v>241683.33333333328</v>
      </c>
      <c r="I53" s="120" t="e">
        <f t="shared" si="30"/>
        <v>#N/A</v>
      </c>
      <c r="J53" s="120" t="e">
        <f t="shared" si="30"/>
        <v>#N/A</v>
      </c>
      <c r="K53" s="120" t="e">
        <f t="shared" si="30"/>
        <v>#N/A</v>
      </c>
      <c r="L53" s="120" t="e">
        <f t="shared" si="30"/>
        <v>#N/A</v>
      </c>
      <c r="M53" s="120" t="e">
        <f t="shared" si="30"/>
        <v>#N/A</v>
      </c>
      <c r="N53" s="120" t="e">
        <f t="shared" si="30"/>
        <v>#N/A</v>
      </c>
      <c r="O53" s="121" t="e">
        <f t="shared" si="30"/>
        <v>#N/A</v>
      </c>
    </row>
    <row r="54" spans="2:15" x14ac:dyDescent="0.25">
      <c r="B54" s="98">
        <v>1</v>
      </c>
      <c r="C54" s="91" t="s">
        <v>748</v>
      </c>
      <c r="D54" s="131">
        <f>D53/D48</f>
        <v>0.7640937225755845</v>
      </c>
      <c r="E54" s="131">
        <f t="shared" ref="E54:O54" si="31">E53/E48</f>
        <v>0.78058803621872119</v>
      </c>
      <c r="F54" s="131">
        <f t="shared" si="31"/>
        <v>0.78803928145207203</v>
      </c>
      <c r="G54" s="131">
        <f t="shared" si="31"/>
        <v>0.78037096538630069</v>
      </c>
      <c r="H54" s="131">
        <f t="shared" si="31"/>
        <v>0.79590548588051269</v>
      </c>
      <c r="I54" s="131" t="e">
        <f t="shared" si="31"/>
        <v>#N/A</v>
      </c>
      <c r="J54" s="131" t="e">
        <f t="shared" si="31"/>
        <v>#N/A</v>
      </c>
      <c r="K54" s="131" t="e">
        <f t="shared" si="31"/>
        <v>#N/A</v>
      </c>
      <c r="L54" s="131" t="e">
        <f t="shared" si="31"/>
        <v>#N/A</v>
      </c>
      <c r="M54" s="131" t="e">
        <f t="shared" si="31"/>
        <v>#N/A</v>
      </c>
      <c r="N54" s="131" t="e">
        <f t="shared" si="31"/>
        <v>#N/A</v>
      </c>
      <c r="O54" s="132" t="e">
        <f t="shared" si="31"/>
        <v>#N/A</v>
      </c>
    </row>
    <row r="55" spans="2:15" x14ac:dyDescent="0.25">
      <c r="B55" s="98">
        <v>1</v>
      </c>
      <c r="C55" s="91" t="s">
        <v>745</v>
      </c>
      <c r="D55" s="92" t="e">
        <f>D25</f>
        <v>#N/A</v>
      </c>
      <c r="E55" s="92">
        <f t="shared" ref="E55:O55" si="32">E25</f>
        <v>320405.55555555562</v>
      </c>
      <c r="F55" s="92">
        <f t="shared" si="32"/>
        <v>277274.99999999994</v>
      </c>
      <c r="G55" s="92">
        <f t="shared" si="32"/>
        <v>291736.11111111112</v>
      </c>
      <c r="H55" s="92">
        <f t="shared" si="32"/>
        <v>241949.99999999994</v>
      </c>
      <c r="I55" s="92">
        <f t="shared" si="32"/>
        <v>250175.00000000003</v>
      </c>
      <c r="J55" s="92">
        <f t="shared" si="32"/>
        <v>259383.33333333346</v>
      </c>
      <c r="K55" s="92">
        <f t="shared" si="32"/>
        <v>217255.55555555559</v>
      </c>
      <c r="L55" s="92">
        <f t="shared" si="32"/>
        <v>236919.44444444432</v>
      </c>
      <c r="M55" s="92">
        <f t="shared" si="32"/>
        <v>256388.88888888888</v>
      </c>
      <c r="N55" s="92">
        <f t="shared" si="32"/>
        <v>285238.88888888899</v>
      </c>
      <c r="O55" s="93">
        <f t="shared" si="32"/>
        <v>278661.11111111118</v>
      </c>
    </row>
    <row r="56" spans="2:15" x14ac:dyDescent="0.25">
      <c r="B56" s="98">
        <v>1</v>
      </c>
      <c r="C56" s="91" t="s">
        <v>749</v>
      </c>
      <c r="D56" s="131" t="e">
        <f>D55/D50</f>
        <v>#N/A</v>
      </c>
      <c r="E56" s="131">
        <f t="shared" ref="E56:O56" si="33">E55/E50</f>
        <v>0.78201738328655312</v>
      </c>
      <c r="F56" s="131">
        <f t="shared" si="33"/>
        <v>0.76984598298640294</v>
      </c>
      <c r="G56" s="131">
        <f t="shared" si="33"/>
        <v>0.75175188072179611</v>
      </c>
      <c r="H56" s="131">
        <f t="shared" si="33"/>
        <v>0.77220823433455044</v>
      </c>
      <c r="I56" s="131">
        <f t="shared" si="33"/>
        <v>0.77597036143540277</v>
      </c>
      <c r="J56" s="131">
        <f t="shared" si="33"/>
        <v>0.77422724860705805</v>
      </c>
      <c r="K56" s="131">
        <f t="shared" si="33"/>
        <v>0.75953153223143732</v>
      </c>
      <c r="L56" s="131">
        <f t="shared" si="33"/>
        <v>0.76872673522545931</v>
      </c>
      <c r="M56" s="131">
        <f t="shared" si="33"/>
        <v>0.74907886834715676</v>
      </c>
      <c r="N56" s="131">
        <f t="shared" si="33"/>
        <v>0.75519404587675498</v>
      </c>
      <c r="O56" s="132">
        <f t="shared" si="33"/>
        <v>0.75776894837822761</v>
      </c>
    </row>
    <row r="57" spans="2:15" x14ac:dyDescent="0.25">
      <c r="B57" s="101">
        <v>1</v>
      </c>
      <c r="C57" s="94" t="s">
        <v>312</v>
      </c>
      <c r="D57" s="95" t="e">
        <f>D53-D55</f>
        <v>#N/A</v>
      </c>
      <c r="E57" s="95">
        <f t="shared" ref="E57:O57" si="34">E53-E55</f>
        <v>-6463.888888888876</v>
      </c>
      <c r="F57" s="95">
        <f t="shared" si="34"/>
        <v>3361.1111111111823</v>
      </c>
      <c r="G57" s="95">
        <f t="shared" si="34"/>
        <v>5108.3333333333139</v>
      </c>
      <c r="H57" s="95">
        <f t="shared" si="34"/>
        <v>-266.66666666665697</v>
      </c>
      <c r="I57" s="95" t="e">
        <f t="shared" si="34"/>
        <v>#N/A</v>
      </c>
      <c r="J57" s="95" t="e">
        <f t="shared" si="34"/>
        <v>#N/A</v>
      </c>
      <c r="K57" s="95" t="e">
        <f t="shared" si="34"/>
        <v>#N/A</v>
      </c>
      <c r="L57" s="95" t="e">
        <f t="shared" si="34"/>
        <v>#N/A</v>
      </c>
      <c r="M57" s="95" t="e">
        <f t="shared" si="34"/>
        <v>#N/A</v>
      </c>
      <c r="N57" s="95" t="e">
        <f t="shared" si="34"/>
        <v>#N/A</v>
      </c>
      <c r="O57" s="96" t="e">
        <f t="shared" si="34"/>
        <v>#N/A</v>
      </c>
    </row>
  </sheetData>
  <sheetProtection algorithmName="SHA-512" hashValue="LrlqDwrRLG3gpVQ/BCr2TIVK9YFiODzzMu3C69587qL/RBhxpfQchTT/3dmcJJ6QN3zapNP1xHmyEH3rDb72Qg==" saltValue="q2LyPwwhesJAaM0Z93YlC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B2:V22"/>
  <sheetViews>
    <sheetView topLeftCell="G17" zoomScaleNormal="100" workbookViewId="0">
      <selection activeCell="G17" sqref="A1:XFD1048576"/>
    </sheetView>
  </sheetViews>
  <sheetFormatPr defaultRowHeight="15" x14ac:dyDescent="0.25"/>
  <cols>
    <col min="1" max="1" width="3.28515625" style="56" customWidth="1"/>
    <col min="2" max="2" width="9.28515625" style="56" bestFit="1" customWidth="1"/>
    <col min="3" max="6" width="10.28515625" style="56" bestFit="1" customWidth="1"/>
    <col min="7" max="8" width="3.28515625" style="56" customWidth="1"/>
    <col min="9" max="9" width="23.28515625" style="56" bestFit="1" customWidth="1"/>
    <col min="10" max="10" width="20.5703125" style="56" bestFit="1" customWidth="1"/>
    <col min="11" max="11" width="10.28515625" style="56" bestFit="1" customWidth="1"/>
    <col min="12" max="15" width="10.5703125" style="56" bestFit="1" customWidth="1"/>
    <col min="16" max="16" width="10.28515625" style="56" bestFit="1" customWidth="1"/>
    <col min="17" max="22" width="10.5703125" style="56" bestFit="1" customWidth="1"/>
    <col min="23" max="16384" width="9.140625" style="56"/>
  </cols>
  <sheetData>
    <row r="2" spans="2:22" x14ac:dyDescent="0.25">
      <c r="I2" s="56" t="s">
        <v>6</v>
      </c>
    </row>
    <row r="3" spans="2:22" x14ac:dyDescent="0.25">
      <c r="B3" s="76" t="s">
        <v>17</v>
      </c>
      <c r="C3" s="76"/>
      <c r="D3" s="76"/>
      <c r="E3" s="76"/>
      <c r="F3" s="76"/>
      <c r="I3" s="77" t="s">
        <v>7</v>
      </c>
      <c r="J3" s="78" t="s">
        <v>8</v>
      </c>
    </row>
    <row r="4" spans="2:22" x14ac:dyDescent="0.25">
      <c r="B4" s="79"/>
      <c r="C4" s="80" t="s">
        <v>1</v>
      </c>
      <c r="D4" s="80" t="s">
        <v>2</v>
      </c>
      <c r="E4" s="80" t="s">
        <v>13</v>
      </c>
      <c r="F4" s="80" t="s">
        <v>16</v>
      </c>
      <c r="I4" s="81" t="s">
        <v>134</v>
      </c>
      <c r="J4" s="82" t="s">
        <v>135</v>
      </c>
    </row>
    <row r="5" spans="2:22" x14ac:dyDescent="0.25">
      <c r="B5" s="83"/>
      <c r="C5" s="83"/>
      <c r="D5" s="83"/>
      <c r="E5" s="83"/>
      <c r="F5" s="83"/>
      <c r="I5" s="81" t="s">
        <v>9</v>
      </c>
      <c r="J5" s="82" t="s">
        <v>136</v>
      </c>
    </row>
    <row r="6" spans="2:22" x14ac:dyDescent="0.25">
      <c r="B6" s="83" t="s">
        <v>0</v>
      </c>
      <c r="C6" s="84">
        <f ca="1">Рентабельность!$K$21</f>
        <v>0.22143938797308221</v>
      </c>
      <c r="D6" s="84">
        <f>Рентабельность!$K$20</f>
        <v>0.22846749955647794</v>
      </c>
      <c r="E6" s="84">
        <f ca="1">D6-C6</f>
        <v>7.0281115833957242E-3</v>
      </c>
      <c r="F6" s="85">
        <f ca="1">D6/C6</f>
        <v>1.0317383083819309</v>
      </c>
      <c r="I6" s="81"/>
      <c r="J6" s="86"/>
    </row>
    <row r="7" spans="2:22" x14ac:dyDescent="0.25">
      <c r="B7" s="83" t="s">
        <v>14</v>
      </c>
      <c r="C7" s="84" t="e">
        <f>Рентабельность!#REF!</f>
        <v>#REF!</v>
      </c>
      <c r="D7" s="84" t="e">
        <f>Рентабельность!#REF!</f>
        <v>#REF!</v>
      </c>
      <c r="E7" s="84" t="e">
        <f>D7-C7</f>
        <v>#REF!</v>
      </c>
      <c r="F7" s="85" t="e">
        <f>D7/C7</f>
        <v>#REF!</v>
      </c>
      <c r="I7" s="87"/>
      <c r="J7" s="88"/>
    </row>
    <row r="8" spans="2:22" x14ac:dyDescent="0.25">
      <c r="B8" s="83"/>
      <c r="C8" s="83"/>
      <c r="D8" s="83"/>
      <c r="E8" s="83"/>
      <c r="F8" s="83"/>
    </row>
    <row r="9" spans="2:22" x14ac:dyDescent="0.25">
      <c r="B9" s="83" t="s">
        <v>15</v>
      </c>
      <c r="C9" s="89" t="e">
        <f ca="1">C6-C7</f>
        <v>#REF!</v>
      </c>
      <c r="D9" s="89" t="e">
        <f>D6-D7</f>
        <v>#REF!</v>
      </c>
      <c r="E9" s="89" t="e">
        <f ca="1">D9-C9</f>
        <v>#REF!</v>
      </c>
      <c r="F9" s="85" t="e">
        <f ca="1">IF(C9&lt;0,(D9-C9)/ABS(C9)+1,D9/C9)</f>
        <v>#REF!</v>
      </c>
    </row>
    <row r="10" spans="2:22" x14ac:dyDescent="0.25">
      <c r="B10" s="83"/>
      <c r="C10" s="83"/>
      <c r="D10" s="83"/>
      <c r="E10" s="83"/>
      <c r="F10" s="83"/>
      <c r="I10" s="77" t="s">
        <v>11</v>
      </c>
      <c r="J10" s="90" t="s">
        <v>12</v>
      </c>
      <c r="K10" s="90">
        <f t="shared" ref="K10:U10" si="0">L10-1</f>
        <v>21</v>
      </c>
      <c r="L10" s="90">
        <f t="shared" si="0"/>
        <v>22</v>
      </c>
      <c r="M10" s="90">
        <f t="shared" si="0"/>
        <v>23</v>
      </c>
      <c r="N10" s="90">
        <f t="shared" si="0"/>
        <v>24</v>
      </c>
      <c r="O10" s="90">
        <f t="shared" si="0"/>
        <v>25</v>
      </c>
      <c r="P10" s="90">
        <f t="shared" si="0"/>
        <v>26</v>
      </c>
      <c r="Q10" s="90">
        <f t="shared" si="0"/>
        <v>27</v>
      </c>
      <c r="R10" s="90">
        <f t="shared" si="0"/>
        <v>28</v>
      </c>
      <c r="S10" s="90">
        <f t="shared" si="0"/>
        <v>29</v>
      </c>
      <c r="T10" s="90">
        <f t="shared" si="0"/>
        <v>30</v>
      </c>
      <c r="U10" s="90">
        <f t="shared" si="0"/>
        <v>31</v>
      </c>
      <c r="V10" s="78">
        <f>ВыбДат</f>
        <v>32</v>
      </c>
    </row>
    <row r="11" spans="2:22" x14ac:dyDescent="0.25">
      <c r="I11" s="81" t="s">
        <v>34</v>
      </c>
      <c r="J11" s="91">
        <f>MATCH(I11,код,0)</f>
        <v>43</v>
      </c>
      <c r="K11" s="92">
        <f t="shared" ref="K11:V11" si="1">INDEX(база,$J11,K$10)</f>
        <v>1551166.6666666665</v>
      </c>
      <c r="L11" s="92">
        <f t="shared" si="1"/>
        <v>2023333.3333333333</v>
      </c>
      <c r="M11" s="92">
        <f t="shared" si="1"/>
        <v>2532500</v>
      </c>
      <c r="N11" s="92">
        <f t="shared" si="1"/>
        <v>7239926.3833333338</v>
      </c>
      <c r="O11" s="92">
        <f t="shared" si="1"/>
        <v>1483542.2166666666</v>
      </c>
      <c r="P11" s="92" t="e">
        <f t="shared" si="1"/>
        <v>#N/A</v>
      </c>
      <c r="Q11" s="92" t="e">
        <f t="shared" si="1"/>
        <v>#N/A</v>
      </c>
      <c r="R11" s="92" t="e">
        <f t="shared" si="1"/>
        <v>#N/A</v>
      </c>
      <c r="S11" s="92" t="e">
        <f t="shared" si="1"/>
        <v>#N/A</v>
      </c>
      <c r="T11" s="92" t="e">
        <f t="shared" si="1"/>
        <v>#N/A</v>
      </c>
      <c r="U11" s="92" t="e">
        <f t="shared" si="1"/>
        <v>#N/A</v>
      </c>
      <c r="V11" s="93" t="e">
        <f t="shared" si="1"/>
        <v>#N/A</v>
      </c>
    </row>
    <row r="12" spans="2:22" x14ac:dyDescent="0.25">
      <c r="I12" s="81" t="s">
        <v>64</v>
      </c>
      <c r="J12" s="91"/>
      <c r="K12" s="92">
        <f ca="1">SUMIFS(OFFSET(Матрица_like!$E$1,0,K$10,10000,1),INDIRECT("Матрица_like!$E$1:$E$10000"),$I12)</f>
        <v>1627667.0164393145</v>
      </c>
      <c r="L12" s="92">
        <f ca="1">SUMIFS(OFFSET(Матрица_like!$E$1,0,L$10,10000,1),INDIRECT("Матрица_like!$E$1:$E$10000"),$I12)</f>
        <v>2173655.9487162125</v>
      </c>
      <c r="M12" s="92">
        <f ca="1">SUMIFS(OFFSET(Матрица_like!$E$1,0,M$10,10000,1),INDIRECT("Матрица_like!$E$1:$E$10000"),$I12)</f>
        <v>2159560.5116431615</v>
      </c>
      <c r="N12" s="92">
        <f ca="1">SUMIFS(OFFSET(Матрица_like!$E$1,0,N$10,10000,1),INDIRECT("Матрица_like!$E$1:$E$10000"),$I12)</f>
        <v>5000000</v>
      </c>
      <c r="O12" s="92">
        <f ca="1">SUMIFS(OFFSET(Матрица_like!$E$1,0,O$10,10000,1),INDIRECT("Матрица_like!$E$1:$E$10000"),$I12)</f>
        <v>2691330.1262368541</v>
      </c>
      <c r="P12" s="92">
        <f ca="1">SUMIFS(OFFSET(Матрица_like!$E$1,0,P$10,10000,1),INDIRECT("Матрица_like!$E$1:$E$10000"),$I12)</f>
        <v>1561433.1284813739</v>
      </c>
      <c r="Q12" s="92" t="e">
        <f ca="1">SUMIFS(OFFSET(Матрица_like!$E$1,0,Q$10,10000,1),INDIRECT("Матрица_like!$E$1:$E$10000"),$I12)</f>
        <v>#N/A</v>
      </c>
      <c r="R12" s="92" t="e">
        <f ca="1">SUMIFS(OFFSET(Матрица_like!$E$1,0,R$10,10000,1),INDIRECT("Матрица_like!$E$1:$E$10000"),$I12)</f>
        <v>#N/A</v>
      </c>
      <c r="S12" s="92" t="e">
        <f ca="1">SUMIFS(OFFSET(Матрица_like!$E$1,0,S$10,10000,1),INDIRECT("Матрица_like!$E$1:$E$10000"),$I12)</f>
        <v>#N/A</v>
      </c>
      <c r="T12" s="92" t="e">
        <f ca="1">SUMIFS(OFFSET(Матрица_like!$E$1,0,T$10,10000,1),INDIRECT("Матрица_like!$E$1:$E$10000"),$I12)</f>
        <v>#N/A</v>
      </c>
      <c r="U12" s="92" t="e">
        <f ca="1">SUMIFS(OFFSET(Матрица_like!$E$1,0,U$10,10000,1),INDIRECT("Матрица_like!$E$1:$E$10000"),$I12)</f>
        <v>#N/A</v>
      </c>
      <c r="V12" s="93" t="e">
        <f ca="1">SUMIFS(OFFSET(Матрица_like!$E$1,0,V$10,10000,1),INDIRECT("Матрица_like!$E$1:$E$10000"),$I12)</f>
        <v>#N/A</v>
      </c>
    </row>
    <row r="13" spans="2:22" x14ac:dyDescent="0.25">
      <c r="I13" s="81" t="s">
        <v>222</v>
      </c>
      <c r="J13" s="91">
        <f>MATCH(I13,код,0)</f>
        <v>47</v>
      </c>
      <c r="K13" s="92">
        <f t="shared" ref="K13:V13" si="2">INDEX(база,$J13,K$10)</f>
        <v>174243.33333333334</v>
      </c>
      <c r="L13" s="92">
        <f t="shared" si="2"/>
        <v>191750</v>
      </c>
      <c r="M13" s="92">
        <f t="shared" si="2"/>
        <v>173250</v>
      </c>
      <c r="N13" s="92">
        <f t="shared" si="2"/>
        <v>59000.000000000007</v>
      </c>
      <c r="O13" s="92">
        <f t="shared" si="2"/>
        <v>55166.666666666664</v>
      </c>
      <c r="P13" s="92" t="e">
        <f t="shared" si="2"/>
        <v>#N/A</v>
      </c>
      <c r="Q13" s="92" t="e">
        <f t="shared" si="2"/>
        <v>#N/A</v>
      </c>
      <c r="R13" s="92" t="e">
        <f t="shared" si="2"/>
        <v>#N/A</v>
      </c>
      <c r="S13" s="92" t="e">
        <f t="shared" si="2"/>
        <v>#N/A</v>
      </c>
      <c r="T13" s="92" t="e">
        <f t="shared" si="2"/>
        <v>#N/A</v>
      </c>
      <c r="U13" s="92" t="e">
        <f t="shared" si="2"/>
        <v>#N/A</v>
      </c>
      <c r="V13" s="93" t="e">
        <f t="shared" si="2"/>
        <v>#N/A</v>
      </c>
    </row>
    <row r="14" spans="2:22" x14ac:dyDescent="0.25">
      <c r="I14" s="87" t="s">
        <v>239</v>
      </c>
      <c r="J14" s="94"/>
      <c r="K14" s="95">
        <f ca="1">SUMIFS(OFFSET(Матрица_like!$E$1,0,K$10,10000,1),INDIRECT("Матрица_like!$E$1:$E$10000"),$I14)</f>
        <v>331116.30529109575</v>
      </c>
      <c r="L14" s="95">
        <f ca="1">SUMIFS(OFFSET(Матрица_like!$E$1,0,L$10,10000,1),INDIRECT("Матрица_like!$E$1:$E$10000"),$I14)</f>
        <v>77743.007795000056</v>
      </c>
      <c r="M14" s="95">
        <f ca="1">SUMIFS(OFFSET(Матрица_like!$E$1,0,M$10,10000,1),INDIRECT("Матрица_like!$E$1:$E$10000"),$I14)</f>
        <v>29035.551640312777</v>
      </c>
      <c r="N14" s="95">
        <f ca="1">SUMIFS(OFFSET(Матрица_like!$E$1,0,N$10,10000,1),INDIRECT("Матрица_like!$E$1:$E$10000"),$I14)</f>
        <v>23333.333333333336</v>
      </c>
      <c r="O14" s="95">
        <f ca="1">SUMIFS(OFFSET(Матрица_like!$E$1,0,O$10,10000,1),INDIRECT("Матрица_like!$E$1:$E$10000"),$I14)</f>
        <v>33621.584420559753</v>
      </c>
      <c r="P14" s="95">
        <f ca="1">SUMIFS(OFFSET(Матрица_like!$E$1,0,P$10,10000,1),INDIRECT("Матрица_like!$E$1:$E$10000"),$I14)</f>
        <v>0</v>
      </c>
      <c r="Q14" s="95" t="e">
        <f ca="1">SUMIFS(OFFSET(Матрица_like!$E$1,0,Q$10,10000,1),INDIRECT("Матрица_like!$E$1:$E$10000"),$I14)</f>
        <v>#N/A</v>
      </c>
      <c r="R14" s="95" t="e">
        <f ca="1">SUMIFS(OFFSET(Матрица_like!$E$1,0,R$10,10000,1),INDIRECT("Матрица_like!$E$1:$E$10000"),$I14)</f>
        <v>#N/A</v>
      </c>
      <c r="S14" s="95" t="e">
        <f ca="1">SUMIFS(OFFSET(Матрица_like!$E$1,0,S$10,10000,1),INDIRECT("Матрица_like!$E$1:$E$10000"),$I14)</f>
        <v>#N/A</v>
      </c>
      <c r="T14" s="95" t="e">
        <f ca="1">SUMIFS(OFFSET(Матрица_like!$E$1,0,T$10,10000,1),INDIRECT("Матрица_like!$E$1:$E$10000"),$I14)</f>
        <v>#N/A</v>
      </c>
      <c r="U14" s="95" t="e">
        <f ca="1">SUMIFS(OFFSET(Матрица_like!$E$1,0,U$10,10000,1),INDIRECT("Матрица_like!$E$1:$E$10000"),$I14)</f>
        <v>#N/A</v>
      </c>
      <c r="V14" s="96" t="e">
        <f ca="1">SUMIFS(OFFSET(Матрица_like!$E$1,0,V$10,10000,1),INDIRECT("Матрица_like!$E$1:$E$10000"),$I14)</f>
        <v>#N/A</v>
      </c>
    </row>
    <row r="17" spans="9:22" x14ac:dyDescent="0.25">
      <c r="K17" s="56">
        <f>Таблица!D23</f>
        <v>2019</v>
      </c>
      <c r="L17" s="56">
        <f>Таблица!E23</f>
        <v>2019</v>
      </c>
      <c r="M17" s="56">
        <f>Таблица!F23</f>
        <v>2019</v>
      </c>
      <c r="N17" s="56">
        <f>Таблица!G23</f>
        <v>2019</v>
      </c>
      <c r="O17" s="56">
        <f>Таблица!H23</f>
        <v>2020</v>
      </c>
      <c r="P17" s="56">
        <f>Таблица!I23</f>
        <v>2020</v>
      </c>
      <c r="Q17" s="56">
        <f>Таблица!J23</f>
        <v>2020</v>
      </c>
      <c r="R17" s="56">
        <f>Таблица!K23</f>
        <v>2020</v>
      </c>
      <c r="S17" s="56">
        <f>Таблица!L23</f>
        <v>2020</v>
      </c>
      <c r="T17" s="56">
        <f>Таблица!M23</f>
        <v>2020</v>
      </c>
      <c r="U17" s="56">
        <f>Таблица!N23</f>
        <v>2020</v>
      </c>
      <c r="V17" s="56">
        <f>Таблица!O23</f>
        <v>2020</v>
      </c>
    </row>
    <row r="18" spans="9:22" x14ac:dyDescent="0.25">
      <c r="K18" s="97">
        <f>IF(J17&lt;&gt;K17,K17,"")</f>
        <v>2019</v>
      </c>
      <c r="L18" s="97" t="str">
        <f t="shared" ref="L18:V18" si="3">IF(K17&lt;&gt;L17,L17,"")</f>
        <v/>
      </c>
      <c r="M18" s="97" t="str">
        <f t="shared" si="3"/>
        <v/>
      </c>
      <c r="N18" s="97" t="str">
        <f t="shared" si="3"/>
        <v/>
      </c>
      <c r="O18" s="97">
        <f t="shared" si="3"/>
        <v>2020</v>
      </c>
      <c r="P18" s="97" t="str">
        <f t="shared" si="3"/>
        <v/>
      </c>
      <c r="Q18" s="97" t="str">
        <f t="shared" si="3"/>
        <v/>
      </c>
      <c r="R18" s="97" t="str">
        <f t="shared" si="3"/>
        <v/>
      </c>
      <c r="S18" s="97" t="str">
        <f t="shared" si="3"/>
        <v/>
      </c>
      <c r="T18" s="97" t="str">
        <f t="shared" si="3"/>
        <v/>
      </c>
      <c r="U18" s="97" t="str">
        <f t="shared" si="3"/>
        <v/>
      </c>
      <c r="V18" s="97" t="str">
        <f t="shared" si="3"/>
        <v/>
      </c>
    </row>
    <row r="19" spans="9:22" x14ac:dyDescent="0.25">
      <c r="I19" s="77" t="s">
        <v>92</v>
      </c>
      <c r="J19" s="90"/>
      <c r="K19" s="90" t="str">
        <f>Таблица!D25</f>
        <v>сен</v>
      </c>
      <c r="L19" s="90" t="str">
        <f>Таблица!E25</f>
        <v>окт</v>
      </c>
      <c r="M19" s="90" t="str">
        <f>Таблица!F25</f>
        <v>ноя</v>
      </c>
      <c r="N19" s="90" t="str">
        <f>Таблица!G25</f>
        <v>дек</v>
      </c>
      <c r="O19" s="90" t="str">
        <f>Таблица!H25</f>
        <v>янв</v>
      </c>
      <c r="P19" s="90" t="str">
        <f>Таблица!I25</f>
        <v>фев</v>
      </c>
      <c r="Q19" s="90" t="str">
        <f>Таблица!J25</f>
        <v>мар</v>
      </c>
      <c r="R19" s="90" t="str">
        <f>Таблица!K25</f>
        <v>апр</v>
      </c>
      <c r="S19" s="90" t="str">
        <f>Таблица!L25</f>
        <v>май</v>
      </c>
      <c r="T19" s="90" t="str">
        <f>Таблица!M25</f>
        <v>июн</v>
      </c>
      <c r="U19" s="90" t="str">
        <f>Таблица!N25</f>
        <v>июл</v>
      </c>
      <c r="V19" s="78" t="str">
        <f>Таблица!O25</f>
        <v>авг</v>
      </c>
    </row>
    <row r="20" spans="9:22" x14ac:dyDescent="0.25">
      <c r="I20" s="98">
        <v>1</v>
      </c>
      <c r="J20" s="91" t="s">
        <v>137</v>
      </c>
      <c r="K20" s="99">
        <f>Таблица!D30/(Таблица!D26-IF(Детал&lt;28,0,(K11/Таблица!делитель+K13/Таблица!делитель)))</f>
        <v>0.22846749955647794</v>
      </c>
      <c r="L20" s="99">
        <f>Таблица!E30/(Таблица!E26-IF(Детал&lt;28,0,(L11/Таблица!делитель+L13/Таблица!делитель)))</f>
        <v>0.22410275314144479</v>
      </c>
      <c r="M20" s="99">
        <f>Таблица!F30/(Таблица!F26-IF(Детал&lt;28,0,(M11/Таблица!делитель+M13/Таблица!делитель)))</f>
        <v>0.23352405794639358</v>
      </c>
      <c r="N20" s="99">
        <f>Таблица!G30/(Таблица!G26-IF(Детал&lt;28,0,(N11/Таблица!делитель+N13/Таблица!делитель)))</f>
        <v>0.2485245880492975</v>
      </c>
      <c r="O20" s="99">
        <f>Таблица!H30/(Таблица!H26-IF(Детал&lt;28,0,(O11/Таблица!делитель+O13/Таблица!делитель)))</f>
        <v>0.23720007367020293</v>
      </c>
      <c r="P20" s="99" t="e">
        <f>Таблица!I30/(Таблица!I26-IF(Детал&lt;28,0,(P11/Таблица!делитель+P13/Таблица!делитель)))</f>
        <v>#N/A</v>
      </c>
      <c r="Q20" s="99" t="e">
        <f>Таблица!J30/(Таблица!J26-IF(Детал&lt;28,0,(Q11/Таблица!делитель+Q13/Таблица!делитель)))</f>
        <v>#N/A</v>
      </c>
      <c r="R20" s="99" t="e">
        <f>Таблица!K30/(Таблица!K26-IF(Детал&lt;28,0,(R11/Таблица!делитель+R13/Таблица!делитель)))</f>
        <v>#N/A</v>
      </c>
      <c r="S20" s="99" t="e">
        <f>Таблица!L30/(Таблица!L26-IF(Детал&lt;28,0,(S11/Таблица!делитель+S13/Таблица!делитель)))</f>
        <v>#N/A</v>
      </c>
      <c r="T20" s="99" t="e">
        <f>Таблица!M30/(Таблица!M26-IF(Детал&lt;28,0,(T11/Таблица!делитель+T13/Таблица!делитель)))</f>
        <v>#N/A</v>
      </c>
      <c r="U20" s="99" t="e">
        <f>Таблица!N30/(Таблица!N26-IF(Детал&lt;28,0,(U11/Таблица!делитель+U13/Таблица!делитель)))</f>
        <v>#N/A</v>
      </c>
      <c r="V20" s="100" t="e">
        <f>Таблица!O30/(Таблица!O26-IF(Детал&lt;28,0,(V11/Таблица!делитель+V13/Таблица!делитель)))</f>
        <v>#N/A</v>
      </c>
    </row>
    <row r="21" spans="9:22" x14ac:dyDescent="0.25">
      <c r="I21" s="98">
        <v>1</v>
      </c>
      <c r="J21" s="91" t="s">
        <v>138</v>
      </c>
      <c r="K21" s="99">
        <f ca="1">Таблица!D31/(Таблица!D27-IF(Детал&lt;28,0,(K12/Таблица!делитель+K14/Таблица!делитель)))</f>
        <v>0.22143938797308221</v>
      </c>
      <c r="L21" s="99">
        <f ca="1">Таблица!E31/(Таблица!E27-IF(Детал&lt;28,0,(L12/Таблица!делитель+L14/Таблица!делитель)))</f>
        <v>0.23079056411672652</v>
      </c>
      <c r="M21" s="99">
        <f ca="1">Таблица!F31/(Таблица!F27-IF(Детал&lt;28,0,(M12/Таблица!делитель+M14/Таблица!делитель)))</f>
        <v>0.22658718057178612</v>
      </c>
      <c r="N21" s="99">
        <f ca="1">Таблица!G31/(Таблица!G27-IF(Детал&lt;28,0,(N12/Таблица!делитель+N14/Таблица!делитель)))</f>
        <v>0.24771997452998795</v>
      </c>
      <c r="O21" s="99">
        <f ca="1">Таблица!H31/(Таблица!H27-IF(Детал&lt;28,0,(O12/Таблица!делитель+O14/Таблица!делитель)))</f>
        <v>0.23396160698646307</v>
      </c>
      <c r="P21" s="99">
        <f ca="1">Таблица!I31/(Таблица!I27-IF(Детал&lt;28,0,(P12/Таблица!делитель+P14/Таблица!делитель)))</f>
        <v>0.22237564664119758</v>
      </c>
      <c r="Q21" s="99" t="e">
        <f ca="1">Таблица!J31/(Таблица!J27-IF(Детал&lt;28,0,(Q12/Таблица!делитель+Q14/Таблица!делитель)))</f>
        <v>#N/A</v>
      </c>
      <c r="R21" s="99" t="e">
        <f ca="1">Таблица!K31/(Таблица!K27-IF(Детал&lt;28,0,(R12/Таблица!делитель+R14/Таблица!делитель)))</f>
        <v>#N/A</v>
      </c>
      <c r="S21" s="99" t="e">
        <f ca="1">Таблица!L31/(Таблица!L27-IF(Детал&lt;28,0,(S12/Таблица!делитель+S14/Таблица!делитель)))</f>
        <v>#N/A</v>
      </c>
      <c r="T21" s="99" t="e">
        <f ca="1">Таблица!M31/(Таблица!M27-IF(Детал&lt;28,0,(T12/Таблица!делитель+T14/Таблица!делитель)))</f>
        <v>#N/A</v>
      </c>
      <c r="U21" s="99" t="e">
        <f ca="1">Таблица!N31/(Таблица!N27-IF(Детал&lt;28,0,(U12/Таблица!делитель+U14/Таблица!делитель)))</f>
        <v>#N/A</v>
      </c>
      <c r="V21" s="100" t="e">
        <f ca="1">Таблица!O31/(Таблица!O27-IF(Детал&lt;28,0,(V12/Таблица!делитель+V14/Таблица!делитель)))</f>
        <v>#N/A</v>
      </c>
    </row>
    <row r="22" spans="9:22" x14ac:dyDescent="0.25">
      <c r="I22" s="101">
        <v>1</v>
      </c>
      <c r="J22" s="94" t="s">
        <v>139</v>
      </c>
      <c r="K22" s="102">
        <f ca="1">(K20-K21)*IF($I22,$I22,NA())</f>
        <v>7.0281115833957242E-3</v>
      </c>
      <c r="L22" s="102">
        <f t="shared" ref="L22:V22" ca="1" si="4">(L20-L21)*IF($I22,$I22,NA())</f>
        <v>-6.6878109752817327E-3</v>
      </c>
      <c r="M22" s="102">
        <f t="shared" ca="1" si="4"/>
        <v>6.9368773746074641E-3</v>
      </c>
      <c r="N22" s="102">
        <f t="shared" ca="1" si="4"/>
        <v>8.0461351930954939E-4</v>
      </c>
      <c r="O22" s="102">
        <f t="shared" ca="1" si="4"/>
        <v>3.2384666837398657E-3</v>
      </c>
      <c r="P22" s="102" t="e">
        <f t="shared" ca="1" si="4"/>
        <v>#N/A</v>
      </c>
      <c r="Q22" s="102" t="e">
        <f t="shared" ca="1" si="4"/>
        <v>#N/A</v>
      </c>
      <c r="R22" s="102" t="e">
        <f t="shared" ca="1" si="4"/>
        <v>#N/A</v>
      </c>
      <c r="S22" s="102" t="e">
        <f t="shared" ca="1" si="4"/>
        <v>#N/A</v>
      </c>
      <c r="T22" s="102" t="e">
        <f t="shared" ca="1" si="4"/>
        <v>#N/A</v>
      </c>
      <c r="U22" s="102" t="e">
        <f t="shared" ca="1" si="4"/>
        <v>#N/A</v>
      </c>
      <c r="V22" s="103" t="e">
        <f t="shared" ca="1" si="4"/>
        <v>#N/A</v>
      </c>
    </row>
  </sheetData>
  <sheetProtection algorithmName="SHA-512" hashValue="kD8aNJXw0DAk6XV6yrMHXSwXBA6sdtIz/ZCMvmi4/TWDAWT2tBiFKtYEuS0JCusTi7FnnhrzRjFxxJj7A6dS3Q==" saltValue="d4ZgkpTDBxUlZgbnTQgM3Q==" spinCount="100000" sheet="1" formatCells="0" formatColumns="0" formatRows="0" insertColumns="0" insertRows="0" insertHyperlinks="0" deleteColumns="0" deleteRows="0" sort="0" autoFilter="0" pivotTables="0"/>
  <conditionalFormatting sqref="F6">
    <cfRule type="iconSet" priority="3">
      <iconSet>
        <cfvo type="percent" val="0"/>
        <cfvo type="num" val="0.9"/>
        <cfvo type="num" val="1"/>
      </iconSet>
    </cfRule>
  </conditionalFormatting>
  <conditionalFormatting sqref="F7">
    <cfRule type="iconSet" priority="2">
      <iconSet reverse="1">
        <cfvo type="percent" val="0"/>
        <cfvo type="num" val="0.9"/>
        <cfvo type="num" val="1"/>
      </iconSet>
    </cfRule>
  </conditionalFormatting>
  <conditionalFormatting sqref="F9">
    <cfRule type="iconSet" priority="1">
      <iconSet>
        <cfvo type="percent" val="0"/>
        <cfvo type="num" val="0.9"/>
        <cfvo type="num" val="1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B2:O31"/>
  <sheetViews>
    <sheetView showGridLines="0" zoomScale="75" zoomScaleNormal="75" workbookViewId="0">
      <selection activeCell="F8" sqref="F8"/>
    </sheetView>
  </sheetViews>
  <sheetFormatPr defaultRowHeight="15" x14ac:dyDescent="0.25"/>
  <cols>
    <col min="1" max="1" width="8.85546875" customWidth="1"/>
    <col min="2" max="2" width="17.28515625" bestFit="1" customWidth="1"/>
    <col min="3" max="4" width="11.140625" bestFit="1" customWidth="1"/>
    <col min="5" max="5" width="12.7109375" customWidth="1"/>
    <col min="9" max="9" width="4.42578125" customWidth="1"/>
    <col min="10" max="10" width="4.5703125" customWidth="1"/>
    <col min="11" max="12" width="11.140625" bestFit="1" customWidth="1"/>
    <col min="13" max="13" width="7.5703125" customWidth="1"/>
    <col min="14" max="14" width="3.42578125" customWidth="1"/>
    <col min="15" max="15" width="7.140625" bestFit="1" customWidth="1"/>
  </cols>
  <sheetData>
    <row r="2" spans="2:15" ht="22.5" x14ac:dyDescent="0.3">
      <c r="B2" s="43" t="str">
        <f>Таблица!$D$25</f>
        <v>сен</v>
      </c>
      <c r="C2" s="44">
        <f>Таблица!$D$24</f>
        <v>2019</v>
      </c>
      <c r="D2" s="44"/>
      <c r="E2" s="18" t="s">
        <v>335</v>
      </c>
      <c r="F2" s="18"/>
      <c r="G2" s="19"/>
      <c r="H2" s="19"/>
      <c r="I2" s="19"/>
      <c r="J2" s="19"/>
      <c r="K2" s="19"/>
      <c r="L2" s="19"/>
      <c r="M2" s="40"/>
      <c r="N2" s="39"/>
      <c r="O2" s="19"/>
    </row>
    <row r="4" spans="2:15" x14ac:dyDescent="0.25">
      <c r="C4" s="38"/>
      <c r="J4" s="41"/>
      <c r="K4" s="42" t="s">
        <v>247</v>
      </c>
      <c r="L4" s="14"/>
      <c r="M4" s="14"/>
      <c r="N4" s="14"/>
      <c r="O4" s="49" t="str">
        <f>IF(Таблица!$C$13=55,("Запасы"),(""))</f>
        <v>Запасы</v>
      </c>
    </row>
    <row r="5" spans="2:15" x14ac:dyDescent="0.25">
      <c r="B5" s="133" t="s">
        <v>338</v>
      </c>
      <c r="C5" s="133"/>
      <c r="D5" s="133"/>
      <c r="E5" s="133"/>
      <c r="F5" s="133"/>
      <c r="G5" s="133"/>
      <c r="I5" s="20"/>
      <c r="J5" s="8" t="s">
        <v>815</v>
      </c>
      <c r="K5" s="8"/>
      <c r="L5" s="8"/>
      <c r="M5" s="8"/>
      <c r="N5" s="8"/>
      <c r="O5" s="51">
        <f>IF(Таблица2!$C$11=28,Таблица2!R11,(""))</f>
        <v>7.3408970330566441E-3</v>
      </c>
    </row>
    <row r="6" spans="2:15" x14ac:dyDescent="0.25">
      <c r="B6" s="21"/>
      <c r="C6" s="30">
        <f>$C$2</f>
        <v>2019</v>
      </c>
      <c r="D6" s="30">
        <f>C6-1</f>
        <v>2018</v>
      </c>
      <c r="E6" s="30">
        <f>C6-2</f>
        <v>2017</v>
      </c>
      <c r="F6" s="30" t="s">
        <v>329</v>
      </c>
      <c r="G6" s="30" t="s">
        <v>330</v>
      </c>
      <c r="I6" s="20"/>
      <c r="J6" s="8" t="s">
        <v>824</v>
      </c>
      <c r="K6" s="8"/>
      <c r="L6" s="8"/>
      <c r="M6" s="8"/>
      <c r="N6" s="8"/>
      <c r="O6" s="48">
        <f>IF(Таблица2!$C$11=28,Таблица2!R12,(""))</f>
        <v>7.01807361925631E-3</v>
      </c>
    </row>
    <row r="7" spans="2:15" x14ac:dyDescent="0.25">
      <c r="B7" s="26"/>
      <c r="C7" s="31"/>
      <c r="D7" s="31"/>
      <c r="E7" s="31"/>
      <c r="F7" s="34"/>
      <c r="G7" s="35"/>
      <c r="I7" s="20"/>
      <c r="J7" s="8" t="s">
        <v>816</v>
      </c>
      <c r="K7" s="8"/>
      <c r="L7" s="8"/>
      <c r="M7" s="8"/>
      <c r="N7" s="8"/>
      <c r="O7" s="48">
        <f>IF(Таблица2!$C$11=28,Таблица2!R13,(""))</f>
        <v>2.9690280643381237E-3</v>
      </c>
    </row>
    <row r="8" spans="2:15" x14ac:dyDescent="0.25">
      <c r="B8" s="26" t="s">
        <v>337</v>
      </c>
      <c r="C8" s="31">
        <f>Таблица2!$D$30</f>
        <v>71076009.419166669</v>
      </c>
      <c r="D8" s="31">
        <f>Таблица2!$D$31</f>
        <v>66320846.876000002</v>
      </c>
      <c r="E8" s="31" t="e">
        <f>Таблица2!$D$32</f>
        <v>#N/A</v>
      </c>
      <c r="F8" s="45">
        <f>C8/D8</f>
        <v>1.0716993640334145</v>
      </c>
      <c r="G8" s="45" t="e">
        <f>C8/E8</f>
        <v>#N/A</v>
      </c>
      <c r="I8" s="20"/>
      <c r="J8" s="8" t="s">
        <v>817</v>
      </c>
      <c r="K8" s="8"/>
      <c r="L8" s="8"/>
      <c r="M8" s="8"/>
      <c r="N8" s="8"/>
      <c r="O8" s="48">
        <f>IF(Таблица2!$C$11=28,Таблица2!R14,(""))</f>
        <v>2.1728381760417262E-3</v>
      </c>
    </row>
    <row r="9" spans="2:15" x14ac:dyDescent="0.25">
      <c r="B9" s="26" t="s">
        <v>336</v>
      </c>
      <c r="C9" s="31">
        <f>Таблица2!$D$35</f>
        <v>27.490645241239797</v>
      </c>
      <c r="D9" s="31">
        <f>Таблица2!$D$36</f>
        <v>25.883579056374835</v>
      </c>
      <c r="E9" s="31" t="e">
        <f>Таблица2!$D$37</f>
        <v>#N/A</v>
      </c>
      <c r="F9" s="46">
        <f>C9/D9</f>
        <v>1.0620882522221811</v>
      </c>
      <c r="G9" s="46" t="e">
        <f>C9/E9</f>
        <v>#N/A</v>
      </c>
      <c r="I9" s="20"/>
      <c r="J9" s="8" t="s">
        <v>818</v>
      </c>
      <c r="K9" s="8"/>
      <c r="L9" s="8"/>
      <c r="M9" s="8"/>
      <c r="N9" s="8"/>
      <c r="O9" s="48">
        <f>IF(Таблица2!$C$11=28,Таблица2!R15,(""))</f>
        <v>1.8074546913437683E-3</v>
      </c>
    </row>
    <row r="10" spans="2:15" x14ac:dyDescent="0.25">
      <c r="B10" s="26"/>
      <c r="C10" s="33"/>
      <c r="D10" s="33"/>
      <c r="E10" s="33"/>
      <c r="F10" s="37"/>
      <c r="G10" s="8"/>
      <c r="I10" s="20"/>
      <c r="J10" s="8" t="s">
        <v>819</v>
      </c>
      <c r="K10" s="8"/>
      <c r="L10" s="8"/>
      <c r="M10" s="8"/>
      <c r="N10" s="8"/>
      <c r="O10" s="48">
        <f>IF(Таблица2!$C$11=28,Таблица2!R16,(""))</f>
        <v>9.7793663292792508E-3</v>
      </c>
    </row>
    <row r="11" spans="2:15" x14ac:dyDescent="0.25">
      <c r="I11" s="20"/>
      <c r="J11" s="8" t="s">
        <v>820</v>
      </c>
      <c r="K11" s="8"/>
      <c r="L11" s="8"/>
      <c r="M11" s="8"/>
      <c r="N11" s="8"/>
      <c r="O11" s="48">
        <f>IF(Таблица2!$C$11=28,Таблица2!R17,(""))</f>
        <v>7.0507616296316767E-3</v>
      </c>
    </row>
    <row r="12" spans="2:15" x14ac:dyDescent="0.25">
      <c r="I12" s="20"/>
      <c r="J12" s="8" t="s">
        <v>821</v>
      </c>
      <c r="K12" s="8"/>
      <c r="L12" s="8"/>
      <c r="M12" s="8"/>
      <c r="N12" s="8"/>
      <c r="O12" s="48">
        <f>IF(Таблица2!$C$11=28,Таблица2!R18,(""))</f>
        <v>7.5650584643215729E-3</v>
      </c>
    </row>
    <row r="13" spans="2:15" x14ac:dyDescent="0.25">
      <c r="I13" s="20"/>
      <c r="J13" s="8" t="s">
        <v>822</v>
      </c>
      <c r="K13" s="8"/>
      <c r="L13" s="8"/>
      <c r="M13" s="8"/>
      <c r="N13" s="8"/>
      <c r="O13" s="48">
        <f>IF(Таблица2!$C$11=28,Таблица2!R19,(""))</f>
        <v>3.9277200415163617E-4</v>
      </c>
    </row>
    <row r="14" spans="2:15" x14ac:dyDescent="0.25">
      <c r="I14" s="20"/>
      <c r="J14" s="8" t="s">
        <v>823</v>
      </c>
      <c r="K14" s="8"/>
      <c r="L14" s="8"/>
      <c r="M14" s="8"/>
      <c r="N14" s="8"/>
      <c r="O14" s="48">
        <f>IF(Таблица2!$C$11=28,Таблица2!R20,(""))</f>
        <v>4.012136711065371E-3</v>
      </c>
    </row>
    <row r="15" spans="2:15" x14ac:dyDescent="0.25">
      <c r="I15" s="20"/>
      <c r="J15" s="8" t="s">
        <v>825</v>
      </c>
      <c r="K15" s="8"/>
      <c r="L15" s="8"/>
      <c r="M15" s="8"/>
      <c r="N15" s="8"/>
      <c r="O15" s="48">
        <f>IF(Таблица2!$C$11=28,Таблица2!R21,(""))</f>
        <v>4.3169746844367901E-4</v>
      </c>
    </row>
    <row r="16" spans="2:15" x14ac:dyDescent="0.25">
      <c r="I16" s="20"/>
      <c r="J16" s="8" t="s">
        <v>826</v>
      </c>
      <c r="K16" s="8"/>
      <c r="L16" s="8"/>
      <c r="M16" s="8"/>
      <c r="N16" s="8"/>
      <c r="O16" s="48">
        <f>IF(Таблица2!$C$11=28,Таблица2!R22,(""))</f>
        <v>0.10164002934842924</v>
      </c>
    </row>
    <row r="17" spans="9:15" x14ac:dyDescent="0.25">
      <c r="I17" s="20"/>
      <c r="J17" s="8" t="s">
        <v>827</v>
      </c>
      <c r="K17" s="8"/>
      <c r="L17" s="8"/>
      <c r="M17" s="8"/>
      <c r="N17" s="8"/>
      <c r="O17" s="48">
        <f>IF(Таблица2!$C$11=28,Таблица2!R23,(""))</f>
        <v>6.0535240631743654E-2</v>
      </c>
    </row>
    <row r="18" spans="9:15" x14ac:dyDescent="0.25">
      <c r="I18" s="20"/>
      <c r="J18" s="8" t="s">
        <v>828</v>
      </c>
      <c r="K18" s="8"/>
      <c r="L18" s="8"/>
      <c r="M18" s="8"/>
      <c r="N18" s="8"/>
      <c r="O18" s="48">
        <f>IF(Таблица2!$C$11=28,Таблица2!R24,(""))</f>
        <v>6.49886420338016E-3</v>
      </c>
    </row>
    <row r="19" spans="9:15" x14ac:dyDescent="0.25">
      <c r="I19" s="20"/>
      <c r="J19" s="8" t="s">
        <v>829</v>
      </c>
      <c r="K19" s="8"/>
      <c r="L19" s="8"/>
      <c r="M19" s="8"/>
      <c r="N19" s="8"/>
      <c r="O19" s="48">
        <f>IF(Таблица2!$C$11=28,Таблица2!R25,(""))</f>
        <v>1.3347776196490206E-2</v>
      </c>
    </row>
    <row r="20" spans="9:15" x14ac:dyDescent="0.25">
      <c r="I20" s="20"/>
      <c r="J20" s="8" t="s">
        <v>830</v>
      </c>
      <c r="K20" s="8"/>
      <c r="L20" s="8"/>
      <c r="M20" s="8"/>
      <c r="N20" s="8"/>
      <c r="O20" s="48">
        <f>IF(Таблица2!$C$11=28,Таблица2!R26,(""))</f>
        <v>1.8275564107801262E-2</v>
      </c>
    </row>
    <row r="21" spans="9:15" x14ac:dyDescent="0.25">
      <c r="I21" s="20"/>
      <c r="J21" s="8" t="s">
        <v>831</v>
      </c>
      <c r="K21" s="8"/>
      <c r="L21" s="8"/>
      <c r="M21" s="8"/>
      <c r="N21" s="8"/>
      <c r="O21" s="48">
        <f>IF(Таблица2!$C$11=28,Таблица2!R27,(""))</f>
        <v>1.4271106968757362E-4</v>
      </c>
    </row>
    <row r="22" spans="9:15" x14ac:dyDescent="0.25">
      <c r="I22" s="20"/>
      <c r="J22" s="8" t="s">
        <v>832</v>
      </c>
      <c r="K22" s="8"/>
      <c r="L22" s="8"/>
      <c r="M22" s="8"/>
      <c r="N22" s="8"/>
      <c r="O22" s="48">
        <f>IF(Таблица2!$C$11=28,Таблица2!R28,(""))</f>
        <v>1.3893318923450674E-2</v>
      </c>
    </row>
    <row r="23" spans="9:15" x14ac:dyDescent="0.25">
      <c r="I23" s="20"/>
      <c r="J23" s="8" t="s">
        <v>833</v>
      </c>
      <c r="K23" s="8"/>
      <c r="L23" s="8"/>
      <c r="M23" s="8"/>
      <c r="N23" s="8"/>
      <c r="O23" s="48">
        <f>IF(Таблица2!$C$11=28,Таблица2!R29,(""))</f>
        <v>0.45099272729694506</v>
      </c>
    </row>
    <row r="24" spans="9:15" x14ac:dyDescent="0.25">
      <c r="I24" s="20"/>
      <c r="J24" s="8" t="s">
        <v>834</v>
      </c>
      <c r="K24" s="8"/>
      <c r="L24" s="8"/>
      <c r="M24" s="8"/>
      <c r="N24" s="8"/>
      <c r="O24" s="48">
        <f>IF(Таблица2!$C$11=28,Таблица2!R30,(""))</f>
        <v>2.1846494750561249E-4</v>
      </c>
    </row>
    <row r="25" spans="9:15" ht="29.25" customHeight="1" x14ac:dyDescent="0.25">
      <c r="I25" s="20"/>
      <c r="J25" s="134" t="s">
        <v>835</v>
      </c>
      <c r="K25" s="134"/>
      <c r="L25" s="134"/>
      <c r="M25" s="134"/>
      <c r="N25" s="8"/>
      <c r="O25" s="48">
        <f>IF(Таблица2!$C$11=28,Таблица2!R31,(""))</f>
        <v>7.9679956424314022E-5</v>
      </c>
    </row>
    <row r="26" spans="9:15" x14ac:dyDescent="0.25">
      <c r="I26" s="20"/>
      <c r="J26" s="8" t="s">
        <v>836</v>
      </c>
      <c r="K26" s="8"/>
      <c r="L26" s="8"/>
      <c r="M26" s="8"/>
      <c r="N26" s="8"/>
      <c r="O26" s="48">
        <f>IF(Таблица2!$C$11=28,Таблица2!R32,(""))</f>
        <v>2.1824053985906137E-2</v>
      </c>
    </row>
    <row r="27" spans="9:15" x14ac:dyDescent="0.25">
      <c r="I27" s="20"/>
      <c r="J27" s="8" t="s">
        <v>837</v>
      </c>
      <c r="K27" s="8"/>
      <c r="L27" s="8"/>
      <c r="M27" s="8"/>
      <c r="N27" s="8"/>
      <c r="O27" s="48">
        <f>IF(Таблица2!$C$11=28,Таблица2!R33,(""))</f>
        <v>8.3524197759276362E-3</v>
      </c>
    </row>
    <row r="28" spans="9:15" x14ac:dyDescent="0.25">
      <c r="I28" s="20"/>
      <c r="J28" s="8" t="s">
        <v>838</v>
      </c>
      <c r="K28" s="8"/>
      <c r="L28" s="8"/>
      <c r="M28" s="8"/>
      <c r="N28" s="8"/>
      <c r="O28" s="48">
        <f>IF(Таблица2!$C$11=28,Таблица2!R34,(""))</f>
        <v>2.4515069818529531E-3</v>
      </c>
    </row>
    <row r="29" spans="9:15" x14ac:dyDescent="0.25">
      <c r="I29" s="20"/>
      <c r="J29" s="8" t="s">
        <v>839</v>
      </c>
      <c r="K29" s="8"/>
      <c r="L29" s="8"/>
      <c r="M29" s="8"/>
      <c r="N29" s="8"/>
      <c r="O29" s="48">
        <f>IF(Таблица2!$C$11=28,Таблица2!R35,(""))</f>
        <v>2.876286973208588E-3</v>
      </c>
    </row>
    <row r="30" spans="9:15" x14ac:dyDescent="0.25">
      <c r="I30" s="20"/>
      <c r="J30" s="8" t="s">
        <v>840</v>
      </c>
      <c r="K30" s="8"/>
      <c r="L30" s="8"/>
      <c r="M30" s="8"/>
      <c r="N30" s="8"/>
      <c r="O30" s="48">
        <f>IF(Таблица2!$C$11=28,Таблица2!R36,(""))</f>
        <v>0</v>
      </c>
    </row>
    <row r="31" spans="9:15" x14ac:dyDescent="0.25">
      <c r="I31" s="20"/>
      <c r="J31" s="8" t="s">
        <v>841</v>
      </c>
      <c r="K31" s="8"/>
      <c r="L31" s="8"/>
      <c r="M31" s="8"/>
      <c r="N31" s="8"/>
      <c r="O31" s="48">
        <f>IF(Таблица2!$C$11=28,Таблица2!R37,(""))</f>
        <v>0.16329624104553092</v>
      </c>
    </row>
  </sheetData>
  <mergeCells count="2">
    <mergeCell ref="B5:G5"/>
    <mergeCell ref="J25:M25"/>
  </mergeCells>
  <conditionalFormatting sqref="G7">
    <cfRule type="iconSet" priority="12">
      <iconSet>
        <cfvo type="percent" val="0"/>
        <cfvo type="num" val="0.9"/>
        <cfvo type="num" val="1"/>
      </iconSet>
    </cfRule>
  </conditionalFormatting>
  <conditionalFormatting sqref="F10">
    <cfRule type="iconSet" priority="11">
      <iconSet>
        <cfvo type="percent" val="0"/>
        <cfvo type="num" val="0.9"/>
        <cfvo type="num" val="1"/>
      </iconSet>
    </cfRule>
  </conditionalFormatting>
  <conditionalFormatting sqref="F8:F9">
    <cfRule type="cellIs" dxfId="8" priority="4" operator="lessThan">
      <formula>0.95</formula>
    </cfRule>
    <cfRule type="cellIs" dxfId="7" priority="5" operator="greaterThan">
      <formula>1.05</formula>
    </cfRule>
    <cfRule type="iconSet" priority="10">
      <iconSet iconSet="4ArrowsGray">
        <cfvo type="percent" val="0"/>
        <cfvo type="num" val="0.9"/>
        <cfvo type="num" val="1"/>
        <cfvo type="num" val="1.05"/>
      </iconSet>
    </cfRule>
  </conditionalFormatting>
  <conditionalFormatting sqref="G8:G9">
    <cfRule type="cellIs" dxfId="6" priority="1" operator="lessThan">
      <formula>0.95</formula>
    </cfRule>
    <cfRule type="cellIs" dxfId="5" priority="2" operator="greaterThan">
      <formula>1.05</formula>
    </cfRule>
    <cfRule type="iconSet" priority="3">
      <iconSet iconSet="4ArrowsGray">
        <cfvo type="percent" val="0"/>
        <cfvo type="num" val="0.9"/>
        <cfvo type="num" val="1"/>
        <cfvo type="num" val="1.05"/>
      </iconSe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11" r:id="rId3" name="Option Button 11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9525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4" name="Option Button 12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9525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5" name="Option Button 13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9525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6" name="Option Button 14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180975</xdr:rowOff>
                  </from>
                  <to>
                    <xdr:col>9</xdr:col>
                    <xdr:colOff>9525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7" name="Option Button 15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9525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8" name="Option Button 16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9525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9" name="Option Button 17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9525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10" name="Option Button 18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9525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11" name="Option Button 19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9525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12" name="Option Button 20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9525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13" name="Option Button 21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9525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14" name="Option Button 22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9525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15" name="Option Button 23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9525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16" name="Option Button 24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9525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17" name="Option Button 25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9525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18" name="Option Button 26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9525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19" name="Option Button 27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9525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20" name="Option Button 28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9525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21" name="Option Button 29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9525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22" name="Option Button 30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9525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23" name="Option Button 31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9525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24" name="Option Button 32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9525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25" name="Option Button 33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9525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26" name="Option Button 34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9525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27" name="Option Button 3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9525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28" name="Option Button 3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29" name="Option Button 37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161925</xdr:rowOff>
                  </from>
                  <to>
                    <xdr:col>9</xdr:col>
                    <xdr:colOff>9525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30" name="Check Box 39">
              <controlPr defaultSize="0" autoFill="0" autoLine="0" autoPict="0">
                <anchor moveWithCells="1">
                  <from>
                    <xdr:col>9</xdr:col>
                    <xdr:colOff>76200</xdr:colOff>
                    <xdr:row>3</xdr:row>
                    <xdr:rowOff>0</xdr:rowOff>
                  </from>
                  <to>
                    <xdr:col>10</xdr:col>
                    <xdr:colOff>38100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31" name="Spinner 40">
              <controlPr defaultSize="0" autoPict="0">
                <anchor moveWithCells="1" siz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1</xdr:col>
                    <xdr:colOff>533400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L11"/>
  <sheetViews>
    <sheetView showGridLines="0" topLeftCell="A2" zoomScale="65" zoomScaleNormal="65" workbookViewId="0">
      <selection activeCell="P39" sqref="P39"/>
    </sheetView>
  </sheetViews>
  <sheetFormatPr defaultRowHeight="15" x14ac:dyDescent="0.25"/>
  <cols>
    <col min="1" max="1" width="8.85546875" customWidth="1"/>
    <col min="2" max="2" width="27.7109375" bestFit="1" customWidth="1"/>
    <col min="3" max="3" width="12.28515625" bestFit="1" customWidth="1"/>
    <col min="4" max="4" width="11.140625" bestFit="1" customWidth="1"/>
    <col min="5" max="6" width="15" customWidth="1"/>
    <col min="8" max="8" width="28" customWidth="1"/>
    <col min="11" max="12" width="14.85546875" customWidth="1"/>
  </cols>
  <sheetData>
    <row r="2" spans="2:12" ht="22.5" x14ac:dyDescent="0.3">
      <c r="B2" s="43" t="str">
        <f>Таблица!$D$25</f>
        <v>сен</v>
      </c>
      <c r="C2" s="44">
        <f>Таблица!$D$24</f>
        <v>2019</v>
      </c>
      <c r="D2" s="44"/>
      <c r="E2" s="18"/>
      <c r="F2" s="18" t="s">
        <v>750</v>
      </c>
      <c r="G2" s="18"/>
      <c r="H2" s="18"/>
      <c r="I2" s="19"/>
      <c r="J2" s="19"/>
      <c r="K2" s="55" t="s">
        <v>768</v>
      </c>
      <c r="L2" s="18"/>
    </row>
    <row r="3" spans="2:12" x14ac:dyDescent="0.25">
      <c r="C3" s="38"/>
    </row>
    <row r="4" spans="2:12" x14ac:dyDescent="0.25">
      <c r="B4" s="133" t="s">
        <v>754</v>
      </c>
      <c r="C4" s="133"/>
      <c r="D4" s="133"/>
      <c r="E4" s="133"/>
      <c r="F4" s="133"/>
      <c r="H4" s="133" t="s">
        <v>755</v>
      </c>
      <c r="I4" s="133"/>
      <c r="J4" s="133"/>
      <c r="K4" s="133"/>
      <c r="L4" s="133"/>
    </row>
    <row r="5" spans="2:12" x14ac:dyDescent="0.25">
      <c r="B5" s="21"/>
      <c r="C5" s="30">
        <f>$C$2</f>
        <v>2019</v>
      </c>
      <c r="D5" s="30">
        <f>C5-1</f>
        <v>2018</v>
      </c>
      <c r="E5" s="30" t="s">
        <v>763</v>
      </c>
      <c r="F5" s="30" t="s">
        <v>764</v>
      </c>
      <c r="H5" s="21"/>
      <c r="I5" s="30">
        <f>$C$2</f>
        <v>2019</v>
      </c>
      <c r="J5" s="30">
        <f>I5-1</f>
        <v>2018</v>
      </c>
      <c r="K5" s="30" t="s">
        <v>763</v>
      </c>
      <c r="L5" s="30" t="s">
        <v>764</v>
      </c>
    </row>
    <row r="6" spans="2:12" x14ac:dyDescent="0.25">
      <c r="B6" s="26" t="s">
        <v>760</v>
      </c>
      <c r="C6" s="31">
        <f>Таблица3!D30</f>
        <v>108412775.77777779</v>
      </c>
      <c r="D6" s="31" t="e">
        <f>Таблица3!D31</f>
        <v>#N/A</v>
      </c>
      <c r="E6" s="45" t="e">
        <f t="shared" ref="E6:E11" si="0">C6/D6</f>
        <v>#N/A</v>
      </c>
      <c r="F6" s="45">
        <f>C6/Таблица3!O31</f>
        <v>0.92048924092501494</v>
      </c>
      <c r="H6" s="26" t="s">
        <v>756</v>
      </c>
      <c r="I6" s="31">
        <f>Таблица3!D48</f>
        <v>357674.99999999994</v>
      </c>
      <c r="J6" s="31" t="e">
        <f>Таблица3!D50</f>
        <v>#N/A</v>
      </c>
      <c r="K6" s="45" t="e">
        <f>I6/J6</f>
        <v>#N/A</v>
      </c>
      <c r="L6" s="45">
        <f>I6/Таблица3!O50</f>
        <v>0.97263305787621046</v>
      </c>
    </row>
    <row r="7" spans="2:12" x14ac:dyDescent="0.25">
      <c r="B7" s="26" t="s">
        <v>751</v>
      </c>
      <c r="C7" s="31">
        <f>Таблица3!D33</f>
        <v>1015686.1111111115</v>
      </c>
      <c r="D7" s="31" t="e">
        <f>Таблица3!D34</f>
        <v>#N/A</v>
      </c>
      <c r="E7" s="45" t="e">
        <f t="shared" si="0"/>
        <v>#N/A</v>
      </c>
      <c r="F7" s="45">
        <f>C7/Таблица3!O34</f>
        <v>0.91435980534841821</v>
      </c>
      <c r="H7" s="26" t="s">
        <v>757</v>
      </c>
      <c r="I7" s="31">
        <f>Таблица3!D53</f>
        <v>273297.22222222213</v>
      </c>
      <c r="J7" s="31" t="e">
        <f>Таблица3!D55</f>
        <v>#N/A</v>
      </c>
      <c r="K7" s="45" t="e">
        <f>I7/J7</f>
        <v>#N/A</v>
      </c>
      <c r="L7" s="45">
        <f>I7/Таблица3!O55</f>
        <v>0.98075121114854702</v>
      </c>
    </row>
    <row r="8" spans="2:12" x14ac:dyDescent="0.25">
      <c r="B8" s="26" t="s">
        <v>761</v>
      </c>
      <c r="C8" s="31">
        <f>Таблица3!D36</f>
        <v>106.73846436590479</v>
      </c>
      <c r="D8" s="31" t="e">
        <f>Таблица3!D37</f>
        <v>#N/A</v>
      </c>
      <c r="E8" s="46" t="e">
        <f t="shared" si="0"/>
        <v>#N/A</v>
      </c>
      <c r="F8" s="46">
        <f>C8/Таблица3!O37</f>
        <v>1.0067035269275217</v>
      </c>
      <c r="H8" s="134" t="s">
        <v>758</v>
      </c>
      <c r="I8" s="135">
        <f>Таблица3!D49</f>
        <v>0.35215111842842944</v>
      </c>
      <c r="J8" s="135" t="e">
        <f>Таблица3!D51</f>
        <v>#N/A</v>
      </c>
      <c r="K8" s="136" t="e">
        <f>I8-J8+1</f>
        <v>#N/A</v>
      </c>
      <c r="L8" s="137">
        <f>I8-Таблица3!O51+1</f>
        <v>1.0210983894552514</v>
      </c>
    </row>
    <row r="9" spans="2:12" x14ac:dyDescent="0.25">
      <c r="B9" s="26" t="s">
        <v>752</v>
      </c>
      <c r="C9" s="31">
        <f>Таблица3!D39</f>
        <v>1429880.5555555555</v>
      </c>
      <c r="D9" s="31" t="e">
        <f>Таблица3!D40</f>
        <v>#N/A</v>
      </c>
      <c r="E9" s="46" t="e">
        <f t="shared" si="0"/>
        <v>#N/A</v>
      </c>
      <c r="F9" s="46">
        <f>C9/Таблица3!O40</f>
        <v>0.911687506641635</v>
      </c>
      <c r="H9" s="134"/>
      <c r="I9" s="135"/>
      <c r="J9" s="135"/>
      <c r="K9" s="136"/>
      <c r="L9" s="137"/>
    </row>
    <row r="10" spans="2:12" x14ac:dyDescent="0.25">
      <c r="B10" s="26" t="s">
        <v>762</v>
      </c>
      <c r="C10" s="52">
        <f>Таблица3!D42</f>
        <v>75.819462931052911</v>
      </c>
      <c r="D10" s="52" t="e">
        <f>Таблица3!D43</f>
        <v>#N/A</v>
      </c>
      <c r="E10" s="46" t="e">
        <f t="shared" si="0"/>
        <v>#N/A</v>
      </c>
      <c r="F10" s="46">
        <f>C10/Таблица3!O43</f>
        <v>1.0096543324541132</v>
      </c>
      <c r="H10" s="134" t="s">
        <v>759</v>
      </c>
      <c r="I10" s="135">
        <f>Таблица3!D54</f>
        <v>0.7640937225755845</v>
      </c>
      <c r="J10" s="135" t="e">
        <f>Таблица3!D56</f>
        <v>#N/A</v>
      </c>
      <c r="K10" s="137" t="e">
        <f>I10-J10+1</f>
        <v>#N/A</v>
      </c>
      <c r="L10" s="137">
        <f>I10-Таблица3!O56+1</f>
        <v>1.0063247741973569</v>
      </c>
    </row>
    <row r="11" spans="2:12" x14ac:dyDescent="0.25">
      <c r="B11" s="26" t="s">
        <v>753</v>
      </c>
      <c r="C11" s="53">
        <f>Таблица3!D45</f>
        <v>1.4077976846521367</v>
      </c>
      <c r="D11" s="53" t="e">
        <f>Таблица3!D46</f>
        <v>#N/A</v>
      </c>
      <c r="E11" s="46" t="e">
        <f t="shared" si="0"/>
        <v>#N/A</v>
      </c>
      <c r="F11" s="46">
        <f>C11/Таблица3!O46</f>
        <v>0.99707741012766316</v>
      </c>
      <c r="H11" s="134"/>
      <c r="I11" s="135"/>
      <c r="J11" s="135"/>
      <c r="K11" s="137"/>
      <c r="L11" s="137"/>
    </row>
  </sheetData>
  <mergeCells count="12">
    <mergeCell ref="B4:F4"/>
    <mergeCell ref="H4:L4"/>
    <mergeCell ref="H8:H9"/>
    <mergeCell ref="H10:H11"/>
    <mergeCell ref="I8:I9"/>
    <mergeCell ref="J8:J9"/>
    <mergeCell ref="K8:K9"/>
    <mergeCell ref="L8:L9"/>
    <mergeCell ref="I10:I11"/>
    <mergeCell ref="J10:J11"/>
    <mergeCell ref="K10:K11"/>
    <mergeCell ref="L10:L11"/>
  </mergeCells>
  <conditionalFormatting sqref="K10">
    <cfRule type="cellIs" dxfId="4" priority="14" operator="lessThan">
      <formula>0.985</formula>
    </cfRule>
    <cfRule type="cellIs" dxfId="3" priority="15" operator="greaterThan">
      <formula>1.015</formula>
    </cfRule>
    <cfRule type="iconSet" priority="16">
      <iconSet iconSet="4ArrowsGray">
        <cfvo type="percent" val="0"/>
        <cfvo type="num" val="0.9"/>
        <cfvo type="num" val="1"/>
        <cfvo type="num" val="1.05"/>
      </iconSet>
    </cfRule>
  </conditionalFormatting>
  <conditionalFormatting sqref="E6:E11">
    <cfRule type="iconSet" priority="7">
      <iconSet iconSet="4Arrows">
        <cfvo type="percent" val="0"/>
        <cfvo type="num" val="0.95"/>
        <cfvo type="num" val="1"/>
        <cfvo type="num" val="1.05"/>
      </iconSet>
    </cfRule>
  </conditionalFormatting>
  <conditionalFormatting sqref="F6:F11">
    <cfRule type="iconSet" priority="6">
      <iconSet iconSet="4Arrows">
        <cfvo type="percent" val="0"/>
        <cfvo type="num" val="0.95"/>
        <cfvo type="num" val="1"/>
        <cfvo type="num" val="1.05"/>
      </iconSet>
    </cfRule>
  </conditionalFormatting>
  <conditionalFormatting sqref="K6:L8">
    <cfRule type="iconSet" priority="4">
      <iconSet iconSet="4Arrows">
        <cfvo type="percent" val="0"/>
        <cfvo type="num" val="0.95"/>
        <cfvo type="num" val="1"/>
        <cfvo type="num" val="1.05"/>
      </iconSet>
    </cfRule>
  </conditionalFormatting>
  <conditionalFormatting sqref="L10">
    <cfRule type="cellIs" dxfId="2" priority="1" operator="lessThan">
      <formula>0.985</formula>
    </cfRule>
    <cfRule type="cellIs" dxfId="1" priority="2" operator="greaterThan">
      <formula>1.015</formula>
    </cfRule>
    <cfRule type="iconSet" priority="3">
      <iconSet iconSet="4ArrowsGray">
        <cfvo type="percent" val="0"/>
        <cfvo type="num" val="0.9"/>
        <cfvo type="num" val="1"/>
        <cfvo type="num" val="1.05"/>
      </iconSe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38" r:id="rId3" name="Spinner 30">
              <controlPr defaultSize="0" autoPict="0">
                <anchor moveWithCells="1" siz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1</xdr:col>
                    <xdr:colOff>533400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9" r:id="rId4" name="Check Box 31">
              <controlPr defaultSize="0" autoFill="0" autoLine="0" autoPict="0">
                <anchor moveWithCells="1">
                  <from>
                    <xdr:col>9</xdr:col>
                    <xdr:colOff>304800</xdr:colOff>
                    <xdr:row>1</xdr:row>
                    <xdr:rowOff>66675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1" r:id="rId5" name="Drop Down 113">
              <controlPr defaultSize="0" autoLine="0" autoPict="0">
                <anchor moveWithCells="1">
                  <from>
                    <xdr:col>11</xdr:col>
                    <xdr:colOff>0</xdr:colOff>
                    <xdr:row>1</xdr:row>
                    <xdr:rowOff>85725</xdr:rowOff>
                  </from>
                  <to>
                    <xdr:col>11</xdr:col>
                    <xdr:colOff>914400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/>
  <dimension ref="B2:C3"/>
  <sheetViews>
    <sheetView workbookViewId="0">
      <selection sqref="A1:XFD1048576"/>
    </sheetView>
  </sheetViews>
  <sheetFormatPr defaultRowHeight="15" x14ac:dyDescent="0.25"/>
  <cols>
    <col min="1" max="1" width="4.5703125" style="56" customWidth="1"/>
    <col min="2" max="2" width="15.42578125" style="56" customWidth="1"/>
    <col min="3" max="16384" width="9.140625" style="56"/>
  </cols>
  <sheetData>
    <row r="2" spans="2:3" x14ac:dyDescent="0.25">
      <c r="B2" s="56" t="s">
        <v>19</v>
      </c>
      <c r="C2" s="57" t="b">
        <v>0</v>
      </c>
    </row>
    <row r="3" spans="2:3" x14ac:dyDescent="0.25">
      <c r="B3" s="56" t="s">
        <v>20</v>
      </c>
      <c r="C3" s="56">
        <v>32</v>
      </c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 filterMode="1"/>
  <dimension ref="B1:AP224"/>
  <sheetViews>
    <sheetView zoomScale="85" zoomScaleNormal="85" workbookViewId="0">
      <pane xSplit="4" ySplit="2" topLeftCell="F148" activePane="bottomRight" state="frozen"/>
      <selection activeCell="AB14" sqref="AB14:AB39"/>
      <selection pane="topRight" activeCell="AB14" sqref="AB14:AB39"/>
      <selection pane="bottomLeft" activeCell="AB14" sqref="AB14:AB39"/>
      <selection pane="bottomRight" sqref="A1:XFD1048576"/>
    </sheetView>
  </sheetViews>
  <sheetFormatPr defaultRowHeight="15" x14ac:dyDescent="0.25"/>
  <cols>
    <col min="1" max="1" width="5.28515625" style="56" customWidth="1"/>
    <col min="2" max="2" width="9.5703125" style="56" bestFit="1" customWidth="1"/>
    <col min="3" max="3" width="22.28515625" style="56" bestFit="1" customWidth="1"/>
    <col min="4" max="4" width="49.7109375" style="56" bestFit="1" customWidth="1"/>
    <col min="5" max="5" width="13" hidden="1" customWidth="1"/>
    <col min="6" max="28" width="10.140625" style="56" bestFit="1" customWidth="1"/>
    <col min="29" max="29" width="10.28515625" style="56" bestFit="1" customWidth="1"/>
    <col min="30" max="30" width="10.140625" style="56" bestFit="1" customWidth="1"/>
    <col min="31" max="40" width="10.140625" hidden="1" customWidth="1"/>
    <col min="41" max="41" width="10.28515625" hidden="1" customWidth="1"/>
    <col min="42" max="42" width="3.5703125" style="56" customWidth="1"/>
    <col min="43" max="16384" width="9.140625" style="56"/>
  </cols>
  <sheetData>
    <row r="1" spans="2:42" s="58" customFormat="1" x14ac:dyDescent="0.25">
      <c r="E1" s="17"/>
      <c r="F1" s="58">
        <v>1</v>
      </c>
      <c r="G1" s="58">
        <v>2</v>
      </c>
      <c r="H1" s="58">
        <v>3</v>
      </c>
      <c r="I1" s="58">
        <v>4</v>
      </c>
      <c r="J1" s="58">
        <v>5</v>
      </c>
      <c r="K1" s="58">
        <v>6</v>
      </c>
      <c r="L1" s="58">
        <v>7</v>
      </c>
      <c r="M1" s="58">
        <v>8</v>
      </c>
      <c r="N1" s="58">
        <v>9</v>
      </c>
      <c r="O1" s="58">
        <v>10</v>
      </c>
      <c r="P1" s="58">
        <v>11</v>
      </c>
      <c r="Q1" s="58">
        <v>12</v>
      </c>
      <c r="R1" s="58">
        <v>1</v>
      </c>
      <c r="S1" s="58">
        <v>2</v>
      </c>
      <c r="T1" s="58">
        <v>3</v>
      </c>
      <c r="U1" s="58">
        <v>4</v>
      </c>
      <c r="V1" s="58">
        <v>5</v>
      </c>
      <c r="W1" s="58">
        <v>6</v>
      </c>
      <c r="X1" s="58">
        <v>7</v>
      </c>
      <c r="Y1" s="58">
        <v>8</v>
      </c>
      <c r="Z1" s="58">
        <v>9</v>
      </c>
      <c r="AA1" s="58">
        <v>10</v>
      </c>
      <c r="AB1" s="58">
        <v>11</v>
      </c>
      <c r="AC1" s="58">
        <v>12</v>
      </c>
      <c r="AD1" s="58">
        <v>1</v>
      </c>
      <c r="AE1" s="17">
        <v>2</v>
      </c>
      <c r="AF1" s="17">
        <v>3</v>
      </c>
      <c r="AG1" s="17">
        <v>4</v>
      </c>
      <c r="AH1" s="17">
        <v>5</v>
      </c>
      <c r="AI1" s="17">
        <v>6</v>
      </c>
      <c r="AJ1" s="17">
        <v>7</v>
      </c>
      <c r="AK1" s="17">
        <v>8</v>
      </c>
      <c r="AL1" s="17">
        <v>9</v>
      </c>
      <c r="AM1" s="17">
        <v>10</v>
      </c>
      <c r="AN1" s="17">
        <v>11</v>
      </c>
      <c r="AO1" s="17">
        <v>12</v>
      </c>
    </row>
    <row r="2" spans="2:42" ht="15.75" thickBot="1" x14ac:dyDescent="0.3">
      <c r="B2" s="59" t="s">
        <v>4</v>
      </c>
      <c r="C2" s="59" t="s">
        <v>3</v>
      </c>
      <c r="D2" s="60" t="s">
        <v>18</v>
      </c>
      <c r="E2" s="5" t="s">
        <v>5</v>
      </c>
      <c r="F2" s="62">
        <v>43101</v>
      </c>
      <c r="G2" s="62">
        <v>43132</v>
      </c>
      <c r="H2" s="62">
        <v>43160</v>
      </c>
      <c r="I2" s="62">
        <v>43191</v>
      </c>
      <c r="J2" s="62">
        <v>43221</v>
      </c>
      <c r="K2" s="62">
        <v>43252</v>
      </c>
      <c r="L2" s="62">
        <v>43282</v>
      </c>
      <c r="M2" s="62">
        <v>43313</v>
      </c>
      <c r="N2" s="62">
        <v>43344</v>
      </c>
      <c r="O2" s="62">
        <v>43374</v>
      </c>
      <c r="P2" s="62">
        <v>43405</v>
      </c>
      <c r="Q2" s="62">
        <v>43435</v>
      </c>
      <c r="R2" s="62">
        <v>43466</v>
      </c>
      <c r="S2" s="62">
        <v>43497</v>
      </c>
      <c r="T2" s="62">
        <v>43525</v>
      </c>
      <c r="U2" s="62">
        <v>43556</v>
      </c>
      <c r="V2" s="62">
        <v>43586</v>
      </c>
      <c r="W2" s="62">
        <v>43617</v>
      </c>
      <c r="X2" s="62">
        <v>43647</v>
      </c>
      <c r="Y2" s="62">
        <v>43678</v>
      </c>
      <c r="Z2" s="62">
        <v>43709</v>
      </c>
      <c r="AA2" s="62">
        <v>43739</v>
      </c>
      <c r="AB2" s="62">
        <v>43770</v>
      </c>
      <c r="AC2" s="62">
        <v>43800</v>
      </c>
      <c r="AD2" s="62">
        <v>43831</v>
      </c>
      <c r="AE2" s="2">
        <v>43862</v>
      </c>
      <c r="AF2" s="2">
        <v>43891</v>
      </c>
      <c r="AG2" s="2">
        <v>43922</v>
      </c>
      <c r="AH2" s="2">
        <v>43952</v>
      </c>
      <c r="AI2" s="2">
        <v>43983</v>
      </c>
      <c r="AJ2" s="2">
        <v>44013</v>
      </c>
      <c r="AK2" s="2">
        <v>44044</v>
      </c>
      <c r="AL2" s="2">
        <v>44075</v>
      </c>
      <c r="AM2" s="2">
        <v>44105</v>
      </c>
      <c r="AN2" s="2">
        <v>44136</v>
      </c>
      <c r="AO2" s="2">
        <v>44166</v>
      </c>
      <c r="AP2" s="63"/>
    </row>
    <row r="3" spans="2:42" x14ac:dyDescent="0.25">
      <c r="B3" s="64" t="s">
        <v>2</v>
      </c>
      <c r="C3" s="65" t="s">
        <v>22</v>
      </c>
      <c r="D3" s="66" t="s">
        <v>815</v>
      </c>
      <c r="E3" s="6" t="s">
        <v>105</v>
      </c>
      <c r="F3" s="67">
        <v>359353.33333333331</v>
      </c>
      <c r="G3" s="67">
        <v>319636.61666666664</v>
      </c>
      <c r="H3" s="67">
        <v>357028.33333333331</v>
      </c>
      <c r="I3" s="67">
        <v>303734.83333333331</v>
      </c>
      <c r="J3" s="67">
        <v>258198</v>
      </c>
      <c r="K3" s="67">
        <v>249799.83333333331</v>
      </c>
      <c r="L3" s="67">
        <v>354676.5</v>
      </c>
      <c r="M3" s="67">
        <v>412159.99999999994</v>
      </c>
      <c r="N3" s="67">
        <v>331413.33333333337</v>
      </c>
      <c r="O3" s="67">
        <v>365520</v>
      </c>
      <c r="P3" s="67">
        <v>408869.16666666669</v>
      </c>
      <c r="Q3" s="67">
        <v>367484.33333333337</v>
      </c>
      <c r="R3" s="67">
        <v>319716.66666666669</v>
      </c>
      <c r="S3" s="67">
        <v>336755.66666666663</v>
      </c>
      <c r="T3" s="67">
        <v>373922.99999999994</v>
      </c>
      <c r="U3" s="67">
        <v>408870</v>
      </c>
      <c r="V3" s="67">
        <v>432003.99999999994</v>
      </c>
      <c r="W3" s="67">
        <v>383676.49999999994</v>
      </c>
      <c r="X3" s="67">
        <v>611587.5</v>
      </c>
      <c r="Y3" s="67">
        <v>651335</v>
      </c>
      <c r="Z3" s="67">
        <v>521761.66666666669</v>
      </c>
      <c r="AA3" s="67">
        <v>645376.66666666674</v>
      </c>
      <c r="AB3" s="67">
        <v>591276.66666666663</v>
      </c>
      <c r="AC3" s="67">
        <v>639125</v>
      </c>
      <c r="AD3" s="67">
        <v>494025</v>
      </c>
      <c r="AE3" s="6" t="e">
        <f>((NA())/210)*350</f>
        <v>#N/A</v>
      </c>
      <c r="AF3" s="1" t="e">
        <f>NA()</f>
        <v>#N/A</v>
      </c>
      <c r="AG3" s="1" t="e">
        <f>NA()</f>
        <v>#N/A</v>
      </c>
      <c r="AH3" s="1" t="e">
        <f>NA()</f>
        <v>#N/A</v>
      </c>
      <c r="AI3" s="1" t="e">
        <f>NA()</f>
        <v>#N/A</v>
      </c>
      <c r="AJ3" s="1" t="e">
        <f>NA()</f>
        <v>#N/A</v>
      </c>
      <c r="AK3" s="1" t="e">
        <f>NA()</f>
        <v>#N/A</v>
      </c>
      <c r="AL3" s="1" t="e">
        <f>NA()</f>
        <v>#N/A</v>
      </c>
      <c r="AM3" s="1" t="e">
        <f>NA()</f>
        <v>#N/A</v>
      </c>
      <c r="AN3" s="1" t="e">
        <f>NA()</f>
        <v>#N/A</v>
      </c>
      <c r="AO3" s="1" t="e">
        <f>NA()</f>
        <v>#N/A</v>
      </c>
      <c r="AP3" s="63"/>
    </row>
    <row r="4" spans="2:42" s="25" customFormat="1" hidden="1" x14ac:dyDescent="0.25">
      <c r="B4" s="22"/>
      <c r="C4" s="6"/>
      <c r="D4" s="23" t="s">
        <v>141</v>
      </c>
      <c r="E4" s="6" t="s">
        <v>148</v>
      </c>
      <c r="F4" s="6" t="e">
        <f t="shared" ref="F4:AC4" si="0">((NA())/210)*350</f>
        <v>#N/A</v>
      </c>
      <c r="G4" s="6" t="e">
        <f t="shared" si="0"/>
        <v>#N/A</v>
      </c>
      <c r="H4" s="6" t="e">
        <f t="shared" si="0"/>
        <v>#N/A</v>
      </c>
      <c r="I4" s="6" t="e">
        <f t="shared" si="0"/>
        <v>#N/A</v>
      </c>
      <c r="J4" s="6" t="e">
        <f t="shared" si="0"/>
        <v>#N/A</v>
      </c>
      <c r="K4" s="6" t="e">
        <f t="shared" si="0"/>
        <v>#N/A</v>
      </c>
      <c r="L4" s="6" t="e">
        <f t="shared" si="0"/>
        <v>#N/A</v>
      </c>
      <c r="M4" s="6" t="e">
        <f t="shared" si="0"/>
        <v>#N/A</v>
      </c>
      <c r="N4" s="6" t="e">
        <f t="shared" si="0"/>
        <v>#N/A</v>
      </c>
      <c r="O4" s="6" t="e">
        <f t="shared" si="0"/>
        <v>#N/A</v>
      </c>
      <c r="P4" s="6" t="e">
        <f t="shared" si="0"/>
        <v>#N/A</v>
      </c>
      <c r="Q4" s="6" t="e">
        <f t="shared" si="0"/>
        <v>#N/A</v>
      </c>
      <c r="R4" s="6" t="e">
        <f t="shared" si="0"/>
        <v>#N/A</v>
      </c>
      <c r="S4" s="6" t="e">
        <f t="shared" si="0"/>
        <v>#N/A</v>
      </c>
      <c r="T4" s="6" t="e">
        <f t="shared" si="0"/>
        <v>#N/A</v>
      </c>
      <c r="U4" s="6" t="e">
        <f t="shared" si="0"/>
        <v>#N/A</v>
      </c>
      <c r="V4" s="6" t="e">
        <f t="shared" si="0"/>
        <v>#N/A</v>
      </c>
      <c r="W4" s="6" t="e">
        <f t="shared" si="0"/>
        <v>#N/A</v>
      </c>
      <c r="X4" s="6" t="e">
        <f t="shared" si="0"/>
        <v>#N/A</v>
      </c>
      <c r="Y4" s="6" t="e">
        <f t="shared" si="0"/>
        <v>#N/A</v>
      </c>
      <c r="Z4" s="6" t="e">
        <f t="shared" si="0"/>
        <v>#N/A</v>
      </c>
      <c r="AA4" s="6" t="e">
        <f t="shared" si="0"/>
        <v>#N/A</v>
      </c>
      <c r="AB4" s="6" t="e">
        <f t="shared" si="0"/>
        <v>#N/A</v>
      </c>
      <c r="AC4" s="6" t="e">
        <f t="shared" si="0"/>
        <v>#N/A</v>
      </c>
      <c r="AD4" s="6">
        <v>494025</v>
      </c>
      <c r="AE4" s="6">
        <v>468265.95870040829</v>
      </c>
      <c r="AF4" s="6">
        <v>527727.56665590708</v>
      </c>
      <c r="AG4" s="6">
        <v>522817.59923382528</v>
      </c>
      <c r="AH4" s="6">
        <v>510612.79225758731</v>
      </c>
      <c r="AI4" s="6">
        <v>469705.38004398445</v>
      </c>
      <c r="AJ4" s="6">
        <v>715334.2891927826</v>
      </c>
      <c r="AK4" s="6">
        <v>794670.39991760778</v>
      </c>
      <c r="AL4" s="6">
        <v>647052.27096816583</v>
      </c>
      <c r="AM4" s="6">
        <v>768418.9308474944</v>
      </c>
      <c r="AN4" s="6">
        <v>764274.75123630126</v>
      </c>
      <c r="AO4" s="6">
        <v>775984.75880327518</v>
      </c>
      <c r="AP4" s="24"/>
    </row>
    <row r="5" spans="2:42" x14ac:dyDescent="0.25">
      <c r="B5" s="64"/>
      <c r="C5" s="65"/>
      <c r="D5" s="66" t="s">
        <v>824</v>
      </c>
      <c r="E5" s="6" t="s">
        <v>215</v>
      </c>
      <c r="F5" s="67">
        <v>572743.33333333337</v>
      </c>
      <c r="G5" s="67">
        <v>584691.66666666663</v>
      </c>
      <c r="H5" s="67">
        <v>588919.16666666663</v>
      </c>
      <c r="I5" s="67">
        <v>619286.66666666663</v>
      </c>
      <c r="J5" s="67">
        <v>624183.33333333326</v>
      </c>
      <c r="K5" s="67">
        <v>641928.33333333337</v>
      </c>
      <c r="L5" s="67">
        <v>634545</v>
      </c>
      <c r="M5" s="67">
        <v>563310</v>
      </c>
      <c r="N5" s="67">
        <v>696681.66666666663</v>
      </c>
      <c r="O5" s="67">
        <v>658113.33333333337</v>
      </c>
      <c r="P5" s="67">
        <v>580833.33333333337</v>
      </c>
      <c r="Q5" s="67">
        <v>495314.16666666669</v>
      </c>
      <c r="R5" s="67">
        <v>572416.66666666663</v>
      </c>
      <c r="S5" s="67">
        <v>561956.66666666663</v>
      </c>
      <c r="T5" s="67">
        <v>589443.33333333337</v>
      </c>
      <c r="U5" s="67">
        <v>660580</v>
      </c>
      <c r="V5" s="67">
        <v>607305</v>
      </c>
      <c r="W5" s="67">
        <v>587823.33333333337</v>
      </c>
      <c r="X5" s="67">
        <v>705325</v>
      </c>
      <c r="Y5" s="67">
        <v>555220</v>
      </c>
      <c r="Z5" s="67">
        <v>498816.66666666663</v>
      </c>
      <c r="AA5" s="67">
        <v>419366.66666666663</v>
      </c>
      <c r="AB5" s="67">
        <v>577860</v>
      </c>
      <c r="AC5" s="67">
        <v>499980</v>
      </c>
      <c r="AD5" s="67">
        <v>582375</v>
      </c>
      <c r="AE5" s="6" t="e">
        <f>((NA())/210)*350</f>
        <v>#N/A</v>
      </c>
      <c r="AF5" s="6" t="e">
        <f t="shared" ref="AF5:AO5" si="1">((NA())*350)/210</f>
        <v>#N/A</v>
      </c>
      <c r="AG5" s="6" t="e">
        <f t="shared" si="1"/>
        <v>#N/A</v>
      </c>
      <c r="AH5" s="6" t="e">
        <f t="shared" si="1"/>
        <v>#N/A</v>
      </c>
      <c r="AI5" s="6" t="e">
        <f t="shared" si="1"/>
        <v>#N/A</v>
      </c>
      <c r="AJ5" s="6" t="e">
        <f t="shared" si="1"/>
        <v>#N/A</v>
      </c>
      <c r="AK5" s="6" t="e">
        <f t="shared" si="1"/>
        <v>#N/A</v>
      </c>
      <c r="AL5" s="6" t="e">
        <f t="shared" si="1"/>
        <v>#N/A</v>
      </c>
      <c r="AM5" s="6" t="e">
        <f t="shared" si="1"/>
        <v>#N/A</v>
      </c>
      <c r="AN5" s="6" t="e">
        <f t="shared" si="1"/>
        <v>#N/A</v>
      </c>
      <c r="AO5" s="6" t="e">
        <f t="shared" si="1"/>
        <v>#N/A</v>
      </c>
      <c r="AP5" s="63"/>
    </row>
    <row r="6" spans="2:42" s="25" customFormat="1" hidden="1" x14ac:dyDescent="0.25">
      <c r="B6" s="22"/>
      <c r="C6" s="6"/>
      <c r="D6" s="23" t="s">
        <v>142</v>
      </c>
      <c r="E6" s="6" t="s">
        <v>216</v>
      </c>
      <c r="F6" s="6" t="e">
        <f t="shared" ref="F6:AC6" si="2">((NA())/210)*350</f>
        <v>#N/A</v>
      </c>
      <c r="G6" s="6" t="e">
        <f t="shared" si="2"/>
        <v>#N/A</v>
      </c>
      <c r="H6" s="6" t="e">
        <f t="shared" si="2"/>
        <v>#N/A</v>
      </c>
      <c r="I6" s="6" t="e">
        <f t="shared" si="2"/>
        <v>#N/A</v>
      </c>
      <c r="J6" s="6" t="e">
        <f t="shared" si="2"/>
        <v>#N/A</v>
      </c>
      <c r="K6" s="6" t="e">
        <f t="shared" si="2"/>
        <v>#N/A</v>
      </c>
      <c r="L6" s="6" t="e">
        <f t="shared" si="2"/>
        <v>#N/A</v>
      </c>
      <c r="M6" s="6" t="e">
        <f t="shared" si="2"/>
        <v>#N/A</v>
      </c>
      <c r="N6" s="6" t="e">
        <f t="shared" si="2"/>
        <v>#N/A</v>
      </c>
      <c r="O6" s="6" t="e">
        <f t="shared" si="2"/>
        <v>#N/A</v>
      </c>
      <c r="P6" s="6" t="e">
        <f t="shared" si="2"/>
        <v>#N/A</v>
      </c>
      <c r="Q6" s="6" t="e">
        <f t="shared" si="2"/>
        <v>#N/A</v>
      </c>
      <c r="R6" s="6" t="e">
        <f t="shared" si="2"/>
        <v>#N/A</v>
      </c>
      <c r="S6" s="6" t="e">
        <f t="shared" si="2"/>
        <v>#N/A</v>
      </c>
      <c r="T6" s="6" t="e">
        <f t="shared" si="2"/>
        <v>#N/A</v>
      </c>
      <c r="U6" s="6" t="e">
        <f t="shared" si="2"/>
        <v>#N/A</v>
      </c>
      <c r="V6" s="6" t="e">
        <f t="shared" si="2"/>
        <v>#N/A</v>
      </c>
      <c r="W6" s="6" t="e">
        <f t="shared" si="2"/>
        <v>#N/A</v>
      </c>
      <c r="X6" s="6" t="e">
        <f t="shared" si="2"/>
        <v>#N/A</v>
      </c>
      <c r="Y6" s="6" t="e">
        <f t="shared" si="2"/>
        <v>#N/A</v>
      </c>
      <c r="Z6" s="6" t="e">
        <f t="shared" si="2"/>
        <v>#N/A</v>
      </c>
      <c r="AA6" s="6" t="e">
        <f t="shared" si="2"/>
        <v>#N/A</v>
      </c>
      <c r="AB6" s="6" t="e">
        <f t="shared" si="2"/>
        <v>#N/A</v>
      </c>
      <c r="AC6" s="6" t="e">
        <f t="shared" si="2"/>
        <v>#N/A</v>
      </c>
      <c r="AD6" s="6">
        <v>582375</v>
      </c>
      <c r="AE6" s="6">
        <v>528195.80230362469</v>
      </c>
      <c r="AF6" s="6">
        <v>539157.71066197415</v>
      </c>
      <c r="AG6" s="6">
        <v>581555.55327276548</v>
      </c>
      <c r="AH6" s="6">
        <v>557182.06993633846</v>
      </c>
      <c r="AI6" s="6">
        <v>554242.92374812614</v>
      </c>
      <c r="AJ6" s="6">
        <v>602823.12991651543</v>
      </c>
      <c r="AK6" s="6">
        <v>502172.75534006912</v>
      </c>
      <c r="AL6" s="6">
        <v>532023.62261453504</v>
      </c>
      <c r="AM6" s="6">
        <v>482222.73236122297</v>
      </c>
      <c r="AN6" s="6">
        <v>519978.55550744827</v>
      </c>
      <c r="AO6" s="6">
        <v>444268.70106303744</v>
      </c>
      <c r="AP6" s="24"/>
    </row>
    <row r="7" spans="2:42" x14ac:dyDescent="0.25">
      <c r="B7" s="64"/>
      <c r="C7" s="65"/>
      <c r="D7" s="66" t="s">
        <v>816</v>
      </c>
      <c r="E7" s="6" t="s">
        <v>106</v>
      </c>
      <c r="F7" s="67">
        <v>122624.99999999999</v>
      </c>
      <c r="G7" s="67">
        <v>117253.33333333333</v>
      </c>
      <c r="H7" s="67">
        <v>136937.5</v>
      </c>
      <c r="I7" s="67">
        <v>167701.66666666666</v>
      </c>
      <c r="J7" s="67">
        <v>149210.83333333334</v>
      </c>
      <c r="K7" s="67">
        <v>214830.83333333334</v>
      </c>
      <c r="L7" s="67">
        <v>293837.5</v>
      </c>
      <c r="M7" s="67">
        <v>271653.33333333337</v>
      </c>
      <c r="N7" s="67">
        <v>197415.83333333334</v>
      </c>
      <c r="O7" s="67">
        <v>206678.33333333331</v>
      </c>
      <c r="P7" s="67">
        <v>181350</v>
      </c>
      <c r="Q7" s="67">
        <v>248650</v>
      </c>
      <c r="R7" s="67">
        <v>140466.66666666666</v>
      </c>
      <c r="S7" s="67">
        <v>152298.33333333331</v>
      </c>
      <c r="T7" s="67">
        <v>155683.33333333334</v>
      </c>
      <c r="U7" s="67">
        <v>197880.00000000003</v>
      </c>
      <c r="V7" s="67">
        <v>219231.66666666666</v>
      </c>
      <c r="W7" s="67">
        <v>221631.66666666669</v>
      </c>
      <c r="X7" s="67">
        <v>309023.33333333331</v>
      </c>
      <c r="Y7" s="67">
        <v>314871.66666666669</v>
      </c>
      <c r="Z7" s="67">
        <v>211026.66666666666</v>
      </c>
      <c r="AA7" s="67">
        <v>198346.66666666666</v>
      </c>
      <c r="AB7" s="67">
        <v>201555.00000000003</v>
      </c>
      <c r="AC7" s="67">
        <v>315326.66666666663</v>
      </c>
      <c r="AD7" s="67">
        <v>159080</v>
      </c>
      <c r="AE7" s="6" t="e">
        <f>((NA())/210)*350</f>
        <v>#N/A</v>
      </c>
      <c r="AF7" s="6" t="e">
        <f t="shared" ref="AF7:AO7" si="3">((NA())*350)/210</f>
        <v>#N/A</v>
      </c>
      <c r="AG7" s="6" t="e">
        <f t="shared" si="3"/>
        <v>#N/A</v>
      </c>
      <c r="AH7" s="6" t="e">
        <f t="shared" si="3"/>
        <v>#N/A</v>
      </c>
      <c r="AI7" s="6" t="e">
        <f t="shared" si="3"/>
        <v>#N/A</v>
      </c>
      <c r="AJ7" s="6" t="e">
        <f t="shared" si="3"/>
        <v>#N/A</v>
      </c>
      <c r="AK7" s="6" t="e">
        <f t="shared" si="3"/>
        <v>#N/A</v>
      </c>
      <c r="AL7" s="6" t="e">
        <f t="shared" si="3"/>
        <v>#N/A</v>
      </c>
      <c r="AM7" s="6" t="e">
        <f t="shared" si="3"/>
        <v>#N/A</v>
      </c>
      <c r="AN7" s="6" t="e">
        <f t="shared" si="3"/>
        <v>#N/A</v>
      </c>
      <c r="AO7" s="6" t="e">
        <f t="shared" si="3"/>
        <v>#N/A</v>
      </c>
      <c r="AP7" s="63"/>
    </row>
    <row r="8" spans="2:42" s="25" customFormat="1" hidden="1" x14ac:dyDescent="0.25">
      <c r="B8" s="22"/>
      <c r="C8" s="6"/>
      <c r="D8" s="23" t="s">
        <v>143</v>
      </c>
      <c r="E8" s="6" t="s">
        <v>149</v>
      </c>
      <c r="F8" s="6" t="e">
        <f t="shared" ref="F8:AC8" si="4">((NA())/210)*350</f>
        <v>#N/A</v>
      </c>
      <c r="G8" s="6" t="e">
        <f t="shared" si="4"/>
        <v>#N/A</v>
      </c>
      <c r="H8" s="6" t="e">
        <f t="shared" si="4"/>
        <v>#N/A</v>
      </c>
      <c r="I8" s="6" t="e">
        <f t="shared" si="4"/>
        <v>#N/A</v>
      </c>
      <c r="J8" s="6" t="e">
        <f t="shared" si="4"/>
        <v>#N/A</v>
      </c>
      <c r="K8" s="6" t="e">
        <f t="shared" si="4"/>
        <v>#N/A</v>
      </c>
      <c r="L8" s="6" t="e">
        <f t="shared" si="4"/>
        <v>#N/A</v>
      </c>
      <c r="M8" s="6" t="e">
        <f t="shared" si="4"/>
        <v>#N/A</v>
      </c>
      <c r="N8" s="6" t="e">
        <f t="shared" si="4"/>
        <v>#N/A</v>
      </c>
      <c r="O8" s="6" t="e">
        <f t="shared" si="4"/>
        <v>#N/A</v>
      </c>
      <c r="P8" s="6" t="e">
        <f t="shared" si="4"/>
        <v>#N/A</v>
      </c>
      <c r="Q8" s="6" t="e">
        <f t="shared" si="4"/>
        <v>#N/A</v>
      </c>
      <c r="R8" s="6" t="e">
        <f t="shared" si="4"/>
        <v>#N/A</v>
      </c>
      <c r="S8" s="6" t="e">
        <f t="shared" si="4"/>
        <v>#N/A</v>
      </c>
      <c r="T8" s="6" t="e">
        <f t="shared" si="4"/>
        <v>#N/A</v>
      </c>
      <c r="U8" s="6" t="e">
        <f t="shared" si="4"/>
        <v>#N/A</v>
      </c>
      <c r="V8" s="6" t="e">
        <f t="shared" si="4"/>
        <v>#N/A</v>
      </c>
      <c r="W8" s="6" t="e">
        <f t="shared" si="4"/>
        <v>#N/A</v>
      </c>
      <c r="X8" s="6" t="e">
        <f t="shared" si="4"/>
        <v>#N/A</v>
      </c>
      <c r="Y8" s="6" t="e">
        <f t="shared" si="4"/>
        <v>#N/A</v>
      </c>
      <c r="Z8" s="6" t="e">
        <f t="shared" si="4"/>
        <v>#N/A</v>
      </c>
      <c r="AA8" s="6" t="e">
        <f t="shared" si="4"/>
        <v>#N/A</v>
      </c>
      <c r="AB8" s="6" t="e">
        <f t="shared" si="4"/>
        <v>#N/A</v>
      </c>
      <c r="AC8" s="6" t="e">
        <f t="shared" si="4"/>
        <v>#N/A</v>
      </c>
      <c r="AD8" s="6">
        <v>159080</v>
      </c>
      <c r="AE8" s="6">
        <v>159250.29005246755</v>
      </c>
      <c r="AF8" s="6">
        <v>171651.18823724493</v>
      </c>
      <c r="AG8" s="6">
        <v>213672.3056402517</v>
      </c>
      <c r="AH8" s="6">
        <v>215629.84717005087</v>
      </c>
      <c r="AI8" s="6">
        <v>254534.46996292775</v>
      </c>
      <c r="AJ8" s="6">
        <v>355140.5324673322</v>
      </c>
      <c r="AK8" s="6">
        <v>356123.26347364724</v>
      </c>
      <c r="AL8" s="6">
        <v>254672.3563566556</v>
      </c>
      <c r="AM8" s="6">
        <v>254150.99951564279</v>
      </c>
      <c r="AN8" s="6">
        <v>242409.00810295891</v>
      </c>
      <c r="AO8" s="6">
        <v>356927.19182811776</v>
      </c>
      <c r="AP8" s="24"/>
    </row>
    <row r="9" spans="2:42" x14ac:dyDescent="0.25">
      <c r="B9" s="64"/>
      <c r="C9" s="65"/>
      <c r="D9" s="66" t="s">
        <v>817</v>
      </c>
      <c r="E9" s="6" t="s">
        <v>107</v>
      </c>
      <c r="F9" s="67">
        <v>323258.33333333331</v>
      </c>
      <c r="G9" s="67">
        <v>371173.33333333337</v>
      </c>
      <c r="H9" s="67">
        <v>440158.33333333331</v>
      </c>
      <c r="I9" s="67">
        <v>424793.33333333331</v>
      </c>
      <c r="J9" s="67">
        <v>497213.33333333331</v>
      </c>
      <c r="K9" s="67">
        <v>458688.33333333331</v>
      </c>
      <c r="L9" s="67">
        <v>523800.00000000006</v>
      </c>
      <c r="M9" s="67">
        <v>470866.66666666663</v>
      </c>
      <c r="N9" s="67">
        <v>429622.50000000006</v>
      </c>
      <c r="O9" s="67">
        <v>422258.33333333331</v>
      </c>
      <c r="P9" s="67">
        <v>366605</v>
      </c>
      <c r="Q9" s="67">
        <v>354282.5</v>
      </c>
      <c r="R9" s="67">
        <v>277958.08333333331</v>
      </c>
      <c r="S9" s="67">
        <v>281436.66666666663</v>
      </c>
      <c r="T9" s="67">
        <v>308467.5</v>
      </c>
      <c r="U9" s="67">
        <v>338726.66666666669</v>
      </c>
      <c r="V9" s="67">
        <v>261813.33333333334</v>
      </c>
      <c r="W9" s="67">
        <v>370595</v>
      </c>
      <c r="X9" s="67">
        <v>350276.66666666669</v>
      </c>
      <c r="Y9" s="67">
        <v>336201.66666666669</v>
      </c>
      <c r="Z9" s="67">
        <v>154436.66666666666</v>
      </c>
      <c r="AA9" s="67">
        <v>260165</v>
      </c>
      <c r="AB9" s="67">
        <v>249943.33333333334</v>
      </c>
      <c r="AC9" s="67">
        <v>299174.16666666663</v>
      </c>
      <c r="AD9" s="67">
        <v>234728.33333333334</v>
      </c>
      <c r="AE9" s="6" t="e">
        <f>((NA())/210)*350</f>
        <v>#N/A</v>
      </c>
      <c r="AF9" s="6" t="e">
        <f t="shared" ref="AF9:AO9" si="5">((NA())*350)/210</f>
        <v>#N/A</v>
      </c>
      <c r="AG9" s="6" t="e">
        <f t="shared" si="5"/>
        <v>#N/A</v>
      </c>
      <c r="AH9" s="6" t="e">
        <f t="shared" si="5"/>
        <v>#N/A</v>
      </c>
      <c r="AI9" s="6" t="e">
        <f t="shared" si="5"/>
        <v>#N/A</v>
      </c>
      <c r="AJ9" s="6" t="e">
        <f t="shared" si="5"/>
        <v>#N/A</v>
      </c>
      <c r="AK9" s="6" t="e">
        <f t="shared" si="5"/>
        <v>#N/A</v>
      </c>
      <c r="AL9" s="6" t="e">
        <f t="shared" si="5"/>
        <v>#N/A</v>
      </c>
      <c r="AM9" s="6" t="e">
        <f t="shared" si="5"/>
        <v>#N/A</v>
      </c>
      <c r="AN9" s="6" t="e">
        <f t="shared" si="5"/>
        <v>#N/A</v>
      </c>
      <c r="AO9" s="6" t="e">
        <f t="shared" si="5"/>
        <v>#N/A</v>
      </c>
      <c r="AP9" s="63"/>
    </row>
    <row r="10" spans="2:42" s="25" customFormat="1" hidden="1" x14ac:dyDescent="0.25">
      <c r="B10" s="22"/>
      <c r="C10" s="6"/>
      <c r="D10" s="23" t="s">
        <v>144</v>
      </c>
      <c r="E10" s="6" t="s">
        <v>150</v>
      </c>
      <c r="F10" s="6" t="e">
        <f t="shared" ref="F10:AC10" si="6">((NA())/210)*350</f>
        <v>#N/A</v>
      </c>
      <c r="G10" s="6" t="e">
        <f t="shared" si="6"/>
        <v>#N/A</v>
      </c>
      <c r="H10" s="6" t="e">
        <f t="shared" si="6"/>
        <v>#N/A</v>
      </c>
      <c r="I10" s="6" t="e">
        <f t="shared" si="6"/>
        <v>#N/A</v>
      </c>
      <c r="J10" s="6" t="e">
        <f t="shared" si="6"/>
        <v>#N/A</v>
      </c>
      <c r="K10" s="6" t="e">
        <f t="shared" si="6"/>
        <v>#N/A</v>
      </c>
      <c r="L10" s="6" t="e">
        <f t="shared" si="6"/>
        <v>#N/A</v>
      </c>
      <c r="M10" s="6" t="e">
        <f t="shared" si="6"/>
        <v>#N/A</v>
      </c>
      <c r="N10" s="6" t="e">
        <f t="shared" si="6"/>
        <v>#N/A</v>
      </c>
      <c r="O10" s="6" t="e">
        <f t="shared" si="6"/>
        <v>#N/A</v>
      </c>
      <c r="P10" s="6" t="e">
        <f t="shared" si="6"/>
        <v>#N/A</v>
      </c>
      <c r="Q10" s="6" t="e">
        <f t="shared" si="6"/>
        <v>#N/A</v>
      </c>
      <c r="R10" s="6" t="e">
        <f t="shared" si="6"/>
        <v>#N/A</v>
      </c>
      <c r="S10" s="6" t="e">
        <f t="shared" si="6"/>
        <v>#N/A</v>
      </c>
      <c r="T10" s="6" t="e">
        <f t="shared" si="6"/>
        <v>#N/A</v>
      </c>
      <c r="U10" s="6" t="e">
        <f t="shared" si="6"/>
        <v>#N/A</v>
      </c>
      <c r="V10" s="6" t="e">
        <f t="shared" si="6"/>
        <v>#N/A</v>
      </c>
      <c r="W10" s="6" t="e">
        <f t="shared" si="6"/>
        <v>#N/A</v>
      </c>
      <c r="X10" s="6" t="e">
        <f t="shared" si="6"/>
        <v>#N/A</v>
      </c>
      <c r="Y10" s="6" t="e">
        <f t="shared" si="6"/>
        <v>#N/A</v>
      </c>
      <c r="Z10" s="6" t="e">
        <f t="shared" si="6"/>
        <v>#N/A</v>
      </c>
      <c r="AA10" s="6" t="e">
        <f t="shared" si="6"/>
        <v>#N/A</v>
      </c>
      <c r="AB10" s="6" t="e">
        <f t="shared" si="6"/>
        <v>#N/A</v>
      </c>
      <c r="AC10" s="6" t="e">
        <f t="shared" si="6"/>
        <v>#N/A</v>
      </c>
      <c r="AD10" s="6">
        <v>234728.33333333334</v>
      </c>
      <c r="AE10" s="6">
        <v>206859.09824180719</v>
      </c>
      <c r="AF10" s="6">
        <v>227375.06762769326</v>
      </c>
      <c r="AG10" s="6">
        <v>223034.72499595323</v>
      </c>
      <c r="AH10" s="6">
        <v>212862.34487824322</v>
      </c>
      <c r="AI10" s="6">
        <v>224891.44828029978</v>
      </c>
      <c r="AJ10" s="6">
        <v>228178.16324513935</v>
      </c>
      <c r="AK10" s="6">
        <v>204485.44960483813</v>
      </c>
      <c r="AL10" s="6">
        <v>142332.73309928444</v>
      </c>
      <c r="AM10" s="6">
        <v>158926.67775354697</v>
      </c>
      <c r="AN10" s="6">
        <v>136463.49533029858</v>
      </c>
      <c r="AO10" s="6">
        <v>135715.27211946843</v>
      </c>
      <c r="AP10" s="24"/>
    </row>
    <row r="11" spans="2:42" x14ac:dyDescent="0.25">
      <c r="B11" s="64"/>
      <c r="C11" s="65"/>
      <c r="D11" s="104" t="s">
        <v>818</v>
      </c>
      <c r="E11" s="6" t="s">
        <v>108</v>
      </c>
      <c r="F11" s="67">
        <v>72216.666666666672</v>
      </c>
      <c r="G11" s="67">
        <v>73576.666666666672</v>
      </c>
      <c r="H11" s="67">
        <v>88643.333333333343</v>
      </c>
      <c r="I11" s="67">
        <v>63733.333333333336</v>
      </c>
      <c r="J11" s="67">
        <v>45018.333333333328</v>
      </c>
      <c r="K11" s="67">
        <v>68071.666666666672</v>
      </c>
      <c r="L11" s="67">
        <v>92956.666666666657</v>
      </c>
      <c r="M11" s="67">
        <v>88823.333333333328</v>
      </c>
      <c r="N11" s="67">
        <v>75890</v>
      </c>
      <c r="O11" s="67">
        <v>90945</v>
      </c>
      <c r="P11" s="67">
        <v>104576.66666666666</v>
      </c>
      <c r="Q11" s="67">
        <v>105138.33333333333</v>
      </c>
      <c r="R11" s="67">
        <v>73218.333333333328</v>
      </c>
      <c r="S11" s="67">
        <v>81408.333333333328</v>
      </c>
      <c r="T11" s="67">
        <v>111800</v>
      </c>
      <c r="U11" s="67">
        <v>89460</v>
      </c>
      <c r="V11" s="67">
        <v>109286.66666666666</v>
      </c>
      <c r="W11" s="67">
        <v>78256.666666666657</v>
      </c>
      <c r="X11" s="67">
        <v>176146.66666666669</v>
      </c>
      <c r="Y11" s="67">
        <v>144480</v>
      </c>
      <c r="Z11" s="67">
        <v>128466.66666666666</v>
      </c>
      <c r="AA11" s="67">
        <v>148951.66666666669</v>
      </c>
      <c r="AB11" s="67">
        <v>206748.33333333334</v>
      </c>
      <c r="AC11" s="67">
        <v>294353.33333333331</v>
      </c>
      <c r="AD11" s="67">
        <v>141121.66666666666</v>
      </c>
      <c r="AE11" s="6" t="e">
        <f>((NA())/210)*350</f>
        <v>#N/A</v>
      </c>
      <c r="AF11" s="6" t="e">
        <f t="shared" ref="AF11:AO11" si="7">((NA())*350)/210</f>
        <v>#N/A</v>
      </c>
      <c r="AG11" s="6" t="e">
        <f t="shared" si="7"/>
        <v>#N/A</v>
      </c>
      <c r="AH11" s="6" t="e">
        <f t="shared" si="7"/>
        <v>#N/A</v>
      </c>
      <c r="AI11" s="6" t="e">
        <f t="shared" si="7"/>
        <v>#N/A</v>
      </c>
      <c r="AJ11" s="6" t="e">
        <f t="shared" si="7"/>
        <v>#N/A</v>
      </c>
      <c r="AK11" s="6" t="e">
        <f t="shared" si="7"/>
        <v>#N/A</v>
      </c>
      <c r="AL11" s="6" t="e">
        <f t="shared" si="7"/>
        <v>#N/A</v>
      </c>
      <c r="AM11" s="6" t="e">
        <f t="shared" si="7"/>
        <v>#N/A</v>
      </c>
      <c r="AN11" s="6" t="e">
        <f t="shared" si="7"/>
        <v>#N/A</v>
      </c>
      <c r="AO11" s="6" t="e">
        <f t="shared" si="7"/>
        <v>#N/A</v>
      </c>
      <c r="AP11" s="63"/>
    </row>
    <row r="12" spans="2:42" s="25" customFormat="1" hidden="1" x14ac:dyDescent="0.25">
      <c r="B12" s="22"/>
      <c r="C12" s="6"/>
      <c r="D12" s="23" t="s">
        <v>145</v>
      </c>
      <c r="E12" s="6" t="s">
        <v>151</v>
      </c>
      <c r="F12" s="6" t="e">
        <f t="shared" ref="F12:AC12" si="8">((NA())/210)*350</f>
        <v>#N/A</v>
      </c>
      <c r="G12" s="6" t="e">
        <f t="shared" si="8"/>
        <v>#N/A</v>
      </c>
      <c r="H12" s="6" t="e">
        <f t="shared" si="8"/>
        <v>#N/A</v>
      </c>
      <c r="I12" s="6" t="e">
        <f t="shared" si="8"/>
        <v>#N/A</v>
      </c>
      <c r="J12" s="6" t="e">
        <f t="shared" si="8"/>
        <v>#N/A</v>
      </c>
      <c r="K12" s="6" t="e">
        <f t="shared" si="8"/>
        <v>#N/A</v>
      </c>
      <c r="L12" s="6" t="e">
        <f t="shared" si="8"/>
        <v>#N/A</v>
      </c>
      <c r="M12" s="6" t="e">
        <f t="shared" si="8"/>
        <v>#N/A</v>
      </c>
      <c r="N12" s="6" t="e">
        <f t="shared" si="8"/>
        <v>#N/A</v>
      </c>
      <c r="O12" s="6" t="e">
        <f t="shared" si="8"/>
        <v>#N/A</v>
      </c>
      <c r="P12" s="6" t="e">
        <f t="shared" si="8"/>
        <v>#N/A</v>
      </c>
      <c r="Q12" s="6" t="e">
        <f t="shared" si="8"/>
        <v>#N/A</v>
      </c>
      <c r="R12" s="6" t="e">
        <f t="shared" si="8"/>
        <v>#N/A</v>
      </c>
      <c r="S12" s="6" t="e">
        <f t="shared" si="8"/>
        <v>#N/A</v>
      </c>
      <c r="T12" s="6" t="e">
        <f t="shared" si="8"/>
        <v>#N/A</v>
      </c>
      <c r="U12" s="6" t="e">
        <f t="shared" si="8"/>
        <v>#N/A</v>
      </c>
      <c r="V12" s="6" t="e">
        <f t="shared" si="8"/>
        <v>#N/A</v>
      </c>
      <c r="W12" s="6" t="e">
        <f t="shared" si="8"/>
        <v>#N/A</v>
      </c>
      <c r="X12" s="6" t="e">
        <f t="shared" si="8"/>
        <v>#N/A</v>
      </c>
      <c r="Y12" s="6" t="e">
        <f t="shared" si="8"/>
        <v>#N/A</v>
      </c>
      <c r="Z12" s="6" t="e">
        <f t="shared" si="8"/>
        <v>#N/A</v>
      </c>
      <c r="AA12" s="6" t="e">
        <f t="shared" si="8"/>
        <v>#N/A</v>
      </c>
      <c r="AB12" s="6" t="e">
        <f t="shared" si="8"/>
        <v>#N/A</v>
      </c>
      <c r="AC12" s="6" t="e">
        <f t="shared" si="8"/>
        <v>#N/A</v>
      </c>
      <c r="AD12" s="6">
        <v>141121.66666666666</v>
      </c>
      <c r="AE12" s="6">
        <v>126631.18195366794</v>
      </c>
      <c r="AF12" s="6">
        <v>166137.14855218207</v>
      </c>
      <c r="AG12" s="6">
        <v>129577.65513676695</v>
      </c>
      <c r="AH12" s="6">
        <v>131494.74840439102</v>
      </c>
      <c r="AI12" s="6">
        <v>124471.61324938053</v>
      </c>
      <c r="AJ12" s="6">
        <v>229862.3644351243</v>
      </c>
      <c r="AK12" s="6">
        <v>201969.98439828935</v>
      </c>
      <c r="AL12" s="6">
        <v>178579.92568460284</v>
      </c>
      <c r="AM12" s="6">
        <v>209617.05319675719</v>
      </c>
      <c r="AN12" s="6">
        <v>273403.75617425732</v>
      </c>
      <c r="AO12" s="6">
        <v>353816.77115505392</v>
      </c>
      <c r="AP12" s="24"/>
    </row>
    <row r="13" spans="2:42" x14ac:dyDescent="0.25">
      <c r="B13" s="64"/>
      <c r="C13" s="65"/>
      <c r="D13" s="104" t="s">
        <v>819</v>
      </c>
      <c r="E13" s="6" t="s">
        <v>109</v>
      </c>
      <c r="F13" s="67">
        <v>744048.33333333326</v>
      </c>
      <c r="G13" s="67">
        <v>769296.66666666674</v>
      </c>
      <c r="H13" s="67">
        <v>801329.58333333326</v>
      </c>
      <c r="I13" s="67">
        <v>861643.08333333337</v>
      </c>
      <c r="J13" s="67">
        <v>914065</v>
      </c>
      <c r="K13" s="67">
        <v>956965</v>
      </c>
      <c r="L13" s="67">
        <v>1023721.6666666666</v>
      </c>
      <c r="M13" s="67">
        <v>1113053.3333333333</v>
      </c>
      <c r="N13" s="67">
        <v>901308.33333333326</v>
      </c>
      <c r="O13" s="67">
        <v>980388.33333333337</v>
      </c>
      <c r="P13" s="67">
        <v>956660</v>
      </c>
      <c r="Q13" s="67">
        <v>1200165</v>
      </c>
      <c r="R13" s="67">
        <v>850861.66666666663</v>
      </c>
      <c r="S13" s="67">
        <v>1120029.1666666667</v>
      </c>
      <c r="T13" s="67">
        <v>1171175</v>
      </c>
      <c r="U13" s="67">
        <v>1028216.6666666666</v>
      </c>
      <c r="V13" s="67">
        <v>964453.33333333337</v>
      </c>
      <c r="W13" s="67">
        <v>913537.66666666651</v>
      </c>
      <c r="X13" s="67">
        <v>886832.5</v>
      </c>
      <c r="Y13" s="67">
        <v>839716.66666666663</v>
      </c>
      <c r="Z13" s="67">
        <v>695078.33333333337</v>
      </c>
      <c r="AA13" s="67">
        <v>796695</v>
      </c>
      <c r="AB13" s="67">
        <v>887221.66666666663</v>
      </c>
      <c r="AC13" s="67">
        <v>960711.66666666663</v>
      </c>
      <c r="AD13" s="67">
        <v>667331.66666666663</v>
      </c>
      <c r="AE13" s="6" t="e">
        <f>((NA())/210)*350</f>
        <v>#N/A</v>
      </c>
      <c r="AF13" s="6" t="e">
        <f t="shared" ref="AF13:AO13" si="9">((NA())*350)/210</f>
        <v>#N/A</v>
      </c>
      <c r="AG13" s="6" t="e">
        <f t="shared" si="9"/>
        <v>#N/A</v>
      </c>
      <c r="AH13" s="6" t="e">
        <f t="shared" si="9"/>
        <v>#N/A</v>
      </c>
      <c r="AI13" s="6" t="e">
        <f t="shared" si="9"/>
        <v>#N/A</v>
      </c>
      <c r="AJ13" s="6" t="e">
        <f t="shared" si="9"/>
        <v>#N/A</v>
      </c>
      <c r="AK13" s="6" t="e">
        <f t="shared" si="9"/>
        <v>#N/A</v>
      </c>
      <c r="AL13" s="6" t="e">
        <f t="shared" si="9"/>
        <v>#N/A</v>
      </c>
      <c r="AM13" s="6" t="e">
        <f t="shared" si="9"/>
        <v>#N/A</v>
      </c>
      <c r="AN13" s="6" t="e">
        <f t="shared" si="9"/>
        <v>#N/A</v>
      </c>
      <c r="AO13" s="6" t="e">
        <f t="shared" si="9"/>
        <v>#N/A</v>
      </c>
      <c r="AP13" s="63"/>
    </row>
    <row r="14" spans="2:42" s="25" customFormat="1" hidden="1" x14ac:dyDescent="0.25">
      <c r="B14" s="22"/>
      <c r="C14" s="6"/>
      <c r="D14" s="23" t="s">
        <v>146</v>
      </c>
      <c r="E14" s="6" t="s">
        <v>152</v>
      </c>
      <c r="F14" s="6" t="e">
        <f t="shared" ref="F14:AC14" si="10">((NA())/210)*350</f>
        <v>#N/A</v>
      </c>
      <c r="G14" s="6" t="e">
        <f t="shared" si="10"/>
        <v>#N/A</v>
      </c>
      <c r="H14" s="6" t="e">
        <f t="shared" si="10"/>
        <v>#N/A</v>
      </c>
      <c r="I14" s="6" t="e">
        <f t="shared" si="10"/>
        <v>#N/A</v>
      </c>
      <c r="J14" s="6" t="e">
        <f t="shared" si="10"/>
        <v>#N/A</v>
      </c>
      <c r="K14" s="6" t="e">
        <f t="shared" si="10"/>
        <v>#N/A</v>
      </c>
      <c r="L14" s="6" t="e">
        <f t="shared" si="10"/>
        <v>#N/A</v>
      </c>
      <c r="M14" s="6" t="e">
        <f t="shared" si="10"/>
        <v>#N/A</v>
      </c>
      <c r="N14" s="6" t="e">
        <f t="shared" si="10"/>
        <v>#N/A</v>
      </c>
      <c r="O14" s="6" t="e">
        <f t="shared" si="10"/>
        <v>#N/A</v>
      </c>
      <c r="P14" s="6" t="e">
        <f t="shared" si="10"/>
        <v>#N/A</v>
      </c>
      <c r="Q14" s="6" t="e">
        <f t="shared" si="10"/>
        <v>#N/A</v>
      </c>
      <c r="R14" s="6" t="e">
        <f t="shared" si="10"/>
        <v>#N/A</v>
      </c>
      <c r="S14" s="6" t="e">
        <f t="shared" si="10"/>
        <v>#N/A</v>
      </c>
      <c r="T14" s="6" t="e">
        <f t="shared" si="10"/>
        <v>#N/A</v>
      </c>
      <c r="U14" s="6" t="e">
        <f t="shared" si="10"/>
        <v>#N/A</v>
      </c>
      <c r="V14" s="6" t="e">
        <f t="shared" si="10"/>
        <v>#N/A</v>
      </c>
      <c r="W14" s="6" t="e">
        <f t="shared" si="10"/>
        <v>#N/A</v>
      </c>
      <c r="X14" s="6" t="e">
        <f t="shared" si="10"/>
        <v>#N/A</v>
      </c>
      <c r="Y14" s="6" t="e">
        <f t="shared" si="10"/>
        <v>#N/A</v>
      </c>
      <c r="Z14" s="6" t="e">
        <f t="shared" si="10"/>
        <v>#N/A</v>
      </c>
      <c r="AA14" s="6" t="e">
        <f t="shared" si="10"/>
        <v>#N/A</v>
      </c>
      <c r="AB14" s="6" t="e">
        <f t="shared" si="10"/>
        <v>#N/A</v>
      </c>
      <c r="AC14" s="6" t="e">
        <f t="shared" si="10"/>
        <v>#N/A</v>
      </c>
      <c r="AD14" s="6">
        <v>667331.66666666663</v>
      </c>
      <c r="AE14" s="6">
        <v>895773.73305707914</v>
      </c>
      <c r="AF14" s="6">
        <v>924474.96087937697</v>
      </c>
      <c r="AG14" s="6">
        <v>876125.89857601642</v>
      </c>
      <c r="AH14" s="6">
        <v>863652.82267776434</v>
      </c>
      <c r="AI14" s="6">
        <v>854740.89532278129</v>
      </c>
      <c r="AJ14" s="6">
        <v>869775.64211088954</v>
      </c>
      <c r="AK14" s="6">
        <v>889073.75078502635</v>
      </c>
      <c r="AL14" s="6">
        <v>731387.79040581267</v>
      </c>
      <c r="AM14" s="6">
        <v>808979.00066169328</v>
      </c>
      <c r="AN14" s="6">
        <v>838405.78265566495</v>
      </c>
      <c r="AO14" s="6">
        <v>980219.81364243838</v>
      </c>
      <c r="AP14" s="24"/>
    </row>
    <row r="15" spans="2:42" x14ac:dyDescent="0.25">
      <c r="B15" s="64"/>
      <c r="C15" s="65"/>
      <c r="D15" s="104" t="s">
        <v>820</v>
      </c>
      <c r="E15" s="6" t="s">
        <v>110</v>
      </c>
      <c r="F15" s="67">
        <v>1027261.6666666666</v>
      </c>
      <c r="G15" s="67">
        <v>227470</v>
      </c>
      <c r="H15" s="67">
        <v>65396.666666666664</v>
      </c>
      <c r="I15" s="67">
        <v>27258.333333333332</v>
      </c>
      <c r="J15" s="67">
        <v>22540.000000000004</v>
      </c>
      <c r="K15" s="67">
        <v>44281.666666666672</v>
      </c>
      <c r="L15" s="67">
        <v>56763.333333333336</v>
      </c>
      <c r="M15" s="67">
        <v>94483.333333333343</v>
      </c>
      <c r="N15" s="67">
        <v>394441.66666666663</v>
      </c>
      <c r="O15" s="67">
        <v>579183.33333333337</v>
      </c>
      <c r="P15" s="67">
        <v>970710.00000000012</v>
      </c>
      <c r="Q15" s="67">
        <v>2156790</v>
      </c>
      <c r="R15" s="67">
        <v>1386246.6666666667</v>
      </c>
      <c r="S15" s="67">
        <v>432906.66666666669</v>
      </c>
      <c r="T15" s="67">
        <v>138733.33333333334</v>
      </c>
      <c r="U15" s="67">
        <v>65121.666666666672</v>
      </c>
      <c r="V15" s="67">
        <v>39938.333333333336</v>
      </c>
      <c r="W15" s="67">
        <v>52520</v>
      </c>
      <c r="X15" s="67">
        <v>155810</v>
      </c>
      <c r="Y15" s="67">
        <v>369531.66666666669</v>
      </c>
      <c r="Z15" s="67">
        <v>501140</v>
      </c>
      <c r="AA15" s="67">
        <v>815263.33333333326</v>
      </c>
      <c r="AB15" s="67">
        <v>1236583.3333333333</v>
      </c>
      <c r="AC15" s="67">
        <v>2946781.6666666665</v>
      </c>
      <c r="AD15" s="67">
        <v>1673781.6666666667</v>
      </c>
      <c r="AE15" s="6" t="e">
        <f>((NA())/210)*350</f>
        <v>#N/A</v>
      </c>
      <c r="AF15" s="6" t="e">
        <f t="shared" ref="AF15:AO15" si="11">((NA())*350)/210</f>
        <v>#N/A</v>
      </c>
      <c r="AG15" s="6" t="e">
        <f t="shared" si="11"/>
        <v>#N/A</v>
      </c>
      <c r="AH15" s="6" t="e">
        <f t="shared" si="11"/>
        <v>#N/A</v>
      </c>
      <c r="AI15" s="6" t="e">
        <f t="shared" si="11"/>
        <v>#N/A</v>
      </c>
      <c r="AJ15" s="6" t="e">
        <f t="shared" si="11"/>
        <v>#N/A</v>
      </c>
      <c r="AK15" s="6" t="e">
        <f t="shared" si="11"/>
        <v>#N/A</v>
      </c>
      <c r="AL15" s="6" t="e">
        <f t="shared" si="11"/>
        <v>#N/A</v>
      </c>
      <c r="AM15" s="6" t="e">
        <f t="shared" si="11"/>
        <v>#N/A</v>
      </c>
      <c r="AN15" s="6" t="e">
        <f t="shared" si="11"/>
        <v>#N/A</v>
      </c>
      <c r="AO15" s="6" t="e">
        <f t="shared" si="11"/>
        <v>#N/A</v>
      </c>
      <c r="AP15" s="63"/>
    </row>
    <row r="16" spans="2:42" s="25" customFormat="1" hidden="1" x14ac:dyDescent="0.25">
      <c r="B16" s="22"/>
      <c r="C16" s="6"/>
      <c r="D16" s="23" t="s">
        <v>147</v>
      </c>
      <c r="E16" s="6" t="s">
        <v>153</v>
      </c>
      <c r="F16" s="6" t="e">
        <f t="shared" ref="F16:AC16" si="12">((NA())/210)*350</f>
        <v>#N/A</v>
      </c>
      <c r="G16" s="6" t="e">
        <f t="shared" si="12"/>
        <v>#N/A</v>
      </c>
      <c r="H16" s="6" t="e">
        <f t="shared" si="12"/>
        <v>#N/A</v>
      </c>
      <c r="I16" s="6" t="e">
        <f t="shared" si="12"/>
        <v>#N/A</v>
      </c>
      <c r="J16" s="6" t="e">
        <f t="shared" si="12"/>
        <v>#N/A</v>
      </c>
      <c r="K16" s="6" t="e">
        <f t="shared" si="12"/>
        <v>#N/A</v>
      </c>
      <c r="L16" s="6" t="e">
        <f t="shared" si="12"/>
        <v>#N/A</v>
      </c>
      <c r="M16" s="6" t="e">
        <f t="shared" si="12"/>
        <v>#N/A</v>
      </c>
      <c r="N16" s="6" t="e">
        <f t="shared" si="12"/>
        <v>#N/A</v>
      </c>
      <c r="O16" s="6" t="e">
        <f t="shared" si="12"/>
        <v>#N/A</v>
      </c>
      <c r="P16" s="6" t="e">
        <f t="shared" si="12"/>
        <v>#N/A</v>
      </c>
      <c r="Q16" s="6" t="e">
        <f t="shared" si="12"/>
        <v>#N/A</v>
      </c>
      <c r="R16" s="6" t="e">
        <f t="shared" si="12"/>
        <v>#N/A</v>
      </c>
      <c r="S16" s="6" t="e">
        <f t="shared" si="12"/>
        <v>#N/A</v>
      </c>
      <c r="T16" s="6" t="e">
        <f t="shared" si="12"/>
        <v>#N/A</v>
      </c>
      <c r="U16" s="6" t="e">
        <f t="shared" si="12"/>
        <v>#N/A</v>
      </c>
      <c r="V16" s="6" t="e">
        <f t="shared" si="12"/>
        <v>#N/A</v>
      </c>
      <c r="W16" s="6" t="e">
        <f t="shared" si="12"/>
        <v>#N/A</v>
      </c>
      <c r="X16" s="6" t="e">
        <f t="shared" si="12"/>
        <v>#N/A</v>
      </c>
      <c r="Y16" s="6" t="e">
        <f t="shared" si="12"/>
        <v>#N/A</v>
      </c>
      <c r="Z16" s="6" t="e">
        <f t="shared" si="12"/>
        <v>#N/A</v>
      </c>
      <c r="AA16" s="6" t="e">
        <f t="shared" si="12"/>
        <v>#N/A</v>
      </c>
      <c r="AB16" s="6" t="e">
        <f t="shared" si="12"/>
        <v>#N/A</v>
      </c>
      <c r="AC16" s="6" t="e">
        <f t="shared" si="12"/>
        <v>#N/A</v>
      </c>
      <c r="AD16" s="6">
        <v>1673781.6666666667</v>
      </c>
      <c r="AE16" s="6">
        <v>700014.02249250328</v>
      </c>
      <c r="AF16" s="6">
        <v>219141.26369077366</v>
      </c>
      <c r="AG16" s="6">
        <v>99232.011480575427</v>
      </c>
      <c r="AH16" s="6">
        <v>66646.972684850058</v>
      </c>
      <c r="AI16" s="6">
        <v>102259.56489762898</v>
      </c>
      <c r="AJ16" s="6">
        <v>221615.63610578075</v>
      </c>
      <c r="AK16" s="6">
        <v>476483.85154685908</v>
      </c>
      <c r="AL16" s="6">
        <v>904431.08114717854</v>
      </c>
      <c r="AM16" s="6">
        <v>1407807.3079077392</v>
      </c>
      <c r="AN16" s="6">
        <v>2252757.2728932765</v>
      </c>
      <c r="AO16" s="6">
        <v>5413906.6656774757</v>
      </c>
      <c r="AP16" s="24"/>
    </row>
    <row r="17" spans="2:42" x14ac:dyDescent="0.25">
      <c r="B17" s="64"/>
      <c r="C17" s="65"/>
      <c r="D17" s="104" t="s">
        <v>821</v>
      </c>
      <c r="E17" s="6" t="s">
        <v>111</v>
      </c>
      <c r="F17" s="67">
        <v>603997.91666666663</v>
      </c>
      <c r="G17" s="67">
        <v>656814.58333333337</v>
      </c>
      <c r="H17" s="67">
        <v>752825.83333333337</v>
      </c>
      <c r="I17" s="67">
        <v>702925.83333333337</v>
      </c>
      <c r="J17" s="67">
        <v>689261.25</v>
      </c>
      <c r="K17" s="67">
        <v>602750</v>
      </c>
      <c r="L17" s="67">
        <v>565043.33333333337</v>
      </c>
      <c r="M17" s="67">
        <v>564763.33333333337</v>
      </c>
      <c r="N17" s="67">
        <v>582085.83333333337</v>
      </c>
      <c r="O17" s="67">
        <v>615200.83333333337</v>
      </c>
      <c r="P17" s="67">
        <v>586427.5</v>
      </c>
      <c r="Q17" s="67">
        <v>632330</v>
      </c>
      <c r="R17" s="67">
        <v>508546.66666666663</v>
      </c>
      <c r="S17" s="67">
        <v>537191.66666666663</v>
      </c>
      <c r="T17" s="67">
        <v>598242.5</v>
      </c>
      <c r="U17" s="67">
        <v>591044.16666666674</v>
      </c>
      <c r="V17" s="67">
        <v>606552.5</v>
      </c>
      <c r="W17" s="67">
        <v>514655.49999999994</v>
      </c>
      <c r="X17" s="67">
        <v>538120</v>
      </c>
      <c r="Y17" s="67">
        <v>484355</v>
      </c>
      <c r="Z17" s="67">
        <v>537694.16666666663</v>
      </c>
      <c r="AA17" s="67">
        <v>582614.16666666663</v>
      </c>
      <c r="AB17" s="67">
        <v>587520.83333333326</v>
      </c>
      <c r="AC17" s="67">
        <v>631081.66666666663</v>
      </c>
      <c r="AD17" s="67">
        <v>517625.83333333337</v>
      </c>
      <c r="AE17" s="6" t="e">
        <f>((NA())/210)*350</f>
        <v>#N/A</v>
      </c>
      <c r="AF17" s="6" t="e">
        <f t="shared" ref="AF17:AO17" si="13">((NA())*350)/210</f>
        <v>#N/A</v>
      </c>
      <c r="AG17" s="6" t="e">
        <f t="shared" si="13"/>
        <v>#N/A</v>
      </c>
      <c r="AH17" s="6" t="e">
        <f t="shared" si="13"/>
        <v>#N/A</v>
      </c>
      <c r="AI17" s="6" t="e">
        <f t="shared" si="13"/>
        <v>#N/A</v>
      </c>
      <c r="AJ17" s="6" t="e">
        <f t="shared" si="13"/>
        <v>#N/A</v>
      </c>
      <c r="AK17" s="6" t="e">
        <f t="shared" si="13"/>
        <v>#N/A</v>
      </c>
      <c r="AL17" s="6" t="e">
        <f t="shared" si="13"/>
        <v>#N/A</v>
      </c>
      <c r="AM17" s="6" t="e">
        <f t="shared" si="13"/>
        <v>#N/A</v>
      </c>
      <c r="AN17" s="6" t="e">
        <f t="shared" si="13"/>
        <v>#N/A</v>
      </c>
      <c r="AO17" s="6" t="e">
        <f t="shared" si="13"/>
        <v>#N/A</v>
      </c>
      <c r="AP17" s="63"/>
    </row>
    <row r="18" spans="2:42" s="25" customFormat="1" hidden="1" x14ac:dyDescent="0.25">
      <c r="B18" s="22"/>
      <c r="C18" s="6"/>
      <c r="D18" s="23" t="s">
        <v>155</v>
      </c>
      <c r="E18" s="6" t="s">
        <v>156</v>
      </c>
      <c r="F18" s="6" t="e">
        <f t="shared" ref="F18:AC18" si="14">((NA())/210)*350</f>
        <v>#N/A</v>
      </c>
      <c r="G18" s="6" t="e">
        <f t="shared" si="14"/>
        <v>#N/A</v>
      </c>
      <c r="H18" s="6" t="e">
        <f t="shared" si="14"/>
        <v>#N/A</v>
      </c>
      <c r="I18" s="6" t="e">
        <f t="shared" si="14"/>
        <v>#N/A</v>
      </c>
      <c r="J18" s="6" t="e">
        <f t="shared" si="14"/>
        <v>#N/A</v>
      </c>
      <c r="K18" s="6" t="e">
        <f t="shared" si="14"/>
        <v>#N/A</v>
      </c>
      <c r="L18" s="6" t="e">
        <f t="shared" si="14"/>
        <v>#N/A</v>
      </c>
      <c r="M18" s="6" t="e">
        <f t="shared" si="14"/>
        <v>#N/A</v>
      </c>
      <c r="N18" s="6" t="e">
        <f t="shared" si="14"/>
        <v>#N/A</v>
      </c>
      <c r="O18" s="6" t="e">
        <f t="shared" si="14"/>
        <v>#N/A</v>
      </c>
      <c r="P18" s="6" t="e">
        <f t="shared" si="14"/>
        <v>#N/A</v>
      </c>
      <c r="Q18" s="6" t="e">
        <f t="shared" si="14"/>
        <v>#N/A</v>
      </c>
      <c r="R18" s="6" t="e">
        <f t="shared" si="14"/>
        <v>#N/A</v>
      </c>
      <c r="S18" s="6" t="e">
        <f t="shared" si="14"/>
        <v>#N/A</v>
      </c>
      <c r="T18" s="6" t="e">
        <f t="shared" si="14"/>
        <v>#N/A</v>
      </c>
      <c r="U18" s="6" t="e">
        <f t="shared" si="14"/>
        <v>#N/A</v>
      </c>
      <c r="V18" s="6" t="e">
        <f t="shared" si="14"/>
        <v>#N/A</v>
      </c>
      <c r="W18" s="6" t="e">
        <f t="shared" si="14"/>
        <v>#N/A</v>
      </c>
      <c r="X18" s="6" t="e">
        <f t="shared" si="14"/>
        <v>#N/A</v>
      </c>
      <c r="Y18" s="6" t="e">
        <f t="shared" si="14"/>
        <v>#N/A</v>
      </c>
      <c r="Z18" s="6" t="e">
        <f t="shared" si="14"/>
        <v>#N/A</v>
      </c>
      <c r="AA18" s="6" t="e">
        <f t="shared" si="14"/>
        <v>#N/A</v>
      </c>
      <c r="AB18" s="6" t="e">
        <f t="shared" si="14"/>
        <v>#N/A</v>
      </c>
      <c r="AC18" s="6" t="e">
        <f t="shared" si="14"/>
        <v>#N/A</v>
      </c>
      <c r="AD18" s="6">
        <v>517625.83333333337</v>
      </c>
      <c r="AE18" s="6">
        <v>526439.30831179617</v>
      </c>
      <c r="AF18" s="6">
        <v>592485.33580680634</v>
      </c>
      <c r="AG18" s="6">
        <v>568434.07846272027</v>
      </c>
      <c r="AH18" s="6">
        <v>568815.61581768363</v>
      </c>
      <c r="AI18" s="6">
        <v>489856.85704932618</v>
      </c>
      <c r="AJ18" s="6">
        <v>479779.37805753166</v>
      </c>
      <c r="AK18" s="6">
        <v>450922.45724602736</v>
      </c>
      <c r="AL18" s="6">
        <v>475556.86723895953</v>
      </c>
      <c r="AM18" s="6">
        <v>503699.54961094167</v>
      </c>
      <c r="AN18" s="6">
        <v>490577.05354280694</v>
      </c>
      <c r="AO18" s="6">
        <v>523320.2576892419</v>
      </c>
      <c r="AP18" s="24"/>
    </row>
    <row r="19" spans="2:42" x14ac:dyDescent="0.25">
      <c r="B19" s="64"/>
      <c r="C19" s="65"/>
      <c r="D19" s="104" t="s">
        <v>822</v>
      </c>
      <c r="E19" s="6" t="s">
        <v>217</v>
      </c>
      <c r="F19" s="67">
        <v>34250</v>
      </c>
      <c r="G19" s="67">
        <v>36000</v>
      </c>
      <c r="H19" s="67">
        <v>25083.333333333336</v>
      </c>
      <c r="I19" s="67">
        <v>30416.666666666664</v>
      </c>
      <c r="J19" s="67">
        <v>28500</v>
      </c>
      <c r="K19" s="67">
        <v>28500</v>
      </c>
      <c r="L19" s="67">
        <v>29833.333333333336</v>
      </c>
      <c r="M19" s="67">
        <v>31333.333333333332</v>
      </c>
      <c r="N19" s="67">
        <v>28916.666666666668</v>
      </c>
      <c r="O19" s="67">
        <v>29833.333333333336</v>
      </c>
      <c r="P19" s="67">
        <v>26499.999999999996</v>
      </c>
      <c r="Q19" s="67">
        <v>24833.333333333332</v>
      </c>
      <c r="R19" s="67">
        <v>23750</v>
      </c>
      <c r="S19" s="67">
        <v>21916.666666666668</v>
      </c>
      <c r="T19" s="67">
        <v>26583.333333333332</v>
      </c>
      <c r="U19" s="67">
        <v>24250.000000000004</v>
      </c>
      <c r="V19" s="67">
        <v>26499.999999999996</v>
      </c>
      <c r="W19" s="67">
        <v>27833.333333333332</v>
      </c>
      <c r="X19" s="67">
        <v>36166.666666666664</v>
      </c>
      <c r="Y19" s="67">
        <v>35750</v>
      </c>
      <c r="Z19" s="67">
        <v>27916.666666666664</v>
      </c>
      <c r="AA19" s="67">
        <v>17333.333333333332</v>
      </c>
      <c r="AB19" s="67">
        <v>22583.333333333332</v>
      </c>
      <c r="AC19" s="67">
        <v>23166.666666666668</v>
      </c>
      <c r="AD19" s="67">
        <v>21666.666666666668</v>
      </c>
      <c r="AE19" s="6" t="e">
        <f>((NA())/210)*350</f>
        <v>#N/A</v>
      </c>
      <c r="AF19" s="6" t="e">
        <f t="shared" ref="AF19:AO19" si="15">((NA())*350)/210</f>
        <v>#N/A</v>
      </c>
      <c r="AG19" s="6" t="e">
        <f t="shared" si="15"/>
        <v>#N/A</v>
      </c>
      <c r="AH19" s="6" t="e">
        <f t="shared" si="15"/>
        <v>#N/A</v>
      </c>
      <c r="AI19" s="6" t="e">
        <f t="shared" si="15"/>
        <v>#N/A</v>
      </c>
      <c r="AJ19" s="6" t="e">
        <f t="shared" si="15"/>
        <v>#N/A</v>
      </c>
      <c r="AK19" s="6" t="e">
        <f t="shared" si="15"/>
        <v>#N/A</v>
      </c>
      <c r="AL19" s="6" t="e">
        <f t="shared" si="15"/>
        <v>#N/A</v>
      </c>
      <c r="AM19" s="6" t="e">
        <f t="shared" si="15"/>
        <v>#N/A</v>
      </c>
      <c r="AN19" s="6" t="e">
        <f t="shared" si="15"/>
        <v>#N/A</v>
      </c>
      <c r="AO19" s="6" t="e">
        <f t="shared" si="15"/>
        <v>#N/A</v>
      </c>
      <c r="AP19" s="63"/>
    </row>
    <row r="20" spans="2:42" s="25" customFormat="1" hidden="1" x14ac:dyDescent="0.25">
      <c r="B20" s="22"/>
      <c r="C20" s="6"/>
      <c r="D20" s="23" t="s">
        <v>157</v>
      </c>
      <c r="E20" s="6" t="s">
        <v>218</v>
      </c>
      <c r="F20" s="6" t="e">
        <f t="shared" ref="F20:AC20" si="16">((NA())/210)*350</f>
        <v>#N/A</v>
      </c>
      <c r="G20" s="6" t="e">
        <f t="shared" si="16"/>
        <v>#N/A</v>
      </c>
      <c r="H20" s="6" t="e">
        <f t="shared" si="16"/>
        <v>#N/A</v>
      </c>
      <c r="I20" s="6" t="e">
        <f t="shared" si="16"/>
        <v>#N/A</v>
      </c>
      <c r="J20" s="6" t="e">
        <f t="shared" si="16"/>
        <v>#N/A</v>
      </c>
      <c r="K20" s="6" t="e">
        <f t="shared" si="16"/>
        <v>#N/A</v>
      </c>
      <c r="L20" s="6" t="e">
        <f t="shared" si="16"/>
        <v>#N/A</v>
      </c>
      <c r="M20" s="6" t="e">
        <f t="shared" si="16"/>
        <v>#N/A</v>
      </c>
      <c r="N20" s="6" t="e">
        <f t="shared" si="16"/>
        <v>#N/A</v>
      </c>
      <c r="O20" s="6" t="e">
        <f t="shared" si="16"/>
        <v>#N/A</v>
      </c>
      <c r="P20" s="6" t="e">
        <f t="shared" si="16"/>
        <v>#N/A</v>
      </c>
      <c r="Q20" s="6" t="e">
        <f t="shared" si="16"/>
        <v>#N/A</v>
      </c>
      <c r="R20" s="6" t="e">
        <f t="shared" si="16"/>
        <v>#N/A</v>
      </c>
      <c r="S20" s="6" t="e">
        <f t="shared" si="16"/>
        <v>#N/A</v>
      </c>
      <c r="T20" s="6" t="e">
        <f t="shared" si="16"/>
        <v>#N/A</v>
      </c>
      <c r="U20" s="6" t="e">
        <f t="shared" si="16"/>
        <v>#N/A</v>
      </c>
      <c r="V20" s="6" t="e">
        <f t="shared" si="16"/>
        <v>#N/A</v>
      </c>
      <c r="W20" s="6" t="e">
        <f t="shared" si="16"/>
        <v>#N/A</v>
      </c>
      <c r="X20" s="6" t="e">
        <f t="shared" si="16"/>
        <v>#N/A</v>
      </c>
      <c r="Y20" s="6" t="e">
        <f t="shared" si="16"/>
        <v>#N/A</v>
      </c>
      <c r="Z20" s="6" t="e">
        <f t="shared" si="16"/>
        <v>#N/A</v>
      </c>
      <c r="AA20" s="6" t="e">
        <f t="shared" si="16"/>
        <v>#N/A</v>
      </c>
      <c r="AB20" s="6" t="e">
        <f t="shared" si="16"/>
        <v>#N/A</v>
      </c>
      <c r="AC20" s="6" t="e">
        <f t="shared" si="16"/>
        <v>#N/A</v>
      </c>
      <c r="AD20" s="6">
        <v>21666.666666666668</v>
      </c>
      <c r="AE20" s="6">
        <v>25322.451403917705</v>
      </c>
      <c r="AF20" s="6">
        <v>22657.30719169596</v>
      </c>
      <c r="AG20" s="6">
        <v>23616.917230020827</v>
      </c>
      <c r="AH20" s="6">
        <v>23628.707928388867</v>
      </c>
      <c r="AI20" s="6">
        <v>23983.43036015908</v>
      </c>
      <c r="AJ20" s="6">
        <v>27862.052577844883</v>
      </c>
      <c r="AK20" s="6">
        <v>28154.888937764677</v>
      </c>
      <c r="AL20" s="6">
        <v>23810.301996163533</v>
      </c>
      <c r="AM20" s="6">
        <v>19644.960993279732</v>
      </c>
      <c r="AN20" s="6">
        <v>20378.912231133141</v>
      </c>
      <c r="AO20" s="6">
        <v>19717.439428145786</v>
      </c>
      <c r="AP20" s="24"/>
    </row>
    <row r="21" spans="2:42" x14ac:dyDescent="0.25">
      <c r="B21" s="64"/>
      <c r="C21" s="65"/>
      <c r="D21" s="104" t="s">
        <v>823</v>
      </c>
      <c r="E21" s="6" t="s">
        <v>24</v>
      </c>
      <c r="F21" s="67">
        <v>279740</v>
      </c>
      <c r="G21" s="67">
        <v>445681.66666666669</v>
      </c>
      <c r="H21" s="67">
        <v>551548.33333333337</v>
      </c>
      <c r="I21" s="67">
        <v>320895</v>
      </c>
      <c r="J21" s="67">
        <v>315753.33333333337</v>
      </c>
      <c r="K21" s="67">
        <v>311943.33333333331</v>
      </c>
      <c r="L21" s="67">
        <v>342855.86666666664</v>
      </c>
      <c r="M21" s="67">
        <v>375229.99999999994</v>
      </c>
      <c r="N21" s="67">
        <v>315550</v>
      </c>
      <c r="O21" s="67">
        <v>297546.66666666669</v>
      </c>
      <c r="P21" s="67">
        <v>315475</v>
      </c>
      <c r="Q21" s="67">
        <v>593521.66666666674</v>
      </c>
      <c r="R21" s="67">
        <v>260021.66666666669</v>
      </c>
      <c r="S21" s="67">
        <v>462473.33333333337</v>
      </c>
      <c r="T21" s="67">
        <v>567200</v>
      </c>
      <c r="U21" s="67">
        <v>322651.66666666663</v>
      </c>
      <c r="V21" s="67">
        <v>310698.33333333331</v>
      </c>
      <c r="W21" s="67">
        <v>316605</v>
      </c>
      <c r="X21" s="67">
        <v>348081.66666666663</v>
      </c>
      <c r="Y21" s="67">
        <v>370373.33333333331</v>
      </c>
      <c r="Z21" s="67">
        <v>285166.66666666669</v>
      </c>
      <c r="AA21" s="67">
        <v>296726.66666666669</v>
      </c>
      <c r="AB21" s="67">
        <v>328360</v>
      </c>
      <c r="AC21" s="67">
        <v>736076.66666666663</v>
      </c>
      <c r="AD21" s="67">
        <v>279716.66666666663</v>
      </c>
      <c r="AE21" s="6" t="e">
        <f>((NA())/210)*350</f>
        <v>#N/A</v>
      </c>
      <c r="AF21" s="6" t="e">
        <f t="shared" ref="AF21:AO21" si="17">((NA())*350)/210</f>
        <v>#N/A</v>
      </c>
      <c r="AG21" s="6" t="e">
        <f t="shared" si="17"/>
        <v>#N/A</v>
      </c>
      <c r="AH21" s="6" t="e">
        <f t="shared" si="17"/>
        <v>#N/A</v>
      </c>
      <c r="AI21" s="6" t="e">
        <f t="shared" si="17"/>
        <v>#N/A</v>
      </c>
      <c r="AJ21" s="6" t="e">
        <f t="shared" si="17"/>
        <v>#N/A</v>
      </c>
      <c r="AK21" s="6" t="e">
        <f t="shared" si="17"/>
        <v>#N/A</v>
      </c>
      <c r="AL21" s="6" t="e">
        <f t="shared" si="17"/>
        <v>#N/A</v>
      </c>
      <c r="AM21" s="6" t="e">
        <f t="shared" si="17"/>
        <v>#N/A</v>
      </c>
      <c r="AN21" s="6" t="e">
        <f t="shared" si="17"/>
        <v>#N/A</v>
      </c>
      <c r="AO21" s="6" t="e">
        <f t="shared" si="17"/>
        <v>#N/A</v>
      </c>
      <c r="AP21" s="63"/>
    </row>
    <row r="22" spans="2:42" s="25" customFormat="1" hidden="1" x14ac:dyDescent="0.25">
      <c r="B22" s="22"/>
      <c r="C22" s="6"/>
      <c r="D22" s="23" t="s">
        <v>159</v>
      </c>
      <c r="E22" s="6" t="s">
        <v>158</v>
      </c>
      <c r="F22" s="6" t="e">
        <f t="shared" ref="F22:AC22" si="18">((NA())/210)*350</f>
        <v>#N/A</v>
      </c>
      <c r="G22" s="6" t="e">
        <f t="shared" si="18"/>
        <v>#N/A</v>
      </c>
      <c r="H22" s="6" t="e">
        <f t="shared" si="18"/>
        <v>#N/A</v>
      </c>
      <c r="I22" s="6" t="e">
        <f t="shared" si="18"/>
        <v>#N/A</v>
      </c>
      <c r="J22" s="6" t="e">
        <f t="shared" si="18"/>
        <v>#N/A</v>
      </c>
      <c r="K22" s="6" t="e">
        <f t="shared" si="18"/>
        <v>#N/A</v>
      </c>
      <c r="L22" s="6" t="e">
        <f t="shared" si="18"/>
        <v>#N/A</v>
      </c>
      <c r="M22" s="6" t="e">
        <f t="shared" si="18"/>
        <v>#N/A</v>
      </c>
      <c r="N22" s="6" t="e">
        <f t="shared" si="18"/>
        <v>#N/A</v>
      </c>
      <c r="O22" s="6" t="e">
        <f t="shared" si="18"/>
        <v>#N/A</v>
      </c>
      <c r="P22" s="6" t="e">
        <f t="shared" si="18"/>
        <v>#N/A</v>
      </c>
      <c r="Q22" s="6" t="e">
        <f t="shared" si="18"/>
        <v>#N/A</v>
      </c>
      <c r="R22" s="6" t="e">
        <f t="shared" si="18"/>
        <v>#N/A</v>
      </c>
      <c r="S22" s="6" t="e">
        <f t="shared" si="18"/>
        <v>#N/A</v>
      </c>
      <c r="T22" s="6" t="e">
        <f t="shared" si="18"/>
        <v>#N/A</v>
      </c>
      <c r="U22" s="6" t="e">
        <f t="shared" si="18"/>
        <v>#N/A</v>
      </c>
      <c r="V22" s="6" t="e">
        <f t="shared" si="18"/>
        <v>#N/A</v>
      </c>
      <c r="W22" s="6" t="e">
        <f t="shared" si="18"/>
        <v>#N/A</v>
      </c>
      <c r="X22" s="6" t="e">
        <f t="shared" si="18"/>
        <v>#N/A</v>
      </c>
      <c r="Y22" s="6" t="e">
        <f t="shared" si="18"/>
        <v>#N/A</v>
      </c>
      <c r="Z22" s="6" t="e">
        <f t="shared" si="18"/>
        <v>#N/A</v>
      </c>
      <c r="AA22" s="6" t="e">
        <f t="shared" si="18"/>
        <v>#N/A</v>
      </c>
      <c r="AB22" s="6" t="e">
        <f t="shared" si="18"/>
        <v>#N/A</v>
      </c>
      <c r="AC22" s="6" t="e">
        <f t="shared" si="18"/>
        <v>#N/A</v>
      </c>
      <c r="AD22" s="6">
        <v>279716.66666666663</v>
      </c>
      <c r="AE22" s="6">
        <v>452682.10782254249</v>
      </c>
      <c r="AF22" s="6">
        <v>561904.7779839898</v>
      </c>
      <c r="AG22" s="6">
        <v>330215.9840259073</v>
      </c>
      <c r="AH22" s="6">
        <v>319456.98943295638</v>
      </c>
      <c r="AI22" s="6">
        <v>318145.12038634747</v>
      </c>
      <c r="AJ22" s="6">
        <v>346700.86680406763</v>
      </c>
      <c r="AK22" s="6">
        <v>372266.45092906902</v>
      </c>
      <c r="AL22" s="6">
        <v>299780.82164060639</v>
      </c>
      <c r="AM22" s="6">
        <v>293509.87418869906</v>
      </c>
      <c r="AN22" s="6">
        <v>313347.00655683124</v>
      </c>
      <c r="AO22" s="6">
        <v>638588.70237571071</v>
      </c>
      <c r="AP22" s="24"/>
    </row>
    <row r="23" spans="2:42" x14ac:dyDescent="0.25">
      <c r="B23" s="64"/>
      <c r="C23" s="65"/>
      <c r="D23" s="104" t="s">
        <v>825</v>
      </c>
      <c r="E23" s="6" t="s">
        <v>25</v>
      </c>
      <c r="F23" s="67">
        <v>156883.33333333334</v>
      </c>
      <c r="G23" s="67">
        <v>145366.66666666666</v>
      </c>
      <c r="H23" s="67">
        <v>147091.66666666666</v>
      </c>
      <c r="I23" s="67">
        <v>121266.66666666667</v>
      </c>
      <c r="J23" s="67">
        <v>136488.33333333331</v>
      </c>
      <c r="K23" s="67">
        <v>126415.00000000001</v>
      </c>
      <c r="L23" s="67">
        <v>138725</v>
      </c>
      <c r="M23" s="67">
        <v>149460</v>
      </c>
      <c r="N23" s="67">
        <v>146761.66666666669</v>
      </c>
      <c r="O23" s="67">
        <v>146191.66666666666</v>
      </c>
      <c r="P23" s="67">
        <v>153953.33333333334</v>
      </c>
      <c r="Q23" s="67">
        <v>192875</v>
      </c>
      <c r="R23" s="67">
        <v>90066.666666666657</v>
      </c>
      <c r="S23" s="67">
        <v>123203.33333333333</v>
      </c>
      <c r="T23" s="67">
        <v>147003.33333333331</v>
      </c>
      <c r="U23" s="67">
        <v>138601.66666666666</v>
      </c>
      <c r="V23" s="67">
        <v>107346.66666666666</v>
      </c>
      <c r="W23" s="67">
        <v>105183.33333333333</v>
      </c>
      <c r="X23" s="67">
        <v>93891.666666666672</v>
      </c>
      <c r="Y23" s="67">
        <v>41323.333333333328</v>
      </c>
      <c r="Z23" s="67">
        <v>30683.333333333336</v>
      </c>
      <c r="AA23" s="67">
        <v>83828.333333333328</v>
      </c>
      <c r="AB23" s="67">
        <v>114896.66666666667</v>
      </c>
      <c r="AC23" s="67">
        <v>177256.66666666669</v>
      </c>
      <c r="AD23" s="67">
        <v>108031.66666666666</v>
      </c>
      <c r="AE23" s="6" t="e">
        <f>((NA())/210)*350</f>
        <v>#N/A</v>
      </c>
      <c r="AF23" s="6" t="e">
        <f t="shared" ref="AF23:AO23" si="19">((NA())*350)/210</f>
        <v>#N/A</v>
      </c>
      <c r="AG23" s="6" t="e">
        <f t="shared" si="19"/>
        <v>#N/A</v>
      </c>
      <c r="AH23" s="6" t="e">
        <f t="shared" si="19"/>
        <v>#N/A</v>
      </c>
      <c r="AI23" s="6" t="e">
        <f t="shared" si="19"/>
        <v>#N/A</v>
      </c>
      <c r="AJ23" s="6" t="e">
        <f t="shared" si="19"/>
        <v>#N/A</v>
      </c>
      <c r="AK23" s="6" t="e">
        <f t="shared" si="19"/>
        <v>#N/A</v>
      </c>
      <c r="AL23" s="6" t="e">
        <f t="shared" si="19"/>
        <v>#N/A</v>
      </c>
      <c r="AM23" s="6" t="e">
        <f t="shared" si="19"/>
        <v>#N/A</v>
      </c>
      <c r="AN23" s="6" t="e">
        <f t="shared" si="19"/>
        <v>#N/A</v>
      </c>
      <c r="AO23" s="6" t="e">
        <f t="shared" si="19"/>
        <v>#N/A</v>
      </c>
      <c r="AP23" s="63"/>
    </row>
    <row r="24" spans="2:42" s="25" customFormat="1" hidden="1" x14ac:dyDescent="0.25">
      <c r="B24" s="22"/>
      <c r="C24" s="6"/>
      <c r="D24" s="23" t="s">
        <v>161</v>
      </c>
      <c r="E24" s="6" t="s">
        <v>160</v>
      </c>
      <c r="F24" s="6" t="e">
        <f t="shared" ref="F24:AC24" si="20">((NA())/210)*350</f>
        <v>#N/A</v>
      </c>
      <c r="G24" s="6" t="e">
        <f t="shared" si="20"/>
        <v>#N/A</v>
      </c>
      <c r="H24" s="6" t="e">
        <f t="shared" si="20"/>
        <v>#N/A</v>
      </c>
      <c r="I24" s="6" t="e">
        <f t="shared" si="20"/>
        <v>#N/A</v>
      </c>
      <c r="J24" s="6" t="e">
        <f t="shared" si="20"/>
        <v>#N/A</v>
      </c>
      <c r="K24" s="6" t="e">
        <f t="shared" si="20"/>
        <v>#N/A</v>
      </c>
      <c r="L24" s="6" t="e">
        <f t="shared" si="20"/>
        <v>#N/A</v>
      </c>
      <c r="M24" s="6" t="e">
        <f t="shared" si="20"/>
        <v>#N/A</v>
      </c>
      <c r="N24" s="6" t="e">
        <f t="shared" si="20"/>
        <v>#N/A</v>
      </c>
      <c r="O24" s="6" t="e">
        <f t="shared" si="20"/>
        <v>#N/A</v>
      </c>
      <c r="P24" s="6" t="e">
        <f t="shared" si="20"/>
        <v>#N/A</v>
      </c>
      <c r="Q24" s="6" t="e">
        <f t="shared" si="20"/>
        <v>#N/A</v>
      </c>
      <c r="R24" s="6" t="e">
        <f t="shared" si="20"/>
        <v>#N/A</v>
      </c>
      <c r="S24" s="6" t="e">
        <f t="shared" si="20"/>
        <v>#N/A</v>
      </c>
      <c r="T24" s="6" t="e">
        <f t="shared" si="20"/>
        <v>#N/A</v>
      </c>
      <c r="U24" s="6" t="e">
        <f t="shared" si="20"/>
        <v>#N/A</v>
      </c>
      <c r="V24" s="6" t="e">
        <f t="shared" si="20"/>
        <v>#N/A</v>
      </c>
      <c r="W24" s="6" t="e">
        <f t="shared" si="20"/>
        <v>#N/A</v>
      </c>
      <c r="X24" s="6" t="e">
        <f t="shared" si="20"/>
        <v>#N/A</v>
      </c>
      <c r="Y24" s="6" t="e">
        <f t="shared" si="20"/>
        <v>#N/A</v>
      </c>
      <c r="Z24" s="6" t="e">
        <f t="shared" si="20"/>
        <v>#N/A</v>
      </c>
      <c r="AA24" s="6" t="e">
        <f t="shared" si="20"/>
        <v>#N/A</v>
      </c>
      <c r="AB24" s="6" t="e">
        <f t="shared" si="20"/>
        <v>#N/A</v>
      </c>
      <c r="AC24" s="6" t="e">
        <f t="shared" si="20"/>
        <v>#N/A</v>
      </c>
      <c r="AD24" s="6">
        <v>108031.66666666666</v>
      </c>
      <c r="AE24" s="6">
        <v>102408.17493863519</v>
      </c>
      <c r="AF24" s="6">
        <v>110333.96274710045</v>
      </c>
      <c r="AG24" s="6">
        <v>95837.058715705425</v>
      </c>
      <c r="AH24" s="6">
        <v>87601.506363619133</v>
      </c>
      <c r="AI24" s="6">
        <v>81435.559836189379</v>
      </c>
      <c r="AJ24" s="6">
        <v>79768.448338976144</v>
      </c>
      <c r="AK24" s="6">
        <v>64074.99792224761</v>
      </c>
      <c r="AL24" s="6">
        <v>58691.95865969365</v>
      </c>
      <c r="AM24" s="6">
        <v>74984.911048115522</v>
      </c>
      <c r="AN24" s="6">
        <v>86384.37498618204</v>
      </c>
      <c r="AO24" s="6">
        <v>118149.14015910636</v>
      </c>
      <c r="AP24" s="24"/>
    </row>
    <row r="25" spans="2:42" x14ac:dyDescent="0.25">
      <c r="B25" s="64"/>
      <c r="C25" s="65"/>
      <c r="D25" s="104" t="s">
        <v>826</v>
      </c>
      <c r="E25" s="6" t="s">
        <v>219</v>
      </c>
      <c r="F25" s="67">
        <v>5009019.166666667</v>
      </c>
      <c r="G25" s="67">
        <v>5728691.1833333327</v>
      </c>
      <c r="H25" s="67">
        <v>6593300.5666666673</v>
      </c>
      <c r="I25" s="67">
        <v>7138156.5666666683</v>
      </c>
      <c r="J25" s="67">
        <v>8401324.4000000004</v>
      </c>
      <c r="K25" s="67">
        <v>8661263</v>
      </c>
      <c r="L25" s="67">
        <v>8618466.083333334</v>
      </c>
      <c r="M25" s="67">
        <v>8121046.6333333338</v>
      </c>
      <c r="N25" s="67">
        <v>7674012.5333333332</v>
      </c>
      <c r="O25" s="67">
        <v>7917999.9333333336</v>
      </c>
      <c r="P25" s="67">
        <v>7390122.2166666668</v>
      </c>
      <c r="Q25" s="67">
        <v>7288654.9000000013</v>
      </c>
      <c r="R25" s="67">
        <v>5146086.6000000006</v>
      </c>
      <c r="S25" s="67">
        <v>6262987.7833333332</v>
      </c>
      <c r="T25" s="67">
        <v>6740405.4333333336</v>
      </c>
      <c r="U25" s="67">
        <v>7117378.8333333321</v>
      </c>
      <c r="V25" s="67">
        <v>6765703.5333333332</v>
      </c>
      <c r="W25" s="67">
        <v>8173605.6666666679</v>
      </c>
      <c r="X25" s="67">
        <v>8029540.0333333332</v>
      </c>
      <c r="Y25" s="67">
        <v>7688968.8666666672</v>
      </c>
      <c r="Z25" s="67">
        <v>7224167.6833333336</v>
      </c>
      <c r="AA25" s="67">
        <v>7821372.3166666655</v>
      </c>
      <c r="AB25" s="67">
        <v>6768037.4666666668</v>
      </c>
      <c r="AC25" s="67">
        <v>7514592</v>
      </c>
      <c r="AD25" s="67">
        <v>5478146.833333334</v>
      </c>
      <c r="AE25" s="6" t="e">
        <f>((NA())/210)*350</f>
        <v>#N/A</v>
      </c>
      <c r="AF25" s="6" t="e">
        <f t="shared" ref="AF25:AO25" si="21">((NA())*350)/210</f>
        <v>#N/A</v>
      </c>
      <c r="AG25" s="6" t="e">
        <f t="shared" si="21"/>
        <v>#N/A</v>
      </c>
      <c r="AH25" s="6" t="e">
        <f t="shared" si="21"/>
        <v>#N/A</v>
      </c>
      <c r="AI25" s="6" t="e">
        <f t="shared" si="21"/>
        <v>#N/A</v>
      </c>
      <c r="AJ25" s="6" t="e">
        <f t="shared" si="21"/>
        <v>#N/A</v>
      </c>
      <c r="AK25" s="6" t="e">
        <f t="shared" si="21"/>
        <v>#N/A</v>
      </c>
      <c r="AL25" s="6" t="e">
        <f t="shared" si="21"/>
        <v>#N/A</v>
      </c>
      <c r="AM25" s="6" t="e">
        <f t="shared" si="21"/>
        <v>#N/A</v>
      </c>
      <c r="AN25" s="6" t="e">
        <f t="shared" si="21"/>
        <v>#N/A</v>
      </c>
      <c r="AO25" s="6" t="e">
        <f t="shared" si="21"/>
        <v>#N/A</v>
      </c>
      <c r="AP25" s="63"/>
    </row>
    <row r="26" spans="2:42" s="25" customFormat="1" hidden="1" x14ac:dyDescent="0.25">
      <c r="B26" s="22"/>
      <c r="C26" s="6"/>
      <c r="D26" s="23" t="s">
        <v>163</v>
      </c>
      <c r="E26" s="6" t="s">
        <v>220</v>
      </c>
      <c r="F26" s="6" t="e">
        <f t="shared" ref="F26:AC26" si="22">((NA())/210)*350</f>
        <v>#N/A</v>
      </c>
      <c r="G26" s="6" t="e">
        <f t="shared" si="22"/>
        <v>#N/A</v>
      </c>
      <c r="H26" s="6" t="e">
        <f t="shared" si="22"/>
        <v>#N/A</v>
      </c>
      <c r="I26" s="6" t="e">
        <f t="shared" si="22"/>
        <v>#N/A</v>
      </c>
      <c r="J26" s="6" t="e">
        <f t="shared" si="22"/>
        <v>#N/A</v>
      </c>
      <c r="K26" s="6" t="e">
        <f t="shared" si="22"/>
        <v>#N/A</v>
      </c>
      <c r="L26" s="6" t="e">
        <f t="shared" si="22"/>
        <v>#N/A</v>
      </c>
      <c r="M26" s="6" t="e">
        <f t="shared" si="22"/>
        <v>#N/A</v>
      </c>
      <c r="N26" s="6" t="e">
        <f t="shared" si="22"/>
        <v>#N/A</v>
      </c>
      <c r="O26" s="6" t="e">
        <f t="shared" si="22"/>
        <v>#N/A</v>
      </c>
      <c r="P26" s="6" t="e">
        <f t="shared" si="22"/>
        <v>#N/A</v>
      </c>
      <c r="Q26" s="6" t="e">
        <f t="shared" si="22"/>
        <v>#N/A</v>
      </c>
      <c r="R26" s="6" t="e">
        <f t="shared" si="22"/>
        <v>#N/A</v>
      </c>
      <c r="S26" s="6" t="e">
        <f t="shared" si="22"/>
        <v>#N/A</v>
      </c>
      <c r="T26" s="6" t="e">
        <f t="shared" si="22"/>
        <v>#N/A</v>
      </c>
      <c r="U26" s="6" t="e">
        <f t="shared" si="22"/>
        <v>#N/A</v>
      </c>
      <c r="V26" s="6" t="e">
        <f t="shared" si="22"/>
        <v>#N/A</v>
      </c>
      <c r="W26" s="6" t="e">
        <f t="shared" si="22"/>
        <v>#N/A</v>
      </c>
      <c r="X26" s="6" t="e">
        <f t="shared" si="22"/>
        <v>#N/A</v>
      </c>
      <c r="Y26" s="6" t="e">
        <f t="shared" si="22"/>
        <v>#N/A</v>
      </c>
      <c r="Z26" s="6" t="e">
        <f t="shared" si="22"/>
        <v>#N/A</v>
      </c>
      <c r="AA26" s="6" t="e">
        <f t="shared" si="22"/>
        <v>#N/A</v>
      </c>
      <c r="AB26" s="6" t="e">
        <f t="shared" si="22"/>
        <v>#N/A</v>
      </c>
      <c r="AC26" s="6" t="e">
        <f t="shared" si="22"/>
        <v>#N/A</v>
      </c>
      <c r="AD26" s="6">
        <v>5478146.833333334</v>
      </c>
      <c r="AE26" s="6">
        <v>5798138.1388371829</v>
      </c>
      <c r="AF26" s="6">
        <v>6371855.6655034823</v>
      </c>
      <c r="AG26" s="6">
        <v>6762650.9568696003</v>
      </c>
      <c r="AH26" s="6">
        <v>7165330.2736628698</v>
      </c>
      <c r="AI26" s="6">
        <v>7986837.7185283415</v>
      </c>
      <c r="AJ26" s="6">
        <v>7953474.8792057931</v>
      </c>
      <c r="AK26" s="6">
        <v>7611772.7321014851</v>
      </c>
      <c r="AL26" s="6">
        <v>7208580.8700246857</v>
      </c>
      <c r="AM26" s="6">
        <v>7632064.035300049</v>
      </c>
      <c r="AN26" s="6">
        <v>6900120.5496777864</v>
      </c>
      <c r="AO26" s="6">
        <v>7221314.6786912335</v>
      </c>
      <c r="AP26" s="24"/>
    </row>
    <row r="27" spans="2:42" x14ac:dyDescent="0.25">
      <c r="B27" s="64"/>
      <c r="C27" s="65"/>
      <c r="D27" s="104" t="s">
        <v>827</v>
      </c>
      <c r="E27" s="6" t="s">
        <v>26</v>
      </c>
      <c r="F27" s="67">
        <v>2092386.6666666667</v>
      </c>
      <c r="G27" s="67">
        <v>2191087.0333333332</v>
      </c>
      <c r="H27" s="67">
        <v>2765472.9</v>
      </c>
      <c r="I27" s="67">
        <v>5040618.0999999996</v>
      </c>
      <c r="J27" s="67">
        <v>7638293.2333333334</v>
      </c>
      <c r="K27" s="67">
        <v>7331330.2333333325</v>
      </c>
      <c r="L27" s="67">
        <v>8123684.0166666666</v>
      </c>
      <c r="M27" s="67">
        <v>7724758.333333333</v>
      </c>
      <c r="N27" s="67">
        <v>5363545</v>
      </c>
      <c r="O27" s="67">
        <v>4214485</v>
      </c>
      <c r="P27" s="67">
        <v>2922985</v>
      </c>
      <c r="Q27" s="67">
        <v>2968468.3333333335</v>
      </c>
      <c r="R27" s="67">
        <v>1978588.3333333335</v>
      </c>
      <c r="S27" s="67">
        <v>2468893.3333333335</v>
      </c>
      <c r="T27" s="67">
        <v>2881215</v>
      </c>
      <c r="U27" s="67">
        <v>4552370</v>
      </c>
      <c r="V27" s="67">
        <v>4105595</v>
      </c>
      <c r="W27" s="67">
        <v>7986189.0000000009</v>
      </c>
      <c r="X27" s="67">
        <v>5571234</v>
      </c>
      <c r="Y27" s="67">
        <v>6478514.166666666</v>
      </c>
      <c r="Z27" s="67">
        <v>4302603.333333333</v>
      </c>
      <c r="AA27" s="67">
        <v>3887875</v>
      </c>
      <c r="AB27" s="67">
        <v>2865746.666666667</v>
      </c>
      <c r="AC27" s="67">
        <v>3059763.333333333</v>
      </c>
      <c r="AD27" s="67">
        <v>2333041.6666666665</v>
      </c>
      <c r="AE27" s="6" t="e">
        <f>((NA())/210)*350</f>
        <v>#N/A</v>
      </c>
      <c r="AF27" s="6" t="e">
        <f t="shared" ref="AF27:AO27" si="23">((NA())*350)/210</f>
        <v>#N/A</v>
      </c>
      <c r="AG27" s="6" t="e">
        <f t="shared" si="23"/>
        <v>#N/A</v>
      </c>
      <c r="AH27" s="6" t="e">
        <f t="shared" si="23"/>
        <v>#N/A</v>
      </c>
      <c r="AI27" s="6" t="e">
        <f t="shared" si="23"/>
        <v>#N/A</v>
      </c>
      <c r="AJ27" s="6" t="e">
        <f t="shared" si="23"/>
        <v>#N/A</v>
      </c>
      <c r="AK27" s="6" t="e">
        <f t="shared" si="23"/>
        <v>#N/A</v>
      </c>
      <c r="AL27" s="6" t="e">
        <f t="shared" si="23"/>
        <v>#N/A</v>
      </c>
      <c r="AM27" s="6" t="e">
        <f t="shared" si="23"/>
        <v>#N/A</v>
      </c>
      <c r="AN27" s="6" t="e">
        <f t="shared" si="23"/>
        <v>#N/A</v>
      </c>
      <c r="AO27" s="6" t="e">
        <f t="shared" si="23"/>
        <v>#N/A</v>
      </c>
      <c r="AP27" s="63"/>
    </row>
    <row r="28" spans="2:42" s="25" customFormat="1" hidden="1" x14ac:dyDescent="0.25">
      <c r="B28" s="22"/>
      <c r="C28" s="6"/>
      <c r="D28" s="23" t="s">
        <v>165</v>
      </c>
      <c r="E28" s="6" t="s">
        <v>162</v>
      </c>
      <c r="F28" s="6" t="e">
        <f t="shared" ref="F28:AC28" si="24">((NA())/210)*350</f>
        <v>#N/A</v>
      </c>
      <c r="G28" s="6" t="e">
        <f t="shared" si="24"/>
        <v>#N/A</v>
      </c>
      <c r="H28" s="6" t="e">
        <f t="shared" si="24"/>
        <v>#N/A</v>
      </c>
      <c r="I28" s="6" t="e">
        <f t="shared" si="24"/>
        <v>#N/A</v>
      </c>
      <c r="J28" s="6" t="e">
        <f t="shared" si="24"/>
        <v>#N/A</v>
      </c>
      <c r="K28" s="6" t="e">
        <f t="shared" si="24"/>
        <v>#N/A</v>
      </c>
      <c r="L28" s="6" t="e">
        <f t="shared" si="24"/>
        <v>#N/A</v>
      </c>
      <c r="M28" s="6" t="e">
        <f t="shared" si="24"/>
        <v>#N/A</v>
      </c>
      <c r="N28" s="6" t="e">
        <f t="shared" si="24"/>
        <v>#N/A</v>
      </c>
      <c r="O28" s="6" t="e">
        <f t="shared" si="24"/>
        <v>#N/A</v>
      </c>
      <c r="P28" s="6" t="e">
        <f t="shared" si="24"/>
        <v>#N/A</v>
      </c>
      <c r="Q28" s="6" t="e">
        <f t="shared" si="24"/>
        <v>#N/A</v>
      </c>
      <c r="R28" s="6" t="e">
        <f t="shared" si="24"/>
        <v>#N/A</v>
      </c>
      <c r="S28" s="6" t="e">
        <f t="shared" si="24"/>
        <v>#N/A</v>
      </c>
      <c r="T28" s="6" t="e">
        <f t="shared" si="24"/>
        <v>#N/A</v>
      </c>
      <c r="U28" s="6" t="e">
        <f t="shared" si="24"/>
        <v>#N/A</v>
      </c>
      <c r="V28" s="6" t="e">
        <f t="shared" si="24"/>
        <v>#N/A</v>
      </c>
      <c r="W28" s="6" t="e">
        <f t="shared" si="24"/>
        <v>#N/A</v>
      </c>
      <c r="X28" s="6" t="e">
        <f t="shared" si="24"/>
        <v>#N/A</v>
      </c>
      <c r="Y28" s="6" t="e">
        <f t="shared" si="24"/>
        <v>#N/A</v>
      </c>
      <c r="Z28" s="6" t="e">
        <f t="shared" si="24"/>
        <v>#N/A</v>
      </c>
      <c r="AA28" s="6" t="e">
        <f t="shared" si="24"/>
        <v>#N/A</v>
      </c>
      <c r="AB28" s="6" t="e">
        <f t="shared" si="24"/>
        <v>#N/A</v>
      </c>
      <c r="AC28" s="6" t="e">
        <f t="shared" si="24"/>
        <v>#N/A</v>
      </c>
      <c r="AD28" s="6">
        <v>2333041.6666666665</v>
      </c>
      <c r="AE28" s="6">
        <v>1892858.359831275</v>
      </c>
      <c r="AF28" s="6">
        <v>2203907.5250739981</v>
      </c>
      <c r="AG28" s="6">
        <v>3606564.8705906351</v>
      </c>
      <c r="AH28" s="6">
        <v>4346173.5115149245</v>
      </c>
      <c r="AI28" s="6">
        <v>5735216.3727064878</v>
      </c>
      <c r="AJ28" s="6">
        <v>5193735.1201514676</v>
      </c>
      <c r="AK28" s="6">
        <v>5534216.5468171164</v>
      </c>
      <c r="AL28" s="6">
        <v>3878024.0646346528</v>
      </c>
      <c r="AM28" s="6">
        <v>3252414.5537009411</v>
      </c>
      <c r="AN28" s="6">
        <v>2284388.5699838633</v>
      </c>
      <c r="AO28" s="6">
        <v>2286496.0224587996</v>
      </c>
      <c r="AP28" s="24"/>
    </row>
    <row r="29" spans="2:42" x14ac:dyDescent="0.25">
      <c r="B29" s="64"/>
      <c r="C29" s="65"/>
      <c r="D29" s="104" t="s">
        <v>828</v>
      </c>
      <c r="E29" s="6" t="s">
        <v>27</v>
      </c>
      <c r="F29" s="67">
        <v>183675.38333333333</v>
      </c>
      <c r="G29" s="67">
        <v>189205.21666666665</v>
      </c>
      <c r="H29" s="67">
        <v>233048.76666666666</v>
      </c>
      <c r="I29" s="67">
        <v>300785.08333333331</v>
      </c>
      <c r="J29" s="67">
        <v>408863.94999999995</v>
      </c>
      <c r="K29" s="67">
        <v>613780</v>
      </c>
      <c r="L29" s="67">
        <v>617821.66666666663</v>
      </c>
      <c r="M29" s="67">
        <v>550880</v>
      </c>
      <c r="N29" s="67">
        <v>474284.99999999994</v>
      </c>
      <c r="O29" s="67">
        <v>446160.00000000006</v>
      </c>
      <c r="P29" s="67">
        <v>426133.33333333337</v>
      </c>
      <c r="Q29" s="67">
        <v>430395</v>
      </c>
      <c r="R29" s="67">
        <v>323880</v>
      </c>
      <c r="S29" s="67">
        <v>342720</v>
      </c>
      <c r="T29" s="67">
        <v>369896.66666666663</v>
      </c>
      <c r="U29" s="67">
        <v>409953.33333333331</v>
      </c>
      <c r="V29" s="67">
        <v>440321.66666666669</v>
      </c>
      <c r="W29" s="67">
        <v>636110</v>
      </c>
      <c r="X29" s="67">
        <v>508173.33333333331</v>
      </c>
      <c r="Y29" s="67">
        <v>372836.66666666669</v>
      </c>
      <c r="Z29" s="67">
        <v>461913.33333333331</v>
      </c>
      <c r="AA29" s="67">
        <v>293638.33333333337</v>
      </c>
      <c r="AB29" s="67">
        <v>337506.66666666669</v>
      </c>
      <c r="AC29" s="67">
        <v>342980</v>
      </c>
      <c r="AD29" s="67">
        <v>279940</v>
      </c>
      <c r="AE29" s="6" t="e">
        <f>((NA())/210)*350</f>
        <v>#N/A</v>
      </c>
      <c r="AF29" s="6" t="e">
        <f t="shared" ref="AF29:AO29" si="25">((NA())*350)/210</f>
        <v>#N/A</v>
      </c>
      <c r="AG29" s="6" t="e">
        <f t="shared" si="25"/>
        <v>#N/A</v>
      </c>
      <c r="AH29" s="6" t="e">
        <f t="shared" si="25"/>
        <v>#N/A</v>
      </c>
      <c r="AI29" s="6" t="e">
        <f t="shared" si="25"/>
        <v>#N/A</v>
      </c>
      <c r="AJ29" s="6" t="e">
        <f t="shared" si="25"/>
        <v>#N/A</v>
      </c>
      <c r="AK29" s="6" t="e">
        <f t="shared" si="25"/>
        <v>#N/A</v>
      </c>
      <c r="AL29" s="6" t="e">
        <f t="shared" si="25"/>
        <v>#N/A</v>
      </c>
      <c r="AM29" s="6" t="e">
        <f t="shared" si="25"/>
        <v>#N/A</v>
      </c>
      <c r="AN29" s="6" t="e">
        <f t="shared" si="25"/>
        <v>#N/A</v>
      </c>
      <c r="AO29" s="6" t="e">
        <f t="shared" si="25"/>
        <v>#N/A</v>
      </c>
      <c r="AP29" s="63"/>
    </row>
    <row r="30" spans="2:42" s="25" customFormat="1" hidden="1" x14ac:dyDescent="0.25">
      <c r="B30" s="22"/>
      <c r="C30" s="6"/>
      <c r="D30" s="23" t="s">
        <v>167</v>
      </c>
      <c r="E30" s="6" t="s">
        <v>164</v>
      </c>
      <c r="F30" s="6" t="e">
        <f t="shared" ref="F30:AC30" si="26">((NA())/210)*350</f>
        <v>#N/A</v>
      </c>
      <c r="G30" s="6" t="e">
        <f t="shared" si="26"/>
        <v>#N/A</v>
      </c>
      <c r="H30" s="6" t="e">
        <f t="shared" si="26"/>
        <v>#N/A</v>
      </c>
      <c r="I30" s="6" t="e">
        <f t="shared" si="26"/>
        <v>#N/A</v>
      </c>
      <c r="J30" s="6" t="e">
        <f t="shared" si="26"/>
        <v>#N/A</v>
      </c>
      <c r="K30" s="6" t="e">
        <f t="shared" si="26"/>
        <v>#N/A</v>
      </c>
      <c r="L30" s="6" t="e">
        <f t="shared" si="26"/>
        <v>#N/A</v>
      </c>
      <c r="M30" s="6" t="e">
        <f t="shared" si="26"/>
        <v>#N/A</v>
      </c>
      <c r="N30" s="6" t="e">
        <f t="shared" si="26"/>
        <v>#N/A</v>
      </c>
      <c r="O30" s="6" t="e">
        <f t="shared" si="26"/>
        <v>#N/A</v>
      </c>
      <c r="P30" s="6" t="e">
        <f t="shared" si="26"/>
        <v>#N/A</v>
      </c>
      <c r="Q30" s="6" t="e">
        <f t="shared" si="26"/>
        <v>#N/A</v>
      </c>
      <c r="R30" s="6" t="e">
        <f t="shared" si="26"/>
        <v>#N/A</v>
      </c>
      <c r="S30" s="6" t="e">
        <f t="shared" si="26"/>
        <v>#N/A</v>
      </c>
      <c r="T30" s="6" t="e">
        <f t="shared" si="26"/>
        <v>#N/A</v>
      </c>
      <c r="U30" s="6" t="e">
        <f t="shared" si="26"/>
        <v>#N/A</v>
      </c>
      <c r="V30" s="6" t="e">
        <f t="shared" si="26"/>
        <v>#N/A</v>
      </c>
      <c r="W30" s="6" t="e">
        <f t="shared" si="26"/>
        <v>#N/A</v>
      </c>
      <c r="X30" s="6" t="e">
        <f t="shared" si="26"/>
        <v>#N/A</v>
      </c>
      <c r="Y30" s="6" t="e">
        <f t="shared" si="26"/>
        <v>#N/A</v>
      </c>
      <c r="Z30" s="6" t="e">
        <f t="shared" si="26"/>
        <v>#N/A</v>
      </c>
      <c r="AA30" s="6" t="e">
        <f t="shared" si="26"/>
        <v>#N/A</v>
      </c>
      <c r="AB30" s="6" t="e">
        <f t="shared" si="26"/>
        <v>#N/A</v>
      </c>
      <c r="AC30" s="6" t="e">
        <f t="shared" si="26"/>
        <v>#N/A</v>
      </c>
      <c r="AD30" s="6">
        <v>279940</v>
      </c>
      <c r="AE30" s="6">
        <v>260042.90211377465</v>
      </c>
      <c r="AF30" s="6">
        <v>287537.17805898614</v>
      </c>
      <c r="AG30" s="6">
        <v>331637.44369698176</v>
      </c>
      <c r="AH30" s="6">
        <v>390043.49523821112</v>
      </c>
      <c r="AI30" s="6">
        <v>571447.10365854017</v>
      </c>
      <c r="AJ30" s="6">
        <v>525330.86163831782</v>
      </c>
      <c r="AK30" s="6">
        <v>441319.46614570229</v>
      </c>
      <c r="AL30" s="6">
        <v>455322.38751175604</v>
      </c>
      <c r="AM30" s="6">
        <v>362985.99297823478</v>
      </c>
      <c r="AN30" s="6">
        <v>376781.20142407331</v>
      </c>
      <c r="AO30" s="6">
        <v>382791.57868078153</v>
      </c>
      <c r="AP30" s="24"/>
    </row>
    <row r="31" spans="2:42" x14ac:dyDescent="0.25">
      <c r="B31" s="64"/>
      <c r="C31" s="65"/>
      <c r="D31" s="104" t="s">
        <v>829</v>
      </c>
      <c r="E31" s="6" t="s">
        <v>28</v>
      </c>
      <c r="F31" s="67">
        <v>999724.99999999988</v>
      </c>
      <c r="G31" s="67">
        <v>1112680</v>
      </c>
      <c r="H31" s="67">
        <v>1216621.6666666667</v>
      </c>
      <c r="I31" s="67">
        <v>1386038.3333333335</v>
      </c>
      <c r="J31" s="67">
        <v>1333075</v>
      </c>
      <c r="K31" s="67">
        <v>1204700</v>
      </c>
      <c r="L31" s="67">
        <v>1114370</v>
      </c>
      <c r="M31" s="67">
        <v>1096823.3333333333</v>
      </c>
      <c r="N31" s="67">
        <v>1132971.6666666667</v>
      </c>
      <c r="O31" s="67">
        <v>1184986.6666666667</v>
      </c>
      <c r="P31" s="67">
        <v>1032118.3333333334</v>
      </c>
      <c r="Q31" s="67">
        <v>1086346.6666666667</v>
      </c>
      <c r="R31" s="67">
        <v>810250</v>
      </c>
      <c r="S31" s="67">
        <v>979913.33333333337</v>
      </c>
      <c r="T31" s="67">
        <v>1016963.3333333334</v>
      </c>
      <c r="U31" s="67">
        <v>1131226.6666666665</v>
      </c>
      <c r="V31" s="67">
        <v>1026143.3333333334</v>
      </c>
      <c r="W31" s="67">
        <v>848126</v>
      </c>
      <c r="X31" s="67">
        <v>821985</v>
      </c>
      <c r="Y31" s="67">
        <v>925026.66666666674</v>
      </c>
      <c r="Z31" s="67">
        <v>948706.66666666663</v>
      </c>
      <c r="AA31" s="67">
        <v>1130783.3333333333</v>
      </c>
      <c r="AB31" s="67">
        <v>951133.33333333337</v>
      </c>
      <c r="AC31" s="67">
        <v>1003675.0000000001</v>
      </c>
      <c r="AD31" s="67">
        <v>832716.66666666663</v>
      </c>
      <c r="AE31" s="6" t="e">
        <f>((NA())/210)*350</f>
        <v>#N/A</v>
      </c>
      <c r="AF31" s="6" t="e">
        <f t="shared" ref="AF31:AO31" si="27">((NA())*350)/210</f>
        <v>#N/A</v>
      </c>
      <c r="AG31" s="6" t="e">
        <f t="shared" si="27"/>
        <v>#N/A</v>
      </c>
      <c r="AH31" s="6" t="e">
        <f t="shared" si="27"/>
        <v>#N/A</v>
      </c>
      <c r="AI31" s="6" t="e">
        <f t="shared" si="27"/>
        <v>#N/A</v>
      </c>
      <c r="AJ31" s="6" t="e">
        <f t="shared" si="27"/>
        <v>#N/A</v>
      </c>
      <c r="AK31" s="6" t="e">
        <f t="shared" si="27"/>
        <v>#N/A</v>
      </c>
      <c r="AL31" s="6" t="e">
        <f t="shared" si="27"/>
        <v>#N/A</v>
      </c>
      <c r="AM31" s="6" t="e">
        <f t="shared" si="27"/>
        <v>#N/A</v>
      </c>
      <c r="AN31" s="6" t="e">
        <f t="shared" si="27"/>
        <v>#N/A</v>
      </c>
      <c r="AO31" s="6" t="e">
        <f t="shared" si="27"/>
        <v>#N/A</v>
      </c>
      <c r="AP31" s="63"/>
    </row>
    <row r="32" spans="2:42" s="25" customFormat="1" hidden="1" x14ac:dyDescent="0.25">
      <c r="B32" s="22"/>
      <c r="C32" s="6"/>
      <c r="D32" s="23" t="s">
        <v>168</v>
      </c>
      <c r="E32" s="6" t="s">
        <v>166</v>
      </c>
      <c r="F32" s="6" t="e">
        <f t="shared" ref="F32:AC32" si="28">((NA())/210)*350</f>
        <v>#N/A</v>
      </c>
      <c r="G32" s="6" t="e">
        <f t="shared" si="28"/>
        <v>#N/A</v>
      </c>
      <c r="H32" s="6" t="e">
        <f t="shared" si="28"/>
        <v>#N/A</v>
      </c>
      <c r="I32" s="6" t="e">
        <f t="shared" si="28"/>
        <v>#N/A</v>
      </c>
      <c r="J32" s="6" t="e">
        <f t="shared" si="28"/>
        <v>#N/A</v>
      </c>
      <c r="K32" s="6" t="e">
        <f t="shared" si="28"/>
        <v>#N/A</v>
      </c>
      <c r="L32" s="6" t="e">
        <f t="shared" si="28"/>
        <v>#N/A</v>
      </c>
      <c r="M32" s="6" t="e">
        <f t="shared" si="28"/>
        <v>#N/A</v>
      </c>
      <c r="N32" s="6" t="e">
        <f t="shared" si="28"/>
        <v>#N/A</v>
      </c>
      <c r="O32" s="6" t="e">
        <f t="shared" si="28"/>
        <v>#N/A</v>
      </c>
      <c r="P32" s="6" t="e">
        <f t="shared" si="28"/>
        <v>#N/A</v>
      </c>
      <c r="Q32" s="6" t="e">
        <f t="shared" si="28"/>
        <v>#N/A</v>
      </c>
      <c r="R32" s="6" t="e">
        <f t="shared" si="28"/>
        <v>#N/A</v>
      </c>
      <c r="S32" s="6" t="e">
        <f t="shared" si="28"/>
        <v>#N/A</v>
      </c>
      <c r="T32" s="6" t="e">
        <f t="shared" si="28"/>
        <v>#N/A</v>
      </c>
      <c r="U32" s="6" t="e">
        <f t="shared" si="28"/>
        <v>#N/A</v>
      </c>
      <c r="V32" s="6" t="e">
        <f t="shared" si="28"/>
        <v>#N/A</v>
      </c>
      <c r="W32" s="6" t="e">
        <f t="shared" si="28"/>
        <v>#N/A</v>
      </c>
      <c r="X32" s="6" t="e">
        <f t="shared" si="28"/>
        <v>#N/A</v>
      </c>
      <c r="Y32" s="6" t="e">
        <f t="shared" si="28"/>
        <v>#N/A</v>
      </c>
      <c r="Z32" s="6" t="e">
        <f t="shared" si="28"/>
        <v>#N/A</v>
      </c>
      <c r="AA32" s="6" t="e">
        <f t="shared" si="28"/>
        <v>#N/A</v>
      </c>
      <c r="AB32" s="6" t="e">
        <f t="shared" si="28"/>
        <v>#N/A</v>
      </c>
      <c r="AC32" s="6" t="e">
        <f t="shared" si="28"/>
        <v>#N/A</v>
      </c>
      <c r="AD32" s="6">
        <v>832716.66666666663</v>
      </c>
      <c r="AE32" s="6">
        <v>856087.01680410723</v>
      </c>
      <c r="AF32" s="6">
        <v>900465.89028815785</v>
      </c>
      <c r="AG32" s="6">
        <v>1003293.8754543092</v>
      </c>
      <c r="AH32" s="6">
        <v>937835.77896542533</v>
      </c>
      <c r="AI32" s="6">
        <v>812491.73947785469</v>
      </c>
      <c r="AJ32" s="6">
        <v>759511.57496694417</v>
      </c>
      <c r="AK32" s="6">
        <v>782132.26923436916</v>
      </c>
      <c r="AL32" s="6">
        <v>793652.30313933664</v>
      </c>
      <c r="AM32" s="6">
        <v>873052.61644382495</v>
      </c>
      <c r="AN32" s="6">
        <v>742129.90470368974</v>
      </c>
      <c r="AO32" s="6">
        <v>769367.13362220884</v>
      </c>
      <c r="AP32" s="24"/>
    </row>
    <row r="33" spans="2:42" x14ac:dyDescent="0.25">
      <c r="B33" s="64"/>
      <c r="C33" s="65"/>
      <c r="D33" s="104" t="s">
        <v>830</v>
      </c>
      <c r="E33" s="6" t="s">
        <v>29</v>
      </c>
      <c r="F33" s="67">
        <v>1509021.1666666667</v>
      </c>
      <c r="G33" s="67">
        <v>1511247</v>
      </c>
      <c r="H33" s="67">
        <v>1751308.0000000002</v>
      </c>
      <c r="I33" s="67">
        <v>1738011.8333333333</v>
      </c>
      <c r="J33" s="67">
        <v>1895145.3333333333</v>
      </c>
      <c r="K33" s="67">
        <v>1858057</v>
      </c>
      <c r="L33" s="67">
        <v>1889533.0000000002</v>
      </c>
      <c r="M33" s="67">
        <v>1848697.3333333333</v>
      </c>
      <c r="N33" s="67">
        <v>1606139.1666666667</v>
      </c>
      <c r="O33" s="67">
        <v>1653573.3333333333</v>
      </c>
      <c r="P33" s="67">
        <v>1490871.6666666665</v>
      </c>
      <c r="Q33" s="67">
        <v>1725576.6666666667</v>
      </c>
      <c r="R33" s="67">
        <v>1265340</v>
      </c>
      <c r="S33" s="67">
        <v>1307316.6666666667</v>
      </c>
      <c r="T33" s="67">
        <v>1474324.8333333333</v>
      </c>
      <c r="U33" s="67">
        <v>1399643.3333333333</v>
      </c>
      <c r="V33" s="67">
        <v>1404719.8333333335</v>
      </c>
      <c r="W33" s="67">
        <v>1453021.5</v>
      </c>
      <c r="X33" s="67">
        <v>1584998.3333333333</v>
      </c>
      <c r="Y33" s="67">
        <v>1437299.1666666667</v>
      </c>
      <c r="Z33" s="67">
        <v>1298954.1666666667</v>
      </c>
      <c r="AA33" s="67">
        <v>1417986.6666666665</v>
      </c>
      <c r="AB33" s="67">
        <v>1389486.6666666667</v>
      </c>
      <c r="AC33" s="67">
        <v>1680366.6666666667</v>
      </c>
      <c r="AD33" s="67">
        <v>1189765.8333333335</v>
      </c>
      <c r="AE33" s="6" t="e">
        <f>((NA())/210)*350</f>
        <v>#N/A</v>
      </c>
      <c r="AF33" s="6" t="e">
        <f t="shared" ref="AF33:AO33" si="29">((NA())*350)/210</f>
        <v>#N/A</v>
      </c>
      <c r="AG33" s="6" t="e">
        <f t="shared" si="29"/>
        <v>#N/A</v>
      </c>
      <c r="AH33" s="6" t="e">
        <f t="shared" si="29"/>
        <v>#N/A</v>
      </c>
      <c r="AI33" s="6" t="e">
        <f t="shared" si="29"/>
        <v>#N/A</v>
      </c>
      <c r="AJ33" s="6" t="e">
        <f t="shared" si="29"/>
        <v>#N/A</v>
      </c>
      <c r="AK33" s="6" t="e">
        <f t="shared" si="29"/>
        <v>#N/A</v>
      </c>
      <c r="AL33" s="6" t="e">
        <f t="shared" si="29"/>
        <v>#N/A</v>
      </c>
      <c r="AM33" s="6" t="e">
        <f t="shared" si="29"/>
        <v>#N/A</v>
      </c>
      <c r="AN33" s="6" t="e">
        <f t="shared" si="29"/>
        <v>#N/A</v>
      </c>
      <c r="AO33" s="6" t="e">
        <f t="shared" si="29"/>
        <v>#N/A</v>
      </c>
      <c r="AP33" s="63"/>
    </row>
    <row r="34" spans="2:42" s="25" customFormat="1" hidden="1" x14ac:dyDescent="0.25">
      <c r="B34" s="22"/>
      <c r="C34" s="6"/>
      <c r="D34" s="23" t="s">
        <v>170</v>
      </c>
      <c r="E34" s="6" t="s">
        <v>169</v>
      </c>
      <c r="F34" s="6" t="e">
        <f t="shared" ref="F34:AC34" si="30">((NA())/210)*350</f>
        <v>#N/A</v>
      </c>
      <c r="G34" s="6" t="e">
        <f t="shared" si="30"/>
        <v>#N/A</v>
      </c>
      <c r="H34" s="6" t="e">
        <f t="shared" si="30"/>
        <v>#N/A</v>
      </c>
      <c r="I34" s="6" t="e">
        <f t="shared" si="30"/>
        <v>#N/A</v>
      </c>
      <c r="J34" s="6" t="e">
        <f t="shared" si="30"/>
        <v>#N/A</v>
      </c>
      <c r="K34" s="6" t="e">
        <f t="shared" si="30"/>
        <v>#N/A</v>
      </c>
      <c r="L34" s="6" t="e">
        <f t="shared" si="30"/>
        <v>#N/A</v>
      </c>
      <c r="M34" s="6" t="e">
        <f t="shared" si="30"/>
        <v>#N/A</v>
      </c>
      <c r="N34" s="6" t="e">
        <f t="shared" si="30"/>
        <v>#N/A</v>
      </c>
      <c r="O34" s="6" t="e">
        <f t="shared" si="30"/>
        <v>#N/A</v>
      </c>
      <c r="P34" s="6" t="e">
        <f t="shared" si="30"/>
        <v>#N/A</v>
      </c>
      <c r="Q34" s="6" t="e">
        <f t="shared" si="30"/>
        <v>#N/A</v>
      </c>
      <c r="R34" s="6" t="e">
        <f t="shared" si="30"/>
        <v>#N/A</v>
      </c>
      <c r="S34" s="6" t="e">
        <f t="shared" si="30"/>
        <v>#N/A</v>
      </c>
      <c r="T34" s="6" t="e">
        <f t="shared" si="30"/>
        <v>#N/A</v>
      </c>
      <c r="U34" s="6" t="e">
        <f t="shared" si="30"/>
        <v>#N/A</v>
      </c>
      <c r="V34" s="6" t="e">
        <f t="shared" si="30"/>
        <v>#N/A</v>
      </c>
      <c r="W34" s="6" t="e">
        <f t="shared" si="30"/>
        <v>#N/A</v>
      </c>
      <c r="X34" s="6" t="e">
        <f t="shared" si="30"/>
        <v>#N/A</v>
      </c>
      <c r="Y34" s="6" t="e">
        <f t="shared" si="30"/>
        <v>#N/A</v>
      </c>
      <c r="Z34" s="6" t="e">
        <f t="shared" si="30"/>
        <v>#N/A</v>
      </c>
      <c r="AA34" s="6" t="e">
        <f t="shared" si="30"/>
        <v>#N/A</v>
      </c>
      <c r="AB34" s="6" t="e">
        <f t="shared" si="30"/>
        <v>#N/A</v>
      </c>
      <c r="AC34" s="6" t="e">
        <f t="shared" si="30"/>
        <v>#N/A</v>
      </c>
      <c r="AD34" s="6">
        <v>1189765.8333333335</v>
      </c>
      <c r="AE34" s="6">
        <v>1185879.0897939983</v>
      </c>
      <c r="AF34" s="6">
        <v>1336157.4326712978</v>
      </c>
      <c r="AG34" s="6">
        <v>1286927.649875595</v>
      </c>
      <c r="AH34" s="6">
        <v>1340737.3754165922</v>
      </c>
      <c r="AI34" s="6">
        <v>1339367.405515295</v>
      </c>
      <c r="AJ34" s="6">
        <v>1399804.5522805115</v>
      </c>
      <c r="AK34" s="6">
        <v>1320955.9869685799</v>
      </c>
      <c r="AL34" s="6">
        <v>1165311.8663797497</v>
      </c>
      <c r="AM34" s="6">
        <v>1219459.812166115</v>
      </c>
      <c r="AN34" s="6">
        <v>1134379.2733678012</v>
      </c>
      <c r="AO34" s="6">
        <v>1322098.267191106</v>
      </c>
      <c r="AP34" s="24"/>
    </row>
    <row r="35" spans="2:42" x14ac:dyDescent="0.25">
      <c r="B35" s="64"/>
      <c r="C35" s="65"/>
      <c r="D35" s="104" t="s">
        <v>831</v>
      </c>
      <c r="E35" s="6" t="s">
        <v>30</v>
      </c>
      <c r="F35" s="67">
        <v>16541.666666666664</v>
      </c>
      <c r="G35" s="67">
        <v>89789.166666666657</v>
      </c>
      <c r="H35" s="67">
        <v>124102</v>
      </c>
      <c r="I35" s="67">
        <v>194650</v>
      </c>
      <c r="J35" s="67">
        <v>138712.5</v>
      </c>
      <c r="K35" s="67">
        <v>36858.333333333336</v>
      </c>
      <c r="L35" s="67">
        <v>11480.833333333332</v>
      </c>
      <c r="M35" s="67">
        <v>4699.1666666666661</v>
      </c>
      <c r="N35" s="67">
        <v>2806.6666666666665</v>
      </c>
      <c r="O35" s="67">
        <v>3064.1666666666665</v>
      </c>
      <c r="P35" s="67">
        <v>583.33333333333337</v>
      </c>
      <c r="Q35" s="67">
        <v>13.333333333333334</v>
      </c>
      <c r="R35" s="67">
        <v>0</v>
      </c>
      <c r="S35" s="67">
        <v>55639.999999999993</v>
      </c>
      <c r="T35" s="67">
        <v>106487.5</v>
      </c>
      <c r="U35" s="67">
        <v>169280</v>
      </c>
      <c r="V35" s="67">
        <v>152790.83333333334</v>
      </c>
      <c r="W35" s="67">
        <v>52632.5</v>
      </c>
      <c r="X35" s="67">
        <v>24086.666666666668</v>
      </c>
      <c r="Y35" s="67">
        <v>10517.5</v>
      </c>
      <c r="Z35" s="67">
        <v>10143.333333333334</v>
      </c>
      <c r="AA35" s="67">
        <v>2735</v>
      </c>
      <c r="AB35" s="67">
        <v>3038.333333333333</v>
      </c>
      <c r="AC35" s="67">
        <v>3023.333333333333</v>
      </c>
      <c r="AD35" s="67">
        <v>19672.5</v>
      </c>
      <c r="AE35" s="6" t="e">
        <f>((NA())/210)*350</f>
        <v>#N/A</v>
      </c>
      <c r="AF35" s="6" t="e">
        <f t="shared" ref="AF35:AO35" si="31">((NA())*350)/210</f>
        <v>#N/A</v>
      </c>
      <c r="AG35" s="6" t="e">
        <f t="shared" si="31"/>
        <v>#N/A</v>
      </c>
      <c r="AH35" s="6" t="e">
        <f t="shared" si="31"/>
        <v>#N/A</v>
      </c>
      <c r="AI35" s="6" t="e">
        <f t="shared" si="31"/>
        <v>#N/A</v>
      </c>
      <c r="AJ35" s="6" t="e">
        <f t="shared" si="31"/>
        <v>#N/A</v>
      </c>
      <c r="AK35" s="6" t="e">
        <f t="shared" si="31"/>
        <v>#N/A</v>
      </c>
      <c r="AL35" s="6" t="e">
        <f t="shared" si="31"/>
        <v>#N/A</v>
      </c>
      <c r="AM35" s="6" t="e">
        <f t="shared" si="31"/>
        <v>#N/A</v>
      </c>
      <c r="AN35" s="6" t="e">
        <f t="shared" si="31"/>
        <v>#N/A</v>
      </c>
      <c r="AO35" s="6" t="e">
        <f t="shared" si="31"/>
        <v>#N/A</v>
      </c>
      <c r="AP35" s="63"/>
    </row>
    <row r="36" spans="2:42" s="25" customFormat="1" hidden="1" x14ac:dyDescent="0.25">
      <c r="B36" s="22"/>
      <c r="C36" s="6"/>
      <c r="D36" s="23" t="s">
        <v>172</v>
      </c>
      <c r="E36" s="6" t="s">
        <v>171</v>
      </c>
      <c r="F36" s="6" t="e">
        <f t="shared" ref="F36:AC36" si="32">((NA())/210)*350</f>
        <v>#N/A</v>
      </c>
      <c r="G36" s="6" t="e">
        <f t="shared" si="32"/>
        <v>#N/A</v>
      </c>
      <c r="H36" s="6" t="e">
        <f t="shared" si="32"/>
        <v>#N/A</v>
      </c>
      <c r="I36" s="6" t="e">
        <f t="shared" si="32"/>
        <v>#N/A</v>
      </c>
      <c r="J36" s="6" t="e">
        <f t="shared" si="32"/>
        <v>#N/A</v>
      </c>
      <c r="K36" s="6" t="e">
        <f t="shared" si="32"/>
        <v>#N/A</v>
      </c>
      <c r="L36" s="6" t="e">
        <f t="shared" si="32"/>
        <v>#N/A</v>
      </c>
      <c r="M36" s="6" t="e">
        <f t="shared" si="32"/>
        <v>#N/A</v>
      </c>
      <c r="N36" s="6" t="e">
        <f t="shared" si="32"/>
        <v>#N/A</v>
      </c>
      <c r="O36" s="6" t="e">
        <f t="shared" si="32"/>
        <v>#N/A</v>
      </c>
      <c r="P36" s="6" t="e">
        <f t="shared" si="32"/>
        <v>#N/A</v>
      </c>
      <c r="Q36" s="6" t="e">
        <f t="shared" si="32"/>
        <v>#N/A</v>
      </c>
      <c r="R36" s="6" t="e">
        <f t="shared" si="32"/>
        <v>#N/A</v>
      </c>
      <c r="S36" s="6" t="e">
        <f t="shared" si="32"/>
        <v>#N/A</v>
      </c>
      <c r="T36" s="6" t="e">
        <f t="shared" si="32"/>
        <v>#N/A</v>
      </c>
      <c r="U36" s="6" t="e">
        <f t="shared" si="32"/>
        <v>#N/A</v>
      </c>
      <c r="V36" s="6" t="e">
        <f t="shared" si="32"/>
        <v>#N/A</v>
      </c>
      <c r="W36" s="6" t="e">
        <f t="shared" si="32"/>
        <v>#N/A</v>
      </c>
      <c r="X36" s="6" t="e">
        <f t="shared" si="32"/>
        <v>#N/A</v>
      </c>
      <c r="Y36" s="6" t="e">
        <f t="shared" si="32"/>
        <v>#N/A</v>
      </c>
      <c r="Z36" s="6" t="e">
        <f t="shared" si="32"/>
        <v>#N/A</v>
      </c>
      <c r="AA36" s="6" t="e">
        <f t="shared" si="32"/>
        <v>#N/A</v>
      </c>
      <c r="AB36" s="6" t="e">
        <f t="shared" si="32"/>
        <v>#N/A</v>
      </c>
      <c r="AC36" s="6" t="e">
        <f t="shared" si="32"/>
        <v>#N/A</v>
      </c>
      <c r="AD36" s="6">
        <v>19672.5</v>
      </c>
      <c r="AE36" s="6">
        <v>53391.75963476071</v>
      </c>
      <c r="AF36" s="6">
        <v>73795.363073047862</v>
      </c>
      <c r="AG36" s="6">
        <v>115745.65617128465</v>
      </c>
      <c r="AH36" s="6">
        <v>82483.274244332511</v>
      </c>
      <c r="AI36" s="6">
        <v>21917.246221662474</v>
      </c>
      <c r="AJ36" s="6">
        <v>6826.9025818639811</v>
      </c>
      <c r="AK36" s="6">
        <v>2794.2878463476077</v>
      </c>
      <c r="AL36" s="6">
        <v>1668.9415617128468</v>
      </c>
      <c r="AM36" s="6">
        <v>1822.0600125944588</v>
      </c>
      <c r="AN36" s="6">
        <v>346.87027707808573</v>
      </c>
      <c r="AO36" s="6">
        <v>7.9284634760705321</v>
      </c>
      <c r="AP36" s="24"/>
    </row>
    <row r="37" spans="2:42" x14ac:dyDescent="0.25">
      <c r="B37" s="64"/>
      <c r="C37" s="65"/>
      <c r="D37" s="104" t="s">
        <v>832</v>
      </c>
      <c r="E37" s="6" t="s">
        <v>31</v>
      </c>
      <c r="F37" s="67">
        <v>582659.16666666663</v>
      </c>
      <c r="G37" s="67">
        <v>629243.33333333337</v>
      </c>
      <c r="H37" s="67">
        <v>1396617.5</v>
      </c>
      <c r="I37" s="67">
        <v>1239267.5</v>
      </c>
      <c r="J37" s="67">
        <v>1386280.8333333335</v>
      </c>
      <c r="K37" s="67">
        <v>3362631.6666666665</v>
      </c>
      <c r="L37" s="67">
        <v>2163778.3333333335</v>
      </c>
      <c r="M37" s="67">
        <v>1449811.7166666668</v>
      </c>
      <c r="N37" s="67">
        <v>932927.5</v>
      </c>
      <c r="O37" s="67">
        <v>872740.83333333326</v>
      </c>
      <c r="P37" s="67">
        <v>1033700.8333333334</v>
      </c>
      <c r="Q37" s="67">
        <v>2561279.1666666665</v>
      </c>
      <c r="R37" s="67">
        <v>749019.16666666674</v>
      </c>
      <c r="S37" s="67">
        <v>737239.16666666674</v>
      </c>
      <c r="T37" s="67">
        <v>682637.5</v>
      </c>
      <c r="U37" s="67">
        <v>869222.5</v>
      </c>
      <c r="V37" s="67">
        <v>1035145</v>
      </c>
      <c r="W37" s="67">
        <v>815152.5</v>
      </c>
      <c r="X37" s="67">
        <v>1344336.3333333335</v>
      </c>
      <c r="Y37" s="67">
        <v>1333608.3333333333</v>
      </c>
      <c r="Z37" s="67">
        <v>987481.66666666663</v>
      </c>
      <c r="AA37" s="67">
        <v>823507.5</v>
      </c>
      <c r="AB37" s="67">
        <v>1059250</v>
      </c>
      <c r="AC37" s="67">
        <v>2781004.166666667</v>
      </c>
      <c r="AD37" s="67">
        <v>718525.83333333337</v>
      </c>
      <c r="AE37" s="6" t="e">
        <f>((NA())/210)*350</f>
        <v>#N/A</v>
      </c>
      <c r="AF37" s="6" t="e">
        <f t="shared" ref="AF37:AO37" si="33">((NA())*350)/210</f>
        <v>#N/A</v>
      </c>
      <c r="AG37" s="6" t="e">
        <f t="shared" si="33"/>
        <v>#N/A</v>
      </c>
      <c r="AH37" s="6" t="e">
        <f t="shared" si="33"/>
        <v>#N/A</v>
      </c>
      <c r="AI37" s="6" t="e">
        <f t="shared" si="33"/>
        <v>#N/A</v>
      </c>
      <c r="AJ37" s="6" t="e">
        <f t="shared" si="33"/>
        <v>#N/A</v>
      </c>
      <c r="AK37" s="6" t="e">
        <f t="shared" si="33"/>
        <v>#N/A</v>
      </c>
      <c r="AL37" s="6" t="e">
        <f t="shared" si="33"/>
        <v>#N/A</v>
      </c>
      <c r="AM37" s="6" t="e">
        <f t="shared" si="33"/>
        <v>#N/A</v>
      </c>
      <c r="AN37" s="6" t="e">
        <f t="shared" si="33"/>
        <v>#N/A</v>
      </c>
      <c r="AO37" s="6" t="e">
        <f t="shared" si="33"/>
        <v>#N/A</v>
      </c>
      <c r="AP37" s="63"/>
    </row>
    <row r="38" spans="2:42" s="25" customFormat="1" hidden="1" x14ac:dyDescent="0.25">
      <c r="B38" s="22"/>
      <c r="C38" s="6"/>
      <c r="D38" s="23" t="s">
        <v>174</v>
      </c>
      <c r="E38" s="6" t="s">
        <v>173</v>
      </c>
      <c r="F38" s="6" t="e">
        <f t="shared" ref="F38:AC38" si="34">((NA())/210)*350</f>
        <v>#N/A</v>
      </c>
      <c r="G38" s="6" t="e">
        <f t="shared" si="34"/>
        <v>#N/A</v>
      </c>
      <c r="H38" s="6" t="e">
        <f t="shared" si="34"/>
        <v>#N/A</v>
      </c>
      <c r="I38" s="6" t="e">
        <f t="shared" si="34"/>
        <v>#N/A</v>
      </c>
      <c r="J38" s="6" t="e">
        <f t="shared" si="34"/>
        <v>#N/A</v>
      </c>
      <c r="K38" s="6" t="e">
        <f t="shared" si="34"/>
        <v>#N/A</v>
      </c>
      <c r="L38" s="6" t="e">
        <f t="shared" si="34"/>
        <v>#N/A</v>
      </c>
      <c r="M38" s="6" t="e">
        <f t="shared" si="34"/>
        <v>#N/A</v>
      </c>
      <c r="N38" s="6" t="e">
        <f t="shared" si="34"/>
        <v>#N/A</v>
      </c>
      <c r="O38" s="6" t="e">
        <f t="shared" si="34"/>
        <v>#N/A</v>
      </c>
      <c r="P38" s="6" t="e">
        <f t="shared" si="34"/>
        <v>#N/A</v>
      </c>
      <c r="Q38" s="6" t="e">
        <f t="shared" si="34"/>
        <v>#N/A</v>
      </c>
      <c r="R38" s="6" t="e">
        <f t="shared" si="34"/>
        <v>#N/A</v>
      </c>
      <c r="S38" s="6" t="e">
        <f t="shared" si="34"/>
        <v>#N/A</v>
      </c>
      <c r="T38" s="6" t="e">
        <f t="shared" si="34"/>
        <v>#N/A</v>
      </c>
      <c r="U38" s="6" t="e">
        <f t="shared" si="34"/>
        <v>#N/A</v>
      </c>
      <c r="V38" s="6" t="e">
        <f t="shared" si="34"/>
        <v>#N/A</v>
      </c>
      <c r="W38" s="6" t="e">
        <f t="shared" si="34"/>
        <v>#N/A</v>
      </c>
      <c r="X38" s="6" t="e">
        <f t="shared" si="34"/>
        <v>#N/A</v>
      </c>
      <c r="Y38" s="6" t="e">
        <f t="shared" si="34"/>
        <v>#N/A</v>
      </c>
      <c r="Z38" s="6" t="e">
        <f t="shared" si="34"/>
        <v>#N/A</v>
      </c>
      <c r="AA38" s="6" t="e">
        <f t="shared" si="34"/>
        <v>#N/A</v>
      </c>
      <c r="AB38" s="6" t="e">
        <f t="shared" si="34"/>
        <v>#N/A</v>
      </c>
      <c r="AC38" s="6" t="e">
        <f t="shared" si="34"/>
        <v>#N/A</v>
      </c>
      <c r="AD38" s="6">
        <v>718525.83333333337</v>
      </c>
      <c r="AE38" s="6">
        <v>579302.58728324727</v>
      </c>
      <c r="AF38" s="6">
        <v>850510.09594619996</v>
      </c>
      <c r="AG38" s="6">
        <v>852004.67470033339</v>
      </c>
      <c r="AH38" s="6">
        <v>961604.0060508094</v>
      </c>
      <c r="AI38" s="6">
        <v>1638019.3126639929</v>
      </c>
      <c r="AJ38" s="6">
        <v>1475728.0117170936</v>
      </c>
      <c r="AK38" s="6">
        <v>1205503.3413415593</v>
      </c>
      <c r="AL38" s="6">
        <v>830960.60183554585</v>
      </c>
      <c r="AM38" s="6">
        <v>714431.60271938855</v>
      </c>
      <c r="AN38" s="6">
        <v>853285.56203571765</v>
      </c>
      <c r="AO38" s="6">
        <v>2125215.8396774046</v>
      </c>
      <c r="AP38" s="7"/>
    </row>
    <row r="39" spans="2:42" x14ac:dyDescent="0.25">
      <c r="B39" s="64"/>
      <c r="C39" s="65"/>
      <c r="D39" s="104" t="s">
        <v>833</v>
      </c>
      <c r="E39" s="6" t="s">
        <v>32</v>
      </c>
      <c r="F39" s="67">
        <v>25497813.333333332</v>
      </c>
      <c r="G39" s="67">
        <v>27177238.333333336</v>
      </c>
      <c r="H39" s="67">
        <v>30494018.333333332</v>
      </c>
      <c r="I39" s="67">
        <v>33253561.666666668</v>
      </c>
      <c r="J39" s="67">
        <v>37172900</v>
      </c>
      <c r="K39" s="67">
        <v>37364833.833333336</v>
      </c>
      <c r="L39" s="67">
        <v>37633451.666666672</v>
      </c>
      <c r="M39" s="67">
        <v>29495683.333333332</v>
      </c>
      <c r="N39" s="67">
        <v>31121048.333333336</v>
      </c>
      <c r="O39" s="67">
        <v>33007706.666666668</v>
      </c>
      <c r="P39" s="67">
        <v>29183838.333333332</v>
      </c>
      <c r="Q39" s="67">
        <v>32257143.333333332</v>
      </c>
      <c r="R39" s="67">
        <v>26204313.333333332</v>
      </c>
      <c r="S39" s="67">
        <v>26980986.666666668</v>
      </c>
      <c r="T39" s="67">
        <v>27661615</v>
      </c>
      <c r="U39" s="67">
        <v>23285038.333333332</v>
      </c>
      <c r="V39" s="67">
        <v>26168491.666666668</v>
      </c>
      <c r="W39" s="67">
        <v>29715502.333333332</v>
      </c>
      <c r="X39" s="67">
        <v>33457881.666666664</v>
      </c>
      <c r="Y39" s="67">
        <v>32874091.099999998</v>
      </c>
      <c r="Z39" s="67">
        <v>32054763.333333332</v>
      </c>
      <c r="AA39" s="67">
        <v>36335696.333333336</v>
      </c>
      <c r="AB39" s="67">
        <v>32093003.333333332</v>
      </c>
      <c r="AC39" s="67">
        <v>35051713.333333336</v>
      </c>
      <c r="AD39" s="67">
        <v>28148545</v>
      </c>
      <c r="AE39" s="6" t="e">
        <f>((NA())/210)*350</f>
        <v>#N/A</v>
      </c>
      <c r="AF39" s="6" t="e">
        <f t="shared" ref="AF39:AO39" si="35">((NA())*350)/210</f>
        <v>#N/A</v>
      </c>
      <c r="AG39" s="6" t="e">
        <f t="shared" si="35"/>
        <v>#N/A</v>
      </c>
      <c r="AH39" s="6" t="e">
        <f t="shared" si="35"/>
        <v>#N/A</v>
      </c>
      <c r="AI39" s="6" t="e">
        <f t="shared" si="35"/>
        <v>#N/A</v>
      </c>
      <c r="AJ39" s="6" t="e">
        <f t="shared" si="35"/>
        <v>#N/A</v>
      </c>
      <c r="AK39" s="6" t="e">
        <f t="shared" si="35"/>
        <v>#N/A</v>
      </c>
      <c r="AL39" s="6" t="e">
        <f t="shared" si="35"/>
        <v>#N/A</v>
      </c>
      <c r="AM39" s="6" t="e">
        <f t="shared" si="35"/>
        <v>#N/A</v>
      </c>
      <c r="AN39" s="6" t="e">
        <f t="shared" si="35"/>
        <v>#N/A</v>
      </c>
      <c r="AO39" s="6" t="e">
        <f t="shared" si="35"/>
        <v>#N/A</v>
      </c>
      <c r="AP39" s="63"/>
    </row>
    <row r="40" spans="2:42" s="25" customFormat="1" hidden="1" x14ac:dyDescent="0.25">
      <c r="B40" s="22"/>
      <c r="C40" s="6"/>
      <c r="D40" s="23" t="s">
        <v>176</v>
      </c>
      <c r="E40" s="6" t="s">
        <v>175</v>
      </c>
      <c r="F40" s="6" t="e">
        <f t="shared" ref="F40:AC40" si="36">((NA())/210)*350</f>
        <v>#N/A</v>
      </c>
      <c r="G40" s="6" t="e">
        <f t="shared" si="36"/>
        <v>#N/A</v>
      </c>
      <c r="H40" s="6" t="e">
        <f t="shared" si="36"/>
        <v>#N/A</v>
      </c>
      <c r="I40" s="6" t="e">
        <f t="shared" si="36"/>
        <v>#N/A</v>
      </c>
      <c r="J40" s="6" t="e">
        <f t="shared" si="36"/>
        <v>#N/A</v>
      </c>
      <c r="K40" s="6" t="e">
        <f t="shared" si="36"/>
        <v>#N/A</v>
      </c>
      <c r="L40" s="6" t="e">
        <f t="shared" si="36"/>
        <v>#N/A</v>
      </c>
      <c r="M40" s="6" t="e">
        <f t="shared" si="36"/>
        <v>#N/A</v>
      </c>
      <c r="N40" s="6" t="e">
        <f t="shared" si="36"/>
        <v>#N/A</v>
      </c>
      <c r="O40" s="6" t="e">
        <f t="shared" si="36"/>
        <v>#N/A</v>
      </c>
      <c r="P40" s="6" t="e">
        <f t="shared" si="36"/>
        <v>#N/A</v>
      </c>
      <c r="Q40" s="6" t="e">
        <f t="shared" si="36"/>
        <v>#N/A</v>
      </c>
      <c r="R40" s="6" t="e">
        <f t="shared" si="36"/>
        <v>#N/A</v>
      </c>
      <c r="S40" s="6" t="e">
        <f t="shared" si="36"/>
        <v>#N/A</v>
      </c>
      <c r="T40" s="6" t="e">
        <f t="shared" si="36"/>
        <v>#N/A</v>
      </c>
      <c r="U40" s="6" t="e">
        <f t="shared" si="36"/>
        <v>#N/A</v>
      </c>
      <c r="V40" s="6" t="e">
        <f t="shared" si="36"/>
        <v>#N/A</v>
      </c>
      <c r="W40" s="6" t="e">
        <f t="shared" si="36"/>
        <v>#N/A</v>
      </c>
      <c r="X40" s="6" t="e">
        <f t="shared" si="36"/>
        <v>#N/A</v>
      </c>
      <c r="Y40" s="6" t="e">
        <f t="shared" si="36"/>
        <v>#N/A</v>
      </c>
      <c r="Z40" s="6" t="e">
        <f t="shared" si="36"/>
        <v>#N/A</v>
      </c>
      <c r="AA40" s="6" t="e">
        <f t="shared" si="36"/>
        <v>#N/A</v>
      </c>
      <c r="AB40" s="6" t="e">
        <f t="shared" si="36"/>
        <v>#N/A</v>
      </c>
      <c r="AC40" s="6" t="e">
        <f t="shared" si="36"/>
        <v>#N/A</v>
      </c>
      <c r="AD40" s="6">
        <v>28148545</v>
      </c>
      <c r="AE40" s="6">
        <v>26509421.640880745</v>
      </c>
      <c r="AF40" s="6">
        <v>28262020.82912932</v>
      </c>
      <c r="AG40" s="6">
        <v>27394197.995960932</v>
      </c>
      <c r="AH40" s="6">
        <v>30725264.341093175</v>
      </c>
      <c r="AI40" s="6">
        <v>32789544.580470819</v>
      </c>
      <c r="AJ40" s="6">
        <v>35069672.226983964</v>
      </c>
      <c r="AK40" s="6">
        <v>31105461.224573657</v>
      </c>
      <c r="AL40" s="6">
        <v>31403838.88678233</v>
      </c>
      <c r="AM40" s="6">
        <v>34466940.625255264</v>
      </c>
      <c r="AN40" s="6">
        <v>30587257.631024912</v>
      </c>
      <c r="AO40" s="6">
        <v>33467951.332690034</v>
      </c>
      <c r="AP40" s="24"/>
    </row>
    <row r="41" spans="2:42" x14ac:dyDescent="0.25">
      <c r="B41" s="64"/>
      <c r="C41" s="65"/>
      <c r="D41" s="104" t="s">
        <v>834</v>
      </c>
      <c r="E41" s="6" t="s">
        <v>33</v>
      </c>
      <c r="F41" s="67">
        <v>478306.4</v>
      </c>
      <c r="G41" s="67">
        <v>316962.56666666665</v>
      </c>
      <c r="H41" s="67">
        <v>300138.11666666664</v>
      </c>
      <c r="I41" s="67">
        <v>256464.8833333333</v>
      </c>
      <c r="J41" s="67">
        <v>271107.25</v>
      </c>
      <c r="K41" s="67">
        <v>200022.28333333335</v>
      </c>
      <c r="L41" s="67">
        <v>34998.1</v>
      </c>
      <c r="M41" s="67">
        <v>25514.333333333332</v>
      </c>
      <c r="N41" s="67">
        <v>36450</v>
      </c>
      <c r="O41" s="67">
        <v>42386.666666666664</v>
      </c>
      <c r="P41" s="67">
        <v>45716.666666666664</v>
      </c>
      <c r="Q41" s="67">
        <v>43155</v>
      </c>
      <c r="R41" s="67">
        <v>33930</v>
      </c>
      <c r="S41" s="67">
        <v>29124.516666666663</v>
      </c>
      <c r="T41" s="67">
        <v>35805</v>
      </c>
      <c r="U41" s="67">
        <v>30671.666666666668</v>
      </c>
      <c r="V41" s="67">
        <v>25436.666666666664</v>
      </c>
      <c r="W41" s="67">
        <v>18285</v>
      </c>
      <c r="X41" s="67">
        <v>20256.666666666664</v>
      </c>
      <c r="Y41" s="67">
        <v>17994.166666666668</v>
      </c>
      <c r="Z41" s="67">
        <v>15527.616666666665</v>
      </c>
      <c r="AA41" s="67">
        <v>26275.416666666664</v>
      </c>
      <c r="AB41" s="67">
        <v>24871.399999999998</v>
      </c>
      <c r="AC41" s="67">
        <v>30571.666666666668</v>
      </c>
      <c r="AD41" s="67">
        <v>21889.166666666668</v>
      </c>
      <c r="AE41" s="6" t="e">
        <f>((NA())/210)*350</f>
        <v>#N/A</v>
      </c>
      <c r="AF41" s="6" t="e">
        <f t="shared" ref="AF41:AO41" si="37">((NA())*350)/210</f>
        <v>#N/A</v>
      </c>
      <c r="AG41" s="6" t="e">
        <f t="shared" si="37"/>
        <v>#N/A</v>
      </c>
      <c r="AH41" s="6" t="e">
        <f t="shared" si="37"/>
        <v>#N/A</v>
      </c>
      <c r="AI41" s="6" t="e">
        <f t="shared" si="37"/>
        <v>#N/A</v>
      </c>
      <c r="AJ41" s="6" t="e">
        <f t="shared" si="37"/>
        <v>#N/A</v>
      </c>
      <c r="AK41" s="6" t="e">
        <f t="shared" si="37"/>
        <v>#N/A</v>
      </c>
      <c r="AL41" s="6" t="e">
        <f t="shared" si="37"/>
        <v>#N/A</v>
      </c>
      <c r="AM41" s="6" t="e">
        <f t="shared" si="37"/>
        <v>#N/A</v>
      </c>
      <c r="AN41" s="6" t="e">
        <f t="shared" si="37"/>
        <v>#N/A</v>
      </c>
      <c r="AO41" s="6" t="e">
        <f t="shared" si="37"/>
        <v>#N/A</v>
      </c>
      <c r="AP41" s="63"/>
    </row>
    <row r="42" spans="2:42" s="25" customFormat="1" hidden="1" x14ac:dyDescent="0.25">
      <c r="B42" s="22"/>
      <c r="C42" s="6"/>
      <c r="D42" s="23" t="s">
        <v>178</v>
      </c>
      <c r="E42" s="6" t="s">
        <v>177</v>
      </c>
      <c r="F42" s="6" t="e">
        <f t="shared" ref="F42:AC42" si="38">((NA())/210)*350</f>
        <v>#N/A</v>
      </c>
      <c r="G42" s="6" t="e">
        <f t="shared" si="38"/>
        <v>#N/A</v>
      </c>
      <c r="H42" s="6" t="e">
        <f t="shared" si="38"/>
        <v>#N/A</v>
      </c>
      <c r="I42" s="6" t="e">
        <f t="shared" si="38"/>
        <v>#N/A</v>
      </c>
      <c r="J42" s="6" t="e">
        <f t="shared" si="38"/>
        <v>#N/A</v>
      </c>
      <c r="K42" s="6" t="e">
        <f t="shared" si="38"/>
        <v>#N/A</v>
      </c>
      <c r="L42" s="6" t="e">
        <f t="shared" si="38"/>
        <v>#N/A</v>
      </c>
      <c r="M42" s="6" t="e">
        <f t="shared" si="38"/>
        <v>#N/A</v>
      </c>
      <c r="N42" s="6" t="e">
        <f t="shared" si="38"/>
        <v>#N/A</v>
      </c>
      <c r="O42" s="6" t="e">
        <f t="shared" si="38"/>
        <v>#N/A</v>
      </c>
      <c r="P42" s="6" t="e">
        <f t="shared" si="38"/>
        <v>#N/A</v>
      </c>
      <c r="Q42" s="6" t="e">
        <f t="shared" si="38"/>
        <v>#N/A</v>
      </c>
      <c r="R42" s="6" t="e">
        <f t="shared" si="38"/>
        <v>#N/A</v>
      </c>
      <c r="S42" s="6" t="e">
        <f t="shared" si="38"/>
        <v>#N/A</v>
      </c>
      <c r="T42" s="6" t="e">
        <f t="shared" si="38"/>
        <v>#N/A</v>
      </c>
      <c r="U42" s="6" t="e">
        <f t="shared" si="38"/>
        <v>#N/A</v>
      </c>
      <c r="V42" s="6" t="e">
        <f t="shared" si="38"/>
        <v>#N/A</v>
      </c>
      <c r="W42" s="6" t="e">
        <f t="shared" si="38"/>
        <v>#N/A</v>
      </c>
      <c r="X42" s="6" t="e">
        <f t="shared" si="38"/>
        <v>#N/A</v>
      </c>
      <c r="Y42" s="6" t="e">
        <f t="shared" si="38"/>
        <v>#N/A</v>
      </c>
      <c r="Z42" s="6" t="e">
        <f t="shared" si="38"/>
        <v>#N/A</v>
      </c>
      <c r="AA42" s="6" t="e">
        <f t="shared" si="38"/>
        <v>#N/A</v>
      </c>
      <c r="AB42" s="6" t="e">
        <f t="shared" si="38"/>
        <v>#N/A</v>
      </c>
      <c r="AC42" s="6" t="e">
        <f t="shared" si="38"/>
        <v>#N/A</v>
      </c>
      <c r="AD42" s="6">
        <v>21889.166666666668</v>
      </c>
      <c r="AE42" s="6">
        <v>19021.618788771179</v>
      </c>
      <c r="AF42" s="6">
        <v>22442.33608534883</v>
      </c>
      <c r="AG42" s="6">
        <v>18002.965842992064</v>
      </c>
      <c r="AH42" s="6">
        <v>14277.973101363648</v>
      </c>
      <c r="AI42" s="6">
        <v>9917.4008232362739</v>
      </c>
      <c r="AJ42" s="6">
        <v>14659.182519920623</v>
      </c>
      <c r="AK42" s="6">
        <v>11231.709766596881</v>
      </c>
      <c r="AL42" s="6">
        <v>12713.902179430199</v>
      </c>
      <c r="AM42" s="6">
        <v>15656.895575082222</v>
      </c>
      <c r="AN42" s="6">
        <v>15316.544729800784</v>
      </c>
      <c r="AO42" s="6">
        <v>14940.605269377242</v>
      </c>
      <c r="AP42" s="24"/>
    </row>
    <row r="43" spans="2:42" x14ac:dyDescent="0.25">
      <c r="B43" s="64"/>
      <c r="C43" s="65"/>
      <c r="D43" s="104" t="s">
        <v>835</v>
      </c>
      <c r="E43" s="6" t="s">
        <v>221</v>
      </c>
      <c r="F43" s="67">
        <v>4028.3333333333335</v>
      </c>
      <c r="G43" s="67">
        <v>4093.333333333333</v>
      </c>
      <c r="H43" s="67">
        <v>5311.6666666666661</v>
      </c>
      <c r="I43" s="67">
        <v>7296.666666666667</v>
      </c>
      <c r="J43" s="67">
        <v>5655</v>
      </c>
      <c r="K43" s="67">
        <v>8623.8333333333339</v>
      </c>
      <c r="L43" s="67">
        <v>9759.5166666666664</v>
      </c>
      <c r="M43" s="67">
        <v>9108.3333333333339</v>
      </c>
      <c r="N43" s="67">
        <v>8380</v>
      </c>
      <c r="O43" s="67">
        <v>10323.333333333332</v>
      </c>
      <c r="P43" s="67">
        <v>9636.6666666666679</v>
      </c>
      <c r="Q43" s="67">
        <v>6099.9999999999991</v>
      </c>
      <c r="R43" s="67">
        <v>5306.6666666666661</v>
      </c>
      <c r="S43" s="67">
        <v>5008.3333333333339</v>
      </c>
      <c r="T43" s="67">
        <v>6668.3333333333339</v>
      </c>
      <c r="U43" s="67">
        <v>7555</v>
      </c>
      <c r="V43" s="67">
        <v>8663.3333333333339</v>
      </c>
      <c r="W43" s="67">
        <v>9489.9</v>
      </c>
      <c r="X43" s="67">
        <v>8238.3333333333339</v>
      </c>
      <c r="Y43" s="67">
        <v>6066.6666666666661</v>
      </c>
      <c r="Z43" s="67">
        <v>5663.333333333333</v>
      </c>
      <c r="AA43" s="67">
        <v>5506.6666666666661</v>
      </c>
      <c r="AB43" s="67">
        <v>6116.6666666666661</v>
      </c>
      <c r="AC43" s="67">
        <v>9213.3333333333321</v>
      </c>
      <c r="AD43" s="67">
        <v>8280</v>
      </c>
      <c r="AE43" s="6" t="e">
        <f>((NA())/210)*350</f>
        <v>#N/A</v>
      </c>
      <c r="AF43" s="6" t="e">
        <f t="shared" ref="AF43:AO43" si="39">((NA())*350)/210</f>
        <v>#N/A</v>
      </c>
      <c r="AG43" s="6" t="e">
        <f t="shared" si="39"/>
        <v>#N/A</v>
      </c>
      <c r="AH43" s="6" t="e">
        <f t="shared" si="39"/>
        <v>#N/A</v>
      </c>
      <c r="AI43" s="6" t="e">
        <f t="shared" si="39"/>
        <v>#N/A</v>
      </c>
      <c r="AJ43" s="6" t="e">
        <f t="shared" si="39"/>
        <v>#N/A</v>
      </c>
      <c r="AK43" s="6" t="e">
        <f t="shared" si="39"/>
        <v>#N/A</v>
      </c>
      <c r="AL43" s="6" t="e">
        <f t="shared" si="39"/>
        <v>#N/A</v>
      </c>
      <c r="AM43" s="6" t="e">
        <f t="shared" si="39"/>
        <v>#N/A</v>
      </c>
      <c r="AN43" s="6" t="e">
        <f t="shared" si="39"/>
        <v>#N/A</v>
      </c>
      <c r="AO43" s="6" t="e">
        <f t="shared" si="39"/>
        <v>#N/A</v>
      </c>
      <c r="AP43" s="63"/>
    </row>
    <row r="44" spans="2:42" s="25" customFormat="1" hidden="1" x14ac:dyDescent="0.25">
      <c r="B44" s="22"/>
      <c r="C44" s="6"/>
      <c r="D44" s="23" t="s">
        <v>180</v>
      </c>
      <c r="E44" s="6" t="s">
        <v>224</v>
      </c>
      <c r="F44" s="6" t="e">
        <f t="shared" ref="F44:AC44" si="40">((NA())/210)*350</f>
        <v>#N/A</v>
      </c>
      <c r="G44" s="6" t="e">
        <f t="shared" si="40"/>
        <v>#N/A</v>
      </c>
      <c r="H44" s="6" t="e">
        <f t="shared" si="40"/>
        <v>#N/A</v>
      </c>
      <c r="I44" s="6" t="e">
        <f t="shared" si="40"/>
        <v>#N/A</v>
      </c>
      <c r="J44" s="6" t="e">
        <f t="shared" si="40"/>
        <v>#N/A</v>
      </c>
      <c r="K44" s="6" t="e">
        <f t="shared" si="40"/>
        <v>#N/A</v>
      </c>
      <c r="L44" s="6" t="e">
        <f t="shared" si="40"/>
        <v>#N/A</v>
      </c>
      <c r="M44" s="6" t="e">
        <f t="shared" si="40"/>
        <v>#N/A</v>
      </c>
      <c r="N44" s="6" t="e">
        <f t="shared" si="40"/>
        <v>#N/A</v>
      </c>
      <c r="O44" s="6" t="e">
        <f t="shared" si="40"/>
        <v>#N/A</v>
      </c>
      <c r="P44" s="6" t="e">
        <f t="shared" si="40"/>
        <v>#N/A</v>
      </c>
      <c r="Q44" s="6" t="e">
        <f t="shared" si="40"/>
        <v>#N/A</v>
      </c>
      <c r="R44" s="6" t="e">
        <f t="shared" si="40"/>
        <v>#N/A</v>
      </c>
      <c r="S44" s="6" t="e">
        <f t="shared" si="40"/>
        <v>#N/A</v>
      </c>
      <c r="T44" s="6" t="e">
        <f t="shared" si="40"/>
        <v>#N/A</v>
      </c>
      <c r="U44" s="6" t="e">
        <f t="shared" si="40"/>
        <v>#N/A</v>
      </c>
      <c r="V44" s="6" t="e">
        <f t="shared" si="40"/>
        <v>#N/A</v>
      </c>
      <c r="W44" s="6" t="e">
        <f t="shared" si="40"/>
        <v>#N/A</v>
      </c>
      <c r="X44" s="6" t="e">
        <f t="shared" si="40"/>
        <v>#N/A</v>
      </c>
      <c r="Y44" s="6" t="e">
        <f t="shared" si="40"/>
        <v>#N/A</v>
      </c>
      <c r="Z44" s="6" t="e">
        <f t="shared" si="40"/>
        <v>#N/A</v>
      </c>
      <c r="AA44" s="6" t="e">
        <f t="shared" si="40"/>
        <v>#N/A</v>
      </c>
      <c r="AB44" s="6" t="e">
        <f t="shared" si="40"/>
        <v>#N/A</v>
      </c>
      <c r="AC44" s="6" t="e">
        <f t="shared" si="40"/>
        <v>#N/A</v>
      </c>
      <c r="AD44" s="6">
        <v>8280</v>
      </c>
      <c r="AE44" s="6">
        <v>4686.4321152604462</v>
      </c>
      <c r="AF44" s="6">
        <v>6065.4763051388427</v>
      </c>
      <c r="AG44" s="6">
        <v>7439.1119852749653</v>
      </c>
      <c r="AH44" s="6">
        <v>7175.6346716143071</v>
      </c>
      <c r="AI44" s="6">
        <v>8984.425037137742</v>
      </c>
      <c r="AJ44" s="6">
        <v>9004.9398686208951</v>
      </c>
      <c r="AK44" s="6">
        <v>7729.6350196419598</v>
      </c>
      <c r="AL44" s="6">
        <v>7260.1244947887244</v>
      </c>
      <c r="AM44" s="6">
        <v>8268.624506927119</v>
      </c>
      <c r="AN44" s="6">
        <v>8474.5275442737329</v>
      </c>
      <c r="AO44" s="6">
        <v>8464.4646359746657</v>
      </c>
      <c r="AP44" s="24"/>
    </row>
    <row r="45" spans="2:42" x14ac:dyDescent="0.25">
      <c r="B45" s="64"/>
      <c r="C45" s="65"/>
      <c r="D45" s="104" t="s">
        <v>836</v>
      </c>
      <c r="E45" s="6" t="s">
        <v>34</v>
      </c>
      <c r="F45" s="67">
        <v>1895383.3333333333</v>
      </c>
      <c r="G45" s="67">
        <v>562108.33333333337</v>
      </c>
      <c r="H45" s="67">
        <v>1200</v>
      </c>
      <c r="I45" s="67">
        <v>877333.33333333326</v>
      </c>
      <c r="J45" s="67">
        <v>1366500</v>
      </c>
      <c r="K45" s="67">
        <v>1345500</v>
      </c>
      <c r="L45" s="67">
        <v>1380000</v>
      </c>
      <c r="M45" s="67">
        <v>1607333.3333333333</v>
      </c>
      <c r="N45" s="67">
        <v>1518666.6666666667</v>
      </c>
      <c r="O45" s="67">
        <v>2199166.6666666665</v>
      </c>
      <c r="P45" s="67">
        <v>3103750</v>
      </c>
      <c r="Q45" s="67">
        <v>8577250</v>
      </c>
      <c r="R45" s="67">
        <v>3275333.3333333335</v>
      </c>
      <c r="S45" s="67">
        <v>4418250</v>
      </c>
      <c r="T45" s="67">
        <v>3516083.3333333335</v>
      </c>
      <c r="U45" s="67">
        <v>2836916.666666667</v>
      </c>
      <c r="V45" s="67">
        <v>1853833.3333333335</v>
      </c>
      <c r="W45" s="67">
        <v>833.33333333333337</v>
      </c>
      <c r="X45" s="67">
        <v>0</v>
      </c>
      <c r="Y45" s="67">
        <v>1250183.3333333333</v>
      </c>
      <c r="Z45" s="67">
        <v>1551166.6666666665</v>
      </c>
      <c r="AA45" s="67">
        <v>2023333.3333333333</v>
      </c>
      <c r="AB45" s="67">
        <v>2532500</v>
      </c>
      <c r="AC45" s="67">
        <v>7239926.3833333338</v>
      </c>
      <c r="AD45" s="67">
        <v>1483542.2166666666</v>
      </c>
      <c r="AE45" s="6" t="e">
        <f>((NA())/210)*350</f>
        <v>#N/A</v>
      </c>
      <c r="AF45" s="6" t="e">
        <f t="shared" ref="AF45:AO45" si="41">((NA())*350)/210</f>
        <v>#N/A</v>
      </c>
      <c r="AG45" s="6" t="e">
        <f t="shared" si="41"/>
        <v>#N/A</v>
      </c>
      <c r="AH45" s="6" t="e">
        <f t="shared" si="41"/>
        <v>#N/A</v>
      </c>
      <c r="AI45" s="6" t="e">
        <f t="shared" si="41"/>
        <v>#N/A</v>
      </c>
      <c r="AJ45" s="6" t="e">
        <f t="shared" si="41"/>
        <v>#N/A</v>
      </c>
      <c r="AK45" s="6" t="e">
        <f t="shared" si="41"/>
        <v>#N/A</v>
      </c>
      <c r="AL45" s="6" t="e">
        <f t="shared" si="41"/>
        <v>#N/A</v>
      </c>
      <c r="AM45" s="6" t="e">
        <f t="shared" si="41"/>
        <v>#N/A</v>
      </c>
      <c r="AN45" s="6" t="e">
        <f t="shared" si="41"/>
        <v>#N/A</v>
      </c>
      <c r="AO45" s="6" t="e">
        <f t="shared" si="41"/>
        <v>#N/A</v>
      </c>
      <c r="AP45" s="63"/>
    </row>
    <row r="46" spans="2:42" s="25" customFormat="1" hidden="1" x14ac:dyDescent="0.25">
      <c r="B46" s="22"/>
      <c r="C46" s="6"/>
      <c r="D46" s="23" t="s">
        <v>187</v>
      </c>
      <c r="E46" s="6" t="s">
        <v>179</v>
      </c>
      <c r="F46" s="6" t="e">
        <f t="shared" ref="F46:AC46" si="42">((NA())/210)*350</f>
        <v>#N/A</v>
      </c>
      <c r="G46" s="6" t="e">
        <f t="shared" si="42"/>
        <v>#N/A</v>
      </c>
      <c r="H46" s="6" t="e">
        <f t="shared" si="42"/>
        <v>#N/A</v>
      </c>
      <c r="I46" s="6" t="e">
        <f t="shared" si="42"/>
        <v>#N/A</v>
      </c>
      <c r="J46" s="6" t="e">
        <f t="shared" si="42"/>
        <v>#N/A</v>
      </c>
      <c r="K46" s="6" t="e">
        <f t="shared" si="42"/>
        <v>#N/A</v>
      </c>
      <c r="L46" s="6" t="e">
        <f t="shared" si="42"/>
        <v>#N/A</v>
      </c>
      <c r="M46" s="6" t="e">
        <f t="shared" si="42"/>
        <v>#N/A</v>
      </c>
      <c r="N46" s="6" t="e">
        <f t="shared" si="42"/>
        <v>#N/A</v>
      </c>
      <c r="O46" s="6" t="e">
        <f t="shared" si="42"/>
        <v>#N/A</v>
      </c>
      <c r="P46" s="6" t="e">
        <f t="shared" si="42"/>
        <v>#N/A</v>
      </c>
      <c r="Q46" s="6" t="e">
        <f t="shared" si="42"/>
        <v>#N/A</v>
      </c>
      <c r="R46" s="6" t="e">
        <f t="shared" si="42"/>
        <v>#N/A</v>
      </c>
      <c r="S46" s="6" t="e">
        <f t="shared" si="42"/>
        <v>#N/A</v>
      </c>
      <c r="T46" s="6" t="e">
        <f t="shared" si="42"/>
        <v>#N/A</v>
      </c>
      <c r="U46" s="6" t="e">
        <f t="shared" si="42"/>
        <v>#N/A</v>
      </c>
      <c r="V46" s="6" t="e">
        <f t="shared" si="42"/>
        <v>#N/A</v>
      </c>
      <c r="W46" s="6" t="e">
        <f t="shared" si="42"/>
        <v>#N/A</v>
      </c>
      <c r="X46" s="6" t="e">
        <f t="shared" si="42"/>
        <v>#N/A</v>
      </c>
      <c r="Y46" s="6" t="e">
        <f t="shared" si="42"/>
        <v>#N/A</v>
      </c>
      <c r="Z46" s="6" t="e">
        <f t="shared" si="42"/>
        <v>#N/A</v>
      </c>
      <c r="AA46" s="6" t="e">
        <f t="shared" si="42"/>
        <v>#N/A</v>
      </c>
      <c r="AB46" s="6" t="e">
        <f t="shared" si="42"/>
        <v>#N/A</v>
      </c>
      <c r="AC46" s="6" t="e">
        <f t="shared" si="42"/>
        <v>#N/A</v>
      </c>
      <c r="AD46" s="6">
        <v>1483542.2166666666</v>
      </c>
      <c r="AE46" s="6">
        <v>3497587.6486868081</v>
      </c>
      <c r="AF46" s="6">
        <v>2444201.048682177</v>
      </c>
      <c r="AG46" s="6">
        <v>2525443.7908010627</v>
      </c>
      <c r="AH46" s="6">
        <v>2170658.607522272</v>
      </c>
      <c r="AI46" s="6">
        <v>906554.86210945633</v>
      </c>
      <c r="AJ46" s="6">
        <v>925151.0411142105</v>
      </c>
      <c r="AK46" s="6">
        <v>1905172.3914282741</v>
      </c>
      <c r="AL46" s="6">
        <v>2039714.8161685548</v>
      </c>
      <c r="AM46" s="6">
        <v>2781213.3036831161</v>
      </c>
      <c r="AN46" s="6">
        <v>3727954.9288342423</v>
      </c>
      <c r="AO46" s="6">
        <v>10708865.382359471</v>
      </c>
      <c r="AP46" s="24"/>
    </row>
    <row r="47" spans="2:42" x14ac:dyDescent="0.25">
      <c r="B47" s="64"/>
      <c r="C47" s="65"/>
      <c r="D47" s="104" t="s">
        <v>837</v>
      </c>
      <c r="E47" s="6" t="s">
        <v>35</v>
      </c>
      <c r="F47" s="67">
        <v>201248.33333333331</v>
      </c>
      <c r="G47" s="67">
        <v>207553.33333333331</v>
      </c>
      <c r="H47" s="67">
        <v>256325</v>
      </c>
      <c r="I47" s="67">
        <v>379751.66666666663</v>
      </c>
      <c r="J47" s="67">
        <v>461518.33333333331</v>
      </c>
      <c r="K47" s="67">
        <v>496213.33333333331</v>
      </c>
      <c r="L47" s="67">
        <v>657710</v>
      </c>
      <c r="M47" s="67">
        <v>726508.33333333337</v>
      </c>
      <c r="N47" s="67">
        <v>510011.66666666663</v>
      </c>
      <c r="O47" s="67">
        <v>372666.66666666669</v>
      </c>
      <c r="P47" s="67">
        <v>266541.66666666669</v>
      </c>
      <c r="Q47" s="67">
        <v>206873.33333333334</v>
      </c>
      <c r="R47" s="67">
        <v>182413.33333333331</v>
      </c>
      <c r="S47" s="67">
        <v>215323.33333333334</v>
      </c>
      <c r="T47" s="67">
        <v>281625</v>
      </c>
      <c r="U47" s="67">
        <v>381543.33333333331</v>
      </c>
      <c r="V47" s="67">
        <v>514386.66666666663</v>
      </c>
      <c r="W47" s="67">
        <v>466572</v>
      </c>
      <c r="X47" s="67">
        <v>849989.99999999988</v>
      </c>
      <c r="Y47" s="67">
        <v>830808.33333333337</v>
      </c>
      <c r="Z47" s="67">
        <v>593656.66666666663</v>
      </c>
      <c r="AA47" s="67">
        <v>496365</v>
      </c>
      <c r="AB47" s="67">
        <v>311755</v>
      </c>
      <c r="AC47" s="67">
        <v>261048.33333333334</v>
      </c>
      <c r="AD47" s="67">
        <v>245621.66666666666</v>
      </c>
      <c r="AE47" s="6" t="e">
        <f>((NA())/210)*350</f>
        <v>#N/A</v>
      </c>
      <c r="AF47" s="6" t="e">
        <f t="shared" ref="AF47:AO47" si="43">((NA())*350)/210</f>
        <v>#N/A</v>
      </c>
      <c r="AG47" s="6" t="e">
        <f t="shared" si="43"/>
        <v>#N/A</v>
      </c>
      <c r="AH47" s="6" t="e">
        <f t="shared" si="43"/>
        <v>#N/A</v>
      </c>
      <c r="AI47" s="6" t="e">
        <f t="shared" si="43"/>
        <v>#N/A</v>
      </c>
      <c r="AJ47" s="6" t="e">
        <f t="shared" si="43"/>
        <v>#N/A</v>
      </c>
      <c r="AK47" s="6" t="e">
        <f t="shared" si="43"/>
        <v>#N/A</v>
      </c>
      <c r="AL47" s="6" t="e">
        <f t="shared" si="43"/>
        <v>#N/A</v>
      </c>
      <c r="AM47" s="6" t="e">
        <f t="shared" si="43"/>
        <v>#N/A</v>
      </c>
      <c r="AN47" s="6" t="e">
        <f t="shared" si="43"/>
        <v>#N/A</v>
      </c>
      <c r="AO47" s="6" t="e">
        <f t="shared" si="43"/>
        <v>#N/A</v>
      </c>
      <c r="AP47" s="63"/>
    </row>
    <row r="48" spans="2:42" s="25" customFormat="1" hidden="1" x14ac:dyDescent="0.25">
      <c r="B48" s="22"/>
      <c r="C48" s="6"/>
      <c r="D48" s="23" t="s">
        <v>182</v>
      </c>
      <c r="E48" s="6" t="s">
        <v>181</v>
      </c>
      <c r="F48" s="6" t="e">
        <f t="shared" ref="F48:AC48" si="44">((NA())/210)*350</f>
        <v>#N/A</v>
      </c>
      <c r="G48" s="6" t="e">
        <f t="shared" si="44"/>
        <v>#N/A</v>
      </c>
      <c r="H48" s="6" t="e">
        <f t="shared" si="44"/>
        <v>#N/A</v>
      </c>
      <c r="I48" s="6" t="e">
        <f t="shared" si="44"/>
        <v>#N/A</v>
      </c>
      <c r="J48" s="6" t="e">
        <f t="shared" si="44"/>
        <v>#N/A</v>
      </c>
      <c r="K48" s="6" t="e">
        <f t="shared" si="44"/>
        <v>#N/A</v>
      </c>
      <c r="L48" s="6" t="e">
        <f t="shared" si="44"/>
        <v>#N/A</v>
      </c>
      <c r="M48" s="6" t="e">
        <f t="shared" si="44"/>
        <v>#N/A</v>
      </c>
      <c r="N48" s="6" t="e">
        <f t="shared" si="44"/>
        <v>#N/A</v>
      </c>
      <c r="O48" s="6" t="e">
        <f t="shared" si="44"/>
        <v>#N/A</v>
      </c>
      <c r="P48" s="6" t="e">
        <f t="shared" si="44"/>
        <v>#N/A</v>
      </c>
      <c r="Q48" s="6" t="e">
        <f t="shared" si="44"/>
        <v>#N/A</v>
      </c>
      <c r="R48" s="6" t="e">
        <f t="shared" si="44"/>
        <v>#N/A</v>
      </c>
      <c r="S48" s="6" t="e">
        <f t="shared" si="44"/>
        <v>#N/A</v>
      </c>
      <c r="T48" s="6" t="e">
        <f t="shared" si="44"/>
        <v>#N/A</v>
      </c>
      <c r="U48" s="6" t="e">
        <f t="shared" si="44"/>
        <v>#N/A</v>
      </c>
      <c r="V48" s="6" t="e">
        <f t="shared" si="44"/>
        <v>#N/A</v>
      </c>
      <c r="W48" s="6" t="e">
        <f t="shared" si="44"/>
        <v>#N/A</v>
      </c>
      <c r="X48" s="6" t="e">
        <f t="shared" si="44"/>
        <v>#N/A</v>
      </c>
      <c r="Y48" s="6" t="e">
        <f t="shared" si="44"/>
        <v>#N/A</v>
      </c>
      <c r="Z48" s="6" t="e">
        <f t="shared" si="44"/>
        <v>#N/A</v>
      </c>
      <c r="AA48" s="6" t="e">
        <f t="shared" si="44"/>
        <v>#N/A</v>
      </c>
      <c r="AB48" s="6" t="e">
        <f t="shared" si="44"/>
        <v>#N/A</v>
      </c>
      <c r="AC48" s="6" t="e">
        <f t="shared" si="44"/>
        <v>#N/A</v>
      </c>
      <c r="AD48" s="6">
        <v>245621.66666666666</v>
      </c>
      <c r="AE48" s="6">
        <v>229613.53135420251</v>
      </c>
      <c r="AF48" s="6">
        <v>287474.62336303754</v>
      </c>
      <c r="AG48" s="6">
        <v>401966.40292309521</v>
      </c>
      <c r="AH48" s="6">
        <v>515027.31370385096</v>
      </c>
      <c r="AI48" s="6">
        <v>512307.01066065184</v>
      </c>
      <c r="AJ48" s="6">
        <v>812225.31322086044</v>
      </c>
      <c r="AK48" s="6">
        <v>867946.19422914751</v>
      </c>
      <c r="AL48" s="6">
        <v>645318.00113064155</v>
      </c>
      <c r="AM48" s="6">
        <v>518966.29608193209</v>
      </c>
      <c r="AN48" s="6">
        <v>345629.70140701457</v>
      </c>
      <c r="AO48" s="6">
        <v>274542.24043039465</v>
      </c>
      <c r="AP48" s="24"/>
    </row>
    <row r="49" spans="2:42" x14ac:dyDescent="0.25">
      <c r="B49" s="64"/>
      <c r="C49" s="65"/>
      <c r="D49" s="104" t="s">
        <v>838</v>
      </c>
      <c r="E49" s="6" t="s">
        <v>222</v>
      </c>
      <c r="F49" s="67">
        <v>0</v>
      </c>
      <c r="G49" s="67">
        <v>0</v>
      </c>
      <c r="H49" s="67">
        <v>1166.6666666666667</v>
      </c>
      <c r="I49" s="67">
        <v>0</v>
      </c>
      <c r="J49" s="67">
        <v>56666.666666666664</v>
      </c>
      <c r="K49" s="67">
        <v>80333.333333333328</v>
      </c>
      <c r="L49" s="67">
        <v>37500</v>
      </c>
      <c r="M49" s="67">
        <v>44333.333333333336</v>
      </c>
      <c r="N49" s="67">
        <v>19333.333333333336</v>
      </c>
      <c r="O49" s="67">
        <v>77500</v>
      </c>
      <c r="P49" s="67">
        <v>32250</v>
      </c>
      <c r="Q49" s="67">
        <v>23333.333333333336</v>
      </c>
      <c r="R49" s="67">
        <v>27833.333333333332</v>
      </c>
      <c r="S49" s="67">
        <v>67166.666666666672</v>
      </c>
      <c r="T49" s="67">
        <v>32000</v>
      </c>
      <c r="U49" s="67">
        <v>56499.999999999993</v>
      </c>
      <c r="V49" s="67">
        <v>76300</v>
      </c>
      <c r="W49" s="67">
        <v>121166.66666666667</v>
      </c>
      <c r="X49" s="67">
        <v>127333.33333333333</v>
      </c>
      <c r="Y49" s="67">
        <v>262086.66666666669</v>
      </c>
      <c r="Z49" s="67">
        <v>174243.33333333334</v>
      </c>
      <c r="AA49" s="67">
        <v>191750</v>
      </c>
      <c r="AB49" s="67">
        <v>173250</v>
      </c>
      <c r="AC49" s="67">
        <v>59000.000000000007</v>
      </c>
      <c r="AD49" s="67">
        <v>55166.666666666664</v>
      </c>
      <c r="AE49" s="6" t="e">
        <f>((NA())/210)*350</f>
        <v>#N/A</v>
      </c>
      <c r="AF49" s="6" t="e">
        <f t="shared" ref="AF49:AO49" si="45">((NA())*350)/210</f>
        <v>#N/A</v>
      </c>
      <c r="AG49" s="6" t="e">
        <f t="shared" si="45"/>
        <v>#N/A</v>
      </c>
      <c r="AH49" s="6" t="e">
        <f t="shared" si="45"/>
        <v>#N/A</v>
      </c>
      <c r="AI49" s="6" t="e">
        <f t="shared" si="45"/>
        <v>#N/A</v>
      </c>
      <c r="AJ49" s="6" t="e">
        <f t="shared" si="45"/>
        <v>#N/A</v>
      </c>
      <c r="AK49" s="6" t="e">
        <f t="shared" si="45"/>
        <v>#N/A</v>
      </c>
      <c r="AL49" s="6" t="e">
        <f t="shared" si="45"/>
        <v>#N/A</v>
      </c>
      <c r="AM49" s="6" t="e">
        <f t="shared" si="45"/>
        <v>#N/A</v>
      </c>
      <c r="AN49" s="6" t="e">
        <f t="shared" si="45"/>
        <v>#N/A</v>
      </c>
      <c r="AO49" s="6" t="e">
        <f t="shared" si="45"/>
        <v>#N/A</v>
      </c>
      <c r="AP49" s="63"/>
    </row>
    <row r="50" spans="2:42" s="25" customFormat="1" hidden="1" x14ac:dyDescent="0.25">
      <c r="B50" s="22"/>
      <c r="C50" s="6"/>
      <c r="D50" s="23" t="s">
        <v>184</v>
      </c>
      <c r="E50" s="6" t="s">
        <v>223</v>
      </c>
      <c r="F50" s="6" t="e">
        <f t="shared" ref="F50:AC50" si="46">((NA())/210)*350</f>
        <v>#N/A</v>
      </c>
      <c r="G50" s="6" t="e">
        <f t="shared" si="46"/>
        <v>#N/A</v>
      </c>
      <c r="H50" s="6" t="e">
        <f t="shared" si="46"/>
        <v>#N/A</v>
      </c>
      <c r="I50" s="6" t="e">
        <f t="shared" si="46"/>
        <v>#N/A</v>
      </c>
      <c r="J50" s="6" t="e">
        <f t="shared" si="46"/>
        <v>#N/A</v>
      </c>
      <c r="K50" s="6" t="e">
        <f t="shared" si="46"/>
        <v>#N/A</v>
      </c>
      <c r="L50" s="6" t="e">
        <f t="shared" si="46"/>
        <v>#N/A</v>
      </c>
      <c r="M50" s="6" t="e">
        <f t="shared" si="46"/>
        <v>#N/A</v>
      </c>
      <c r="N50" s="6" t="e">
        <f t="shared" si="46"/>
        <v>#N/A</v>
      </c>
      <c r="O50" s="6" t="e">
        <f t="shared" si="46"/>
        <v>#N/A</v>
      </c>
      <c r="P50" s="6" t="e">
        <f t="shared" si="46"/>
        <v>#N/A</v>
      </c>
      <c r="Q50" s="6" t="e">
        <f t="shared" si="46"/>
        <v>#N/A</v>
      </c>
      <c r="R50" s="6" t="e">
        <f t="shared" si="46"/>
        <v>#N/A</v>
      </c>
      <c r="S50" s="6" t="e">
        <f t="shared" si="46"/>
        <v>#N/A</v>
      </c>
      <c r="T50" s="6" t="e">
        <f t="shared" si="46"/>
        <v>#N/A</v>
      </c>
      <c r="U50" s="6" t="e">
        <f t="shared" si="46"/>
        <v>#N/A</v>
      </c>
      <c r="V50" s="6" t="e">
        <f t="shared" si="46"/>
        <v>#N/A</v>
      </c>
      <c r="W50" s="6" t="e">
        <f t="shared" si="46"/>
        <v>#N/A</v>
      </c>
      <c r="X50" s="6" t="e">
        <f t="shared" si="46"/>
        <v>#N/A</v>
      </c>
      <c r="Y50" s="6" t="e">
        <f t="shared" si="46"/>
        <v>#N/A</v>
      </c>
      <c r="Z50" s="6" t="e">
        <f t="shared" si="46"/>
        <v>#N/A</v>
      </c>
      <c r="AA50" s="6" t="e">
        <f t="shared" si="46"/>
        <v>#N/A</v>
      </c>
      <c r="AB50" s="6" t="e">
        <f t="shared" si="46"/>
        <v>#N/A</v>
      </c>
      <c r="AC50" s="6" t="e">
        <f t="shared" si="46"/>
        <v>#N/A</v>
      </c>
      <c r="AD50" s="6">
        <v>55166.666666666664</v>
      </c>
      <c r="AE50" s="6">
        <v>118064.26937299337</v>
      </c>
      <c r="AF50" s="6">
        <v>57375.238614885464</v>
      </c>
      <c r="AG50" s="6">
        <v>104770.59183221289</v>
      </c>
      <c r="AH50" s="6">
        <v>123768.60318907682</v>
      </c>
      <c r="AI50" s="6">
        <v>188618.14492654908</v>
      </c>
      <c r="AJ50" s="6">
        <v>151921.87477554227</v>
      </c>
      <c r="AK50" s="6">
        <v>287922.18471802428</v>
      </c>
      <c r="AL50" s="6">
        <v>179144.79594772228</v>
      </c>
      <c r="AM50" s="6">
        <v>242279.85001223546</v>
      </c>
      <c r="AN50" s="6">
        <v>179373.84524766958</v>
      </c>
      <c r="AO50" s="6">
        <v>71178.148779260722</v>
      </c>
      <c r="AP50" s="24"/>
    </row>
    <row r="51" spans="2:42" x14ac:dyDescent="0.25">
      <c r="B51" s="64"/>
      <c r="C51" s="65"/>
      <c r="D51" s="104" t="s">
        <v>839</v>
      </c>
      <c r="E51" s="6" t="s">
        <v>36</v>
      </c>
      <c r="F51" s="67">
        <v>1339857.3500000001</v>
      </c>
      <c r="G51" s="67">
        <v>1514922.5333333334</v>
      </c>
      <c r="H51" s="67">
        <v>1607510.5333333332</v>
      </c>
      <c r="I51" s="67">
        <v>1697802.3833333333</v>
      </c>
      <c r="J51" s="67">
        <v>1666707.8499999999</v>
      </c>
      <c r="K51" s="67">
        <v>1817654.0833333333</v>
      </c>
      <c r="L51" s="67">
        <v>1752174.8166666667</v>
      </c>
      <c r="M51" s="67">
        <v>1861270.0666666667</v>
      </c>
      <c r="N51" s="67">
        <v>1880738.2999999998</v>
      </c>
      <c r="O51" s="67">
        <v>2178212.5</v>
      </c>
      <c r="P51" s="67">
        <v>2012418.3333333333</v>
      </c>
      <c r="Q51" s="67">
        <v>1898108.3333333335</v>
      </c>
      <c r="R51" s="67">
        <v>1348551.6666666667</v>
      </c>
      <c r="S51" s="67">
        <v>1769981.6666666665</v>
      </c>
      <c r="T51" s="67">
        <v>1733150</v>
      </c>
      <c r="U51" s="67">
        <v>1641688.3333333335</v>
      </c>
      <c r="V51" s="67">
        <v>1377376.6666666667</v>
      </c>
      <c r="W51" s="67">
        <v>1313291.6666666665</v>
      </c>
      <c r="X51" s="67">
        <v>1606985</v>
      </c>
      <c r="Y51" s="67">
        <v>689143.33333333337</v>
      </c>
      <c r="Z51" s="67">
        <v>204435</v>
      </c>
      <c r="AA51" s="67">
        <v>1038013.3333333334</v>
      </c>
      <c r="AB51" s="67">
        <v>451813.33333333331</v>
      </c>
      <c r="AC51" s="67">
        <v>455</v>
      </c>
      <c r="AD51" s="67">
        <v>0</v>
      </c>
      <c r="AE51" s="6" t="e">
        <f>((NA())/210)*350</f>
        <v>#N/A</v>
      </c>
      <c r="AF51" s="6" t="e">
        <f t="shared" ref="AF51:AO51" si="47">((NA())*350)/210</f>
        <v>#N/A</v>
      </c>
      <c r="AG51" s="6" t="e">
        <f t="shared" si="47"/>
        <v>#N/A</v>
      </c>
      <c r="AH51" s="6" t="e">
        <f t="shared" si="47"/>
        <v>#N/A</v>
      </c>
      <c r="AI51" s="6" t="e">
        <f t="shared" si="47"/>
        <v>#N/A</v>
      </c>
      <c r="AJ51" s="6" t="e">
        <f t="shared" si="47"/>
        <v>#N/A</v>
      </c>
      <c r="AK51" s="6" t="e">
        <f t="shared" si="47"/>
        <v>#N/A</v>
      </c>
      <c r="AL51" s="6" t="e">
        <f t="shared" si="47"/>
        <v>#N/A</v>
      </c>
      <c r="AM51" s="6" t="e">
        <f t="shared" si="47"/>
        <v>#N/A</v>
      </c>
      <c r="AN51" s="6" t="e">
        <f t="shared" si="47"/>
        <v>#N/A</v>
      </c>
      <c r="AO51" s="6" t="e">
        <f t="shared" si="47"/>
        <v>#N/A</v>
      </c>
      <c r="AP51" s="63"/>
    </row>
    <row r="52" spans="2:42" s="25" customFormat="1" hidden="1" x14ac:dyDescent="0.25">
      <c r="B52" s="22"/>
      <c r="C52" s="6"/>
      <c r="D52" s="23" t="s">
        <v>188</v>
      </c>
      <c r="E52" s="6" t="s">
        <v>186</v>
      </c>
      <c r="F52" s="6" t="e">
        <f t="shared" ref="F52:AC52" si="48">((NA())/210)*350</f>
        <v>#N/A</v>
      </c>
      <c r="G52" s="6" t="e">
        <f t="shared" si="48"/>
        <v>#N/A</v>
      </c>
      <c r="H52" s="6" t="e">
        <f t="shared" si="48"/>
        <v>#N/A</v>
      </c>
      <c r="I52" s="6" t="e">
        <f t="shared" si="48"/>
        <v>#N/A</v>
      </c>
      <c r="J52" s="6" t="e">
        <f t="shared" si="48"/>
        <v>#N/A</v>
      </c>
      <c r="K52" s="6" t="e">
        <f t="shared" si="48"/>
        <v>#N/A</v>
      </c>
      <c r="L52" s="6" t="e">
        <f t="shared" si="48"/>
        <v>#N/A</v>
      </c>
      <c r="M52" s="6" t="e">
        <f t="shared" si="48"/>
        <v>#N/A</v>
      </c>
      <c r="N52" s="6" t="e">
        <f t="shared" si="48"/>
        <v>#N/A</v>
      </c>
      <c r="O52" s="6" t="e">
        <f t="shared" si="48"/>
        <v>#N/A</v>
      </c>
      <c r="P52" s="6" t="e">
        <f t="shared" si="48"/>
        <v>#N/A</v>
      </c>
      <c r="Q52" s="6" t="e">
        <f t="shared" si="48"/>
        <v>#N/A</v>
      </c>
      <c r="R52" s="6" t="e">
        <f t="shared" si="48"/>
        <v>#N/A</v>
      </c>
      <c r="S52" s="6" t="e">
        <f t="shared" si="48"/>
        <v>#N/A</v>
      </c>
      <c r="T52" s="6" t="e">
        <f t="shared" si="48"/>
        <v>#N/A</v>
      </c>
      <c r="U52" s="6" t="e">
        <f t="shared" si="48"/>
        <v>#N/A</v>
      </c>
      <c r="V52" s="6" t="e">
        <f t="shared" si="48"/>
        <v>#N/A</v>
      </c>
      <c r="W52" s="6" t="e">
        <f t="shared" si="48"/>
        <v>#N/A</v>
      </c>
      <c r="X52" s="6" t="e">
        <f t="shared" si="48"/>
        <v>#N/A</v>
      </c>
      <c r="Y52" s="6" t="e">
        <f t="shared" si="48"/>
        <v>#N/A</v>
      </c>
      <c r="Z52" s="6" t="e">
        <f t="shared" si="48"/>
        <v>#N/A</v>
      </c>
      <c r="AA52" s="6" t="e">
        <f t="shared" si="48"/>
        <v>#N/A</v>
      </c>
      <c r="AB52" s="6" t="e">
        <f t="shared" si="48"/>
        <v>#N/A</v>
      </c>
      <c r="AC52" s="6" t="e">
        <f t="shared" si="48"/>
        <v>#N/A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24"/>
    </row>
    <row r="53" spans="2:42" x14ac:dyDescent="0.25">
      <c r="B53" s="64"/>
      <c r="C53" s="65"/>
      <c r="D53" s="104" t="s">
        <v>840</v>
      </c>
      <c r="E53" s="6" t="s">
        <v>37</v>
      </c>
      <c r="F53" s="67">
        <v>0</v>
      </c>
      <c r="G53" s="67">
        <v>0</v>
      </c>
      <c r="H53" s="67">
        <v>0</v>
      </c>
      <c r="I53" s="67">
        <v>0</v>
      </c>
      <c r="J53" s="67">
        <v>0</v>
      </c>
      <c r="K53" s="67">
        <v>0</v>
      </c>
      <c r="L53" s="67">
        <v>0</v>
      </c>
      <c r="M53" s="67">
        <v>0</v>
      </c>
      <c r="N53" s="67">
        <v>25211.666666666664</v>
      </c>
      <c r="O53" s="67">
        <v>76985</v>
      </c>
      <c r="P53" s="67">
        <v>58740</v>
      </c>
      <c r="Q53" s="67">
        <v>65038.333333333336</v>
      </c>
      <c r="R53" s="67">
        <v>43845</v>
      </c>
      <c r="S53" s="67">
        <v>41835</v>
      </c>
      <c r="T53" s="67">
        <v>45848.333333333336</v>
      </c>
      <c r="U53" s="67">
        <v>32055.066666666669</v>
      </c>
      <c r="V53" s="67">
        <v>10531.666666666668</v>
      </c>
      <c r="W53" s="67">
        <v>3223.333333333333</v>
      </c>
      <c r="X53" s="67">
        <v>420</v>
      </c>
      <c r="Y53" s="67">
        <v>273.33333333333331</v>
      </c>
      <c r="Z53" s="67">
        <v>0</v>
      </c>
      <c r="AA53" s="67">
        <v>0</v>
      </c>
      <c r="AB53" s="67">
        <v>0</v>
      </c>
      <c r="AC53" s="67">
        <v>1987.5833333333335</v>
      </c>
      <c r="AD53" s="67">
        <v>250.06666666666666</v>
      </c>
      <c r="AE53" s="6" t="e">
        <f>((NA())/210)*350</f>
        <v>#N/A</v>
      </c>
      <c r="AF53" s="6" t="e">
        <f t="shared" ref="AF53:AO53" si="49">((NA())*350)/210</f>
        <v>#N/A</v>
      </c>
      <c r="AG53" s="6" t="e">
        <f t="shared" si="49"/>
        <v>#N/A</v>
      </c>
      <c r="AH53" s="6" t="e">
        <f t="shared" si="49"/>
        <v>#N/A</v>
      </c>
      <c r="AI53" s="6" t="e">
        <f t="shared" si="49"/>
        <v>#N/A</v>
      </c>
      <c r="AJ53" s="6" t="e">
        <f t="shared" si="49"/>
        <v>#N/A</v>
      </c>
      <c r="AK53" s="6" t="e">
        <f t="shared" si="49"/>
        <v>#N/A</v>
      </c>
      <c r="AL53" s="6" t="e">
        <f t="shared" si="49"/>
        <v>#N/A</v>
      </c>
      <c r="AM53" s="6" t="e">
        <f t="shared" si="49"/>
        <v>#N/A</v>
      </c>
      <c r="AN53" s="6" t="e">
        <f t="shared" si="49"/>
        <v>#N/A</v>
      </c>
      <c r="AO53" s="6" t="e">
        <f t="shared" si="49"/>
        <v>#N/A</v>
      </c>
      <c r="AP53" s="63"/>
    </row>
    <row r="54" spans="2:42" s="25" customFormat="1" hidden="1" x14ac:dyDescent="0.25">
      <c r="B54" s="22"/>
      <c r="C54" s="6"/>
      <c r="D54" s="23" t="s">
        <v>189</v>
      </c>
      <c r="E54" s="6" t="s">
        <v>183</v>
      </c>
      <c r="F54" s="6" t="e">
        <f t="shared" ref="F54:AC54" si="50">((NA())/210)*350</f>
        <v>#N/A</v>
      </c>
      <c r="G54" s="6" t="e">
        <f t="shared" si="50"/>
        <v>#N/A</v>
      </c>
      <c r="H54" s="6" t="e">
        <f t="shared" si="50"/>
        <v>#N/A</v>
      </c>
      <c r="I54" s="6" t="e">
        <f t="shared" si="50"/>
        <v>#N/A</v>
      </c>
      <c r="J54" s="6" t="e">
        <f t="shared" si="50"/>
        <v>#N/A</v>
      </c>
      <c r="K54" s="6" t="e">
        <f t="shared" si="50"/>
        <v>#N/A</v>
      </c>
      <c r="L54" s="6" t="e">
        <f t="shared" si="50"/>
        <v>#N/A</v>
      </c>
      <c r="M54" s="6" t="e">
        <f t="shared" si="50"/>
        <v>#N/A</v>
      </c>
      <c r="N54" s="6" t="e">
        <f t="shared" si="50"/>
        <v>#N/A</v>
      </c>
      <c r="O54" s="6" t="e">
        <f t="shared" si="50"/>
        <v>#N/A</v>
      </c>
      <c r="P54" s="6" t="e">
        <f t="shared" si="50"/>
        <v>#N/A</v>
      </c>
      <c r="Q54" s="6" t="e">
        <f t="shared" si="50"/>
        <v>#N/A</v>
      </c>
      <c r="R54" s="6" t="e">
        <f t="shared" si="50"/>
        <v>#N/A</v>
      </c>
      <c r="S54" s="6" t="e">
        <f t="shared" si="50"/>
        <v>#N/A</v>
      </c>
      <c r="T54" s="6" t="e">
        <f t="shared" si="50"/>
        <v>#N/A</v>
      </c>
      <c r="U54" s="6" t="e">
        <f t="shared" si="50"/>
        <v>#N/A</v>
      </c>
      <c r="V54" s="6" t="e">
        <f t="shared" si="50"/>
        <v>#N/A</v>
      </c>
      <c r="W54" s="6" t="e">
        <f t="shared" si="50"/>
        <v>#N/A</v>
      </c>
      <c r="X54" s="6" t="e">
        <f t="shared" si="50"/>
        <v>#N/A</v>
      </c>
      <c r="Y54" s="6" t="e">
        <f t="shared" si="50"/>
        <v>#N/A</v>
      </c>
      <c r="Z54" s="6" t="e">
        <f t="shared" si="50"/>
        <v>#N/A</v>
      </c>
      <c r="AA54" s="6" t="e">
        <f t="shared" si="50"/>
        <v>#N/A</v>
      </c>
      <c r="AB54" s="6" t="e">
        <f t="shared" si="50"/>
        <v>#N/A</v>
      </c>
      <c r="AC54" s="6" t="e">
        <f t="shared" si="50"/>
        <v>#N/A</v>
      </c>
      <c r="AD54" s="6">
        <v>250.06666666666666</v>
      </c>
      <c r="AE54" s="6">
        <v>500.13333333333333</v>
      </c>
      <c r="AF54" s="6">
        <v>1000.2666666666667</v>
      </c>
      <c r="AG54" s="6">
        <v>1611.6666666666667</v>
      </c>
      <c r="AH54" s="6">
        <v>3223.3333333333335</v>
      </c>
      <c r="AI54" s="6">
        <v>1611.6666666666667</v>
      </c>
      <c r="AJ54" s="6">
        <v>210</v>
      </c>
      <c r="AK54" s="6">
        <v>136.66666666666666</v>
      </c>
      <c r="AL54" s="6">
        <v>0</v>
      </c>
      <c r="AM54" s="6">
        <v>0</v>
      </c>
      <c r="AN54" s="6">
        <v>0</v>
      </c>
      <c r="AO54" s="6">
        <v>993.79166666666663</v>
      </c>
      <c r="AP54" s="24"/>
    </row>
    <row r="55" spans="2:42" x14ac:dyDescent="0.25">
      <c r="B55" s="64"/>
      <c r="C55" s="65"/>
      <c r="D55" s="104" t="s">
        <v>841</v>
      </c>
      <c r="E55" s="6" t="s">
        <v>38</v>
      </c>
      <c r="F55" s="67">
        <v>11545650</v>
      </c>
      <c r="G55" s="67">
        <v>11645619.999999998</v>
      </c>
      <c r="H55" s="67">
        <v>12616263.333333334</v>
      </c>
      <c r="I55" s="67">
        <v>11185338.333333332</v>
      </c>
      <c r="J55" s="67">
        <v>12710386.666666668</v>
      </c>
      <c r="K55" s="67">
        <v>12430135</v>
      </c>
      <c r="L55" s="67">
        <v>11987096.666666668</v>
      </c>
      <c r="M55" s="67">
        <v>12357573.333333334</v>
      </c>
      <c r="N55" s="67">
        <v>11606594.999999998</v>
      </c>
      <c r="O55" s="67">
        <v>11899544.999999998</v>
      </c>
      <c r="P55" s="67">
        <v>11492916.666666668</v>
      </c>
      <c r="Q55" s="67">
        <v>12158398.333333334</v>
      </c>
      <c r="R55" s="67">
        <v>11265626.666666666</v>
      </c>
      <c r="S55" s="67">
        <v>11579573.333333334</v>
      </c>
      <c r="T55" s="67">
        <v>12744890</v>
      </c>
      <c r="U55" s="67">
        <v>12216403.333333334</v>
      </c>
      <c r="V55" s="67">
        <v>12312755.000000002</v>
      </c>
      <c r="W55" s="67">
        <v>11059122.5</v>
      </c>
      <c r="X55" s="67">
        <v>12479053.333333334</v>
      </c>
      <c r="Y55" s="67">
        <v>12394441.666666666</v>
      </c>
      <c r="Z55" s="67">
        <v>11606445.166666666</v>
      </c>
      <c r="AA55" s="67">
        <v>12934684.999999998</v>
      </c>
      <c r="AB55" s="67">
        <v>12039475</v>
      </c>
      <c r="AC55" s="67">
        <v>12750350.9</v>
      </c>
      <c r="AD55" s="67">
        <v>11137301.666666666</v>
      </c>
      <c r="AE55" s="6" t="e">
        <f>((NA())/210)*350</f>
        <v>#N/A</v>
      </c>
      <c r="AF55" s="6" t="e">
        <f t="shared" ref="AF55:AO55" si="51">((NA())*350)/210</f>
        <v>#N/A</v>
      </c>
      <c r="AG55" s="6" t="e">
        <f t="shared" si="51"/>
        <v>#N/A</v>
      </c>
      <c r="AH55" s="6" t="e">
        <f t="shared" si="51"/>
        <v>#N/A</v>
      </c>
      <c r="AI55" s="6" t="e">
        <f t="shared" si="51"/>
        <v>#N/A</v>
      </c>
      <c r="AJ55" s="6" t="e">
        <f t="shared" si="51"/>
        <v>#N/A</v>
      </c>
      <c r="AK55" s="6" t="e">
        <f t="shared" si="51"/>
        <v>#N/A</v>
      </c>
      <c r="AL55" s="6" t="e">
        <f t="shared" si="51"/>
        <v>#N/A</v>
      </c>
      <c r="AM55" s="6" t="e">
        <f t="shared" si="51"/>
        <v>#N/A</v>
      </c>
      <c r="AN55" s="6" t="e">
        <f t="shared" si="51"/>
        <v>#N/A</v>
      </c>
      <c r="AO55" s="6" t="e">
        <f t="shared" si="51"/>
        <v>#N/A</v>
      </c>
      <c r="AP55" s="63"/>
    </row>
    <row r="56" spans="2:42" s="25" customFormat="1" hidden="1" x14ac:dyDescent="0.25">
      <c r="B56" s="22"/>
      <c r="C56" s="6"/>
      <c r="D56" s="23" t="s">
        <v>190</v>
      </c>
      <c r="E56" s="6" t="s">
        <v>185</v>
      </c>
      <c r="F56" s="6" t="e">
        <f t="shared" ref="F56:AC56" si="52">((NA())/210)*350</f>
        <v>#N/A</v>
      </c>
      <c r="G56" s="6" t="e">
        <f t="shared" si="52"/>
        <v>#N/A</v>
      </c>
      <c r="H56" s="6" t="e">
        <f t="shared" si="52"/>
        <v>#N/A</v>
      </c>
      <c r="I56" s="6" t="e">
        <f t="shared" si="52"/>
        <v>#N/A</v>
      </c>
      <c r="J56" s="6" t="e">
        <f t="shared" si="52"/>
        <v>#N/A</v>
      </c>
      <c r="K56" s="6" t="e">
        <f t="shared" si="52"/>
        <v>#N/A</v>
      </c>
      <c r="L56" s="6" t="e">
        <f t="shared" si="52"/>
        <v>#N/A</v>
      </c>
      <c r="M56" s="6" t="e">
        <f t="shared" si="52"/>
        <v>#N/A</v>
      </c>
      <c r="N56" s="6" t="e">
        <f t="shared" si="52"/>
        <v>#N/A</v>
      </c>
      <c r="O56" s="6" t="e">
        <f t="shared" si="52"/>
        <v>#N/A</v>
      </c>
      <c r="P56" s="6" t="e">
        <f t="shared" si="52"/>
        <v>#N/A</v>
      </c>
      <c r="Q56" s="6" t="e">
        <f t="shared" si="52"/>
        <v>#N/A</v>
      </c>
      <c r="R56" s="6" t="e">
        <f t="shared" si="52"/>
        <v>#N/A</v>
      </c>
      <c r="S56" s="6" t="e">
        <f t="shared" si="52"/>
        <v>#N/A</v>
      </c>
      <c r="T56" s="6" t="e">
        <f t="shared" si="52"/>
        <v>#N/A</v>
      </c>
      <c r="U56" s="6" t="e">
        <f t="shared" si="52"/>
        <v>#N/A</v>
      </c>
      <c r="V56" s="6" t="e">
        <f t="shared" si="52"/>
        <v>#N/A</v>
      </c>
      <c r="W56" s="6" t="e">
        <f t="shared" si="52"/>
        <v>#N/A</v>
      </c>
      <c r="X56" s="6" t="e">
        <f t="shared" si="52"/>
        <v>#N/A</v>
      </c>
      <c r="Y56" s="6" t="e">
        <f t="shared" si="52"/>
        <v>#N/A</v>
      </c>
      <c r="Z56" s="6" t="e">
        <f t="shared" si="52"/>
        <v>#N/A</v>
      </c>
      <c r="AA56" s="6" t="e">
        <f t="shared" si="52"/>
        <v>#N/A</v>
      </c>
      <c r="AB56" s="6" t="e">
        <f t="shared" si="52"/>
        <v>#N/A</v>
      </c>
      <c r="AC56" s="6" t="e">
        <f t="shared" si="52"/>
        <v>#N/A</v>
      </c>
      <c r="AD56" s="6">
        <v>11137301.666666666</v>
      </c>
      <c r="AE56" s="6">
        <v>11658711.4779144</v>
      </c>
      <c r="AF56" s="6">
        <v>12717296.588191105</v>
      </c>
      <c r="AG56" s="6">
        <v>11764027.073787959</v>
      </c>
      <c r="AH56" s="6">
        <v>12541734.411278432</v>
      </c>
      <c r="AI56" s="6">
        <v>11808803.89736896</v>
      </c>
      <c r="AJ56" s="6">
        <v>12325728.208298361</v>
      </c>
      <c r="AK56" s="6">
        <v>12472931.37649258</v>
      </c>
      <c r="AL56" s="6">
        <v>11721599.600968258</v>
      </c>
      <c r="AM56" s="6">
        <v>12519668.15243401</v>
      </c>
      <c r="AN56" s="6">
        <v>11860266.825176554</v>
      </c>
      <c r="AO56" s="6">
        <v>12519238.072385838</v>
      </c>
      <c r="AP56" s="24"/>
    </row>
    <row r="57" spans="2:42" s="16" customFormat="1" hidden="1" x14ac:dyDescent="0.25">
      <c r="B57" s="3"/>
      <c r="C57" s="4"/>
      <c r="D57" s="27" t="s">
        <v>69</v>
      </c>
      <c r="E57" s="4" t="s">
        <v>71</v>
      </c>
      <c r="F57" s="6">
        <f t="shared" ref="F57:AD57" si="53">((F3+F5+F7+F9+F11+F13+F15+F17+F19+F21+F23+F25+F27+F29+F31+F33+F37+F35+F39+F41+F43+F45+F47+F49+F51+F55+F53)/210)*350</f>
        <v>92752822.027777776</v>
      </c>
      <c r="G57" s="6">
        <f t="shared" si="53"/>
        <v>94379004.277777791</v>
      </c>
      <c r="H57" s="6">
        <f t="shared" si="53"/>
        <v>105528945.22222221</v>
      </c>
      <c r="I57" s="6">
        <f t="shared" si="53"/>
        <v>113897886.27777779</v>
      </c>
      <c r="J57" s="6">
        <f t="shared" si="53"/>
        <v>130989281.27777778</v>
      </c>
      <c r="K57" s="6">
        <f t="shared" si="53"/>
        <v>134193516.55555555</v>
      </c>
      <c r="L57" s="6">
        <f t="shared" si="53"/>
        <v>133480971.50000001</v>
      </c>
      <c r="M57" s="6">
        <f t="shared" si="53"/>
        <v>118431962.63888891</v>
      </c>
      <c r="N57" s="6">
        <f t="shared" si="53"/>
        <v>113355350</v>
      </c>
      <c r="O57" s="6">
        <f t="shared" si="53"/>
        <v>117582269.33333331</v>
      </c>
      <c r="P57" s="6">
        <f t="shared" si="53"/>
        <v>108590471.75</v>
      </c>
      <c r="Q57" s="6">
        <f t="shared" si="53"/>
        <v>129445864</v>
      </c>
      <c r="R57" s="6">
        <f t="shared" si="53"/>
        <v>95272645.305555552</v>
      </c>
      <c r="S57" s="6">
        <f t="shared" si="53"/>
        <v>102289227.16666667</v>
      </c>
      <c r="T57" s="6">
        <f t="shared" si="53"/>
        <v>105863116.55555558</v>
      </c>
      <c r="U57" s="6">
        <f t="shared" si="53"/>
        <v>100004748.16666667</v>
      </c>
      <c r="V57" s="6">
        <f t="shared" si="53"/>
        <v>101605540.05555555</v>
      </c>
      <c r="W57" s="6">
        <f t="shared" si="53"/>
        <v>110407736.5</v>
      </c>
      <c r="X57" s="6">
        <f t="shared" si="53"/>
        <v>117742956.16666667</v>
      </c>
      <c r="Y57" s="6">
        <f t="shared" si="53"/>
        <v>117858363.83333333</v>
      </c>
      <c r="Z57" s="6">
        <f t="shared" si="53"/>
        <v>108386764.66666666</v>
      </c>
      <c r="AA57" s="6">
        <f t="shared" si="53"/>
        <v>121156984.55555555</v>
      </c>
      <c r="AB57" s="6">
        <f t="shared" si="53"/>
        <v>110019221.72222222</v>
      </c>
      <c r="AC57" s="6">
        <f t="shared" si="53"/>
        <v>132187842</v>
      </c>
      <c r="AD57" s="6">
        <f t="shared" si="53"/>
        <v>94719816.583333313</v>
      </c>
      <c r="AE57" s="6" t="e">
        <f>((NA())/210)*350</f>
        <v>#N/A</v>
      </c>
      <c r="AF57" s="6" t="e">
        <f t="shared" ref="AF57:AO57" si="54">((NA())*350)/210</f>
        <v>#N/A</v>
      </c>
      <c r="AG57" s="6" t="e">
        <f t="shared" si="54"/>
        <v>#N/A</v>
      </c>
      <c r="AH57" s="6" t="e">
        <f t="shared" si="54"/>
        <v>#N/A</v>
      </c>
      <c r="AI57" s="6" t="e">
        <f t="shared" si="54"/>
        <v>#N/A</v>
      </c>
      <c r="AJ57" s="6" t="e">
        <f t="shared" si="54"/>
        <v>#N/A</v>
      </c>
      <c r="AK57" s="6" t="e">
        <f t="shared" si="54"/>
        <v>#N/A</v>
      </c>
      <c r="AL57" s="6" t="e">
        <f t="shared" si="54"/>
        <v>#N/A</v>
      </c>
      <c r="AM57" s="6" t="e">
        <f t="shared" si="54"/>
        <v>#N/A</v>
      </c>
      <c r="AN57" s="6" t="e">
        <f t="shared" si="54"/>
        <v>#N/A</v>
      </c>
      <c r="AO57" s="6" t="e">
        <f t="shared" si="54"/>
        <v>#N/A</v>
      </c>
      <c r="AP57" s="15"/>
    </row>
    <row r="58" spans="2:42" s="16" customFormat="1" hidden="1" x14ac:dyDescent="0.25">
      <c r="B58" s="3"/>
      <c r="C58" s="4"/>
      <c r="D58" s="29" t="s">
        <v>70</v>
      </c>
      <c r="E58" s="4" t="s">
        <v>72</v>
      </c>
      <c r="F58" s="6" t="e">
        <f t="shared" ref="F58:AC58" si="55">((NA())/210)*350</f>
        <v>#N/A</v>
      </c>
      <c r="G58" s="6" t="e">
        <f t="shared" si="55"/>
        <v>#N/A</v>
      </c>
      <c r="H58" s="6" t="e">
        <f t="shared" si="55"/>
        <v>#N/A</v>
      </c>
      <c r="I58" s="6" t="e">
        <f t="shared" si="55"/>
        <v>#N/A</v>
      </c>
      <c r="J58" s="6" t="e">
        <f t="shared" si="55"/>
        <v>#N/A</v>
      </c>
      <c r="K58" s="6" t="e">
        <f t="shared" si="55"/>
        <v>#N/A</v>
      </c>
      <c r="L58" s="6" t="e">
        <f t="shared" si="55"/>
        <v>#N/A</v>
      </c>
      <c r="M58" s="6" t="e">
        <f t="shared" si="55"/>
        <v>#N/A</v>
      </c>
      <c r="N58" s="6" t="e">
        <f t="shared" si="55"/>
        <v>#N/A</v>
      </c>
      <c r="O58" s="6" t="e">
        <f t="shared" si="55"/>
        <v>#N/A</v>
      </c>
      <c r="P58" s="6" t="e">
        <f t="shared" si="55"/>
        <v>#N/A</v>
      </c>
      <c r="Q58" s="6" t="e">
        <f t="shared" si="55"/>
        <v>#N/A</v>
      </c>
      <c r="R58" s="6" t="e">
        <f t="shared" si="55"/>
        <v>#N/A</v>
      </c>
      <c r="S58" s="6" t="e">
        <f t="shared" si="55"/>
        <v>#N/A</v>
      </c>
      <c r="T58" s="6" t="e">
        <f t="shared" si="55"/>
        <v>#N/A</v>
      </c>
      <c r="U58" s="6" t="e">
        <f t="shared" si="55"/>
        <v>#N/A</v>
      </c>
      <c r="V58" s="6" t="e">
        <f t="shared" si="55"/>
        <v>#N/A</v>
      </c>
      <c r="W58" s="6" t="e">
        <f t="shared" si="55"/>
        <v>#N/A</v>
      </c>
      <c r="X58" s="6" t="e">
        <f t="shared" si="55"/>
        <v>#N/A</v>
      </c>
      <c r="Y58" s="6" t="e">
        <f t="shared" si="55"/>
        <v>#N/A</v>
      </c>
      <c r="Z58" s="6" t="e">
        <f t="shared" si="55"/>
        <v>#N/A</v>
      </c>
      <c r="AA58" s="6" t="e">
        <f t="shared" si="55"/>
        <v>#N/A</v>
      </c>
      <c r="AB58" s="6" t="e">
        <f t="shared" si="55"/>
        <v>#N/A</v>
      </c>
      <c r="AC58" s="6" t="e">
        <f t="shared" si="55"/>
        <v>#N/A</v>
      </c>
      <c r="AD58" s="6">
        <f>((AD4+AD6+AD8+AD10+AD12+AD14+AD16+AD18+AD20+AD22+AD24+AD26+AD28+AD30+AD32+AD34+AD38+AD36+AD40+AD42+AD44+AD46+AD48+AD50+AD52+AD56+AD54)/210)*350</f>
        <v>94719816.583333313</v>
      </c>
      <c r="AE58" s="6">
        <f>((AE4+AE6+AE8+AE10+AE12+AE14+AE16+AE18+AE20+AE22+AE24+AE26+AE28+AE30+AE32+AE34+AE38+AE36+AE40+AE42+AE44+AE46+AE48+AE50+AE52+AE56+AE54)/210)*350</f>
        <v>94758581.226705506</v>
      </c>
      <c r="AF58" s="6">
        <f t="shared" ref="AF58:AO58" si="56">((AF4+AF6+AF8+AF10+AF12+AF14+AF16+AF18+AF20+AF22+AF24+AF26+AF28+AF30+AF32+AF34+AF38+AF36+AF40+AF42+AF44+AF46+AF48+AF50+AF52+AF56+AF54)*350)/210</f>
        <v>99808586.41281268</v>
      </c>
      <c r="AG58" s="6">
        <f t="shared" si="56"/>
        <v>99734007.523215726</v>
      </c>
      <c r="AH58" s="6">
        <f t="shared" si="56"/>
        <v>108138203.91756357</v>
      </c>
      <c r="AI58" s="6">
        <f t="shared" si="56"/>
        <v>113049843.58328801</v>
      </c>
      <c r="AJ58" s="6">
        <f t="shared" si="56"/>
        <v>117966375.32095909</v>
      </c>
      <c r="AK58" s="6">
        <f t="shared" si="56"/>
        <v>113162707.10575204</v>
      </c>
      <c r="AL58" s="6">
        <f t="shared" si="56"/>
        <v>107652384.82095136</v>
      </c>
      <c r="AM58" s="6">
        <f t="shared" si="56"/>
        <v>115985310.69825809</v>
      </c>
      <c r="AN58" s="6">
        <f t="shared" si="56"/>
        <v>108256809.84108607</v>
      </c>
      <c r="AO58" s="6">
        <f t="shared" si="56"/>
        <v>134890133.66823849</v>
      </c>
      <c r="AP58" s="15"/>
    </row>
    <row r="59" spans="2:42" x14ac:dyDescent="0.25">
      <c r="B59" s="64"/>
      <c r="C59" s="65" t="s">
        <v>23</v>
      </c>
      <c r="D59" s="66" t="s">
        <v>815</v>
      </c>
      <c r="E59" s="6" t="s">
        <v>112</v>
      </c>
      <c r="F59" s="67">
        <v>216296.16666666666</v>
      </c>
      <c r="G59" s="67">
        <v>197469.71666666665</v>
      </c>
      <c r="H59" s="67">
        <v>223532.4</v>
      </c>
      <c r="I59" s="67">
        <v>187422.4</v>
      </c>
      <c r="J59" s="67">
        <v>156356.33333333334</v>
      </c>
      <c r="K59" s="67">
        <v>146908.18333333332</v>
      </c>
      <c r="L59" s="67">
        <v>198514.88333333333</v>
      </c>
      <c r="M59" s="67">
        <v>229627.58333333331</v>
      </c>
      <c r="N59" s="67">
        <v>183832.18333333335</v>
      </c>
      <c r="O59" s="67">
        <v>202316.25</v>
      </c>
      <c r="P59" s="67">
        <v>227364.09999999998</v>
      </c>
      <c r="Q59" s="67">
        <v>195896.01666666666</v>
      </c>
      <c r="R59" s="67">
        <v>170987.85</v>
      </c>
      <c r="S59" s="67">
        <v>146550.18333333335</v>
      </c>
      <c r="T59" s="67">
        <v>184231.1333333333</v>
      </c>
      <c r="U59" s="67">
        <v>198302.68333333332</v>
      </c>
      <c r="V59" s="67">
        <v>213386.98333333334</v>
      </c>
      <c r="W59" s="67">
        <v>188306.15</v>
      </c>
      <c r="X59" s="67">
        <v>307786.78333333338</v>
      </c>
      <c r="Y59" s="67">
        <v>337327.6</v>
      </c>
      <c r="Z59" s="67">
        <v>273176.75</v>
      </c>
      <c r="AA59" s="67">
        <v>338038.41666666663</v>
      </c>
      <c r="AB59" s="67">
        <v>311022.91666666669</v>
      </c>
      <c r="AC59" s="67">
        <v>335802.73333333334</v>
      </c>
      <c r="AD59" s="67">
        <v>258985.83333333334</v>
      </c>
      <c r="AE59" s="6" t="e">
        <f>((NA())/210)*350</f>
        <v>#N/A</v>
      </c>
      <c r="AF59" s="6" t="e">
        <f t="shared" ref="AF59:AO59" si="57">((NA())*350)/210</f>
        <v>#N/A</v>
      </c>
      <c r="AG59" s="6" t="e">
        <f t="shared" si="57"/>
        <v>#N/A</v>
      </c>
      <c r="AH59" s="6" t="e">
        <f t="shared" si="57"/>
        <v>#N/A</v>
      </c>
      <c r="AI59" s="6" t="e">
        <f t="shared" si="57"/>
        <v>#N/A</v>
      </c>
      <c r="AJ59" s="6" t="e">
        <f t="shared" si="57"/>
        <v>#N/A</v>
      </c>
      <c r="AK59" s="6" t="e">
        <f t="shared" si="57"/>
        <v>#N/A</v>
      </c>
      <c r="AL59" s="6" t="e">
        <f t="shared" si="57"/>
        <v>#N/A</v>
      </c>
      <c r="AM59" s="6" t="e">
        <f t="shared" si="57"/>
        <v>#N/A</v>
      </c>
      <c r="AN59" s="6" t="e">
        <f t="shared" si="57"/>
        <v>#N/A</v>
      </c>
      <c r="AO59" s="6" t="e">
        <f t="shared" si="57"/>
        <v>#N/A</v>
      </c>
      <c r="AP59" s="63"/>
    </row>
    <row r="60" spans="2:42" s="25" customFormat="1" hidden="1" x14ac:dyDescent="0.25">
      <c r="B60" s="22"/>
      <c r="C60" s="6"/>
      <c r="D60" s="23" t="s">
        <v>141</v>
      </c>
      <c r="E60" s="6" t="s">
        <v>191</v>
      </c>
      <c r="F60" s="6" t="e">
        <f t="shared" ref="F60:AC60" si="58">((NA())/210)*350</f>
        <v>#N/A</v>
      </c>
      <c r="G60" s="6" t="e">
        <f t="shared" si="58"/>
        <v>#N/A</v>
      </c>
      <c r="H60" s="6" t="e">
        <f t="shared" si="58"/>
        <v>#N/A</v>
      </c>
      <c r="I60" s="6" t="e">
        <f t="shared" si="58"/>
        <v>#N/A</v>
      </c>
      <c r="J60" s="6" t="e">
        <f t="shared" si="58"/>
        <v>#N/A</v>
      </c>
      <c r="K60" s="6" t="e">
        <f t="shared" si="58"/>
        <v>#N/A</v>
      </c>
      <c r="L60" s="6" t="e">
        <f t="shared" si="58"/>
        <v>#N/A</v>
      </c>
      <c r="M60" s="6" t="e">
        <f t="shared" si="58"/>
        <v>#N/A</v>
      </c>
      <c r="N60" s="6" t="e">
        <f t="shared" si="58"/>
        <v>#N/A</v>
      </c>
      <c r="O60" s="6" t="e">
        <f t="shared" si="58"/>
        <v>#N/A</v>
      </c>
      <c r="P60" s="6" t="e">
        <f t="shared" si="58"/>
        <v>#N/A</v>
      </c>
      <c r="Q60" s="6" t="e">
        <f t="shared" si="58"/>
        <v>#N/A</v>
      </c>
      <c r="R60" s="6" t="e">
        <f t="shared" si="58"/>
        <v>#N/A</v>
      </c>
      <c r="S60" s="6" t="e">
        <f t="shared" si="58"/>
        <v>#N/A</v>
      </c>
      <c r="T60" s="6" t="e">
        <f t="shared" si="58"/>
        <v>#N/A</v>
      </c>
      <c r="U60" s="6" t="e">
        <f t="shared" si="58"/>
        <v>#N/A</v>
      </c>
      <c r="V60" s="6" t="e">
        <f t="shared" si="58"/>
        <v>#N/A</v>
      </c>
      <c r="W60" s="6" t="e">
        <f t="shared" si="58"/>
        <v>#N/A</v>
      </c>
      <c r="X60" s="6" t="e">
        <f t="shared" si="58"/>
        <v>#N/A</v>
      </c>
      <c r="Y60" s="6" t="e">
        <f t="shared" si="58"/>
        <v>#N/A</v>
      </c>
      <c r="Z60" s="6" t="e">
        <f t="shared" si="58"/>
        <v>#N/A</v>
      </c>
      <c r="AA60" s="6" t="e">
        <f t="shared" si="58"/>
        <v>#N/A</v>
      </c>
      <c r="AB60" s="6" t="e">
        <f t="shared" si="58"/>
        <v>#N/A</v>
      </c>
      <c r="AC60" s="6" t="e">
        <f t="shared" si="58"/>
        <v>#N/A</v>
      </c>
      <c r="AD60" s="6">
        <v>258985.83333333334</v>
      </c>
      <c r="AE60" s="6">
        <v>228864.79545537947</v>
      </c>
      <c r="AF60" s="6">
        <v>274904.88990941213</v>
      </c>
      <c r="AG60" s="6">
        <v>265026.13442626671</v>
      </c>
      <c r="AH60" s="6">
        <v>256693.05887454184</v>
      </c>
      <c r="AI60" s="6">
        <v>233462.34896993884</v>
      </c>
      <c r="AJ60" s="6">
        <v>352181.6963019704</v>
      </c>
      <c r="AK60" s="6">
        <v>398034.37269876275</v>
      </c>
      <c r="AL60" s="6">
        <v>325879.47405545536</v>
      </c>
      <c r="AM60" s="6">
        <v>386299.74515281105</v>
      </c>
      <c r="AN60" s="6">
        <v>387269.19774113147</v>
      </c>
      <c r="AO60" s="6">
        <v>386724.21284830623</v>
      </c>
      <c r="AP60" s="24"/>
    </row>
    <row r="61" spans="2:42" x14ac:dyDescent="0.25">
      <c r="B61" s="64"/>
      <c r="C61" s="65"/>
      <c r="D61" s="66" t="s">
        <v>824</v>
      </c>
      <c r="E61" s="6" t="s">
        <v>225</v>
      </c>
      <c r="F61" s="67">
        <v>373499.63333333336</v>
      </c>
      <c r="G61" s="67">
        <v>382611.1166666667</v>
      </c>
      <c r="H61" s="67">
        <v>373869.55</v>
      </c>
      <c r="I61" s="67">
        <v>398153.43333333335</v>
      </c>
      <c r="J61" s="67">
        <v>404073.75</v>
      </c>
      <c r="K61" s="67">
        <v>413495.83333333337</v>
      </c>
      <c r="L61" s="67">
        <v>404711.66666666663</v>
      </c>
      <c r="M61" s="67">
        <v>354631.61666666664</v>
      </c>
      <c r="N61" s="67">
        <v>439337.31666666671</v>
      </c>
      <c r="O61" s="67">
        <v>401191.60000000003</v>
      </c>
      <c r="P61" s="67">
        <v>363572.31666666665</v>
      </c>
      <c r="Q61" s="67">
        <v>317268.41666666669</v>
      </c>
      <c r="R61" s="67">
        <v>372366.43333333329</v>
      </c>
      <c r="S61" s="67">
        <v>357473.93333333329</v>
      </c>
      <c r="T61" s="67">
        <v>371171.6</v>
      </c>
      <c r="U61" s="67">
        <v>416105.78333333333</v>
      </c>
      <c r="V61" s="67">
        <v>380102.33333333331</v>
      </c>
      <c r="W61" s="67">
        <v>361705.21666666673</v>
      </c>
      <c r="X61" s="67">
        <v>434732.05000000005</v>
      </c>
      <c r="Y61" s="67">
        <v>340291.28333333333</v>
      </c>
      <c r="Z61" s="67">
        <v>329173.15000000002</v>
      </c>
      <c r="AA61" s="67">
        <v>270413.58333333331</v>
      </c>
      <c r="AB61" s="67">
        <v>364936.73333333334</v>
      </c>
      <c r="AC61" s="67">
        <v>315739.8</v>
      </c>
      <c r="AD61" s="67">
        <v>375530.53333333333</v>
      </c>
      <c r="AE61" s="6" t="e">
        <f>((NA())/210)*350</f>
        <v>#N/A</v>
      </c>
      <c r="AF61" s="6" t="e">
        <f t="shared" ref="AF61:AO61" si="59">((NA())*350)/210</f>
        <v>#N/A</v>
      </c>
      <c r="AG61" s="6" t="e">
        <f t="shared" si="59"/>
        <v>#N/A</v>
      </c>
      <c r="AH61" s="6" t="e">
        <f t="shared" si="59"/>
        <v>#N/A</v>
      </c>
      <c r="AI61" s="6" t="e">
        <f t="shared" si="59"/>
        <v>#N/A</v>
      </c>
      <c r="AJ61" s="6" t="e">
        <f t="shared" si="59"/>
        <v>#N/A</v>
      </c>
      <c r="AK61" s="6" t="e">
        <f t="shared" si="59"/>
        <v>#N/A</v>
      </c>
      <c r="AL61" s="6" t="e">
        <f t="shared" si="59"/>
        <v>#N/A</v>
      </c>
      <c r="AM61" s="6" t="e">
        <f t="shared" si="59"/>
        <v>#N/A</v>
      </c>
      <c r="AN61" s="6" t="e">
        <f t="shared" si="59"/>
        <v>#N/A</v>
      </c>
      <c r="AO61" s="6" t="e">
        <f t="shared" si="59"/>
        <v>#N/A</v>
      </c>
      <c r="AP61" s="63"/>
    </row>
    <row r="62" spans="2:42" s="25" customFormat="1" hidden="1" x14ac:dyDescent="0.25">
      <c r="B62" s="22"/>
      <c r="C62" s="6"/>
      <c r="D62" s="23" t="s">
        <v>142</v>
      </c>
      <c r="E62" s="6" t="s">
        <v>226</v>
      </c>
      <c r="F62" s="6" t="e">
        <f t="shared" ref="F62:AC62" si="60">((NA())/210)*350</f>
        <v>#N/A</v>
      </c>
      <c r="G62" s="6" t="e">
        <f t="shared" si="60"/>
        <v>#N/A</v>
      </c>
      <c r="H62" s="6" t="e">
        <f t="shared" si="60"/>
        <v>#N/A</v>
      </c>
      <c r="I62" s="6" t="e">
        <f t="shared" si="60"/>
        <v>#N/A</v>
      </c>
      <c r="J62" s="6" t="e">
        <f t="shared" si="60"/>
        <v>#N/A</v>
      </c>
      <c r="K62" s="6" t="e">
        <f t="shared" si="60"/>
        <v>#N/A</v>
      </c>
      <c r="L62" s="6" t="e">
        <f t="shared" si="60"/>
        <v>#N/A</v>
      </c>
      <c r="M62" s="6" t="e">
        <f t="shared" si="60"/>
        <v>#N/A</v>
      </c>
      <c r="N62" s="6" t="e">
        <f t="shared" si="60"/>
        <v>#N/A</v>
      </c>
      <c r="O62" s="6" t="e">
        <f t="shared" si="60"/>
        <v>#N/A</v>
      </c>
      <c r="P62" s="6" t="e">
        <f t="shared" si="60"/>
        <v>#N/A</v>
      </c>
      <c r="Q62" s="6" t="e">
        <f t="shared" si="60"/>
        <v>#N/A</v>
      </c>
      <c r="R62" s="6" t="e">
        <f t="shared" si="60"/>
        <v>#N/A</v>
      </c>
      <c r="S62" s="6" t="e">
        <f t="shared" si="60"/>
        <v>#N/A</v>
      </c>
      <c r="T62" s="6" t="e">
        <f t="shared" si="60"/>
        <v>#N/A</v>
      </c>
      <c r="U62" s="6" t="e">
        <f t="shared" si="60"/>
        <v>#N/A</v>
      </c>
      <c r="V62" s="6" t="e">
        <f t="shared" si="60"/>
        <v>#N/A</v>
      </c>
      <c r="W62" s="6" t="e">
        <f t="shared" si="60"/>
        <v>#N/A</v>
      </c>
      <c r="X62" s="6" t="e">
        <f t="shared" si="60"/>
        <v>#N/A</v>
      </c>
      <c r="Y62" s="6" t="e">
        <f t="shared" si="60"/>
        <v>#N/A</v>
      </c>
      <c r="Z62" s="6" t="e">
        <f t="shared" si="60"/>
        <v>#N/A</v>
      </c>
      <c r="AA62" s="6" t="e">
        <f t="shared" si="60"/>
        <v>#N/A</v>
      </c>
      <c r="AB62" s="6" t="e">
        <f t="shared" si="60"/>
        <v>#N/A</v>
      </c>
      <c r="AC62" s="6" t="e">
        <f t="shared" si="60"/>
        <v>#N/A</v>
      </c>
      <c r="AD62" s="6">
        <v>375530.53333333333</v>
      </c>
      <c r="AE62" s="6">
        <v>337817.48925587605</v>
      </c>
      <c r="AF62" s="6">
        <v>338008.68358031375</v>
      </c>
      <c r="AG62" s="6">
        <v>366603.49096237321</v>
      </c>
      <c r="AH62" s="6">
        <v>351543.17131818662</v>
      </c>
      <c r="AI62" s="6">
        <v>346315.40750819846</v>
      </c>
      <c r="AJ62" s="6">
        <v>374479.97033086559</v>
      </c>
      <c r="AK62" s="6">
        <v>309284.33895837195</v>
      </c>
      <c r="AL62" s="6">
        <v>338704.99768652243</v>
      </c>
      <c r="AM62" s="6">
        <v>297415.05791557673</v>
      </c>
      <c r="AN62" s="6">
        <v>322362.77530309756</v>
      </c>
      <c r="AO62" s="6">
        <v>278155.87841409235</v>
      </c>
      <c r="AP62" s="24"/>
    </row>
    <row r="63" spans="2:42" x14ac:dyDescent="0.25">
      <c r="B63" s="64"/>
      <c r="C63" s="65"/>
      <c r="D63" s="66" t="s">
        <v>816</v>
      </c>
      <c r="E63" s="6" t="s">
        <v>113</v>
      </c>
      <c r="F63" s="67">
        <v>60632.95</v>
      </c>
      <c r="G63" s="67">
        <v>57871.8</v>
      </c>
      <c r="H63" s="67">
        <v>69063.53333333334</v>
      </c>
      <c r="I63" s="67">
        <v>87668.133333333331</v>
      </c>
      <c r="J63" s="67">
        <v>76986.433333333334</v>
      </c>
      <c r="K63" s="67">
        <v>111721.70000000001</v>
      </c>
      <c r="L63" s="67">
        <v>151915.35</v>
      </c>
      <c r="M63" s="67">
        <v>136144.78333333333</v>
      </c>
      <c r="N63" s="67">
        <v>103460.78333333333</v>
      </c>
      <c r="O63" s="67">
        <v>110708.63333333332</v>
      </c>
      <c r="P63" s="67">
        <v>99318.46666666666</v>
      </c>
      <c r="Q63" s="67">
        <v>135457.28333333333</v>
      </c>
      <c r="R63" s="67">
        <v>73947.649999999994</v>
      </c>
      <c r="S63" s="67">
        <v>82054.78333333334</v>
      </c>
      <c r="T63" s="67">
        <v>83989.683333333334</v>
      </c>
      <c r="U63" s="67">
        <v>110317.86666666667</v>
      </c>
      <c r="V63" s="67">
        <v>119604.90000000001</v>
      </c>
      <c r="W63" s="67">
        <v>123865.65</v>
      </c>
      <c r="X63" s="67">
        <v>170441.2</v>
      </c>
      <c r="Y63" s="67">
        <v>171043.25</v>
      </c>
      <c r="Z63" s="67">
        <v>116597.26666666666</v>
      </c>
      <c r="AA63" s="67">
        <v>109215.95</v>
      </c>
      <c r="AB63" s="67">
        <v>111516.03333333333</v>
      </c>
      <c r="AC63" s="67">
        <v>171961.35</v>
      </c>
      <c r="AD63" s="67">
        <v>77959.55</v>
      </c>
      <c r="AE63" s="6" t="e">
        <f>((NA())/210)*350</f>
        <v>#N/A</v>
      </c>
      <c r="AF63" s="6" t="e">
        <f t="shared" ref="AF63:AO63" si="61">((NA())*350)/210</f>
        <v>#N/A</v>
      </c>
      <c r="AG63" s="6" t="e">
        <f t="shared" si="61"/>
        <v>#N/A</v>
      </c>
      <c r="AH63" s="6" t="e">
        <f t="shared" si="61"/>
        <v>#N/A</v>
      </c>
      <c r="AI63" s="6" t="e">
        <f t="shared" si="61"/>
        <v>#N/A</v>
      </c>
      <c r="AJ63" s="6" t="e">
        <f t="shared" si="61"/>
        <v>#N/A</v>
      </c>
      <c r="AK63" s="6" t="e">
        <f t="shared" si="61"/>
        <v>#N/A</v>
      </c>
      <c r="AL63" s="6" t="e">
        <f t="shared" si="61"/>
        <v>#N/A</v>
      </c>
      <c r="AM63" s="6" t="e">
        <f t="shared" si="61"/>
        <v>#N/A</v>
      </c>
      <c r="AN63" s="6" t="e">
        <f t="shared" si="61"/>
        <v>#N/A</v>
      </c>
      <c r="AO63" s="6" t="e">
        <f t="shared" si="61"/>
        <v>#N/A</v>
      </c>
      <c r="AP63" s="63"/>
    </row>
    <row r="64" spans="2:42" s="25" customFormat="1" hidden="1" x14ac:dyDescent="0.25">
      <c r="B64" s="22"/>
      <c r="C64" s="6"/>
      <c r="D64" s="23" t="s">
        <v>143</v>
      </c>
      <c r="E64" s="6" t="s">
        <v>192</v>
      </c>
      <c r="F64" s="6" t="e">
        <f t="shared" ref="F64:AC64" si="62">((NA())/210)*350</f>
        <v>#N/A</v>
      </c>
      <c r="G64" s="6" t="e">
        <f t="shared" si="62"/>
        <v>#N/A</v>
      </c>
      <c r="H64" s="6" t="e">
        <f t="shared" si="62"/>
        <v>#N/A</v>
      </c>
      <c r="I64" s="6" t="e">
        <f t="shared" si="62"/>
        <v>#N/A</v>
      </c>
      <c r="J64" s="6" t="e">
        <f t="shared" si="62"/>
        <v>#N/A</v>
      </c>
      <c r="K64" s="6" t="e">
        <f t="shared" si="62"/>
        <v>#N/A</v>
      </c>
      <c r="L64" s="6" t="e">
        <f t="shared" si="62"/>
        <v>#N/A</v>
      </c>
      <c r="M64" s="6" t="e">
        <f t="shared" si="62"/>
        <v>#N/A</v>
      </c>
      <c r="N64" s="6" t="e">
        <f t="shared" si="62"/>
        <v>#N/A</v>
      </c>
      <c r="O64" s="6" t="e">
        <f t="shared" si="62"/>
        <v>#N/A</v>
      </c>
      <c r="P64" s="6" t="e">
        <f t="shared" si="62"/>
        <v>#N/A</v>
      </c>
      <c r="Q64" s="6" t="e">
        <f t="shared" si="62"/>
        <v>#N/A</v>
      </c>
      <c r="R64" s="6" t="e">
        <f t="shared" si="62"/>
        <v>#N/A</v>
      </c>
      <c r="S64" s="6" t="e">
        <f t="shared" si="62"/>
        <v>#N/A</v>
      </c>
      <c r="T64" s="6" t="e">
        <f t="shared" si="62"/>
        <v>#N/A</v>
      </c>
      <c r="U64" s="6" t="e">
        <f t="shared" si="62"/>
        <v>#N/A</v>
      </c>
      <c r="V64" s="6" t="e">
        <f t="shared" si="62"/>
        <v>#N/A</v>
      </c>
      <c r="W64" s="6" t="e">
        <f t="shared" si="62"/>
        <v>#N/A</v>
      </c>
      <c r="X64" s="6" t="e">
        <f t="shared" si="62"/>
        <v>#N/A</v>
      </c>
      <c r="Y64" s="6" t="e">
        <f t="shared" si="62"/>
        <v>#N/A</v>
      </c>
      <c r="Z64" s="6" t="e">
        <f t="shared" si="62"/>
        <v>#N/A</v>
      </c>
      <c r="AA64" s="6" t="e">
        <f t="shared" si="62"/>
        <v>#N/A</v>
      </c>
      <c r="AB64" s="6" t="e">
        <f t="shared" si="62"/>
        <v>#N/A</v>
      </c>
      <c r="AC64" s="6" t="e">
        <f t="shared" si="62"/>
        <v>#N/A</v>
      </c>
      <c r="AD64" s="6">
        <v>77959.55</v>
      </c>
      <c r="AE64" s="6">
        <v>85314.543996473774</v>
      </c>
      <c r="AF64" s="6">
        <v>92666.623182984375</v>
      </c>
      <c r="AG64" s="6">
        <v>119480.7546535141</v>
      </c>
      <c r="AH64" s="6">
        <v>118915.39485392986</v>
      </c>
      <c r="AI64" s="6">
        <v>142088.9355956263</v>
      </c>
      <c r="AJ64" s="6">
        <v>196427.20933834399</v>
      </c>
      <c r="AK64" s="6">
        <v>192708.95516864897</v>
      </c>
      <c r="AL64" s="6">
        <v>141260.3492868648</v>
      </c>
      <c r="AM64" s="6">
        <v>142032.12411700696</v>
      </c>
      <c r="AN64" s="6">
        <v>137473.1057869824</v>
      </c>
      <c r="AO64" s="6">
        <v>200778.12733950448</v>
      </c>
      <c r="AP64" s="24"/>
    </row>
    <row r="65" spans="2:42" x14ac:dyDescent="0.25">
      <c r="B65" s="64"/>
      <c r="C65" s="65"/>
      <c r="D65" s="66" t="s">
        <v>817</v>
      </c>
      <c r="E65" s="6" t="s">
        <v>114</v>
      </c>
      <c r="F65" s="67">
        <v>191492.13333333333</v>
      </c>
      <c r="G65" s="67">
        <v>212036.93333333335</v>
      </c>
      <c r="H65" s="67">
        <v>254158.25</v>
      </c>
      <c r="I65" s="67">
        <v>249279.18333333335</v>
      </c>
      <c r="J65" s="67">
        <v>297400.3</v>
      </c>
      <c r="K65" s="67">
        <v>268527.28333333333</v>
      </c>
      <c r="L65" s="67">
        <v>307160.10000000003</v>
      </c>
      <c r="M65" s="67">
        <v>275101.90000000002</v>
      </c>
      <c r="N65" s="67">
        <v>254408.2</v>
      </c>
      <c r="O65" s="67">
        <v>253062.59999999998</v>
      </c>
      <c r="P65" s="67">
        <v>209213.35</v>
      </c>
      <c r="Q65" s="67">
        <v>219669.18333333335</v>
      </c>
      <c r="R65" s="67">
        <v>169102.33333333331</v>
      </c>
      <c r="S65" s="67">
        <v>165371.71666666665</v>
      </c>
      <c r="T65" s="67">
        <v>177972.98333333334</v>
      </c>
      <c r="U65" s="67">
        <v>188544.55</v>
      </c>
      <c r="V65" s="67">
        <v>158629.53333333333</v>
      </c>
      <c r="W65" s="67">
        <v>199680.48333333334</v>
      </c>
      <c r="X65" s="67">
        <v>182197.28333333333</v>
      </c>
      <c r="Y65" s="67">
        <v>183649.1</v>
      </c>
      <c r="Z65" s="67">
        <v>80998.916666666672</v>
      </c>
      <c r="AA65" s="67">
        <v>138306.31666666665</v>
      </c>
      <c r="AB65" s="67">
        <v>141561.56666666668</v>
      </c>
      <c r="AC65" s="67">
        <v>173368.6</v>
      </c>
      <c r="AD65" s="67">
        <v>133381.23333333334</v>
      </c>
      <c r="AE65" s="6" t="e">
        <f>((NA())/210)*350</f>
        <v>#N/A</v>
      </c>
      <c r="AF65" s="6" t="e">
        <f t="shared" ref="AF65:AO65" si="63">((NA())*350)/210</f>
        <v>#N/A</v>
      </c>
      <c r="AG65" s="6" t="e">
        <f t="shared" si="63"/>
        <v>#N/A</v>
      </c>
      <c r="AH65" s="6" t="e">
        <f t="shared" si="63"/>
        <v>#N/A</v>
      </c>
      <c r="AI65" s="6" t="e">
        <f t="shared" si="63"/>
        <v>#N/A</v>
      </c>
      <c r="AJ65" s="6" t="e">
        <f t="shared" si="63"/>
        <v>#N/A</v>
      </c>
      <c r="AK65" s="6" t="e">
        <f t="shared" si="63"/>
        <v>#N/A</v>
      </c>
      <c r="AL65" s="6" t="e">
        <f t="shared" si="63"/>
        <v>#N/A</v>
      </c>
      <c r="AM65" s="6" t="e">
        <f t="shared" si="63"/>
        <v>#N/A</v>
      </c>
      <c r="AN65" s="6" t="e">
        <f t="shared" si="63"/>
        <v>#N/A</v>
      </c>
      <c r="AO65" s="6" t="e">
        <f t="shared" si="63"/>
        <v>#N/A</v>
      </c>
      <c r="AP65" s="63"/>
    </row>
    <row r="66" spans="2:42" s="25" customFormat="1" hidden="1" x14ac:dyDescent="0.25">
      <c r="B66" s="22"/>
      <c r="C66" s="6"/>
      <c r="D66" s="23" t="s">
        <v>144</v>
      </c>
      <c r="E66" s="6" t="s">
        <v>193</v>
      </c>
      <c r="F66" s="6" t="e">
        <f t="shared" ref="F66:AC66" si="64">((NA())/210)*350</f>
        <v>#N/A</v>
      </c>
      <c r="G66" s="6" t="e">
        <f t="shared" si="64"/>
        <v>#N/A</v>
      </c>
      <c r="H66" s="6" t="e">
        <f t="shared" si="64"/>
        <v>#N/A</v>
      </c>
      <c r="I66" s="6" t="e">
        <f t="shared" si="64"/>
        <v>#N/A</v>
      </c>
      <c r="J66" s="6" t="e">
        <f t="shared" si="64"/>
        <v>#N/A</v>
      </c>
      <c r="K66" s="6" t="e">
        <f t="shared" si="64"/>
        <v>#N/A</v>
      </c>
      <c r="L66" s="6" t="e">
        <f t="shared" si="64"/>
        <v>#N/A</v>
      </c>
      <c r="M66" s="6" t="e">
        <f t="shared" si="64"/>
        <v>#N/A</v>
      </c>
      <c r="N66" s="6" t="e">
        <f t="shared" si="64"/>
        <v>#N/A</v>
      </c>
      <c r="O66" s="6" t="e">
        <f t="shared" si="64"/>
        <v>#N/A</v>
      </c>
      <c r="P66" s="6" t="e">
        <f t="shared" si="64"/>
        <v>#N/A</v>
      </c>
      <c r="Q66" s="6" t="e">
        <f t="shared" si="64"/>
        <v>#N/A</v>
      </c>
      <c r="R66" s="6" t="e">
        <f t="shared" si="64"/>
        <v>#N/A</v>
      </c>
      <c r="S66" s="6" t="e">
        <f t="shared" si="64"/>
        <v>#N/A</v>
      </c>
      <c r="T66" s="6" t="e">
        <f t="shared" si="64"/>
        <v>#N/A</v>
      </c>
      <c r="U66" s="6" t="e">
        <f t="shared" si="64"/>
        <v>#N/A</v>
      </c>
      <c r="V66" s="6" t="e">
        <f t="shared" si="64"/>
        <v>#N/A</v>
      </c>
      <c r="W66" s="6" t="e">
        <f t="shared" si="64"/>
        <v>#N/A</v>
      </c>
      <c r="X66" s="6" t="e">
        <f t="shared" si="64"/>
        <v>#N/A</v>
      </c>
      <c r="Y66" s="6" t="e">
        <f t="shared" si="64"/>
        <v>#N/A</v>
      </c>
      <c r="Z66" s="6" t="e">
        <f t="shared" si="64"/>
        <v>#N/A</v>
      </c>
      <c r="AA66" s="6" t="e">
        <f t="shared" si="64"/>
        <v>#N/A</v>
      </c>
      <c r="AB66" s="6" t="e">
        <f t="shared" si="64"/>
        <v>#N/A</v>
      </c>
      <c r="AC66" s="6" t="e">
        <f t="shared" si="64"/>
        <v>#N/A</v>
      </c>
      <c r="AD66" s="6">
        <v>133381.23333333334</v>
      </c>
      <c r="AE66" s="6">
        <v>112520.08991798083</v>
      </c>
      <c r="AF66" s="6">
        <v>122418.88466197866</v>
      </c>
      <c r="AG66" s="6">
        <v>118175.81235622318</v>
      </c>
      <c r="AH66" s="6">
        <v>117089.10493689809</v>
      </c>
      <c r="AI66" s="6">
        <v>115198.27680463289</v>
      </c>
      <c r="AJ66" s="6">
        <v>114556.97935565183</v>
      </c>
      <c r="AK66" s="6">
        <v>102842.56037176645</v>
      </c>
      <c r="AL66" s="6">
        <v>71170.279503043406</v>
      </c>
      <c r="AM66" s="6">
        <v>78024.594236787758</v>
      </c>
      <c r="AN66" s="6">
        <v>65164.362273373576</v>
      </c>
      <c r="AO66" s="6">
        <v>66614.70303658332</v>
      </c>
      <c r="AP66" s="24"/>
    </row>
    <row r="67" spans="2:42" x14ac:dyDescent="0.25">
      <c r="B67" s="64"/>
      <c r="C67" s="65"/>
      <c r="D67" s="104" t="s">
        <v>818</v>
      </c>
      <c r="E67" s="6" t="s">
        <v>115</v>
      </c>
      <c r="F67" s="67">
        <v>40611.933333333334</v>
      </c>
      <c r="G67" s="67">
        <v>41323</v>
      </c>
      <c r="H67" s="67">
        <v>48927.73333333333</v>
      </c>
      <c r="I67" s="67">
        <v>34917.716666666667</v>
      </c>
      <c r="J67" s="67">
        <v>25846.916666666664</v>
      </c>
      <c r="K67" s="67">
        <v>40861.166666666664</v>
      </c>
      <c r="L67" s="67">
        <v>56953</v>
      </c>
      <c r="M67" s="67">
        <v>52250.7</v>
      </c>
      <c r="N67" s="67">
        <v>42545.283333333333</v>
      </c>
      <c r="O67" s="67">
        <v>49766.316666666673</v>
      </c>
      <c r="P67" s="67">
        <v>55817.116666666661</v>
      </c>
      <c r="Q67" s="67">
        <v>53819.98333333333</v>
      </c>
      <c r="R67" s="67">
        <v>37175.550000000003</v>
      </c>
      <c r="S67" s="67">
        <v>40744.1</v>
      </c>
      <c r="T67" s="67">
        <v>57656.866666666669</v>
      </c>
      <c r="U67" s="67">
        <v>45613.149999999994</v>
      </c>
      <c r="V67" s="67">
        <v>55952.016666666663</v>
      </c>
      <c r="W67" s="67">
        <v>43239.866666666661</v>
      </c>
      <c r="X67" s="67">
        <v>92422.75</v>
      </c>
      <c r="Y67" s="67">
        <v>77630.916666666672</v>
      </c>
      <c r="Z67" s="67">
        <v>67331.883333333331</v>
      </c>
      <c r="AA67" s="67">
        <v>77450.616666666669</v>
      </c>
      <c r="AB67" s="67">
        <v>110768.68333333335</v>
      </c>
      <c r="AC67" s="67">
        <v>160298.55000000002</v>
      </c>
      <c r="AD67" s="67">
        <v>75694.883333333331</v>
      </c>
      <c r="AE67" s="6" t="e">
        <f>((NA())/210)*350</f>
        <v>#N/A</v>
      </c>
      <c r="AF67" s="6" t="e">
        <f t="shared" ref="AF67:AO67" si="65">((NA())*350)/210</f>
        <v>#N/A</v>
      </c>
      <c r="AG67" s="6" t="e">
        <f t="shared" si="65"/>
        <v>#N/A</v>
      </c>
      <c r="AH67" s="6" t="e">
        <f t="shared" si="65"/>
        <v>#N/A</v>
      </c>
      <c r="AI67" s="6" t="e">
        <f t="shared" si="65"/>
        <v>#N/A</v>
      </c>
      <c r="AJ67" s="6" t="e">
        <f t="shared" si="65"/>
        <v>#N/A</v>
      </c>
      <c r="AK67" s="6" t="e">
        <f t="shared" si="65"/>
        <v>#N/A</v>
      </c>
      <c r="AL67" s="6" t="e">
        <f t="shared" si="65"/>
        <v>#N/A</v>
      </c>
      <c r="AM67" s="6" t="e">
        <f t="shared" si="65"/>
        <v>#N/A</v>
      </c>
      <c r="AN67" s="6" t="e">
        <f t="shared" si="65"/>
        <v>#N/A</v>
      </c>
      <c r="AO67" s="6" t="e">
        <f t="shared" si="65"/>
        <v>#N/A</v>
      </c>
      <c r="AP67" s="63"/>
    </row>
    <row r="68" spans="2:42" s="25" customFormat="1" hidden="1" x14ac:dyDescent="0.25">
      <c r="B68" s="22"/>
      <c r="C68" s="6"/>
      <c r="D68" s="23" t="s">
        <v>145</v>
      </c>
      <c r="E68" s="6" t="s">
        <v>194</v>
      </c>
      <c r="F68" s="6" t="e">
        <f t="shared" ref="F68:AC68" si="66">((NA())/210)*350</f>
        <v>#N/A</v>
      </c>
      <c r="G68" s="6" t="e">
        <f t="shared" si="66"/>
        <v>#N/A</v>
      </c>
      <c r="H68" s="6" t="e">
        <f t="shared" si="66"/>
        <v>#N/A</v>
      </c>
      <c r="I68" s="6" t="e">
        <f t="shared" si="66"/>
        <v>#N/A</v>
      </c>
      <c r="J68" s="6" t="e">
        <f t="shared" si="66"/>
        <v>#N/A</v>
      </c>
      <c r="K68" s="6" t="e">
        <f t="shared" si="66"/>
        <v>#N/A</v>
      </c>
      <c r="L68" s="6" t="e">
        <f t="shared" si="66"/>
        <v>#N/A</v>
      </c>
      <c r="M68" s="6" t="e">
        <f t="shared" si="66"/>
        <v>#N/A</v>
      </c>
      <c r="N68" s="6" t="e">
        <f t="shared" si="66"/>
        <v>#N/A</v>
      </c>
      <c r="O68" s="6" t="e">
        <f t="shared" si="66"/>
        <v>#N/A</v>
      </c>
      <c r="P68" s="6" t="e">
        <f t="shared" si="66"/>
        <v>#N/A</v>
      </c>
      <c r="Q68" s="6" t="e">
        <f t="shared" si="66"/>
        <v>#N/A</v>
      </c>
      <c r="R68" s="6" t="e">
        <f t="shared" si="66"/>
        <v>#N/A</v>
      </c>
      <c r="S68" s="6" t="e">
        <f t="shared" si="66"/>
        <v>#N/A</v>
      </c>
      <c r="T68" s="6" t="e">
        <f t="shared" si="66"/>
        <v>#N/A</v>
      </c>
      <c r="U68" s="6" t="e">
        <f t="shared" si="66"/>
        <v>#N/A</v>
      </c>
      <c r="V68" s="6" t="e">
        <f t="shared" si="66"/>
        <v>#N/A</v>
      </c>
      <c r="W68" s="6" t="e">
        <f t="shared" si="66"/>
        <v>#N/A</v>
      </c>
      <c r="X68" s="6" t="e">
        <f t="shared" si="66"/>
        <v>#N/A</v>
      </c>
      <c r="Y68" s="6" t="e">
        <f t="shared" si="66"/>
        <v>#N/A</v>
      </c>
      <c r="Z68" s="6" t="e">
        <f t="shared" si="66"/>
        <v>#N/A</v>
      </c>
      <c r="AA68" s="6" t="e">
        <f t="shared" si="66"/>
        <v>#N/A</v>
      </c>
      <c r="AB68" s="6" t="e">
        <f t="shared" si="66"/>
        <v>#N/A</v>
      </c>
      <c r="AC68" s="6" t="e">
        <f t="shared" si="66"/>
        <v>#N/A</v>
      </c>
      <c r="AD68" s="6">
        <v>75694.883333333331</v>
      </c>
      <c r="AE68" s="6">
        <v>65435.129002173475</v>
      </c>
      <c r="AF68" s="6">
        <v>86216.557477896291</v>
      </c>
      <c r="AG68" s="6">
        <v>66461.684093674397</v>
      </c>
      <c r="AH68" s="6">
        <v>67976.305421594021</v>
      </c>
      <c r="AI68" s="6">
        <v>69781.367916515796</v>
      </c>
      <c r="AJ68" s="6">
        <v>124771.85826152565</v>
      </c>
      <c r="AK68" s="6">
        <v>110514.77226836355</v>
      </c>
      <c r="AL68" s="6">
        <v>94707.207473189221</v>
      </c>
      <c r="AM68" s="6">
        <v>109790.59249917173</v>
      </c>
      <c r="AN68" s="6">
        <v>144615.40773398665</v>
      </c>
      <c r="AO68" s="6">
        <v>187448.59746709641</v>
      </c>
      <c r="AP68" s="7"/>
    </row>
    <row r="69" spans="2:42" x14ac:dyDescent="0.25">
      <c r="B69" s="64"/>
      <c r="C69" s="65"/>
      <c r="D69" s="104" t="s">
        <v>819</v>
      </c>
      <c r="E69" s="6" t="s">
        <v>116</v>
      </c>
      <c r="F69" s="67">
        <v>367815.00000000006</v>
      </c>
      <c r="G69" s="67">
        <v>376703.56666666671</v>
      </c>
      <c r="H69" s="67">
        <v>367869.80000000005</v>
      </c>
      <c r="I69" s="67">
        <v>408041.06666666671</v>
      </c>
      <c r="J69" s="67">
        <v>411294.2666666666</v>
      </c>
      <c r="K69" s="67">
        <v>453618.33333333331</v>
      </c>
      <c r="L69" s="67">
        <v>519783.31666666665</v>
      </c>
      <c r="M69" s="67">
        <v>582889.28333333333</v>
      </c>
      <c r="N69" s="67">
        <v>456897.86666666664</v>
      </c>
      <c r="O69" s="67">
        <v>485406.6333333333</v>
      </c>
      <c r="P69" s="67">
        <v>470457.30000000005</v>
      </c>
      <c r="Q69" s="67">
        <v>523212.79999999993</v>
      </c>
      <c r="R69" s="67">
        <v>370824.6</v>
      </c>
      <c r="S69" s="67">
        <v>503354.05</v>
      </c>
      <c r="T69" s="67">
        <v>540831.4</v>
      </c>
      <c r="U69" s="67">
        <v>477917.83333333337</v>
      </c>
      <c r="V69" s="67">
        <v>441930.01666666666</v>
      </c>
      <c r="W69" s="67">
        <v>430272.1166666667</v>
      </c>
      <c r="X69" s="67">
        <v>417540.03333333327</v>
      </c>
      <c r="Y69" s="67">
        <v>401451.03333333333</v>
      </c>
      <c r="Z69" s="67">
        <v>326788.78333333333</v>
      </c>
      <c r="AA69" s="67">
        <v>354985.76666666666</v>
      </c>
      <c r="AB69" s="67">
        <v>426881.68333333335</v>
      </c>
      <c r="AC69" s="67">
        <v>483880.88333333336</v>
      </c>
      <c r="AD69" s="67">
        <v>329496.34999999998</v>
      </c>
      <c r="AE69" s="6" t="e">
        <f>((NA())/210)*350</f>
        <v>#N/A</v>
      </c>
      <c r="AF69" s="6" t="e">
        <f t="shared" ref="AF69:AO69" si="67">((NA())*350)/210</f>
        <v>#N/A</v>
      </c>
      <c r="AG69" s="6" t="e">
        <f t="shared" si="67"/>
        <v>#N/A</v>
      </c>
      <c r="AH69" s="6" t="e">
        <f t="shared" si="67"/>
        <v>#N/A</v>
      </c>
      <c r="AI69" s="6" t="e">
        <f t="shared" si="67"/>
        <v>#N/A</v>
      </c>
      <c r="AJ69" s="6" t="e">
        <f t="shared" si="67"/>
        <v>#N/A</v>
      </c>
      <c r="AK69" s="6" t="e">
        <f t="shared" si="67"/>
        <v>#N/A</v>
      </c>
      <c r="AL69" s="6" t="e">
        <f t="shared" si="67"/>
        <v>#N/A</v>
      </c>
      <c r="AM69" s="6" t="e">
        <f t="shared" si="67"/>
        <v>#N/A</v>
      </c>
      <c r="AN69" s="6" t="e">
        <f t="shared" si="67"/>
        <v>#N/A</v>
      </c>
      <c r="AO69" s="6" t="e">
        <f t="shared" si="67"/>
        <v>#N/A</v>
      </c>
      <c r="AP69" s="63"/>
    </row>
    <row r="70" spans="2:42" s="25" customFormat="1" hidden="1" x14ac:dyDescent="0.25">
      <c r="B70" s="22"/>
      <c r="C70" s="6"/>
      <c r="D70" s="23" t="s">
        <v>146</v>
      </c>
      <c r="E70" s="6" t="s">
        <v>195</v>
      </c>
      <c r="F70" s="6" t="e">
        <f t="shared" ref="F70:AC70" si="68">((NA())/210)*350</f>
        <v>#N/A</v>
      </c>
      <c r="G70" s="6" t="e">
        <f t="shared" si="68"/>
        <v>#N/A</v>
      </c>
      <c r="H70" s="6" t="e">
        <f t="shared" si="68"/>
        <v>#N/A</v>
      </c>
      <c r="I70" s="6" t="e">
        <f t="shared" si="68"/>
        <v>#N/A</v>
      </c>
      <c r="J70" s="6" t="e">
        <f t="shared" si="68"/>
        <v>#N/A</v>
      </c>
      <c r="K70" s="6" t="e">
        <f t="shared" si="68"/>
        <v>#N/A</v>
      </c>
      <c r="L70" s="6" t="e">
        <f t="shared" si="68"/>
        <v>#N/A</v>
      </c>
      <c r="M70" s="6" t="e">
        <f t="shared" si="68"/>
        <v>#N/A</v>
      </c>
      <c r="N70" s="6" t="e">
        <f t="shared" si="68"/>
        <v>#N/A</v>
      </c>
      <c r="O70" s="6" t="e">
        <f t="shared" si="68"/>
        <v>#N/A</v>
      </c>
      <c r="P70" s="6" t="e">
        <f t="shared" si="68"/>
        <v>#N/A</v>
      </c>
      <c r="Q70" s="6" t="e">
        <f t="shared" si="68"/>
        <v>#N/A</v>
      </c>
      <c r="R70" s="6" t="e">
        <f t="shared" si="68"/>
        <v>#N/A</v>
      </c>
      <c r="S70" s="6" t="e">
        <f t="shared" si="68"/>
        <v>#N/A</v>
      </c>
      <c r="T70" s="6" t="e">
        <f t="shared" si="68"/>
        <v>#N/A</v>
      </c>
      <c r="U70" s="6" t="e">
        <f t="shared" si="68"/>
        <v>#N/A</v>
      </c>
      <c r="V70" s="6" t="e">
        <f t="shared" si="68"/>
        <v>#N/A</v>
      </c>
      <c r="W70" s="6" t="e">
        <f t="shared" si="68"/>
        <v>#N/A</v>
      </c>
      <c r="X70" s="6" t="e">
        <f t="shared" si="68"/>
        <v>#N/A</v>
      </c>
      <c r="Y70" s="6" t="e">
        <f t="shared" si="68"/>
        <v>#N/A</v>
      </c>
      <c r="Z70" s="6" t="e">
        <f t="shared" si="68"/>
        <v>#N/A</v>
      </c>
      <c r="AA70" s="6" t="e">
        <f t="shared" si="68"/>
        <v>#N/A</v>
      </c>
      <c r="AB70" s="6" t="e">
        <f t="shared" si="68"/>
        <v>#N/A</v>
      </c>
      <c r="AC70" s="6" t="e">
        <f t="shared" si="68"/>
        <v>#N/A</v>
      </c>
      <c r="AD70" s="6">
        <v>329496.34999999998</v>
      </c>
      <c r="AE70" s="6">
        <v>413642.89417136309</v>
      </c>
      <c r="AF70" s="6">
        <v>422389.97713924985</v>
      </c>
      <c r="AG70" s="6">
        <v>406545.2656666041</v>
      </c>
      <c r="AH70" s="6">
        <v>387958.47127620812</v>
      </c>
      <c r="AI70" s="6">
        <v>398153.29518414906</v>
      </c>
      <c r="AJ70" s="6">
        <v>420243.00013355463</v>
      </c>
      <c r="AK70" s="6">
        <v>442808.66892207065</v>
      </c>
      <c r="AL70" s="6">
        <v>357117.44671441411</v>
      </c>
      <c r="AM70" s="6">
        <v>382009.2465690684</v>
      </c>
      <c r="AN70" s="6">
        <v>408739.34044023475</v>
      </c>
      <c r="AO70" s="6">
        <v>459132.30654880113</v>
      </c>
      <c r="AP70" s="24"/>
    </row>
    <row r="71" spans="2:42" x14ac:dyDescent="0.25">
      <c r="B71" s="64"/>
      <c r="C71" s="65"/>
      <c r="D71" s="104" t="s">
        <v>820</v>
      </c>
      <c r="E71" s="6" t="s">
        <v>117</v>
      </c>
      <c r="F71" s="67">
        <v>628931.91666666674</v>
      </c>
      <c r="G71" s="67">
        <v>99971.549999999988</v>
      </c>
      <c r="H71" s="67">
        <v>31120.633333333335</v>
      </c>
      <c r="I71" s="67">
        <v>13233.066666666668</v>
      </c>
      <c r="J71" s="67">
        <v>12066.733333333332</v>
      </c>
      <c r="K71" s="67">
        <v>26723.466666666667</v>
      </c>
      <c r="L71" s="67">
        <v>36745.683333333334</v>
      </c>
      <c r="M71" s="67">
        <v>65606.166666666657</v>
      </c>
      <c r="N71" s="67">
        <v>260855.68333333332</v>
      </c>
      <c r="O71" s="67">
        <v>381134.18333333341</v>
      </c>
      <c r="P71" s="67">
        <v>648205.8833333333</v>
      </c>
      <c r="Q71" s="67">
        <v>1456267.1833333336</v>
      </c>
      <c r="R71" s="67">
        <v>944276.10000000009</v>
      </c>
      <c r="S71" s="67">
        <v>288574.71666666662</v>
      </c>
      <c r="T71" s="67">
        <v>75123.75</v>
      </c>
      <c r="U71" s="67">
        <v>31187.3</v>
      </c>
      <c r="V71" s="67">
        <v>17657.966666666667</v>
      </c>
      <c r="W71" s="67">
        <v>28269.283333333336</v>
      </c>
      <c r="X71" s="67">
        <v>86664.733333333323</v>
      </c>
      <c r="Y71" s="67">
        <v>256753.91666666669</v>
      </c>
      <c r="Z71" s="67">
        <v>360703.71666666667</v>
      </c>
      <c r="AA71" s="67">
        <v>601029.00000000012</v>
      </c>
      <c r="AB71" s="67">
        <v>916605.83333333337</v>
      </c>
      <c r="AC71" s="67">
        <v>2213368.3833333333</v>
      </c>
      <c r="AD71" s="67">
        <v>1272673.45</v>
      </c>
      <c r="AE71" s="6" t="e">
        <f>((NA())/210)*350</f>
        <v>#N/A</v>
      </c>
      <c r="AF71" s="6" t="e">
        <f t="shared" ref="AF71:AO71" si="69">((NA())*350)/210</f>
        <v>#N/A</v>
      </c>
      <c r="AG71" s="6" t="e">
        <f t="shared" si="69"/>
        <v>#N/A</v>
      </c>
      <c r="AH71" s="6" t="e">
        <f t="shared" si="69"/>
        <v>#N/A</v>
      </c>
      <c r="AI71" s="6" t="e">
        <f t="shared" si="69"/>
        <v>#N/A</v>
      </c>
      <c r="AJ71" s="6" t="e">
        <f t="shared" si="69"/>
        <v>#N/A</v>
      </c>
      <c r="AK71" s="6" t="e">
        <f t="shared" si="69"/>
        <v>#N/A</v>
      </c>
      <c r="AL71" s="6" t="e">
        <f t="shared" si="69"/>
        <v>#N/A</v>
      </c>
      <c r="AM71" s="6" t="e">
        <f t="shared" si="69"/>
        <v>#N/A</v>
      </c>
      <c r="AN71" s="6" t="e">
        <f t="shared" si="69"/>
        <v>#N/A</v>
      </c>
      <c r="AO71" s="6" t="e">
        <f t="shared" si="69"/>
        <v>#N/A</v>
      </c>
      <c r="AP71" s="63"/>
    </row>
    <row r="72" spans="2:42" s="25" customFormat="1" hidden="1" x14ac:dyDescent="0.25">
      <c r="B72" s="22"/>
      <c r="C72" s="6"/>
      <c r="D72" s="23" t="s">
        <v>147</v>
      </c>
      <c r="E72" s="6" t="s">
        <v>196</v>
      </c>
      <c r="F72" s="6" t="e">
        <f t="shared" ref="F72:AC72" si="70">((NA())/210)*350</f>
        <v>#N/A</v>
      </c>
      <c r="G72" s="6" t="e">
        <f t="shared" si="70"/>
        <v>#N/A</v>
      </c>
      <c r="H72" s="6" t="e">
        <f t="shared" si="70"/>
        <v>#N/A</v>
      </c>
      <c r="I72" s="6" t="e">
        <f t="shared" si="70"/>
        <v>#N/A</v>
      </c>
      <c r="J72" s="6" t="e">
        <f t="shared" si="70"/>
        <v>#N/A</v>
      </c>
      <c r="K72" s="6" t="e">
        <f t="shared" si="70"/>
        <v>#N/A</v>
      </c>
      <c r="L72" s="6" t="e">
        <f t="shared" si="70"/>
        <v>#N/A</v>
      </c>
      <c r="M72" s="6" t="e">
        <f t="shared" si="70"/>
        <v>#N/A</v>
      </c>
      <c r="N72" s="6" t="e">
        <f t="shared" si="70"/>
        <v>#N/A</v>
      </c>
      <c r="O72" s="6" t="e">
        <f t="shared" si="70"/>
        <v>#N/A</v>
      </c>
      <c r="P72" s="6" t="e">
        <f t="shared" si="70"/>
        <v>#N/A</v>
      </c>
      <c r="Q72" s="6" t="e">
        <f t="shared" si="70"/>
        <v>#N/A</v>
      </c>
      <c r="R72" s="6" t="e">
        <f t="shared" si="70"/>
        <v>#N/A</v>
      </c>
      <c r="S72" s="6" t="e">
        <f t="shared" si="70"/>
        <v>#N/A</v>
      </c>
      <c r="T72" s="6" t="e">
        <f t="shared" si="70"/>
        <v>#N/A</v>
      </c>
      <c r="U72" s="6" t="e">
        <f t="shared" si="70"/>
        <v>#N/A</v>
      </c>
      <c r="V72" s="6" t="e">
        <f t="shared" si="70"/>
        <v>#N/A</v>
      </c>
      <c r="W72" s="6" t="e">
        <f t="shared" si="70"/>
        <v>#N/A</v>
      </c>
      <c r="X72" s="6" t="e">
        <f t="shared" si="70"/>
        <v>#N/A</v>
      </c>
      <c r="Y72" s="6" t="e">
        <f t="shared" si="70"/>
        <v>#N/A</v>
      </c>
      <c r="Z72" s="6" t="e">
        <f t="shared" si="70"/>
        <v>#N/A</v>
      </c>
      <c r="AA72" s="6" t="e">
        <f t="shared" si="70"/>
        <v>#N/A</v>
      </c>
      <c r="AB72" s="6" t="e">
        <f t="shared" si="70"/>
        <v>#N/A</v>
      </c>
      <c r="AC72" s="6" t="e">
        <f t="shared" si="70"/>
        <v>#N/A</v>
      </c>
      <c r="AD72" s="6">
        <v>1272673.45</v>
      </c>
      <c r="AE72" s="6">
        <v>434684.87629936956</v>
      </c>
      <c r="AF72" s="6">
        <v>119879.60605051529</v>
      </c>
      <c r="AG72" s="6">
        <v>50164.975327769127</v>
      </c>
      <c r="AH72" s="6">
        <v>33368.969043315701</v>
      </c>
      <c r="AI72" s="6">
        <v>61206.067044143245</v>
      </c>
      <c r="AJ72" s="6">
        <v>135677.13541463579</v>
      </c>
      <c r="AK72" s="6">
        <v>349417.67318227014</v>
      </c>
      <c r="AL72" s="6">
        <v>663317.089054571</v>
      </c>
      <c r="AM72" s="6">
        <v>1047025.6427858694</v>
      </c>
      <c r="AN72" s="6">
        <v>1682819.1539778849</v>
      </c>
      <c r="AO72" s="6">
        <v>4085877.467256194</v>
      </c>
      <c r="AP72" s="24"/>
    </row>
    <row r="73" spans="2:42" x14ac:dyDescent="0.25">
      <c r="B73" s="64"/>
      <c r="C73" s="65"/>
      <c r="D73" s="104" t="s">
        <v>821</v>
      </c>
      <c r="E73" s="6" t="s">
        <v>118</v>
      </c>
      <c r="F73" s="67">
        <v>432292.3666666667</v>
      </c>
      <c r="G73" s="67">
        <v>471813.26666666672</v>
      </c>
      <c r="H73" s="67">
        <v>534578.66666666674</v>
      </c>
      <c r="I73" s="67">
        <v>500887.7666666666</v>
      </c>
      <c r="J73" s="67">
        <v>500285.08333333331</v>
      </c>
      <c r="K73" s="67">
        <v>437081.86666666664</v>
      </c>
      <c r="L73" s="67">
        <v>415285.38333333336</v>
      </c>
      <c r="M73" s="67">
        <v>415307.2</v>
      </c>
      <c r="N73" s="67">
        <v>418616.28333333333</v>
      </c>
      <c r="O73" s="67">
        <v>419704.81666666671</v>
      </c>
      <c r="P73" s="67">
        <v>404017.89999999997</v>
      </c>
      <c r="Q73" s="67">
        <v>436972.6</v>
      </c>
      <c r="R73" s="67">
        <v>351830.2333333334</v>
      </c>
      <c r="S73" s="67">
        <v>373585.51666666666</v>
      </c>
      <c r="T73" s="67">
        <v>412880.83333333331</v>
      </c>
      <c r="U73" s="67">
        <v>417434.7</v>
      </c>
      <c r="V73" s="67">
        <v>425568.05</v>
      </c>
      <c r="W73" s="67">
        <v>357417.96666666667</v>
      </c>
      <c r="X73" s="67">
        <v>385558.41666666663</v>
      </c>
      <c r="Y73" s="67">
        <v>352994.76666666666</v>
      </c>
      <c r="Z73" s="67">
        <v>391884.23333333334</v>
      </c>
      <c r="AA73" s="67">
        <v>423527.86666666664</v>
      </c>
      <c r="AB73" s="67">
        <v>430129.33333333337</v>
      </c>
      <c r="AC73" s="67">
        <v>457869.31666666665</v>
      </c>
      <c r="AD73" s="67">
        <v>374158.3</v>
      </c>
      <c r="AE73" s="6" t="e">
        <f>((NA())/210)*350</f>
        <v>#N/A</v>
      </c>
      <c r="AF73" s="6" t="e">
        <f t="shared" ref="AF73:AO73" si="71">((NA())*350)/210</f>
        <v>#N/A</v>
      </c>
      <c r="AG73" s="6" t="e">
        <f t="shared" si="71"/>
        <v>#N/A</v>
      </c>
      <c r="AH73" s="6" t="e">
        <f t="shared" si="71"/>
        <v>#N/A</v>
      </c>
      <c r="AI73" s="6" t="e">
        <f t="shared" si="71"/>
        <v>#N/A</v>
      </c>
      <c r="AJ73" s="6" t="e">
        <f t="shared" si="71"/>
        <v>#N/A</v>
      </c>
      <c r="AK73" s="6" t="e">
        <f t="shared" si="71"/>
        <v>#N/A</v>
      </c>
      <c r="AL73" s="6" t="e">
        <f t="shared" si="71"/>
        <v>#N/A</v>
      </c>
      <c r="AM73" s="6" t="e">
        <f t="shared" si="71"/>
        <v>#N/A</v>
      </c>
      <c r="AN73" s="6" t="e">
        <f t="shared" si="71"/>
        <v>#N/A</v>
      </c>
      <c r="AO73" s="6" t="e">
        <f t="shared" si="71"/>
        <v>#N/A</v>
      </c>
      <c r="AP73" s="63"/>
    </row>
    <row r="74" spans="2:42" s="25" customFormat="1" hidden="1" x14ac:dyDescent="0.25">
      <c r="B74" s="22"/>
      <c r="C74" s="6"/>
      <c r="D74" s="23" t="s">
        <v>155</v>
      </c>
      <c r="E74" s="6" t="s">
        <v>197</v>
      </c>
      <c r="F74" s="6" t="e">
        <f t="shared" ref="F74:AC74" si="72">((NA())/210)*350</f>
        <v>#N/A</v>
      </c>
      <c r="G74" s="6" t="e">
        <f t="shared" si="72"/>
        <v>#N/A</v>
      </c>
      <c r="H74" s="6" t="e">
        <f t="shared" si="72"/>
        <v>#N/A</v>
      </c>
      <c r="I74" s="6" t="e">
        <f t="shared" si="72"/>
        <v>#N/A</v>
      </c>
      <c r="J74" s="6" t="e">
        <f t="shared" si="72"/>
        <v>#N/A</v>
      </c>
      <c r="K74" s="6" t="e">
        <f t="shared" si="72"/>
        <v>#N/A</v>
      </c>
      <c r="L74" s="6" t="e">
        <f t="shared" si="72"/>
        <v>#N/A</v>
      </c>
      <c r="M74" s="6" t="e">
        <f t="shared" si="72"/>
        <v>#N/A</v>
      </c>
      <c r="N74" s="6" t="e">
        <f t="shared" si="72"/>
        <v>#N/A</v>
      </c>
      <c r="O74" s="6" t="e">
        <f t="shared" si="72"/>
        <v>#N/A</v>
      </c>
      <c r="P74" s="6" t="e">
        <f t="shared" si="72"/>
        <v>#N/A</v>
      </c>
      <c r="Q74" s="6" t="e">
        <f t="shared" si="72"/>
        <v>#N/A</v>
      </c>
      <c r="R74" s="6" t="e">
        <f t="shared" si="72"/>
        <v>#N/A</v>
      </c>
      <c r="S74" s="6" t="e">
        <f t="shared" si="72"/>
        <v>#N/A</v>
      </c>
      <c r="T74" s="6" t="e">
        <f t="shared" si="72"/>
        <v>#N/A</v>
      </c>
      <c r="U74" s="6" t="e">
        <f t="shared" si="72"/>
        <v>#N/A</v>
      </c>
      <c r="V74" s="6" t="e">
        <f t="shared" si="72"/>
        <v>#N/A</v>
      </c>
      <c r="W74" s="6" t="e">
        <f t="shared" si="72"/>
        <v>#N/A</v>
      </c>
      <c r="X74" s="6" t="e">
        <f t="shared" si="72"/>
        <v>#N/A</v>
      </c>
      <c r="Y74" s="6" t="e">
        <f t="shared" si="72"/>
        <v>#N/A</v>
      </c>
      <c r="Z74" s="6" t="e">
        <f t="shared" si="72"/>
        <v>#N/A</v>
      </c>
      <c r="AA74" s="6" t="e">
        <f t="shared" si="72"/>
        <v>#N/A</v>
      </c>
      <c r="AB74" s="6" t="e">
        <f t="shared" si="72"/>
        <v>#N/A</v>
      </c>
      <c r="AC74" s="6" t="e">
        <f t="shared" si="72"/>
        <v>#N/A</v>
      </c>
      <c r="AD74" s="6">
        <v>374158.3</v>
      </c>
      <c r="AE74" s="6">
        <v>374414.65684595972</v>
      </c>
      <c r="AF74" s="6">
        <v>417684.25458686025</v>
      </c>
      <c r="AG74" s="6">
        <v>405640.547376887</v>
      </c>
      <c r="AH74" s="6">
        <v>408833.52970179426</v>
      </c>
      <c r="AI74" s="6">
        <v>350923.74412634264</v>
      </c>
      <c r="AJ74" s="6">
        <v>351447.28323173965</v>
      </c>
      <c r="AK74" s="6">
        <v>333990.358659597</v>
      </c>
      <c r="AL74" s="6">
        <v>349041.59035256121</v>
      </c>
      <c r="AM74" s="6">
        <v>360100.0391367962</v>
      </c>
      <c r="AN74" s="6">
        <v>353254.45606350678</v>
      </c>
      <c r="AO74" s="6">
        <v>375011.72895474383</v>
      </c>
      <c r="AP74" s="24"/>
    </row>
    <row r="75" spans="2:42" x14ac:dyDescent="0.25">
      <c r="B75" s="64"/>
      <c r="C75" s="65"/>
      <c r="D75" s="104" t="s">
        <v>822</v>
      </c>
      <c r="E75" s="6" t="s">
        <v>227</v>
      </c>
      <c r="F75" s="67">
        <v>7000</v>
      </c>
      <c r="G75" s="67">
        <v>7216.666666666667</v>
      </c>
      <c r="H75" s="67">
        <v>5033.333333333333</v>
      </c>
      <c r="I75" s="67">
        <v>6333.333333333333</v>
      </c>
      <c r="J75" s="67">
        <v>5983.333333333333</v>
      </c>
      <c r="K75" s="67">
        <v>5897.5333333333338</v>
      </c>
      <c r="L75" s="67">
        <v>5942.5999999999995</v>
      </c>
      <c r="M75" s="67">
        <v>6518.5</v>
      </c>
      <c r="N75" s="67">
        <v>5925.916666666667</v>
      </c>
      <c r="O75" s="67">
        <v>6192.5999999999995</v>
      </c>
      <c r="P75" s="67">
        <v>5216.666666666667</v>
      </c>
      <c r="Q75" s="67">
        <v>5066.666666666667</v>
      </c>
      <c r="R75" s="67">
        <v>4900</v>
      </c>
      <c r="S75" s="67">
        <v>4283.333333333333</v>
      </c>
      <c r="T75" s="67">
        <v>5316.6666666666661</v>
      </c>
      <c r="U75" s="67">
        <v>4850</v>
      </c>
      <c r="V75" s="67">
        <v>5266.666666666667</v>
      </c>
      <c r="W75" s="67">
        <v>5566.666666666667</v>
      </c>
      <c r="X75" s="67">
        <v>7233.3333333333339</v>
      </c>
      <c r="Y75" s="67">
        <v>7149.9999999999991</v>
      </c>
      <c r="Z75" s="67">
        <v>5583.333333333333</v>
      </c>
      <c r="AA75" s="67">
        <v>3466.666666666667</v>
      </c>
      <c r="AB75" s="67">
        <v>4516.666666666667</v>
      </c>
      <c r="AC75" s="67">
        <v>4633.333333333333</v>
      </c>
      <c r="AD75" s="67">
        <v>4333.333333333333</v>
      </c>
      <c r="AE75" s="6" t="e">
        <f>((NA())/210)*350</f>
        <v>#N/A</v>
      </c>
      <c r="AF75" s="6" t="e">
        <f t="shared" ref="AF75:AO75" si="73">((NA())*350)/210</f>
        <v>#N/A</v>
      </c>
      <c r="AG75" s="6" t="e">
        <f t="shared" si="73"/>
        <v>#N/A</v>
      </c>
      <c r="AH75" s="6" t="e">
        <f t="shared" si="73"/>
        <v>#N/A</v>
      </c>
      <c r="AI75" s="6" t="e">
        <f t="shared" si="73"/>
        <v>#N/A</v>
      </c>
      <c r="AJ75" s="6" t="e">
        <f t="shared" si="73"/>
        <v>#N/A</v>
      </c>
      <c r="AK75" s="6" t="e">
        <f t="shared" si="73"/>
        <v>#N/A</v>
      </c>
      <c r="AL75" s="6" t="e">
        <f t="shared" si="73"/>
        <v>#N/A</v>
      </c>
      <c r="AM75" s="6" t="e">
        <f t="shared" si="73"/>
        <v>#N/A</v>
      </c>
      <c r="AN75" s="6" t="e">
        <f t="shared" si="73"/>
        <v>#N/A</v>
      </c>
      <c r="AO75" s="6" t="e">
        <f t="shared" si="73"/>
        <v>#N/A</v>
      </c>
      <c r="AP75" s="63"/>
    </row>
    <row r="76" spans="2:42" s="25" customFormat="1" hidden="1" x14ac:dyDescent="0.25">
      <c r="B76" s="22"/>
      <c r="C76" s="6"/>
      <c r="D76" s="23" t="s">
        <v>157</v>
      </c>
      <c r="E76" s="6" t="s">
        <v>228</v>
      </c>
      <c r="F76" s="6" t="e">
        <f t="shared" ref="F76:AC76" si="74">((NA())/210)*350</f>
        <v>#N/A</v>
      </c>
      <c r="G76" s="6" t="e">
        <f t="shared" si="74"/>
        <v>#N/A</v>
      </c>
      <c r="H76" s="6" t="e">
        <f t="shared" si="74"/>
        <v>#N/A</v>
      </c>
      <c r="I76" s="6" t="e">
        <f t="shared" si="74"/>
        <v>#N/A</v>
      </c>
      <c r="J76" s="6" t="e">
        <f t="shared" si="74"/>
        <v>#N/A</v>
      </c>
      <c r="K76" s="6" t="e">
        <f t="shared" si="74"/>
        <v>#N/A</v>
      </c>
      <c r="L76" s="6" t="e">
        <f t="shared" si="74"/>
        <v>#N/A</v>
      </c>
      <c r="M76" s="6" t="e">
        <f t="shared" si="74"/>
        <v>#N/A</v>
      </c>
      <c r="N76" s="6" t="e">
        <f t="shared" si="74"/>
        <v>#N/A</v>
      </c>
      <c r="O76" s="6" t="e">
        <f t="shared" si="74"/>
        <v>#N/A</v>
      </c>
      <c r="P76" s="6" t="e">
        <f t="shared" si="74"/>
        <v>#N/A</v>
      </c>
      <c r="Q76" s="6" t="e">
        <f t="shared" si="74"/>
        <v>#N/A</v>
      </c>
      <c r="R76" s="6" t="e">
        <f t="shared" si="74"/>
        <v>#N/A</v>
      </c>
      <c r="S76" s="6" t="e">
        <f t="shared" si="74"/>
        <v>#N/A</v>
      </c>
      <c r="T76" s="6" t="e">
        <f t="shared" si="74"/>
        <v>#N/A</v>
      </c>
      <c r="U76" s="6" t="e">
        <f t="shared" si="74"/>
        <v>#N/A</v>
      </c>
      <c r="V76" s="6" t="e">
        <f t="shared" si="74"/>
        <v>#N/A</v>
      </c>
      <c r="W76" s="6" t="e">
        <f t="shared" si="74"/>
        <v>#N/A</v>
      </c>
      <c r="X76" s="6" t="e">
        <f t="shared" si="74"/>
        <v>#N/A</v>
      </c>
      <c r="Y76" s="6" t="e">
        <f t="shared" si="74"/>
        <v>#N/A</v>
      </c>
      <c r="Z76" s="6" t="e">
        <f t="shared" si="74"/>
        <v>#N/A</v>
      </c>
      <c r="AA76" s="6" t="e">
        <f t="shared" si="74"/>
        <v>#N/A</v>
      </c>
      <c r="AB76" s="6" t="e">
        <f t="shared" si="74"/>
        <v>#N/A</v>
      </c>
      <c r="AC76" s="6" t="e">
        <f t="shared" si="74"/>
        <v>#N/A</v>
      </c>
      <c r="AD76" s="6">
        <v>4333.333333333333</v>
      </c>
      <c r="AE76" s="6">
        <v>4927.9156310510662</v>
      </c>
      <c r="AF76" s="6">
        <v>4438.3074307354382</v>
      </c>
      <c r="AG76" s="6">
        <v>4713.6703348734645</v>
      </c>
      <c r="AH76" s="6">
        <v>4713.6827376558031</v>
      </c>
      <c r="AI76" s="6">
        <v>4760.3491305006555</v>
      </c>
      <c r="AJ76" s="6">
        <v>5422.0541599519283</v>
      </c>
      <c r="AK76" s="6">
        <v>5576.3919085387797</v>
      </c>
      <c r="AL76" s="6">
        <v>4687.5394304966203</v>
      </c>
      <c r="AM76" s="6">
        <v>3907.8436385586483</v>
      </c>
      <c r="AN76" s="6">
        <v>3926.6644337092312</v>
      </c>
      <c r="AO76" s="6">
        <v>3857.9947684992931</v>
      </c>
      <c r="AP76" s="24"/>
    </row>
    <row r="77" spans="2:42" x14ac:dyDescent="0.25">
      <c r="B77" s="64"/>
      <c r="C77" s="65"/>
      <c r="D77" s="104" t="s">
        <v>823</v>
      </c>
      <c r="E77" s="6" t="s">
        <v>39</v>
      </c>
      <c r="F77" s="67">
        <v>249291.15000000002</v>
      </c>
      <c r="G77" s="67">
        <v>396112.15</v>
      </c>
      <c r="H77" s="67">
        <v>488535.89999999997</v>
      </c>
      <c r="I77" s="67">
        <v>288712.58333333331</v>
      </c>
      <c r="J77" s="67">
        <v>283962.84999999998</v>
      </c>
      <c r="K77" s="67">
        <v>282811.51666666666</v>
      </c>
      <c r="L77" s="67">
        <v>309879.51666666666</v>
      </c>
      <c r="M77" s="67">
        <v>336805.16666666669</v>
      </c>
      <c r="N77" s="67">
        <v>282810.78333333333</v>
      </c>
      <c r="O77" s="67">
        <v>266793.95</v>
      </c>
      <c r="P77" s="67">
        <v>281368.65000000002</v>
      </c>
      <c r="Q77" s="67">
        <v>516328.73333333334</v>
      </c>
      <c r="R77" s="67">
        <v>232465.3666666667</v>
      </c>
      <c r="S77" s="67">
        <v>399752.91666666669</v>
      </c>
      <c r="T77" s="67">
        <v>496725.33333333337</v>
      </c>
      <c r="U77" s="67">
        <v>283483.26666666666</v>
      </c>
      <c r="V77" s="67">
        <v>273831.83333333331</v>
      </c>
      <c r="W77" s="67">
        <v>279103.36666666664</v>
      </c>
      <c r="X77" s="67">
        <v>308182.89999999997</v>
      </c>
      <c r="Y77" s="67">
        <v>327421.40000000002</v>
      </c>
      <c r="Z77" s="67">
        <v>252981.19999999998</v>
      </c>
      <c r="AA77" s="67">
        <v>264047.43333333335</v>
      </c>
      <c r="AB77" s="67">
        <v>291256.33333333331</v>
      </c>
      <c r="AC77" s="67">
        <v>647099.85</v>
      </c>
      <c r="AD77" s="67">
        <v>246948.46666666665</v>
      </c>
      <c r="AE77" s="6" t="e">
        <f>((NA())/210)*350</f>
        <v>#N/A</v>
      </c>
      <c r="AF77" s="6" t="e">
        <f t="shared" ref="AF77:AO77" si="75">((NA())*350)/210</f>
        <v>#N/A</v>
      </c>
      <c r="AG77" s="6" t="e">
        <f t="shared" si="75"/>
        <v>#N/A</v>
      </c>
      <c r="AH77" s="6" t="e">
        <f t="shared" si="75"/>
        <v>#N/A</v>
      </c>
      <c r="AI77" s="6" t="e">
        <f t="shared" si="75"/>
        <v>#N/A</v>
      </c>
      <c r="AJ77" s="6" t="e">
        <f t="shared" si="75"/>
        <v>#N/A</v>
      </c>
      <c r="AK77" s="6" t="e">
        <f t="shared" si="75"/>
        <v>#N/A</v>
      </c>
      <c r="AL77" s="6" t="e">
        <f t="shared" si="75"/>
        <v>#N/A</v>
      </c>
      <c r="AM77" s="6" t="e">
        <f t="shared" si="75"/>
        <v>#N/A</v>
      </c>
      <c r="AN77" s="6" t="e">
        <f t="shared" si="75"/>
        <v>#N/A</v>
      </c>
      <c r="AO77" s="6" t="e">
        <f t="shared" si="75"/>
        <v>#N/A</v>
      </c>
      <c r="AP77" s="63"/>
    </row>
    <row r="78" spans="2:42" s="25" customFormat="1" hidden="1" x14ac:dyDescent="0.25">
      <c r="B78" s="22"/>
      <c r="C78" s="6"/>
      <c r="D78" s="23" t="s">
        <v>159</v>
      </c>
      <c r="E78" s="6" t="s">
        <v>198</v>
      </c>
      <c r="F78" s="6" t="e">
        <f t="shared" ref="F78:AC78" si="76">((NA())/210)*350</f>
        <v>#N/A</v>
      </c>
      <c r="G78" s="6" t="e">
        <f t="shared" si="76"/>
        <v>#N/A</v>
      </c>
      <c r="H78" s="6" t="e">
        <f t="shared" si="76"/>
        <v>#N/A</v>
      </c>
      <c r="I78" s="6" t="e">
        <f t="shared" si="76"/>
        <v>#N/A</v>
      </c>
      <c r="J78" s="6" t="e">
        <f t="shared" si="76"/>
        <v>#N/A</v>
      </c>
      <c r="K78" s="6" t="e">
        <f t="shared" si="76"/>
        <v>#N/A</v>
      </c>
      <c r="L78" s="6" t="e">
        <f t="shared" si="76"/>
        <v>#N/A</v>
      </c>
      <c r="M78" s="6" t="e">
        <f t="shared" si="76"/>
        <v>#N/A</v>
      </c>
      <c r="N78" s="6" t="e">
        <f t="shared" si="76"/>
        <v>#N/A</v>
      </c>
      <c r="O78" s="6" t="e">
        <f t="shared" si="76"/>
        <v>#N/A</v>
      </c>
      <c r="P78" s="6" t="e">
        <f t="shared" si="76"/>
        <v>#N/A</v>
      </c>
      <c r="Q78" s="6" t="e">
        <f t="shared" si="76"/>
        <v>#N/A</v>
      </c>
      <c r="R78" s="6" t="e">
        <f t="shared" si="76"/>
        <v>#N/A</v>
      </c>
      <c r="S78" s="6" t="e">
        <f t="shared" si="76"/>
        <v>#N/A</v>
      </c>
      <c r="T78" s="6" t="e">
        <f t="shared" si="76"/>
        <v>#N/A</v>
      </c>
      <c r="U78" s="6" t="e">
        <f t="shared" si="76"/>
        <v>#N/A</v>
      </c>
      <c r="V78" s="6" t="e">
        <f t="shared" si="76"/>
        <v>#N/A</v>
      </c>
      <c r="W78" s="6" t="e">
        <f t="shared" si="76"/>
        <v>#N/A</v>
      </c>
      <c r="X78" s="6" t="e">
        <f t="shared" si="76"/>
        <v>#N/A</v>
      </c>
      <c r="Y78" s="6" t="e">
        <f t="shared" si="76"/>
        <v>#N/A</v>
      </c>
      <c r="Z78" s="6" t="e">
        <f t="shared" si="76"/>
        <v>#N/A</v>
      </c>
      <c r="AA78" s="6" t="e">
        <f t="shared" si="76"/>
        <v>#N/A</v>
      </c>
      <c r="AB78" s="6" t="e">
        <f t="shared" si="76"/>
        <v>#N/A</v>
      </c>
      <c r="AC78" s="6" t="e">
        <f t="shared" si="76"/>
        <v>#N/A</v>
      </c>
      <c r="AD78" s="6">
        <v>246948.46666666665</v>
      </c>
      <c r="AE78" s="6">
        <v>392764.40180614602</v>
      </c>
      <c r="AF78" s="6">
        <v>489637.98974467057</v>
      </c>
      <c r="AG78" s="6">
        <v>290262.94795914245</v>
      </c>
      <c r="AH78" s="6">
        <v>281164.6911956268</v>
      </c>
      <c r="AI78" s="6">
        <v>281093.27668116719</v>
      </c>
      <c r="AJ78" s="6">
        <v>306593.80609543208</v>
      </c>
      <c r="AK78" s="6">
        <v>327954.74776151852</v>
      </c>
      <c r="AL78" s="6">
        <v>264452.05310912913</v>
      </c>
      <c r="AM78" s="6">
        <v>259318.09871335453</v>
      </c>
      <c r="AN78" s="6">
        <v>275665.05661787849</v>
      </c>
      <c r="AO78" s="6">
        <v>552682.41508169821</v>
      </c>
      <c r="AP78" s="24"/>
    </row>
    <row r="79" spans="2:42" x14ac:dyDescent="0.25">
      <c r="B79" s="64"/>
      <c r="C79" s="65"/>
      <c r="D79" s="104" t="s">
        <v>825</v>
      </c>
      <c r="E79" s="6" t="s">
        <v>40</v>
      </c>
      <c r="F79" s="67">
        <v>56657.466666666667</v>
      </c>
      <c r="G79" s="67">
        <v>56636.416666666664</v>
      </c>
      <c r="H79" s="67">
        <v>60503.383333333324</v>
      </c>
      <c r="I79" s="67">
        <v>49857.483333333337</v>
      </c>
      <c r="J79" s="67">
        <v>56703.05</v>
      </c>
      <c r="K79" s="67">
        <v>50065.833333333328</v>
      </c>
      <c r="L79" s="67">
        <v>55436.016666666663</v>
      </c>
      <c r="M79" s="67">
        <v>59024.799999999988</v>
      </c>
      <c r="N79" s="67">
        <v>59882.166666666672</v>
      </c>
      <c r="O79" s="67">
        <v>53336.383333333331</v>
      </c>
      <c r="P79" s="67">
        <v>46434.549999999996</v>
      </c>
      <c r="Q79" s="67">
        <v>64200.133333333331</v>
      </c>
      <c r="R79" s="67">
        <v>28377.65</v>
      </c>
      <c r="S79" s="67">
        <v>37876.76666666667</v>
      </c>
      <c r="T79" s="67">
        <v>49759.266666666663</v>
      </c>
      <c r="U79" s="67">
        <v>44975.4</v>
      </c>
      <c r="V79" s="67">
        <v>38320.033333333333</v>
      </c>
      <c r="W79" s="67">
        <v>38193.383333333331</v>
      </c>
      <c r="X79" s="67">
        <v>41543.933333333334</v>
      </c>
      <c r="Y79" s="67">
        <v>30962.616666666669</v>
      </c>
      <c r="Z79" s="67">
        <v>26906.383333333331</v>
      </c>
      <c r="AA79" s="67">
        <v>36044.566666666673</v>
      </c>
      <c r="AB79" s="67">
        <v>41100.250000000007</v>
      </c>
      <c r="AC79" s="67">
        <v>74837.916666666672</v>
      </c>
      <c r="AD79" s="67">
        <v>37050.550000000003</v>
      </c>
      <c r="AE79" s="6" t="e">
        <f>((NA())/210)*350</f>
        <v>#N/A</v>
      </c>
      <c r="AF79" s="6" t="e">
        <f t="shared" ref="AF79:AO79" si="77">((NA())*350)/210</f>
        <v>#N/A</v>
      </c>
      <c r="AG79" s="6" t="e">
        <f t="shared" si="77"/>
        <v>#N/A</v>
      </c>
      <c r="AH79" s="6" t="e">
        <f t="shared" si="77"/>
        <v>#N/A</v>
      </c>
      <c r="AI79" s="6" t="e">
        <f t="shared" si="77"/>
        <v>#N/A</v>
      </c>
      <c r="AJ79" s="6" t="e">
        <f t="shared" si="77"/>
        <v>#N/A</v>
      </c>
      <c r="AK79" s="6" t="e">
        <f t="shared" si="77"/>
        <v>#N/A</v>
      </c>
      <c r="AL79" s="6" t="e">
        <f t="shared" si="77"/>
        <v>#N/A</v>
      </c>
      <c r="AM79" s="6" t="e">
        <f t="shared" si="77"/>
        <v>#N/A</v>
      </c>
      <c r="AN79" s="6" t="e">
        <f t="shared" si="77"/>
        <v>#N/A</v>
      </c>
      <c r="AO79" s="6" t="e">
        <f t="shared" si="77"/>
        <v>#N/A</v>
      </c>
      <c r="AP79" s="63"/>
    </row>
    <row r="80" spans="2:42" s="25" customFormat="1" hidden="1" x14ac:dyDescent="0.25">
      <c r="B80" s="22"/>
      <c r="C80" s="6"/>
      <c r="D80" s="23" t="s">
        <v>161</v>
      </c>
      <c r="E80" s="6" t="s">
        <v>199</v>
      </c>
      <c r="F80" s="6" t="e">
        <f t="shared" ref="F80:AC80" si="78">((NA())/210)*350</f>
        <v>#N/A</v>
      </c>
      <c r="G80" s="6" t="e">
        <f t="shared" si="78"/>
        <v>#N/A</v>
      </c>
      <c r="H80" s="6" t="e">
        <f t="shared" si="78"/>
        <v>#N/A</v>
      </c>
      <c r="I80" s="6" t="e">
        <f t="shared" si="78"/>
        <v>#N/A</v>
      </c>
      <c r="J80" s="6" t="e">
        <f t="shared" si="78"/>
        <v>#N/A</v>
      </c>
      <c r="K80" s="6" t="e">
        <f t="shared" si="78"/>
        <v>#N/A</v>
      </c>
      <c r="L80" s="6" t="e">
        <f t="shared" si="78"/>
        <v>#N/A</v>
      </c>
      <c r="M80" s="6" t="e">
        <f t="shared" si="78"/>
        <v>#N/A</v>
      </c>
      <c r="N80" s="6" t="e">
        <f t="shared" si="78"/>
        <v>#N/A</v>
      </c>
      <c r="O80" s="6" t="e">
        <f t="shared" si="78"/>
        <v>#N/A</v>
      </c>
      <c r="P80" s="6" t="e">
        <f t="shared" si="78"/>
        <v>#N/A</v>
      </c>
      <c r="Q80" s="6" t="e">
        <f t="shared" si="78"/>
        <v>#N/A</v>
      </c>
      <c r="R80" s="6" t="e">
        <f t="shared" si="78"/>
        <v>#N/A</v>
      </c>
      <c r="S80" s="6" t="e">
        <f t="shared" si="78"/>
        <v>#N/A</v>
      </c>
      <c r="T80" s="6" t="e">
        <f t="shared" si="78"/>
        <v>#N/A</v>
      </c>
      <c r="U80" s="6" t="e">
        <f t="shared" si="78"/>
        <v>#N/A</v>
      </c>
      <c r="V80" s="6" t="e">
        <f t="shared" si="78"/>
        <v>#N/A</v>
      </c>
      <c r="W80" s="6" t="e">
        <f t="shared" si="78"/>
        <v>#N/A</v>
      </c>
      <c r="X80" s="6" t="e">
        <f t="shared" si="78"/>
        <v>#N/A</v>
      </c>
      <c r="Y80" s="6" t="e">
        <f t="shared" si="78"/>
        <v>#N/A</v>
      </c>
      <c r="Z80" s="6" t="e">
        <f t="shared" si="78"/>
        <v>#N/A</v>
      </c>
      <c r="AA80" s="6" t="e">
        <f t="shared" si="78"/>
        <v>#N/A</v>
      </c>
      <c r="AB80" s="6" t="e">
        <f t="shared" si="78"/>
        <v>#N/A</v>
      </c>
      <c r="AC80" s="6" t="e">
        <f t="shared" si="78"/>
        <v>#N/A</v>
      </c>
      <c r="AD80" s="6">
        <v>37050.550000000003</v>
      </c>
      <c r="AE80" s="6">
        <v>37109.557889910626</v>
      </c>
      <c r="AF80" s="6">
        <v>42755.13487414502</v>
      </c>
      <c r="AG80" s="6">
        <v>36412.69620283557</v>
      </c>
      <c r="AH80" s="6">
        <v>35792.987086690868</v>
      </c>
      <c r="AI80" s="6">
        <v>32827.197007466784</v>
      </c>
      <c r="AJ80" s="6">
        <v>35399.00220882547</v>
      </c>
      <c r="AK80" s="6">
        <v>32422.396242775023</v>
      </c>
      <c r="AL80" s="6">
        <v>31043.642300682968</v>
      </c>
      <c r="AM80" s="6">
        <v>31872.359024547073</v>
      </c>
      <c r="AN80" s="6">
        <v>30861.931581662619</v>
      </c>
      <c r="AO80" s="6">
        <v>48032.061282221788</v>
      </c>
      <c r="AP80" s="24"/>
    </row>
    <row r="81" spans="2:42" x14ac:dyDescent="0.25">
      <c r="B81" s="64"/>
      <c r="C81" s="65"/>
      <c r="D81" s="104" t="s">
        <v>826</v>
      </c>
      <c r="E81" s="6" t="s">
        <v>229</v>
      </c>
      <c r="F81" s="67">
        <v>1861433.6833333333</v>
      </c>
      <c r="G81" s="67">
        <v>2114364.0666666664</v>
      </c>
      <c r="H81" s="67">
        <v>2514291.1833333336</v>
      </c>
      <c r="I81" s="67">
        <v>2719235.1333333333</v>
      </c>
      <c r="J81" s="67">
        <v>3058029.1833333331</v>
      </c>
      <c r="K81" s="67">
        <v>3283459.8666666667</v>
      </c>
      <c r="L81" s="67">
        <v>3381275.0833333335</v>
      </c>
      <c r="M81" s="67">
        <v>3322536.2333333329</v>
      </c>
      <c r="N81" s="67">
        <v>3354067.0333333332</v>
      </c>
      <c r="O81" s="67">
        <v>3480705.916666667</v>
      </c>
      <c r="P81" s="67">
        <v>3083380.9666666668</v>
      </c>
      <c r="Q81" s="67">
        <v>3116702.5500000003</v>
      </c>
      <c r="R81" s="67">
        <v>2223731.1</v>
      </c>
      <c r="S81" s="67">
        <v>2615760.0333333332</v>
      </c>
      <c r="T81" s="67">
        <v>2803583.55</v>
      </c>
      <c r="U81" s="67">
        <v>2966112.5500000003</v>
      </c>
      <c r="V81" s="67">
        <v>2841207.15</v>
      </c>
      <c r="W81" s="67">
        <v>2918652.2333333334</v>
      </c>
      <c r="X81" s="67">
        <v>3095955.3666666667</v>
      </c>
      <c r="Y81" s="67">
        <v>3032019.3666666667</v>
      </c>
      <c r="Z81" s="67">
        <v>2954591.8666666667</v>
      </c>
      <c r="AA81" s="67">
        <v>3324892.8</v>
      </c>
      <c r="AB81" s="67">
        <v>2880851.6</v>
      </c>
      <c r="AC81" s="67">
        <v>3122956.6333333333</v>
      </c>
      <c r="AD81" s="67">
        <v>2334032.1333333333</v>
      </c>
      <c r="AE81" s="6" t="e">
        <f>((NA())/210)*350</f>
        <v>#N/A</v>
      </c>
      <c r="AF81" s="6" t="e">
        <f t="shared" ref="AF81:AO81" si="79">((NA())*350)/210</f>
        <v>#N/A</v>
      </c>
      <c r="AG81" s="6" t="e">
        <f t="shared" si="79"/>
        <v>#N/A</v>
      </c>
      <c r="AH81" s="6" t="e">
        <f t="shared" si="79"/>
        <v>#N/A</v>
      </c>
      <c r="AI81" s="6" t="e">
        <f t="shared" si="79"/>
        <v>#N/A</v>
      </c>
      <c r="AJ81" s="6" t="e">
        <f t="shared" si="79"/>
        <v>#N/A</v>
      </c>
      <c r="AK81" s="6" t="e">
        <f t="shared" si="79"/>
        <v>#N/A</v>
      </c>
      <c r="AL81" s="6" t="e">
        <f t="shared" si="79"/>
        <v>#N/A</v>
      </c>
      <c r="AM81" s="6" t="e">
        <f t="shared" si="79"/>
        <v>#N/A</v>
      </c>
      <c r="AN81" s="6" t="e">
        <f t="shared" si="79"/>
        <v>#N/A</v>
      </c>
      <c r="AO81" s="6" t="e">
        <f t="shared" si="79"/>
        <v>#N/A</v>
      </c>
      <c r="AP81" s="63"/>
    </row>
    <row r="82" spans="2:42" s="25" customFormat="1" hidden="1" x14ac:dyDescent="0.25">
      <c r="B82" s="22"/>
      <c r="C82" s="6"/>
      <c r="D82" s="23" t="s">
        <v>163</v>
      </c>
      <c r="E82" s="6" t="s">
        <v>230</v>
      </c>
      <c r="F82" s="6" t="e">
        <f t="shared" ref="F82:AC82" si="80">((NA())/210)*350</f>
        <v>#N/A</v>
      </c>
      <c r="G82" s="6" t="e">
        <f t="shared" si="80"/>
        <v>#N/A</v>
      </c>
      <c r="H82" s="6" t="e">
        <f t="shared" si="80"/>
        <v>#N/A</v>
      </c>
      <c r="I82" s="6" t="e">
        <f t="shared" si="80"/>
        <v>#N/A</v>
      </c>
      <c r="J82" s="6" t="e">
        <f t="shared" si="80"/>
        <v>#N/A</v>
      </c>
      <c r="K82" s="6" t="e">
        <f t="shared" si="80"/>
        <v>#N/A</v>
      </c>
      <c r="L82" s="6" t="e">
        <f t="shared" si="80"/>
        <v>#N/A</v>
      </c>
      <c r="M82" s="6" t="e">
        <f t="shared" si="80"/>
        <v>#N/A</v>
      </c>
      <c r="N82" s="6" t="e">
        <f t="shared" si="80"/>
        <v>#N/A</v>
      </c>
      <c r="O82" s="6" t="e">
        <f t="shared" si="80"/>
        <v>#N/A</v>
      </c>
      <c r="P82" s="6" t="e">
        <f t="shared" si="80"/>
        <v>#N/A</v>
      </c>
      <c r="Q82" s="6" t="e">
        <f t="shared" si="80"/>
        <v>#N/A</v>
      </c>
      <c r="R82" s="6" t="e">
        <f t="shared" si="80"/>
        <v>#N/A</v>
      </c>
      <c r="S82" s="6" t="e">
        <f t="shared" si="80"/>
        <v>#N/A</v>
      </c>
      <c r="T82" s="6" t="e">
        <f t="shared" si="80"/>
        <v>#N/A</v>
      </c>
      <c r="U82" s="6" t="e">
        <f t="shared" si="80"/>
        <v>#N/A</v>
      </c>
      <c r="V82" s="6" t="e">
        <f t="shared" si="80"/>
        <v>#N/A</v>
      </c>
      <c r="W82" s="6" t="e">
        <f t="shared" si="80"/>
        <v>#N/A</v>
      </c>
      <c r="X82" s="6" t="e">
        <f t="shared" si="80"/>
        <v>#N/A</v>
      </c>
      <c r="Y82" s="6" t="e">
        <f t="shared" si="80"/>
        <v>#N/A</v>
      </c>
      <c r="Z82" s="6" t="e">
        <f t="shared" si="80"/>
        <v>#N/A</v>
      </c>
      <c r="AA82" s="6" t="e">
        <f t="shared" si="80"/>
        <v>#N/A</v>
      </c>
      <c r="AB82" s="6" t="e">
        <f t="shared" si="80"/>
        <v>#N/A</v>
      </c>
      <c r="AC82" s="6" t="e">
        <f t="shared" si="80"/>
        <v>#N/A</v>
      </c>
      <c r="AD82" s="6">
        <v>2334032.1333333333</v>
      </c>
      <c r="AE82" s="6">
        <v>2381736.1690901481</v>
      </c>
      <c r="AF82" s="6">
        <v>2646811.2966769366</v>
      </c>
      <c r="AG82" s="6">
        <v>2811523.0230427026</v>
      </c>
      <c r="AH82" s="6">
        <v>2906112.1667261054</v>
      </c>
      <c r="AI82" s="6">
        <v>3059530.3208065219</v>
      </c>
      <c r="AJ82" s="6">
        <v>3212558.259873237</v>
      </c>
      <c r="AK82" s="6">
        <v>3176443.9027356296</v>
      </c>
      <c r="AL82" s="6">
        <v>3177429.014058189</v>
      </c>
      <c r="AM82" s="6">
        <v>3459215.1401992096</v>
      </c>
      <c r="AN82" s="6">
        <v>3072210.9305398515</v>
      </c>
      <c r="AO82" s="6">
        <v>3231492.3237677277</v>
      </c>
      <c r="AP82" s="24"/>
    </row>
    <row r="83" spans="2:42" x14ac:dyDescent="0.25">
      <c r="B83" s="64"/>
      <c r="C83" s="65"/>
      <c r="D83" s="104" t="s">
        <v>827</v>
      </c>
      <c r="E83" s="6" t="s">
        <v>41</v>
      </c>
      <c r="F83" s="67">
        <v>696387.86666666658</v>
      </c>
      <c r="G83" s="67">
        <v>709730.99999999988</v>
      </c>
      <c r="H83" s="67">
        <v>826642.63333333342</v>
      </c>
      <c r="I83" s="67">
        <v>1442792.6666666667</v>
      </c>
      <c r="J83" s="67">
        <v>2226214.5500000003</v>
      </c>
      <c r="K83" s="67">
        <v>2152086.2333333334</v>
      </c>
      <c r="L83" s="67">
        <v>2476828.3666666667</v>
      </c>
      <c r="M83" s="67">
        <v>2585257.1333333333</v>
      </c>
      <c r="N83" s="67">
        <v>1793893.4000000001</v>
      </c>
      <c r="O83" s="67">
        <v>1414761.05</v>
      </c>
      <c r="P83" s="67">
        <v>983289.93333333323</v>
      </c>
      <c r="Q83" s="67">
        <v>981215.41666666663</v>
      </c>
      <c r="R83" s="67">
        <v>668322.96666666667</v>
      </c>
      <c r="S83" s="67">
        <v>818300.45</v>
      </c>
      <c r="T83" s="67">
        <v>969743.04999999993</v>
      </c>
      <c r="U83" s="67">
        <v>1459274.9166666667</v>
      </c>
      <c r="V83" s="67">
        <v>1304837.05</v>
      </c>
      <c r="W83" s="67">
        <v>2378004.4499999997</v>
      </c>
      <c r="X83" s="67">
        <v>1622834.9333333331</v>
      </c>
      <c r="Y83" s="67">
        <v>2014530.3833333335</v>
      </c>
      <c r="Z83" s="67">
        <v>1341963.5</v>
      </c>
      <c r="AA83" s="67">
        <v>1186130.8833333333</v>
      </c>
      <c r="AB83" s="67">
        <v>920768.78333333333</v>
      </c>
      <c r="AC83" s="67">
        <v>962898.74999999988</v>
      </c>
      <c r="AD83" s="67">
        <v>735406.8666666667</v>
      </c>
      <c r="AE83" s="6" t="e">
        <f>((NA())/210)*350</f>
        <v>#N/A</v>
      </c>
      <c r="AF83" s="6" t="e">
        <f t="shared" ref="AF83:AO83" si="81">((NA())*350)/210</f>
        <v>#N/A</v>
      </c>
      <c r="AG83" s="6" t="e">
        <f t="shared" si="81"/>
        <v>#N/A</v>
      </c>
      <c r="AH83" s="6" t="e">
        <f t="shared" si="81"/>
        <v>#N/A</v>
      </c>
      <c r="AI83" s="6" t="e">
        <f t="shared" si="81"/>
        <v>#N/A</v>
      </c>
      <c r="AJ83" s="6" t="e">
        <f t="shared" si="81"/>
        <v>#N/A</v>
      </c>
      <c r="AK83" s="6" t="e">
        <f t="shared" si="81"/>
        <v>#N/A</v>
      </c>
      <c r="AL83" s="6" t="e">
        <f t="shared" si="81"/>
        <v>#N/A</v>
      </c>
      <c r="AM83" s="6" t="e">
        <f t="shared" si="81"/>
        <v>#N/A</v>
      </c>
      <c r="AN83" s="6" t="e">
        <f t="shared" si="81"/>
        <v>#N/A</v>
      </c>
      <c r="AO83" s="6" t="e">
        <f t="shared" si="81"/>
        <v>#N/A</v>
      </c>
      <c r="AP83" s="63"/>
    </row>
    <row r="84" spans="2:42" s="25" customFormat="1" hidden="1" x14ac:dyDescent="0.25">
      <c r="B84" s="22"/>
      <c r="C84" s="6"/>
      <c r="D84" s="23" t="s">
        <v>165</v>
      </c>
      <c r="E84" s="6" t="s">
        <v>200</v>
      </c>
      <c r="F84" s="6" t="e">
        <f t="shared" ref="F84:AC84" si="82">((NA())/210)*350</f>
        <v>#N/A</v>
      </c>
      <c r="G84" s="6" t="e">
        <f t="shared" si="82"/>
        <v>#N/A</v>
      </c>
      <c r="H84" s="6" t="e">
        <f t="shared" si="82"/>
        <v>#N/A</v>
      </c>
      <c r="I84" s="6" t="e">
        <f t="shared" si="82"/>
        <v>#N/A</v>
      </c>
      <c r="J84" s="6" t="e">
        <f t="shared" si="82"/>
        <v>#N/A</v>
      </c>
      <c r="K84" s="6" t="e">
        <f t="shared" si="82"/>
        <v>#N/A</v>
      </c>
      <c r="L84" s="6" t="e">
        <f t="shared" si="82"/>
        <v>#N/A</v>
      </c>
      <c r="M84" s="6" t="e">
        <f t="shared" si="82"/>
        <v>#N/A</v>
      </c>
      <c r="N84" s="6" t="e">
        <f t="shared" si="82"/>
        <v>#N/A</v>
      </c>
      <c r="O84" s="6" t="e">
        <f t="shared" si="82"/>
        <v>#N/A</v>
      </c>
      <c r="P84" s="6" t="e">
        <f t="shared" si="82"/>
        <v>#N/A</v>
      </c>
      <c r="Q84" s="6" t="e">
        <f t="shared" si="82"/>
        <v>#N/A</v>
      </c>
      <c r="R84" s="6" t="e">
        <f t="shared" si="82"/>
        <v>#N/A</v>
      </c>
      <c r="S84" s="6" t="e">
        <f t="shared" si="82"/>
        <v>#N/A</v>
      </c>
      <c r="T84" s="6" t="e">
        <f t="shared" si="82"/>
        <v>#N/A</v>
      </c>
      <c r="U84" s="6" t="e">
        <f t="shared" si="82"/>
        <v>#N/A</v>
      </c>
      <c r="V84" s="6" t="e">
        <f t="shared" si="82"/>
        <v>#N/A</v>
      </c>
      <c r="W84" s="6" t="e">
        <f t="shared" si="82"/>
        <v>#N/A</v>
      </c>
      <c r="X84" s="6" t="e">
        <f t="shared" si="82"/>
        <v>#N/A</v>
      </c>
      <c r="Y84" s="6" t="e">
        <f t="shared" si="82"/>
        <v>#N/A</v>
      </c>
      <c r="Z84" s="6" t="e">
        <f t="shared" si="82"/>
        <v>#N/A</v>
      </c>
      <c r="AA84" s="6" t="e">
        <f t="shared" si="82"/>
        <v>#N/A</v>
      </c>
      <c r="AB84" s="6" t="e">
        <f t="shared" si="82"/>
        <v>#N/A</v>
      </c>
      <c r="AC84" s="6" t="e">
        <f t="shared" si="82"/>
        <v>#N/A</v>
      </c>
      <c r="AD84" s="6">
        <v>735406.8666666667</v>
      </c>
      <c r="AE84" s="6">
        <v>628098.90678027784</v>
      </c>
      <c r="AF84" s="6">
        <v>710850.82014170394</v>
      </c>
      <c r="AG84" s="6">
        <v>1106310.0254429015</v>
      </c>
      <c r="AH84" s="6">
        <v>1321026.9630321483</v>
      </c>
      <c r="AI84" s="6">
        <v>1706760.8550126932</v>
      </c>
      <c r="AJ84" s="6">
        <v>1557029.056814187</v>
      </c>
      <c r="AK84" s="6">
        <v>1789742.8786315699</v>
      </c>
      <c r="AL84" s="6">
        <v>1265256.9417272883</v>
      </c>
      <c r="AM84" s="6">
        <v>1056487.6597511526</v>
      </c>
      <c r="AN84" s="6">
        <v>765079.84474484564</v>
      </c>
      <c r="AO84" s="6">
        <v>754865.59694660397</v>
      </c>
      <c r="AP84" s="24"/>
    </row>
    <row r="85" spans="2:42" x14ac:dyDescent="0.25">
      <c r="B85" s="64"/>
      <c r="C85" s="65"/>
      <c r="D85" s="104" t="s">
        <v>828</v>
      </c>
      <c r="E85" s="6" t="s">
        <v>42</v>
      </c>
      <c r="F85" s="67">
        <v>44305</v>
      </c>
      <c r="G85" s="67">
        <v>44272.3</v>
      </c>
      <c r="H85" s="67">
        <v>57100.483333333337</v>
      </c>
      <c r="I85" s="67">
        <v>73682.833333333328</v>
      </c>
      <c r="J85" s="67">
        <v>97620.900000000009</v>
      </c>
      <c r="K85" s="67">
        <v>147645.85</v>
      </c>
      <c r="L85" s="67">
        <v>182616.23333333334</v>
      </c>
      <c r="M85" s="67">
        <v>161667.56666666665</v>
      </c>
      <c r="N85" s="67">
        <v>137149.93333333335</v>
      </c>
      <c r="O85" s="67">
        <v>137749.66666666666</v>
      </c>
      <c r="P85" s="67">
        <v>136816.83333333334</v>
      </c>
      <c r="Q85" s="67">
        <v>130892.04999999999</v>
      </c>
      <c r="R85" s="67">
        <v>102050.46666666666</v>
      </c>
      <c r="S85" s="67">
        <v>108499.71666666667</v>
      </c>
      <c r="T85" s="67">
        <v>115146.84999999999</v>
      </c>
      <c r="U85" s="67">
        <v>126356.51666666666</v>
      </c>
      <c r="V85" s="67">
        <v>131864.20000000001</v>
      </c>
      <c r="W85" s="67">
        <v>192710.98333333331</v>
      </c>
      <c r="X85" s="67">
        <v>156934.08333333331</v>
      </c>
      <c r="Y85" s="67">
        <v>114338.55</v>
      </c>
      <c r="Z85" s="67">
        <v>141106.15000000002</v>
      </c>
      <c r="AA85" s="67">
        <v>93148.366666666654</v>
      </c>
      <c r="AB85" s="67">
        <v>104144.63333333333</v>
      </c>
      <c r="AC85" s="67">
        <v>106927.33333333333</v>
      </c>
      <c r="AD85" s="67">
        <v>87174.5</v>
      </c>
      <c r="AE85" s="6" t="e">
        <f>((NA())/210)*350</f>
        <v>#N/A</v>
      </c>
      <c r="AF85" s="6" t="e">
        <f t="shared" ref="AF85:AO85" si="83">((NA())*350)/210</f>
        <v>#N/A</v>
      </c>
      <c r="AG85" s="6" t="e">
        <f t="shared" si="83"/>
        <v>#N/A</v>
      </c>
      <c r="AH85" s="6" t="e">
        <f t="shared" si="83"/>
        <v>#N/A</v>
      </c>
      <c r="AI85" s="6" t="e">
        <f t="shared" si="83"/>
        <v>#N/A</v>
      </c>
      <c r="AJ85" s="6" t="e">
        <f t="shared" si="83"/>
        <v>#N/A</v>
      </c>
      <c r="AK85" s="6" t="e">
        <f t="shared" si="83"/>
        <v>#N/A</v>
      </c>
      <c r="AL85" s="6" t="e">
        <f t="shared" si="83"/>
        <v>#N/A</v>
      </c>
      <c r="AM85" s="6" t="e">
        <f t="shared" si="83"/>
        <v>#N/A</v>
      </c>
      <c r="AN85" s="6" t="e">
        <f t="shared" si="83"/>
        <v>#N/A</v>
      </c>
      <c r="AO85" s="6" t="e">
        <f t="shared" si="83"/>
        <v>#N/A</v>
      </c>
      <c r="AP85" s="63"/>
    </row>
    <row r="86" spans="2:42" s="25" customFormat="1" hidden="1" x14ac:dyDescent="0.25">
      <c r="B86" s="22"/>
      <c r="C86" s="6"/>
      <c r="D86" s="23" t="s">
        <v>167</v>
      </c>
      <c r="E86" s="6" t="s">
        <v>201</v>
      </c>
      <c r="F86" s="6" t="e">
        <f t="shared" ref="F86:AC86" si="84">((NA())/210)*350</f>
        <v>#N/A</v>
      </c>
      <c r="G86" s="6" t="e">
        <f t="shared" si="84"/>
        <v>#N/A</v>
      </c>
      <c r="H86" s="6" t="e">
        <f t="shared" si="84"/>
        <v>#N/A</v>
      </c>
      <c r="I86" s="6" t="e">
        <f t="shared" si="84"/>
        <v>#N/A</v>
      </c>
      <c r="J86" s="6" t="e">
        <f t="shared" si="84"/>
        <v>#N/A</v>
      </c>
      <c r="K86" s="6" t="e">
        <f t="shared" si="84"/>
        <v>#N/A</v>
      </c>
      <c r="L86" s="6" t="e">
        <f t="shared" si="84"/>
        <v>#N/A</v>
      </c>
      <c r="M86" s="6" t="e">
        <f t="shared" si="84"/>
        <v>#N/A</v>
      </c>
      <c r="N86" s="6" t="e">
        <f t="shared" si="84"/>
        <v>#N/A</v>
      </c>
      <c r="O86" s="6" t="e">
        <f t="shared" si="84"/>
        <v>#N/A</v>
      </c>
      <c r="P86" s="6" t="e">
        <f t="shared" si="84"/>
        <v>#N/A</v>
      </c>
      <c r="Q86" s="6" t="e">
        <f t="shared" si="84"/>
        <v>#N/A</v>
      </c>
      <c r="R86" s="6" t="e">
        <f t="shared" si="84"/>
        <v>#N/A</v>
      </c>
      <c r="S86" s="6" t="e">
        <f t="shared" si="84"/>
        <v>#N/A</v>
      </c>
      <c r="T86" s="6" t="e">
        <f t="shared" si="84"/>
        <v>#N/A</v>
      </c>
      <c r="U86" s="6" t="e">
        <f t="shared" si="84"/>
        <v>#N/A</v>
      </c>
      <c r="V86" s="6" t="e">
        <f t="shared" si="84"/>
        <v>#N/A</v>
      </c>
      <c r="W86" s="6" t="e">
        <f t="shared" si="84"/>
        <v>#N/A</v>
      </c>
      <c r="X86" s="6" t="e">
        <f t="shared" si="84"/>
        <v>#N/A</v>
      </c>
      <c r="Y86" s="6" t="e">
        <f t="shared" si="84"/>
        <v>#N/A</v>
      </c>
      <c r="Z86" s="6" t="e">
        <f t="shared" si="84"/>
        <v>#N/A</v>
      </c>
      <c r="AA86" s="6" t="e">
        <f t="shared" si="84"/>
        <v>#N/A</v>
      </c>
      <c r="AB86" s="6" t="e">
        <f t="shared" si="84"/>
        <v>#N/A</v>
      </c>
      <c r="AC86" s="6" t="e">
        <f t="shared" si="84"/>
        <v>#N/A</v>
      </c>
      <c r="AD86" s="6">
        <v>87174.5</v>
      </c>
      <c r="AE86" s="6">
        <v>82798.974460492143</v>
      </c>
      <c r="AF86" s="6">
        <v>91392.218372625794</v>
      </c>
      <c r="AG86" s="6">
        <v>104252.28016490767</v>
      </c>
      <c r="AH86" s="6">
        <v>117968.41195009257</v>
      </c>
      <c r="AI86" s="6">
        <v>173920.02554048959</v>
      </c>
      <c r="AJ86" s="6">
        <v>175734.55368386293</v>
      </c>
      <c r="AK86" s="6">
        <v>147038.1189322407</v>
      </c>
      <c r="AL86" s="6">
        <v>151576.73750762781</v>
      </c>
      <c r="AM86" s="6">
        <v>127294.64755528836</v>
      </c>
      <c r="AN86" s="6">
        <v>134625.07758252262</v>
      </c>
      <c r="AO86" s="6">
        <v>134698.8181705194</v>
      </c>
      <c r="AP86" s="24"/>
    </row>
    <row r="87" spans="2:42" x14ac:dyDescent="0.25">
      <c r="B87" s="64"/>
      <c r="C87" s="65"/>
      <c r="D87" s="104" t="s">
        <v>829</v>
      </c>
      <c r="E87" s="6" t="s">
        <v>43</v>
      </c>
      <c r="F87" s="67">
        <v>378817.03333333338</v>
      </c>
      <c r="G87" s="67">
        <v>372547.91666666669</v>
      </c>
      <c r="H87" s="67">
        <v>464838.28333333333</v>
      </c>
      <c r="I87" s="67">
        <v>527066.19999999995</v>
      </c>
      <c r="J87" s="67">
        <v>498034.16666666669</v>
      </c>
      <c r="K87" s="67">
        <v>427923.30000000005</v>
      </c>
      <c r="L87" s="67">
        <v>417240.66666666669</v>
      </c>
      <c r="M87" s="67">
        <v>489034.33333333326</v>
      </c>
      <c r="N87" s="67">
        <v>560141.6333333333</v>
      </c>
      <c r="O87" s="67">
        <v>596446.8833333333</v>
      </c>
      <c r="P87" s="67">
        <v>555841.15</v>
      </c>
      <c r="Q87" s="67">
        <v>608516.69999999995</v>
      </c>
      <c r="R87" s="67">
        <v>456042.61666666664</v>
      </c>
      <c r="S87" s="67">
        <v>546885.6166666667</v>
      </c>
      <c r="T87" s="67">
        <v>550206.08333333337</v>
      </c>
      <c r="U87" s="67">
        <v>647751.28333333333</v>
      </c>
      <c r="V87" s="67">
        <v>578792.06666666665</v>
      </c>
      <c r="W87" s="67">
        <v>479930.35000000003</v>
      </c>
      <c r="X87" s="67">
        <v>368844.7</v>
      </c>
      <c r="Y87" s="67">
        <v>519490.10000000003</v>
      </c>
      <c r="Z87" s="67">
        <v>528618</v>
      </c>
      <c r="AA87" s="67">
        <v>613795.18333333335</v>
      </c>
      <c r="AB87" s="67">
        <v>480738.76666666666</v>
      </c>
      <c r="AC87" s="67">
        <v>453020.65</v>
      </c>
      <c r="AD87" s="67">
        <v>461018.05000000005</v>
      </c>
      <c r="AE87" s="6" t="e">
        <f>((NA())/210)*350</f>
        <v>#N/A</v>
      </c>
      <c r="AF87" s="6" t="e">
        <f t="shared" ref="AF87:AO87" si="85">((NA())*350)/210</f>
        <v>#N/A</v>
      </c>
      <c r="AG87" s="6" t="e">
        <f t="shared" si="85"/>
        <v>#N/A</v>
      </c>
      <c r="AH87" s="6" t="e">
        <f t="shared" si="85"/>
        <v>#N/A</v>
      </c>
      <c r="AI87" s="6" t="e">
        <f t="shared" si="85"/>
        <v>#N/A</v>
      </c>
      <c r="AJ87" s="6" t="e">
        <f t="shared" si="85"/>
        <v>#N/A</v>
      </c>
      <c r="AK87" s="6" t="e">
        <f t="shared" si="85"/>
        <v>#N/A</v>
      </c>
      <c r="AL87" s="6" t="e">
        <f t="shared" si="85"/>
        <v>#N/A</v>
      </c>
      <c r="AM87" s="6" t="e">
        <f t="shared" si="85"/>
        <v>#N/A</v>
      </c>
      <c r="AN87" s="6" t="e">
        <f t="shared" si="85"/>
        <v>#N/A</v>
      </c>
      <c r="AO87" s="6" t="e">
        <f t="shared" si="85"/>
        <v>#N/A</v>
      </c>
      <c r="AP87" s="63"/>
    </row>
    <row r="88" spans="2:42" s="25" customFormat="1" hidden="1" x14ac:dyDescent="0.25">
      <c r="B88" s="22"/>
      <c r="C88" s="6"/>
      <c r="D88" s="23" t="s">
        <v>168</v>
      </c>
      <c r="E88" s="6" t="s">
        <v>202</v>
      </c>
      <c r="F88" s="6" t="e">
        <f t="shared" ref="F88:AC88" si="86">((NA())/210)*350</f>
        <v>#N/A</v>
      </c>
      <c r="G88" s="6" t="e">
        <f t="shared" si="86"/>
        <v>#N/A</v>
      </c>
      <c r="H88" s="6" t="e">
        <f t="shared" si="86"/>
        <v>#N/A</v>
      </c>
      <c r="I88" s="6" t="e">
        <f t="shared" si="86"/>
        <v>#N/A</v>
      </c>
      <c r="J88" s="6" t="e">
        <f t="shared" si="86"/>
        <v>#N/A</v>
      </c>
      <c r="K88" s="6" t="e">
        <f t="shared" si="86"/>
        <v>#N/A</v>
      </c>
      <c r="L88" s="6" t="e">
        <f t="shared" si="86"/>
        <v>#N/A</v>
      </c>
      <c r="M88" s="6" t="e">
        <f t="shared" si="86"/>
        <v>#N/A</v>
      </c>
      <c r="N88" s="6" t="e">
        <f t="shared" si="86"/>
        <v>#N/A</v>
      </c>
      <c r="O88" s="6" t="e">
        <f t="shared" si="86"/>
        <v>#N/A</v>
      </c>
      <c r="P88" s="6" t="e">
        <f t="shared" si="86"/>
        <v>#N/A</v>
      </c>
      <c r="Q88" s="6" t="e">
        <f t="shared" si="86"/>
        <v>#N/A</v>
      </c>
      <c r="R88" s="6" t="e">
        <f t="shared" si="86"/>
        <v>#N/A</v>
      </c>
      <c r="S88" s="6" t="e">
        <f t="shared" si="86"/>
        <v>#N/A</v>
      </c>
      <c r="T88" s="6" t="e">
        <f t="shared" si="86"/>
        <v>#N/A</v>
      </c>
      <c r="U88" s="6" t="e">
        <f t="shared" si="86"/>
        <v>#N/A</v>
      </c>
      <c r="V88" s="6" t="e">
        <f t="shared" si="86"/>
        <v>#N/A</v>
      </c>
      <c r="W88" s="6" t="e">
        <f t="shared" si="86"/>
        <v>#N/A</v>
      </c>
      <c r="X88" s="6" t="e">
        <f t="shared" si="86"/>
        <v>#N/A</v>
      </c>
      <c r="Y88" s="6" t="e">
        <f t="shared" si="86"/>
        <v>#N/A</v>
      </c>
      <c r="Z88" s="6" t="e">
        <f t="shared" si="86"/>
        <v>#N/A</v>
      </c>
      <c r="AA88" s="6" t="e">
        <f t="shared" si="86"/>
        <v>#N/A</v>
      </c>
      <c r="AB88" s="6" t="e">
        <f t="shared" si="86"/>
        <v>#N/A</v>
      </c>
      <c r="AC88" s="6" t="e">
        <f t="shared" si="86"/>
        <v>#N/A</v>
      </c>
      <c r="AD88" s="6">
        <v>461018.05000000005</v>
      </c>
      <c r="AE88" s="6">
        <v>479011.2524828391</v>
      </c>
      <c r="AF88" s="6">
        <v>524348.43368183053</v>
      </c>
      <c r="AG88" s="6">
        <v>606210.58497033536</v>
      </c>
      <c r="AH88" s="6">
        <v>557933.08577558643</v>
      </c>
      <c r="AI88" s="6">
        <v>471083.60129133472</v>
      </c>
      <c r="AJ88" s="6">
        <v>405496.11342651723</v>
      </c>
      <c r="AK88" s="6">
        <v>516173.35234526015</v>
      </c>
      <c r="AL88" s="6">
        <v>556639.63020144601</v>
      </c>
      <c r="AM88" s="6">
        <v>622897.10017430293</v>
      </c>
      <c r="AN88" s="6">
        <v>539893.29338128038</v>
      </c>
      <c r="AO88" s="6">
        <v>557068.22741427098</v>
      </c>
      <c r="AP88" s="24"/>
    </row>
    <row r="89" spans="2:42" x14ac:dyDescent="0.25">
      <c r="B89" s="64"/>
      <c r="C89" s="65"/>
      <c r="D89" s="104" t="s">
        <v>830</v>
      </c>
      <c r="E89" s="6" t="s">
        <v>44</v>
      </c>
      <c r="F89" s="67">
        <v>989296</v>
      </c>
      <c r="G89" s="67">
        <v>968511.25000000012</v>
      </c>
      <c r="H89" s="67">
        <v>1144509.9333333333</v>
      </c>
      <c r="I89" s="67">
        <v>1127710.1166666665</v>
      </c>
      <c r="J89" s="67">
        <v>1242187.2833333334</v>
      </c>
      <c r="K89" s="67">
        <v>1229916.1499999999</v>
      </c>
      <c r="L89" s="67">
        <v>1261973.0166666668</v>
      </c>
      <c r="M89" s="67">
        <v>1232733.4166666667</v>
      </c>
      <c r="N89" s="67">
        <v>1085728.6833333333</v>
      </c>
      <c r="O89" s="67">
        <v>1111271.9166666667</v>
      </c>
      <c r="P89" s="67">
        <v>1001435.5833333334</v>
      </c>
      <c r="Q89" s="67">
        <v>1081660.2833333334</v>
      </c>
      <c r="R89" s="67">
        <v>833426.93333333335</v>
      </c>
      <c r="S89" s="67">
        <v>843028.9</v>
      </c>
      <c r="T89" s="67">
        <v>961730.95</v>
      </c>
      <c r="U89" s="67">
        <v>909280.58333333326</v>
      </c>
      <c r="V89" s="67">
        <v>912299.46666666679</v>
      </c>
      <c r="W89" s="67">
        <v>936148.46666666656</v>
      </c>
      <c r="X89" s="67">
        <v>1021094.7833333334</v>
      </c>
      <c r="Y89" s="67">
        <v>925463.85000000009</v>
      </c>
      <c r="Z89" s="67">
        <v>832769.66666666663</v>
      </c>
      <c r="AA89" s="67">
        <v>884755.35</v>
      </c>
      <c r="AB89" s="67">
        <v>839622.8833333333</v>
      </c>
      <c r="AC89" s="67">
        <v>1012420.3833333333</v>
      </c>
      <c r="AD89" s="67">
        <v>723989.16666666663</v>
      </c>
      <c r="AE89" s="6" t="e">
        <f>((NA())/210)*350</f>
        <v>#N/A</v>
      </c>
      <c r="AF89" s="6" t="e">
        <f t="shared" ref="AF89:AO89" si="87">((NA())*350)/210</f>
        <v>#N/A</v>
      </c>
      <c r="AG89" s="6" t="e">
        <f t="shared" si="87"/>
        <v>#N/A</v>
      </c>
      <c r="AH89" s="6" t="e">
        <f t="shared" si="87"/>
        <v>#N/A</v>
      </c>
      <c r="AI89" s="6" t="e">
        <f t="shared" si="87"/>
        <v>#N/A</v>
      </c>
      <c r="AJ89" s="6" t="e">
        <f t="shared" si="87"/>
        <v>#N/A</v>
      </c>
      <c r="AK89" s="6" t="e">
        <f t="shared" si="87"/>
        <v>#N/A</v>
      </c>
      <c r="AL89" s="6" t="e">
        <f t="shared" si="87"/>
        <v>#N/A</v>
      </c>
      <c r="AM89" s="6" t="e">
        <f t="shared" si="87"/>
        <v>#N/A</v>
      </c>
      <c r="AN89" s="6" t="e">
        <f t="shared" si="87"/>
        <v>#N/A</v>
      </c>
      <c r="AO89" s="6" t="e">
        <f t="shared" si="87"/>
        <v>#N/A</v>
      </c>
      <c r="AP89" s="63"/>
    </row>
    <row r="90" spans="2:42" s="25" customFormat="1" hidden="1" x14ac:dyDescent="0.25">
      <c r="B90" s="22"/>
      <c r="C90" s="6"/>
      <c r="D90" s="23" t="s">
        <v>170</v>
      </c>
      <c r="E90" s="6" t="s">
        <v>203</v>
      </c>
      <c r="F90" s="6" t="e">
        <f t="shared" ref="F90:AC90" si="88">((NA())/210)*350</f>
        <v>#N/A</v>
      </c>
      <c r="G90" s="6" t="e">
        <f t="shared" si="88"/>
        <v>#N/A</v>
      </c>
      <c r="H90" s="6" t="e">
        <f t="shared" si="88"/>
        <v>#N/A</v>
      </c>
      <c r="I90" s="6" t="e">
        <f t="shared" si="88"/>
        <v>#N/A</v>
      </c>
      <c r="J90" s="6" t="e">
        <f t="shared" si="88"/>
        <v>#N/A</v>
      </c>
      <c r="K90" s="6" t="e">
        <f t="shared" si="88"/>
        <v>#N/A</v>
      </c>
      <c r="L90" s="6" t="e">
        <f t="shared" si="88"/>
        <v>#N/A</v>
      </c>
      <c r="M90" s="6" t="e">
        <f t="shared" si="88"/>
        <v>#N/A</v>
      </c>
      <c r="N90" s="6" t="e">
        <f t="shared" si="88"/>
        <v>#N/A</v>
      </c>
      <c r="O90" s="6" t="e">
        <f t="shared" si="88"/>
        <v>#N/A</v>
      </c>
      <c r="P90" s="6" t="e">
        <f t="shared" si="88"/>
        <v>#N/A</v>
      </c>
      <c r="Q90" s="6" t="e">
        <f t="shared" si="88"/>
        <v>#N/A</v>
      </c>
      <c r="R90" s="6" t="e">
        <f t="shared" si="88"/>
        <v>#N/A</v>
      </c>
      <c r="S90" s="6" t="e">
        <f t="shared" si="88"/>
        <v>#N/A</v>
      </c>
      <c r="T90" s="6" t="e">
        <f t="shared" si="88"/>
        <v>#N/A</v>
      </c>
      <c r="U90" s="6" t="e">
        <f t="shared" si="88"/>
        <v>#N/A</v>
      </c>
      <c r="V90" s="6" t="e">
        <f t="shared" si="88"/>
        <v>#N/A</v>
      </c>
      <c r="W90" s="6" t="e">
        <f t="shared" si="88"/>
        <v>#N/A</v>
      </c>
      <c r="X90" s="6" t="e">
        <f t="shared" si="88"/>
        <v>#N/A</v>
      </c>
      <c r="Y90" s="6" t="e">
        <f t="shared" si="88"/>
        <v>#N/A</v>
      </c>
      <c r="Z90" s="6" t="e">
        <f t="shared" si="88"/>
        <v>#N/A</v>
      </c>
      <c r="AA90" s="6" t="e">
        <f t="shared" si="88"/>
        <v>#N/A</v>
      </c>
      <c r="AB90" s="6" t="e">
        <f t="shared" si="88"/>
        <v>#N/A</v>
      </c>
      <c r="AC90" s="6" t="e">
        <f t="shared" si="88"/>
        <v>#N/A</v>
      </c>
      <c r="AD90" s="6">
        <v>723989.16666666663</v>
      </c>
      <c r="AE90" s="6">
        <v>727846.91263677063</v>
      </c>
      <c r="AF90" s="6">
        <v>829216.7751717536</v>
      </c>
      <c r="AG90" s="6">
        <v>790643.40526289842</v>
      </c>
      <c r="AH90" s="6">
        <v>824527.47983530886</v>
      </c>
      <c r="AI90" s="6">
        <v>821725.21784160845</v>
      </c>
      <c r="AJ90" s="6">
        <v>859485.81400237768</v>
      </c>
      <c r="AK90" s="6">
        <v>808189.369778311</v>
      </c>
      <c r="AL90" s="6">
        <v>714633.18750893336</v>
      </c>
      <c r="AM90" s="6">
        <v>734292.71866557514</v>
      </c>
      <c r="AN90" s="6">
        <v>670240.90904516308</v>
      </c>
      <c r="AO90" s="6">
        <v>749666.81492778088</v>
      </c>
      <c r="AP90" s="24"/>
    </row>
    <row r="91" spans="2:42" x14ac:dyDescent="0.25">
      <c r="B91" s="64"/>
      <c r="C91" s="65"/>
      <c r="D91" s="104" t="s">
        <v>831</v>
      </c>
      <c r="E91" s="6" t="s">
        <v>45</v>
      </c>
      <c r="F91" s="67">
        <v>8587.4833333333318</v>
      </c>
      <c r="G91" s="67">
        <v>46366.183333333327</v>
      </c>
      <c r="H91" s="67">
        <v>64317.883333333346</v>
      </c>
      <c r="I91" s="67">
        <v>89570.78333333334</v>
      </c>
      <c r="J91" s="67">
        <v>72003.883333333331</v>
      </c>
      <c r="K91" s="67">
        <v>19567.350000000002</v>
      </c>
      <c r="L91" s="67">
        <v>6085.7</v>
      </c>
      <c r="M91" s="67">
        <v>2496.2833333333333</v>
      </c>
      <c r="N91" s="67">
        <v>1407.6833333333334</v>
      </c>
      <c r="O91" s="67">
        <v>1592.7166666666667</v>
      </c>
      <c r="P91" s="67">
        <v>300</v>
      </c>
      <c r="Q91" s="67">
        <v>6.666666666666667</v>
      </c>
      <c r="R91" s="67">
        <v>0</v>
      </c>
      <c r="S91" s="67">
        <v>30810.783333333333</v>
      </c>
      <c r="T91" s="67">
        <v>59566.600000000006</v>
      </c>
      <c r="U91" s="67">
        <v>92109.799999999988</v>
      </c>
      <c r="V91" s="67">
        <v>83944.533333333326</v>
      </c>
      <c r="W91" s="67">
        <v>29292.483333333334</v>
      </c>
      <c r="X91" s="67">
        <v>13448.083333333336</v>
      </c>
      <c r="Y91" s="67">
        <v>5738.25</v>
      </c>
      <c r="Z91" s="67">
        <v>5492.35</v>
      </c>
      <c r="AA91" s="67">
        <v>1545.25</v>
      </c>
      <c r="AB91" s="67">
        <v>1665.0833333333333</v>
      </c>
      <c r="AC91" s="67">
        <v>1716.6833333333334</v>
      </c>
      <c r="AD91" s="67">
        <v>11103.566666666668</v>
      </c>
      <c r="AE91" s="6" t="e">
        <f>((NA())/210)*350</f>
        <v>#N/A</v>
      </c>
      <c r="AF91" s="6" t="e">
        <f t="shared" ref="AF91:AO91" si="89">((NA())*350)/210</f>
        <v>#N/A</v>
      </c>
      <c r="AG91" s="6" t="e">
        <f t="shared" si="89"/>
        <v>#N/A</v>
      </c>
      <c r="AH91" s="6" t="e">
        <f t="shared" si="89"/>
        <v>#N/A</v>
      </c>
      <c r="AI91" s="6" t="e">
        <f t="shared" si="89"/>
        <v>#N/A</v>
      </c>
      <c r="AJ91" s="6" t="e">
        <f t="shared" si="89"/>
        <v>#N/A</v>
      </c>
      <c r="AK91" s="6" t="e">
        <f t="shared" si="89"/>
        <v>#N/A</v>
      </c>
      <c r="AL91" s="6" t="e">
        <f t="shared" si="89"/>
        <v>#N/A</v>
      </c>
      <c r="AM91" s="6" t="e">
        <f t="shared" si="89"/>
        <v>#N/A</v>
      </c>
      <c r="AN91" s="6" t="e">
        <f t="shared" si="89"/>
        <v>#N/A</v>
      </c>
      <c r="AO91" s="6" t="e">
        <f t="shared" si="89"/>
        <v>#N/A</v>
      </c>
      <c r="AP91" s="63"/>
    </row>
    <row r="92" spans="2:42" s="25" customFormat="1" hidden="1" x14ac:dyDescent="0.25">
      <c r="B92" s="22"/>
      <c r="C92" s="6"/>
      <c r="D92" s="23" t="s">
        <v>172</v>
      </c>
      <c r="E92" s="6" t="s">
        <v>204</v>
      </c>
      <c r="F92" s="6" t="e">
        <f t="shared" ref="F92:AC92" si="90">((NA())/210)*350</f>
        <v>#N/A</v>
      </c>
      <c r="G92" s="6" t="e">
        <f t="shared" si="90"/>
        <v>#N/A</v>
      </c>
      <c r="H92" s="6" t="e">
        <f t="shared" si="90"/>
        <v>#N/A</v>
      </c>
      <c r="I92" s="6" t="e">
        <f t="shared" si="90"/>
        <v>#N/A</v>
      </c>
      <c r="J92" s="6" t="e">
        <f t="shared" si="90"/>
        <v>#N/A</v>
      </c>
      <c r="K92" s="6" t="e">
        <f t="shared" si="90"/>
        <v>#N/A</v>
      </c>
      <c r="L92" s="6" t="e">
        <f t="shared" si="90"/>
        <v>#N/A</v>
      </c>
      <c r="M92" s="6" t="e">
        <f t="shared" si="90"/>
        <v>#N/A</v>
      </c>
      <c r="N92" s="6" t="e">
        <f t="shared" si="90"/>
        <v>#N/A</v>
      </c>
      <c r="O92" s="6" t="e">
        <f t="shared" si="90"/>
        <v>#N/A</v>
      </c>
      <c r="P92" s="6" t="e">
        <f t="shared" si="90"/>
        <v>#N/A</v>
      </c>
      <c r="Q92" s="6" t="e">
        <f t="shared" si="90"/>
        <v>#N/A</v>
      </c>
      <c r="R92" s="6" t="e">
        <f t="shared" si="90"/>
        <v>#N/A</v>
      </c>
      <c r="S92" s="6" t="e">
        <f t="shared" si="90"/>
        <v>#N/A</v>
      </c>
      <c r="T92" s="6" t="e">
        <f t="shared" si="90"/>
        <v>#N/A</v>
      </c>
      <c r="U92" s="6" t="e">
        <f t="shared" si="90"/>
        <v>#N/A</v>
      </c>
      <c r="V92" s="6" t="e">
        <f t="shared" si="90"/>
        <v>#N/A</v>
      </c>
      <c r="W92" s="6" t="e">
        <f t="shared" si="90"/>
        <v>#N/A</v>
      </c>
      <c r="X92" s="6" t="e">
        <f t="shared" si="90"/>
        <v>#N/A</v>
      </c>
      <c r="Y92" s="6" t="e">
        <f t="shared" si="90"/>
        <v>#N/A</v>
      </c>
      <c r="Z92" s="6" t="e">
        <f t="shared" si="90"/>
        <v>#N/A</v>
      </c>
      <c r="AA92" s="6" t="e">
        <f t="shared" si="90"/>
        <v>#N/A</v>
      </c>
      <c r="AB92" s="6" t="e">
        <f t="shared" si="90"/>
        <v>#N/A</v>
      </c>
      <c r="AC92" s="6" t="e">
        <f t="shared" si="90"/>
        <v>#N/A</v>
      </c>
      <c r="AD92" s="6">
        <v>11103.566666666668</v>
      </c>
      <c r="AE92" s="6">
        <v>29565.814843494336</v>
      </c>
      <c r="AF92" s="6">
        <v>41279.388416734473</v>
      </c>
      <c r="AG92" s="6">
        <v>62980.323965062576</v>
      </c>
      <c r="AH92" s="6">
        <v>45316.985405401807</v>
      </c>
      <c r="AI92" s="6">
        <v>12197.987358772833</v>
      </c>
      <c r="AJ92" s="6">
        <v>3811.6006710263764</v>
      </c>
      <c r="AK92" s="6">
        <v>1524.5374123417314</v>
      </c>
      <c r="AL92" s="6">
        <v>903.68825367797103</v>
      </c>
      <c r="AM92" s="6">
        <v>1029.4472520883317</v>
      </c>
      <c r="AN92" s="6">
        <v>190.09366446234861</v>
      </c>
      <c r="AO92" s="6">
        <v>4.501872472429663</v>
      </c>
      <c r="AP92" s="24"/>
    </row>
    <row r="93" spans="2:42" x14ac:dyDescent="0.25">
      <c r="B93" s="64"/>
      <c r="C93" s="65"/>
      <c r="D93" s="104" t="s">
        <v>832</v>
      </c>
      <c r="E93" s="6" t="s">
        <v>46</v>
      </c>
      <c r="F93" s="67">
        <v>280487.15000000002</v>
      </c>
      <c r="G93" s="67">
        <v>320517.3666666667</v>
      </c>
      <c r="H93" s="67">
        <v>540418.1166666667</v>
      </c>
      <c r="I93" s="67">
        <v>625844.25</v>
      </c>
      <c r="J93" s="67">
        <v>706864.23333333328</v>
      </c>
      <c r="K93" s="67">
        <v>1635672.9500000002</v>
      </c>
      <c r="L93" s="67">
        <v>1014609.7666666666</v>
      </c>
      <c r="M93" s="67">
        <v>696767.78333333333</v>
      </c>
      <c r="N93" s="67">
        <v>454957.98333333334</v>
      </c>
      <c r="O93" s="67">
        <v>420038.91666666669</v>
      </c>
      <c r="P93" s="67">
        <v>513647.06666666671</v>
      </c>
      <c r="Q93" s="67">
        <v>1215659.3833333333</v>
      </c>
      <c r="R93" s="67">
        <v>280302.46666666667</v>
      </c>
      <c r="S93" s="67">
        <v>353613.98333333334</v>
      </c>
      <c r="T93" s="67">
        <v>329975.65000000002</v>
      </c>
      <c r="U93" s="67">
        <v>444714.63333333342</v>
      </c>
      <c r="V93" s="67">
        <v>521475.56666666671</v>
      </c>
      <c r="W93" s="67">
        <v>406936.08333333337</v>
      </c>
      <c r="X93" s="67">
        <v>665109.21666666667</v>
      </c>
      <c r="Y93" s="67">
        <v>682562.8833333333</v>
      </c>
      <c r="Z93" s="67">
        <v>510642.58333333337</v>
      </c>
      <c r="AA93" s="67">
        <v>420157.11666666664</v>
      </c>
      <c r="AB93" s="67">
        <v>571296.38333333342</v>
      </c>
      <c r="AC93" s="67">
        <v>1542631.4666666668</v>
      </c>
      <c r="AD93" s="67">
        <v>333317.88333333336</v>
      </c>
      <c r="AE93" s="6" t="e">
        <f>((NA())/210)*350</f>
        <v>#N/A</v>
      </c>
      <c r="AF93" s="6" t="e">
        <f t="shared" ref="AF93:AO93" si="91">((NA())*350)/210</f>
        <v>#N/A</v>
      </c>
      <c r="AG93" s="6" t="e">
        <f t="shared" si="91"/>
        <v>#N/A</v>
      </c>
      <c r="AH93" s="6" t="e">
        <f t="shared" si="91"/>
        <v>#N/A</v>
      </c>
      <c r="AI93" s="6" t="e">
        <f t="shared" si="91"/>
        <v>#N/A</v>
      </c>
      <c r="AJ93" s="6" t="e">
        <f t="shared" si="91"/>
        <v>#N/A</v>
      </c>
      <c r="AK93" s="6" t="e">
        <f t="shared" si="91"/>
        <v>#N/A</v>
      </c>
      <c r="AL93" s="6" t="e">
        <f t="shared" si="91"/>
        <v>#N/A</v>
      </c>
      <c r="AM93" s="6" t="e">
        <f t="shared" si="91"/>
        <v>#N/A</v>
      </c>
      <c r="AN93" s="6" t="e">
        <f t="shared" si="91"/>
        <v>#N/A</v>
      </c>
      <c r="AO93" s="6" t="e">
        <f t="shared" si="91"/>
        <v>#N/A</v>
      </c>
      <c r="AP93" s="63"/>
    </row>
    <row r="94" spans="2:42" s="25" customFormat="1" hidden="1" x14ac:dyDescent="0.25">
      <c r="B94" s="22"/>
      <c r="C94" s="6"/>
      <c r="D94" s="23" t="s">
        <v>174</v>
      </c>
      <c r="E94" s="6" t="s">
        <v>205</v>
      </c>
      <c r="F94" s="6" t="e">
        <f t="shared" ref="F94:AC94" si="92">((NA())/210)*350</f>
        <v>#N/A</v>
      </c>
      <c r="G94" s="6" t="e">
        <f t="shared" si="92"/>
        <v>#N/A</v>
      </c>
      <c r="H94" s="6" t="e">
        <f t="shared" si="92"/>
        <v>#N/A</v>
      </c>
      <c r="I94" s="6" t="e">
        <f t="shared" si="92"/>
        <v>#N/A</v>
      </c>
      <c r="J94" s="6" t="e">
        <f t="shared" si="92"/>
        <v>#N/A</v>
      </c>
      <c r="K94" s="6" t="e">
        <f t="shared" si="92"/>
        <v>#N/A</v>
      </c>
      <c r="L94" s="6" t="e">
        <f t="shared" si="92"/>
        <v>#N/A</v>
      </c>
      <c r="M94" s="6" t="e">
        <f t="shared" si="92"/>
        <v>#N/A</v>
      </c>
      <c r="N94" s="6" t="e">
        <f t="shared" si="92"/>
        <v>#N/A</v>
      </c>
      <c r="O94" s="6" t="e">
        <f t="shared" si="92"/>
        <v>#N/A</v>
      </c>
      <c r="P94" s="6" t="e">
        <f t="shared" si="92"/>
        <v>#N/A</v>
      </c>
      <c r="Q94" s="6" t="e">
        <f t="shared" si="92"/>
        <v>#N/A</v>
      </c>
      <c r="R94" s="6" t="e">
        <f t="shared" si="92"/>
        <v>#N/A</v>
      </c>
      <c r="S94" s="6" t="e">
        <f t="shared" si="92"/>
        <v>#N/A</v>
      </c>
      <c r="T94" s="6" t="e">
        <f t="shared" si="92"/>
        <v>#N/A</v>
      </c>
      <c r="U94" s="6" t="e">
        <f t="shared" si="92"/>
        <v>#N/A</v>
      </c>
      <c r="V94" s="6" t="e">
        <f t="shared" si="92"/>
        <v>#N/A</v>
      </c>
      <c r="W94" s="6" t="e">
        <f t="shared" si="92"/>
        <v>#N/A</v>
      </c>
      <c r="X94" s="6" t="e">
        <f t="shared" si="92"/>
        <v>#N/A</v>
      </c>
      <c r="Y94" s="6" t="e">
        <f t="shared" si="92"/>
        <v>#N/A</v>
      </c>
      <c r="Z94" s="6" t="e">
        <f t="shared" si="92"/>
        <v>#N/A</v>
      </c>
      <c r="AA94" s="6" t="e">
        <f t="shared" si="92"/>
        <v>#N/A</v>
      </c>
      <c r="AB94" s="6" t="e">
        <f t="shared" si="92"/>
        <v>#N/A</v>
      </c>
      <c r="AC94" s="6" t="e">
        <f t="shared" si="92"/>
        <v>#N/A</v>
      </c>
      <c r="AD94" s="6">
        <v>333317.88333333336</v>
      </c>
      <c r="AE94" s="6">
        <v>311431.87003740063</v>
      </c>
      <c r="AF94" s="6">
        <v>391180.01139184204</v>
      </c>
      <c r="AG94" s="6">
        <v>474343.0833489059</v>
      </c>
      <c r="AH94" s="6">
        <v>539648.80763154337</v>
      </c>
      <c r="AI94" s="6">
        <v>894926.67310177162</v>
      </c>
      <c r="AJ94" s="6">
        <v>794326.52249048825</v>
      </c>
      <c r="AK94" s="6">
        <v>673751.87342538766</v>
      </c>
      <c r="AL94" s="6">
        <v>474239.86170750333</v>
      </c>
      <c r="AM94" s="6">
        <v>404792.24873334699</v>
      </c>
      <c r="AN94" s="6">
        <v>509826.44197375432</v>
      </c>
      <c r="AO94" s="6">
        <v>1275964.107499104</v>
      </c>
      <c r="AP94" s="24"/>
    </row>
    <row r="95" spans="2:42" x14ac:dyDescent="0.25">
      <c r="B95" s="64"/>
      <c r="C95" s="65"/>
      <c r="D95" s="104" t="s">
        <v>833</v>
      </c>
      <c r="E95" s="6" t="s">
        <v>47</v>
      </c>
      <c r="F95" s="67">
        <v>2109235.7833333332</v>
      </c>
      <c r="G95" s="67">
        <v>2218730.5333333337</v>
      </c>
      <c r="H95" s="67">
        <v>2469036.8166666669</v>
      </c>
      <c r="I95" s="67">
        <v>2677985.2000000002</v>
      </c>
      <c r="J95" s="67">
        <v>2985150.1166666667</v>
      </c>
      <c r="K95" s="67">
        <v>2977753.916666667</v>
      </c>
      <c r="L95" s="67">
        <v>2977102.3499999996</v>
      </c>
      <c r="M95" s="67">
        <v>2332413.3333333335</v>
      </c>
      <c r="N95" s="67">
        <v>2458511.4666666663</v>
      </c>
      <c r="O95" s="67">
        <v>2474289.85</v>
      </c>
      <c r="P95" s="67">
        <v>2083349.7833333334</v>
      </c>
      <c r="Q95" s="67">
        <v>2322549.4</v>
      </c>
      <c r="R95" s="67">
        <v>1752861.8500000003</v>
      </c>
      <c r="S95" s="67">
        <v>1952741.4333333336</v>
      </c>
      <c r="T95" s="67">
        <v>2005413.9000000004</v>
      </c>
      <c r="U95" s="67">
        <v>1688388.05</v>
      </c>
      <c r="V95" s="67">
        <v>1945946.3833333333</v>
      </c>
      <c r="W95" s="67">
        <v>2195963.5666666664</v>
      </c>
      <c r="X95" s="67">
        <v>2480576.8333333335</v>
      </c>
      <c r="Y95" s="67">
        <v>2432021.083333333</v>
      </c>
      <c r="Z95" s="67">
        <v>2362390.8833333333</v>
      </c>
      <c r="AA95" s="67">
        <v>2653345.0500000003</v>
      </c>
      <c r="AB95" s="67">
        <v>2346154.6166666667</v>
      </c>
      <c r="AC95" s="67">
        <v>2550061.7166666668</v>
      </c>
      <c r="AD95" s="67">
        <v>2044177.8666666665</v>
      </c>
      <c r="AE95" s="6" t="e">
        <f>((NA())/210)*350</f>
        <v>#N/A</v>
      </c>
      <c r="AF95" s="6" t="e">
        <f t="shared" ref="AF95:AO95" si="93">((NA())*350)/210</f>
        <v>#N/A</v>
      </c>
      <c r="AG95" s="6" t="e">
        <f t="shared" si="93"/>
        <v>#N/A</v>
      </c>
      <c r="AH95" s="6" t="e">
        <f t="shared" si="93"/>
        <v>#N/A</v>
      </c>
      <c r="AI95" s="6" t="e">
        <f t="shared" si="93"/>
        <v>#N/A</v>
      </c>
      <c r="AJ95" s="6" t="e">
        <f t="shared" si="93"/>
        <v>#N/A</v>
      </c>
      <c r="AK95" s="6" t="e">
        <f t="shared" si="93"/>
        <v>#N/A</v>
      </c>
      <c r="AL95" s="6" t="e">
        <f t="shared" si="93"/>
        <v>#N/A</v>
      </c>
      <c r="AM95" s="6" t="e">
        <f t="shared" si="93"/>
        <v>#N/A</v>
      </c>
      <c r="AN95" s="6" t="e">
        <f t="shared" si="93"/>
        <v>#N/A</v>
      </c>
      <c r="AO95" s="6" t="e">
        <f t="shared" si="93"/>
        <v>#N/A</v>
      </c>
      <c r="AP95" s="63"/>
    </row>
    <row r="96" spans="2:42" s="25" customFormat="1" hidden="1" x14ac:dyDescent="0.25">
      <c r="B96" s="22"/>
      <c r="C96" s="6"/>
      <c r="D96" s="23" t="s">
        <v>176</v>
      </c>
      <c r="E96" s="6" t="s">
        <v>206</v>
      </c>
      <c r="F96" s="6" t="e">
        <f t="shared" ref="F96:AC96" si="94">((NA())/210)*350</f>
        <v>#N/A</v>
      </c>
      <c r="G96" s="6" t="e">
        <f t="shared" si="94"/>
        <v>#N/A</v>
      </c>
      <c r="H96" s="6" t="e">
        <f t="shared" si="94"/>
        <v>#N/A</v>
      </c>
      <c r="I96" s="6" t="e">
        <f t="shared" si="94"/>
        <v>#N/A</v>
      </c>
      <c r="J96" s="6" t="e">
        <f t="shared" si="94"/>
        <v>#N/A</v>
      </c>
      <c r="K96" s="6" t="e">
        <f t="shared" si="94"/>
        <v>#N/A</v>
      </c>
      <c r="L96" s="6" t="e">
        <f t="shared" si="94"/>
        <v>#N/A</v>
      </c>
      <c r="M96" s="6" t="e">
        <f t="shared" si="94"/>
        <v>#N/A</v>
      </c>
      <c r="N96" s="6" t="e">
        <f t="shared" si="94"/>
        <v>#N/A</v>
      </c>
      <c r="O96" s="6" t="e">
        <f t="shared" si="94"/>
        <v>#N/A</v>
      </c>
      <c r="P96" s="6" t="e">
        <f t="shared" si="94"/>
        <v>#N/A</v>
      </c>
      <c r="Q96" s="6" t="e">
        <f t="shared" si="94"/>
        <v>#N/A</v>
      </c>
      <c r="R96" s="6" t="e">
        <f t="shared" si="94"/>
        <v>#N/A</v>
      </c>
      <c r="S96" s="6" t="e">
        <f t="shared" si="94"/>
        <v>#N/A</v>
      </c>
      <c r="T96" s="6" t="e">
        <f t="shared" si="94"/>
        <v>#N/A</v>
      </c>
      <c r="U96" s="6" t="e">
        <f t="shared" si="94"/>
        <v>#N/A</v>
      </c>
      <c r="V96" s="6" t="e">
        <f t="shared" si="94"/>
        <v>#N/A</v>
      </c>
      <c r="W96" s="6" t="e">
        <f t="shared" si="94"/>
        <v>#N/A</v>
      </c>
      <c r="X96" s="6" t="e">
        <f t="shared" si="94"/>
        <v>#N/A</v>
      </c>
      <c r="Y96" s="6" t="e">
        <f t="shared" si="94"/>
        <v>#N/A</v>
      </c>
      <c r="Z96" s="6" t="e">
        <f t="shared" si="94"/>
        <v>#N/A</v>
      </c>
      <c r="AA96" s="6" t="e">
        <f t="shared" si="94"/>
        <v>#N/A</v>
      </c>
      <c r="AB96" s="6" t="e">
        <f t="shared" si="94"/>
        <v>#N/A</v>
      </c>
      <c r="AC96" s="6" t="e">
        <f t="shared" si="94"/>
        <v>#N/A</v>
      </c>
      <c r="AD96" s="6">
        <v>2044177.8666666665</v>
      </c>
      <c r="AE96" s="6">
        <v>1902598.6531141615</v>
      </c>
      <c r="AF96" s="6">
        <v>2020968.3685100125</v>
      </c>
      <c r="AG96" s="6">
        <v>1960928.085307519</v>
      </c>
      <c r="AH96" s="6">
        <v>2212232.222933813</v>
      </c>
      <c r="AI96" s="6">
        <v>2335057.1456575948</v>
      </c>
      <c r="AJ96" s="6">
        <v>2482357.2389742942</v>
      </c>
      <c r="AK96" s="6">
        <v>2187548.5308840242</v>
      </c>
      <c r="AL96" s="6">
        <v>2201479.3042003089</v>
      </c>
      <c r="AM96" s="6">
        <v>2338488.5220674542</v>
      </c>
      <c r="AN96" s="6">
        <v>2019673.3120917506</v>
      </c>
      <c r="AO96" s="6">
        <v>2196165.9202766526</v>
      </c>
      <c r="AP96" s="24"/>
    </row>
    <row r="97" spans="2:42" x14ac:dyDescent="0.25">
      <c r="B97" s="64"/>
      <c r="C97" s="65"/>
      <c r="D97" s="104" t="s">
        <v>834</v>
      </c>
      <c r="E97" s="6" t="s">
        <v>48</v>
      </c>
      <c r="F97" s="67">
        <v>257183.03333333333</v>
      </c>
      <c r="G97" s="67">
        <v>179829</v>
      </c>
      <c r="H97" s="67">
        <v>167692.88333333333</v>
      </c>
      <c r="I97" s="67">
        <v>143225.86666666667</v>
      </c>
      <c r="J97" s="67">
        <v>154797.58333333334</v>
      </c>
      <c r="K97" s="67">
        <v>149808.46666666667</v>
      </c>
      <c r="L97" s="67">
        <v>28212.15</v>
      </c>
      <c r="M97" s="67">
        <v>21286.116666666669</v>
      </c>
      <c r="N97" s="67">
        <v>29838.166666666668</v>
      </c>
      <c r="O97" s="67">
        <v>35428.199999999997</v>
      </c>
      <c r="P97" s="67">
        <v>37560.816666666673</v>
      </c>
      <c r="Q97" s="67">
        <v>36617.9</v>
      </c>
      <c r="R97" s="67">
        <v>29482.15</v>
      </c>
      <c r="S97" s="67">
        <v>23925.1</v>
      </c>
      <c r="T97" s="67">
        <v>27507.083333333336</v>
      </c>
      <c r="U97" s="67">
        <v>22633.633333333335</v>
      </c>
      <c r="V97" s="67">
        <v>18158.166666666664</v>
      </c>
      <c r="W97" s="67">
        <v>10178.35</v>
      </c>
      <c r="X97" s="67">
        <v>13540.733333333332</v>
      </c>
      <c r="Y97" s="67">
        <v>12473.883333333331</v>
      </c>
      <c r="Z97" s="67">
        <v>11865.533333333333</v>
      </c>
      <c r="AA97" s="67">
        <v>21417.066666666666</v>
      </c>
      <c r="AB97" s="67">
        <v>20686.650000000001</v>
      </c>
      <c r="AC97" s="67">
        <v>25132.983333333337</v>
      </c>
      <c r="AD97" s="67">
        <v>18536.05</v>
      </c>
      <c r="AE97" s="6" t="e">
        <f>((NA())/210)*350</f>
        <v>#N/A</v>
      </c>
      <c r="AF97" s="6" t="e">
        <f t="shared" ref="AF97:AO97" si="95">((NA())*350)/210</f>
        <v>#N/A</v>
      </c>
      <c r="AG97" s="6" t="e">
        <f t="shared" si="95"/>
        <v>#N/A</v>
      </c>
      <c r="AH97" s="6" t="e">
        <f t="shared" si="95"/>
        <v>#N/A</v>
      </c>
      <c r="AI97" s="6" t="e">
        <f t="shared" si="95"/>
        <v>#N/A</v>
      </c>
      <c r="AJ97" s="6" t="e">
        <f t="shared" si="95"/>
        <v>#N/A</v>
      </c>
      <c r="AK97" s="6" t="e">
        <f t="shared" si="95"/>
        <v>#N/A</v>
      </c>
      <c r="AL97" s="6" t="e">
        <f t="shared" si="95"/>
        <v>#N/A</v>
      </c>
      <c r="AM97" s="6" t="e">
        <f t="shared" si="95"/>
        <v>#N/A</v>
      </c>
      <c r="AN97" s="6" t="e">
        <f t="shared" si="95"/>
        <v>#N/A</v>
      </c>
      <c r="AO97" s="6" t="e">
        <f t="shared" si="95"/>
        <v>#N/A</v>
      </c>
      <c r="AP97" s="63"/>
    </row>
    <row r="98" spans="2:42" s="25" customFormat="1" hidden="1" x14ac:dyDescent="0.25">
      <c r="B98" s="22"/>
      <c r="C98" s="6"/>
      <c r="D98" s="23" t="s">
        <v>178</v>
      </c>
      <c r="E98" s="6" t="s">
        <v>207</v>
      </c>
      <c r="F98" s="6" t="e">
        <f t="shared" ref="F98:AC98" si="96">((NA())/210)*350</f>
        <v>#N/A</v>
      </c>
      <c r="G98" s="6" t="e">
        <f t="shared" si="96"/>
        <v>#N/A</v>
      </c>
      <c r="H98" s="6" t="e">
        <f t="shared" si="96"/>
        <v>#N/A</v>
      </c>
      <c r="I98" s="6" t="e">
        <f t="shared" si="96"/>
        <v>#N/A</v>
      </c>
      <c r="J98" s="6" t="e">
        <f t="shared" si="96"/>
        <v>#N/A</v>
      </c>
      <c r="K98" s="6" t="e">
        <f t="shared" si="96"/>
        <v>#N/A</v>
      </c>
      <c r="L98" s="6" t="e">
        <f t="shared" si="96"/>
        <v>#N/A</v>
      </c>
      <c r="M98" s="6" t="e">
        <f t="shared" si="96"/>
        <v>#N/A</v>
      </c>
      <c r="N98" s="6" t="e">
        <f t="shared" si="96"/>
        <v>#N/A</v>
      </c>
      <c r="O98" s="6" t="e">
        <f t="shared" si="96"/>
        <v>#N/A</v>
      </c>
      <c r="P98" s="6" t="e">
        <f t="shared" si="96"/>
        <v>#N/A</v>
      </c>
      <c r="Q98" s="6" t="e">
        <f t="shared" si="96"/>
        <v>#N/A</v>
      </c>
      <c r="R98" s="6" t="e">
        <f t="shared" si="96"/>
        <v>#N/A</v>
      </c>
      <c r="S98" s="6" t="e">
        <f t="shared" si="96"/>
        <v>#N/A</v>
      </c>
      <c r="T98" s="6" t="e">
        <f t="shared" si="96"/>
        <v>#N/A</v>
      </c>
      <c r="U98" s="6" t="e">
        <f t="shared" si="96"/>
        <v>#N/A</v>
      </c>
      <c r="V98" s="6" t="e">
        <f t="shared" si="96"/>
        <v>#N/A</v>
      </c>
      <c r="W98" s="6" t="e">
        <f t="shared" si="96"/>
        <v>#N/A</v>
      </c>
      <c r="X98" s="6" t="e">
        <f t="shared" si="96"/>
        <v>#N/A</v>
      </c>
      <c r="Y98" s="6" t="e">
        <f t="shared" si="96"/>
        <v>#N/A</v>
      </c>
      <c r="Z98" s="6" t="e">
        <f t="shared" si="96"/>
        <v>#N/A</v>
      </c>
      <c r="AA98" s="6" t="e">
        <f t="shared" si="96"/>
        <v>#N/A</v>
      </c>
      <c r="AB98" s="6" t="e">
        <f t="shared" si="96"/>
        <v>#N/A</v>
      </c>
      <c r="AC98" s="6" t="e">
        <f t="shared" si="96"/>
        <v>#N/A</v>
      </c>
      <c r="AD98" s="6">
        <v>18536.05</v>
      </c>
      <c r="AE98" s="6">
        <v>14680.118691313743</v>
      </c>
      <c r="AF98" s="6">
        <v>16052.593106244365</v>
      </c>
      <c r="AG98" s="6">
        <v>12253.370464186277</v>
      </c>
      <c r="AH98" s="6">
        <v>9301.8776520421943</v>
      </c>
      <c r="AI98" s="6">
        <v>4988.6352861380356</v>
      </c>
      <c r="AJ98" s="6">
        <v>9889.5327258802427</v>
      </c>
      <c r="AK98" s="6">
        <v>7701.4194159251783</v>
      </c>
      <c r="AL98" s="6">
        <v>8911.6292977325393</v>
      </c>
      <c r="AM98" s="6">
        <v>11079.764350157768</v>
      </c>
      <c r="AN98" s="6">
        <v>10416.780674318759</v>
      </c>
      <c r="AO98" s="6">
        <v>9795.9752244698357</v>
      </c>
      <c r="AP98" s="24"/>
    </row>
    <row r="99" spans="2:42" x14ac:dyDescent="0.25">
      <c r="B99" s="64"/>
      <c r="C99" s="65"/>
      <c r="D99" s="104" t="s">
        <v>835</v>
      </c>
      <c r="E99" s="6" t="s">
        <v>231</v>
      </c>
      <c r="F99" s="67">
        <v>1399.4166666666665</v>
      </c>
      <c r="G99" s="67">
        <v>1440.3166666666668</v>
      </c>
      <c r="H99" s="67">
        <v>1965.5166666666667</v>
      </c>
      <c r="I99" s="67">
        <v>2764.5666666666666</v>
      </c>
      <c r="J99" s="67">
        <v>2175.6</v>
      </c>
      <c r="K99" s="67">
        <v>2870.9833333333336</v>
      </c>
      <c r="L99" s="67">
        <v>3973.9333333333334</v>
      </c>
      <c r="M99" s="67">
        <v>3783.8</v>
      </c>
      <c r="N99" s="67">
        <v>3478.4500000000003</v>
      </c>
      <c r="O99" s="67">
        <v>5037.7</v>
      </c>
      <c r="P99" s="67">
        <v>4633.2333333333336</v>
      </c>
      <c r="Q99" s="67">
        <v>2617.1999999999998</v>
      </c>
      <c r="R99" s="67">
        <v>2208.4166666666665</v>
      </c>
      <c r="S99" s="67">
        <v>1958.3833333333332</v>
      </c>
      <c r="T99" s="67">
        <v>2481.85</v>
      </c>
      <c r="U99" s="67">
        <v>3298.5500000000006</v>
      </c>
      <c r="V99" s="67">
        <v>4190.0333333333328</v>
      </c>
      <c r="W99" s="67">
        <v>4536.8666666666668</v>
      </c>
      <c r="X99" s="67">
        <v>3664.4833333333336</v>
      </c>
      <c r="Y99" s="67">
        <v>2500.0166666666669</v>
      </c>
      <c r="Z99" s="67">
        <v>2297</v>
      </c>
      <c r="AA99" s="67">
        <v>2199.2333333333331</v>
      </c>
      <c r="AB99" s="67">
        <v>2504.25</v>
      </c>
      <c r="AC99" s="67">
        <v>5005.666666666667</v>
      </c>
      <c r="AD99" s="67">
        <v>4472.6000000000004</v>
      </c>
      <c r="AE99" s="6" t="e">
        <f>((NA())/210)*350</f>
        <v>#N/A</v>
      </c>
      <c r="AF99" s="6" t="e">
        <f t="shared" ref="AF99:AO99" si="97">((NA())*350)/210</f>
        <v>#N/A</v>
      </c>
      <c r="AG99" s="6" t="e">
        <f t="shared" si="97"/>
        <v>#N/A</v>
      </c>
      <c r="AH99" s="6" t="e">
        <f t="shared" si="97"/>
        <v>#N/A</v>
      </c>
      <c r="AI99" s="6" t="e">
        <f t="shared" si="97"/>
        <v>#N/A</v>
      </c>
      <c r="AJ99" s="6" t="e">
        <f t="shared" si="97"/>
        <v>#N/A</v>
      </c>
      <c r="AK99" s="6" t="e">
        <f t="shared" si="97"/>
        <v>#N/A</v>
      </c>
      <c r="AL99" s="6" t="e">
        <f t="shared" si="97"/>
        <v>#N/A</v>
      </c>
      <c r="AM99" s="6" t="e">
        <f t="shared" si="97"/>
        <v>#N/A</v>
      </c>
      <c r="AN99" s="6" t="e">
        <f t="shared" si="97"/>
        <v>#N/A</v>
      </c>
      <c r="AO99" s="6" t="e">
        <f t="shared" si="97"/>
        <v>#N/A</v>
      </c>
      <c r="AP99" s="63"/>
    </row>
    <row r="100" spans="2:42" s="25" customFormat="1" hidden="1" x14ac:dyDescent="0.25">
      <c r="B100" s="22"/>
      <c r="C100" s="6"/>
      <c r="D100" s="23" t="s">
        <v>180</v>
      </c>
      <c r="E100" s="6" t="s">
        <v>232</v>
      </c>
      <c r="F100" s="6" t="e">
        <f t="shared" ref="F100:AC100" si="98">((NA())/210)*350</f>
        <v>#N/A</v>
      </c>
      <c r="G100" s="6" t="e">
        <f t="shared" si="98"/>
        <v>#N/A</v>
      </c>
      <c r="H100" s="6" t="e">
        <f t="shared" si="98"/>
        <v>#N/A</v>
      </c>
      <c r="I100" s="6" t="e">
        <f t="shared" si="98"/>
        <v>#N/A</v>
      </c>
      <c r="J100" s="6" t="e">
        <f t="shared" si="98"/>
        <v>#N/A</v>
      </c>
      <c r="K100" s="6" t="e">
        <f t="shared" si="98"/>
        <v>#N/A</v>
      </c>
      <c r="L100" s="6" t="e">
        <f t="shared" si="98"/>
        <v>#N/A</v>
      </c>
      <c r="M100" s="6" t="e">
        <f t="shared" si="98"/>
        <v>#N/A</v>
      </c>
      <c r="N100" s="6" t="e">
        <f t="shared" si="98"/>
        <v>#N/A</v>
      </c>
      <c r="O100" s="6" t="e">
        <f t="shared" si="98"/>
        <v>#N/A</v>
      </c>
      <c r="P100" s="6" t="e">
        <f t="shared" si="98"/>
        <v>#N/A</v>
      </c>
      <c r="Q100" s="6" t="e">
        <f t="shared" si="98"/>
        <v>#N/A</v>
      </c>
      <c r="R100" s="6" t="e">
        <f t="shared" si="98"/>
        <v>#N/A</v>
      </c>
      <c r="S100" s="6" t="e">
        <f t="shared" si="98"/>
        <v>#N/A</v>
      </c>
      <c r="T100" s="6" t="e">
        <f t="shared" si="98"/>
        <v>#N/A</v>
      </c>
      <c r="U100" s="6" t="e">
        <f t="shared" si="98"/>
        <v>#N/A</v>
      </c>
      <c r="V100" s="6" t="e">
        <f t="shared" si="98"/>
        <v>#N/A</v>
      </c>
      <c r="W100" s="6" t="e">
        <f t="shared" si="98"/>
        <v>#N/A</v>
      </c>
      <c r="X100" s="6" t="e">
        <f t="shared" si="98"/>
        <v>#N/A</v>
      </c>
      <c r="Y100" s="6" t="e">
        <f t="shared" si="98"/>
        <v>#N/A</v>
      </c>
      <c r="Z100" s="6" t="e">
        <f t="shared" si="98"/>
        <v>#N/A</v>
      </c>
      <c r="AA100" s="6" t="e">
        <f t="shared" si="98"/>
        <v>#N/A</v>
      </c>
      <c r="AB100" s="6" t="e">
        <f t="shared" si="98"/>
        <v>#N/A</v>
      </c>
      <c r="AC100" s="6" t="e">
        <f t="shared" si="98"/>
        <v>#N/A</v>
      </c>
      <c r="AD100" s="6">
        <v>4472.6000000000004</v>
      </c>
      <c r="AE100" s="6">
        <v>1979.997554637499</v>
      </c>
      <c r="AF100" s="6">
        <v>2558.1600875498534</v>
      </c>
      <c r="AG100" s="6">
        <v>3465.2001975909216</v>
      </c>
      <c r="AH100" s="6">
        <v>3649.4501673903856</v>
      </c>
      <c r="AI100" s="6">
        <v>4221.1955533384889</v>
      </c>
      <c r="AJ100" s="6">
        <v>4364.0812960790045</v>
      </c>
      <c r="AK100" s="6">
        <v>3662.7616657233148</v>
      </c>
      <c r="AL100" s="6">
        <v>3426.7295821865837</v>
      </c>
      <c r="AM100" s="6">
        <v>4347.9657417690159</v>
      </c>
      <c r="AN100" s="6">
        <v>4484.0632512972052</v>
      </c>
      <c r="AO100" s="6">
        <v>4991.0776218290184</v>
      </c>
      <c r="AP100" s="24"/>
    </row>
    <row r="101" spans="2:42" x14ac:dyDescent="0.25">
      <c r="B101" s="64"/>
      <c r="C101" s="65"/>
      <c r="D101" s="104" t="s">
        <v>836</v>
      </c>
      <c r="E101" s="6" t="s">
        <v>49</v>
      </c>
      <c r="F101" s="67">
        <v>0</v>
      </c>
      <c r="G101" s="67">
        <v>0</v>
      </c>
      <c r="H101" s="67">
        <v>0</v>
      </c>
      <c r="I101" s="67">
        <v>0</v>
      </c>
      <c r="J101" s="67">
        <v>0</v>
      </c>
      <c r="K101" s="67">
        <v>0</v>
      </c>
      <c r="L101" s="67">
        <v>0</v>
      </c>
      <c r="M101" s="67">
        <v>0</v>
      </c>
      <c r="N101" s="67">
        <v>0</v>
      </c>
      <c r="O101" s="67">
        <v>0</v>
      </c>
      <c r="P101" s="67">
        <v>0</v>
      </c>
      <c r="Q101" s="67">
        <v>0</v>
      </c>
      <c r="R101" s="67">
        <v>0</v>
      </c>
      <c r="S101" s="67">
        <v>0</v>
      </c>
      <c r="T101" s="67">
        <v>0</v>
      </c>
      <c r="U101" s="67">
        <v>0</v>
      </c>
      <c r="V101" s="67">
        <v>0</v>
      </c>
      <c r="W101" s="67">
        <v>0</v>
      </c>
      <c r="X101" s="67">
        <v>0</v>
      </c>
      <c r="Y101" s="67">
        <v>0</v>
      </c>
      <c r="Z101" s="67">
        <v>0</v>
      </c>
      <c r="AA101" s="67">
        <v>0</v>
      </c>
      <c r="AB101" s="67">
        <v>0</v>
      </c>
      <c r="AC101" s="67">
        <v>0</v>
      </c>
      <c r="AD101" s="67">
        <v>0</v>
      </c>
      <c r="AE101" s="6" t="e">
        <f>((NA())/210)*350</f>
        <v>#N/A</v>
      </c>
      <c r="AF101" s="6" t="e">
        <f t="shared" ref="AF101:AO101" si="99">((NA())*350)/210</f>
        <v>#N/A</v>
      </c>
      <c r="AG101" s="6" t="e">
        <f t="shared" si="99"/>
        <v>#N/A</v>
      </c>
      <c r="AH101" s="6" t="e">
        <f t="shared" si="99"/>
        <v>#N/A</v>
      </c>
      <c r="AI101" s="6" t="e">
        <f t="shared" si="99"/>
        <v>#N/A</v>
      </c>
      <c r="AJ101" s="6" t="e">
        <f t="shared" si="99"/>
        <v>#N/A</v>
      </c>
      <c r="AK101" s="6" t="e">
        <f t="shared" si="99"/>
        <v>#N/A</v>
      </c>
      <c r="AL101" s="6" t="e">
        <f t="shared" si="99"/>
        <v>#N/A</v>
      </c>
      <c r="AM101" s="6" t="e">
        <f t="shared" si="99"/>
        <v>#N/A</v>
      </c>
      <c r="AN101" s="6" t="e">
        <f t="shared" si="99"/>
        <v>#N/A</v>
      </c>
      <c r="AO101" s="6" t="e">
        <f t="shared" si="99"/>
        <v>#N/A</v>
      </c>
      <c r="AP101" s="63"/>
    </row>
    <row r="102" spans="2:42" s="25" customFormat="1" hidden="1" x14ac:dyDescent="0.25">
      <c r="B102" s="22"/>
      <c r="C102" s="6"/>
      <c r="D102" s="23" t="s">
        <v>187</v>
      </c>
      <c r="E102" s="6" t="s">
        <v>208</v>
      </c>
      <c r="F102" s="6" t="e">
        <f t="shared" ref="F102:AC102" si="100">((NA())/210)*350</f>
        <v>#N/A</v>
      </c>
      <c r="G102" s="6" t="e">
        <f t="shared" si="100"/>
        <v>#N/A</v>
      </c>
      <c r="H102" s="6" t="e">
        <f t="shared" si="100"/>
        <v>#N/A</v>
      </c>
      <c r="I102" s="6" t="e">
        <f t="shared" si="100"/>
        <v>#N/A</v>
      </c>
      <c r="J102" s="6" t="e">
        <f t="shared" si="100"/>
        <v>#N/A</v>
      </c>
      <c r="K102" s="6" t="e">
        <f t="shared" si="100"/>
        <v>#N/A</v>
      </c>
      <c r="L102" s="6" t="e">
        <f t="shared" si="100"/>
        <v>#N/A</v>
      </c>
      <c r="M102" s="6" t="e">
        <f t="shared" si="100"/>
        <v>#N/A</v>
      </c>
      <c r="N102" s="6" t="e">
        <f t="shared" si="100"/>
        <v>#N/A</v>
      </c>
      <c r="O102" s="6" t="e">
        <f t="shared" si="100"/>
        <v>#N/A</v>
      </c>
      <c r="P102" s="6" t="e">
        <f t="shared" si="100"/>
        <v>#N/A</v>
      </c>
      <c r="Q102" s="6" t="e">
        <f t="shared" si="100"/>
        <v>#N/A</v>
      </c>
      <c r="R102" s="6" t="e">
        <f t="shared" si="100"/>
        <v>#N/A</v>
      </c>
      <c r="S102" s="6" t="e">
        <f t="shared" si="100"/>
        <v>#N/A</v>
      </c>
      <c r="T102" s="6" t="e">
        <f t="shared" si="100"/>
        <v>#N/A</v>
      </c>
      <c r="U102" s="6" t="e">
        <f t="shared" si="100"/>
        <v>#N/A</v>
      </c>
      <c r="V102" s="6" t="e">
        <f t="shared" si="100"/>
        <v>#N/A</v>
      </c>
      <c r="W102" s="6" t="e">
        <f t="shared" si="100"/>
        <v>#N/A</v>
      </c>
      <c r="X102" s="6" t="e">
        <f t="shared" si="100"/>
        <v>#N/A</v>
      </c>
      <c r="Y102" s="6" t="e">
        <f t="shared" si="100"/>
        <v>#N/A</v>
      </c>
      <c r="Z102" s="6" t="e">
        <f t="shared" si="100"/>
        <v>#N/A</v>
      </c>
      <c r="AA102" s="6" t="e">
        <f t="shared" si="100"/>
        <v>#N/A</v>
      </c>
      <c r="AB102" s="6" t="e">
        <f t="shared" si="100"/>
        <v>#N/A</v>
      </c>
      <c r="AC102" s="6" t="e">
        <f t="shared" si="100"/>
        <v>#N/A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24"/>
    </row>
    <row r="103" spans="2:42" x14ac:dyDescent="0.25">
      <c r="B103" s="64"/>
      <c r="C103" s="65"/>
      <c r="D103" s="104" t="s">
        <v>837</v>
      </c>
      <c r="E103" s="6" t="s">
        <v>50</v>
      </c>
      <c r="F103" s="67">
        <v>108604.00000000001</v>
      </c>
      <c r="G103" s="67">
        <v>106298.58333333333</v>
      </c>
      <c r="H103" s="67">
        <v>136938.86666666667</v>
      </c>
      <c r="I103" s="67">
        <v>202437.26666666669</v>
      </c>
      <c r="J103" s="67">
        <v>218781.95</v>
      </c>
      <c r="K103" s="67">
        <v>263072.13333333336</v>
      </c>
      <c r="L103" s="67">
        <v>354994.43333333335</v>
      </c>
      <c r="M103" s="67">
        <v>386809.10000000003</v>
      </c>
      <c r="N103" s="67">
        <v>270045.48333333334</v>
      </c>
      <c r="O103" s="67">
        <v>195846.56666666668</v>
      </c>
      <c r="P103" s="67">
        <v>141504.83333333334</v>
      </c>
      <c r="Q103" s="67">
        <v>107765.35</v>
      </c>
      <c r="R103" s="67">
        <v>98622.85</v>
      </c>
      <c r="S103" s="67">
        <v>114510.53333333335</v>
      </c>
      <c r="T103" s="67">
        <v>152504.86666666667</v>
      </c>
      <c r="U103" s="67">
        <v>207500.45</v>
      </c>
      <c r="V103" s="67">
        <v>287313.15000000002</v>
      </c>
      <c r="W103" s="67">
        <v>258302.95</v>
      </c>
      <c r="X103" s="67">
        <v>469530.68333333329</v>
      </c>
      <c r="Y103" s="67">
        <v>456652.16666666663</v>
      </c>
      <c r="Z103" s="67">
        <v>322320.31666666665</v>
      </c>
      <c r="AA103" s="67">
        <v>263140.25</v>
      </c>
      <c r="AB103" s="67">
        <v>165231.58333333331</v>
      </c>
      <c r="AC103" s="67">
        <v>136481.08333333331</v>
      </c>
      <c r="AD103" s="67">
        <v>129918.16666666666</v>
      </c>
      <c r="AE103" s="6" t="e">
        <f>((NA())/210)*350</f>
        <v>#N/A</v>
      </c>
      <c r="AF103" s="6" t="e">
        <f t="shared" ref="AF103:AO103" si="101">((NA())*350)/210</f>
        <v>#N/A</v>
      </c>
      <c r="AG103" s="6" t="e">
        <f t="shared" si="101"/>
        <v>#N/A</v>
      </c>
      <c r="AH103" s="6" t="e">
        <f t="shared" si="101"/>
        <v>#N/A</v>
      </c>
      <c r="AI103" s="6" t="e">
        <f t="shared" si="101"/>
        <v>#N/A</v>
      </c>
      <c r="AJ103" s="6" t="e">
        <f t="shared" si="101"/>
        <v>#N/A</v>
      </c>
      <c r="AK103" s="6" t="e">
        <f t="shared" si="101"/>
        <v>#N/A</v>
      </c>
      <c r="AL103" s="6" t="e">
        <f t="shared" si="101"/>
        <v>#N/A</v>
      </c>
      <c r="AM103" s="6" t="e">
        <f t="shared" si="101"/>
        <v>#N/A</v>
      </c>
      <c r="AN103" s="6" t="e">
        <f t="shared" si="101"/>
        <v>#N/A</v>
      </c>
      <c r="AO103" s="6" t="e">
        <f t="shared" si="101"/>
        <v>#N/A</v>
      </c>
      <c r="AP103" s="63"/>
    </row>
    <row r="104" spans="2:42" s="25" customFormat="1" hidden="1" x14ac:dyDescent="0.25">
      <c r="B104" s="22"/>
      <c r="C104" s="6"/>
      <c r="D104" s="23" t="s">
        <v>182</v>
      </c>
      <c r="E104" s="6" t="s">
        <v>209</v>
      </c>
      <c r="F104" s="6" t="e">
        <f t="shared" ref="F104:AC104" si="102">((NA())/210)*350</f>
        <v>#N/A</v>
      </c>
      <c r="G104" s="6" t="e">
        <f t="shared" si="102"/>
        <v>#N/A</v>
      </c>
      <c r="H104" s="6" t="e">
        <f t="shared" si="102"/>
        <v>#N/A</v>
      </c>
      <c r="I104" s="6" t="e">
        <f t="shared" si="102"/>
        <v>#N/A</v>
      </c>
      <c r="J104" s="6" t="e">
        <f t="shared" si="102"/>
        <v>#N/A</v>
      </c>
      <c r="K104" s="6" t="e">
        <f t="shared" si="102"/>
        <v>#N/A</v>
      </c>
      <c r="L104" s="6" t="e">
        <f t="shared" si="102"/>
        <v>#N/A</v>
      </c>
      <c r="M104" s="6" t="e">
        <f t="shared" si="102"/>
        <v>#N/A</v>
      </c>
      <c r="N104" s="6" t="e">
        <f t="shared" si="102"/>
        <v>#N/A</v>
      </c>
      <c r="O104" s="6" t="e">
        <f t="shared" si="102"/>
        <v>#N/A</v>
      </c>
      <c r="P104" s="6" t="e">
        <f t="shared" si="102"/>
        <v>#N/A</v>
      </c>
      <c r="Q104" s="6" t="e">
        <f t="shared" si="102"/>
        <v>#N/A</v>
      </c>
      <c r="R104" s="6" t="e">
        <f t="shared" si="102"/>
        <v>#N/A</v>
      </c>
      <c r="S104" s="6" t="e">
        <f t="shared" si="102"/>
        <v>#N/A</v>
      </c>
      <c r="T104" s="6" t="e">
        <f t="shared" si="102"/>
        <v>#N/A</v>
      </c>
      <c r="U104" s="6" t="e">
        <f t="shared" si="102"/>
        <v>#N/A</v>
      </c>
      <c r="V104" s="6" t="e">
        <f t="shared" si="102"/>
        <v>#N/A</v>
      </c>
      <c r="W104" s="6" t="e">
        <f t="shared" si="102"/>
        <v>#N/A</v>
      </c>
      <c r="X104" s="6" t="e">
        <f t="shared" si="102"/>
        <v>#N/A</v>
      </c>
      <c r="Y104" s="6" t="e">
        <f t="shared" si="102"/>
        <v>#N/A</v>
      </c>
      <c r="Z104" s="6" t="e">
        <f t="shared" si="102"/>
        <v>#N/A</v>
      </c>
      <c r="AA104" s="6" t="e">
        <f t="shared" si="102"/>
        <v>#N/A</v>
      </c>
      <c r="AB104" s="6" t="e">
        <f t="shared" si="102"/>
        <v>#N/A</v>
      </c>
      <c r="AC104" s="6" t="e">
        <f t="shared" si="102"/>
        <v>#N/A</v>
      </c>
      <c r="AD104" s="6">
        <v>129918.16666666666</v>
      </c>
      <c r="AE104" s="6">
        <v>122771.87570011022</v>
      </c>
      <c r="AF104" s="6">
        <v>158501.96009674863</v>
      </c>
      <c r="AG104" s="6">
        <v>222166.17415103861</v>
      </c>
      <c r="AH104" s="6">
        <v>274533.5992050101</v>
      </c>
      <c r="AI104" s="6">
        <v>283929.33742421266</v>
      </c>
      <c r="AJ104" s="6">
        <v>454864.02509360318</v>
      </c>
      <c r="AK104" s="6">
        <v>482166.83577238477</v>
      </c>
      <c r="AL104" s="6">
        <v>355318.96689155785</v>
      </c>
      <c r="AM104" s="6">
        <v>281163.58469839208</v>
      </c>
      <c r="AN104" s="6">
        <v>188008.70989970231</v>
      </c>
      <c r="AO104" s="6">
        <v>147041.74845630745</v>
      </c>
      <c r="AP104" s="24"/>
    </row>
    <row r="105" spans="2:42" x14ac:dyDescent="0.25">
      <c r="B105" s="64"/>
      <c r="C105" s="65"/>
      <c r="D105" s="104" t="s">
        <v>838</v>
      </c>
      <c r="E105" s="6" t="s">
        <v>233</v>
      </c>
      <c r="F105" s="67">
        <v>0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67">
        <v>0</v>
      </c>
      <c r="M105" s="67">
        <v>0</v>
      </c>
      <c r="N105" s="67">
        <v>0</v>
      </c>
      <c r="O105" s="67">
        <v>0</v>
      </c>
      <c r="P105" s="67">
        <v>0</v>
      </c>
      <c r="Q105" s="67">
        <v>0</v>
      </c>
      <c r="R105" s="67">
        <v>0</v>
      </c>
      <c r="S105" s="67">
        <v>0</v>
      </c>
      <c r="T105" s="67">
        <v>0</v>
      </c>
      <c r="U105" s="67">
        <v>0</v>
      </c>
      <c r="V105" s="67">
        <v>0</v>
      </c>
      <c r="W105" s="67">
        <v>0</v>
      </c>
      <c r="X105" s="67">
        <v>0</v>
      </c>
      <c r="Y105" s="67">
        <v>0</v>
      </c>
      <c r="Z105" s="67">
        <v>0</v>
      </c>
      <c r="AA105" s="67">
        <v>0</v>
      </c>
      <c r="AB105" s="67">
        <v>0</v>
      </c>
      <c r="AC105" s="67">
        <v>0</v>
      </c>
      <c r="AD105" s="67">
        <v>0</v>
      </c>
      <c r="AE105" s="6" t="e">
        <f>((NA())/210)*350</f>
        <v>#N/A</v>
      </c>
      <c r="AF105" s="6" t="e">
        <f t="shared" ref="AF105:AO105" si="103">((NA())*350)/210</f>
        <v>#N/A</v>
      </c>
      <c r="AG105" s="6" t="e">
        <f t="shared" si="103"/>
        <v>#N/A</v>
      </c>
      <c r="AH105" s="6" t="e">
        <f t="shared" si="103"/>
        <v>#N/A</v>
      </c>
      <c r="AI105" s="6" t="e">
        <f t="shared" si="103"/>
        <v>#N/A</v>
      </c>
      <c r="AJ105" s="6" t="e">
        <f t="shared" si="103"/>
        <v>#N/A</v>
      </c>
      <c r="AK105" s="6" t="e">
        <f t="shared" si="103"/>
        <v>#N/A</v>
      </c>
      <c r="AL105" s="6" t="e">
        <f t="shared" si="103"/>
        <v>#N/A</v>
      </c>
      <c r="AM105" s="6" t="e">
        <f t="shared" si="103"/>
        <v>#N/A</v>
      </c>
      <c r="AN105" s="6" t="e">
        <f t="shared" si="103"/>
        <v>#N/A</v>
      </c>
      <c r="AO105" s="6" t="e">
        <f t="shared" si="103"/>
        <v>#N/A</v>
      </c>
      <c r="AP105" s="63"/>
    </row>
    <row r="106" spans="2:42" s="25" customFormat="1" ht="14.25" hidden="1" customHeight="1" x14ac:dyDescent="0.25">
      <c r="B106" s="22"/>
      <c r="C106" s="6"/>
      <c r="D106" s="23" t="s">
        <v>184</v>
      </c>
      <c r="E106" s="6" t="s">
        <v>234</v>
      </c>
      <c r="F106" s="6" t="e">
        <f t="shared" ref="F106:AC106" si="104">((NA())/210)*350</f>
        <v>#N/A</v>
      </c>
      <c r="G106" s="6" t="e">
        <f t="shared" si="104"/>
        <v>#N/A</v>
      </c>
      <c r="H106" s="6" t="e">
        <f t="shared" si="104"/>
        <v>#N/A</v>
      </c>
      <c r="I106" s="6" t="e">
        <f t="shared" si="104"/>
        <v>#N/A</v>
      </c>
      <c r="J106" s="6" t="e">
        <f t="shared" si="104"/>
        <v>#N/A</v>
      </c>
      <c r="K106" s="6" t="e">
        <f t="shared" si="104"/>
        <v>#N/A</v>
      </c>
      <c r="L106" s="6" t="e">
        <f t="shared" si="104"/>
        <v>#N/A</v>
      </c>
      <c r="M106" s="6" t="e">
        <f t="shared" si="104"/>
        <v>#N/A</v>
      </c>
      <c r="N106" s="6" t="e">
        <f t="shared" si="104"/>
        <v>#N/A</v>
      </c>
      <c r="O106" s="6" t="e">
        <f t="shared" si="104"/>
        <v>#N/A</v>
      </c>
      <c r="P106" s="6" t="e">
        <f t="shared" si="104"/>
        <v>#N/A</v>
      </c>
      <c r="Q106" s="6" t="e">
        <f t="shared" si="104"/>
        <v>#N/A</v>
      </c>
      <c r="R106" s="6" t="e">
        <f t="shared" si="104"/>
        <v>#N/A</v>
      </c>
      <c r="S106" s="6" t="e">
        <f t="shared" si="104"/>
        <v>#N/A</v>
      </c>
      <c r="T106" s="6" t="e">
        <f t="shared" si="104"/>
        <v>#N/A</v>
      </c>
      <c r="U106" s="6" t="e">
        <f t="shared" si="104"/>
        <v>#N/A</v>
      </c>
      <c r="V106" s="6" t="e">
        <f t="shared" si="104"/>
        <v>#N/A</v>
      </c>
      <c r="W106" s="6" t="e">
        <f t="shared" si="104"/>
        <v>#N/A</v>
      </c>
      <c r="X106" s="6" t="e">
        <f t="shared" si="104"/>
        <v>#N/A</v>
      </c>
      <c r="Y106" s="6" t="e">
        <f t="shared" si="104"/>
        <v>#N/A</v>
      </c>
      <c r="Z106" s="6" t="e">
        <f t="shared" si="104"/>
        <v>#N/A</v>
      </c>
      <c r="AA106" s="6" t="e">
        <f t="shared" si="104"/>
        <v>#N/A</v>
      </c>
      <c r="AB106" s="6" t="e">
        <f t="shared" si="104"/>
        <v>#N/A</v>
      </c>
      <c r="AC106" s="6" t="e">
        <f t="shared" si="104"/>
        <v>#N/A</v>
      </c>
      <c r="AD106" s="6">
        <f>((AD105)/210)*350</f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24"/>
    </row>
    <row r="107" spans="2:42" x14ac:dyDescent="0.25">
      <c r="B107" s="64"/>
      <c r="C107" s="65"/>
      <c r="D107" s="104" t="s">
        <v>839</v>
      </c>
      <c r="E107" s="6" t="s">
        <v>52</v>
      </c>
      <c r="F107" s="67">
        <v>774909.18333333335</v>
      </c>
      <c r="G107" s="67">
        <v>887314.36666666658</v>
      </c>
      <c r="H107" s="67">
        <v>936054.55</v>
      </c>
      <c r="I107" s="67">
        <v>997276.98333333316</v>
      </c>
      <c r="J107" s="67">
        <v>946167.25</v>
      </c>
      <c r="K107" s="67">
        <v>1053599.5666666667</v>
      </c>
      <c r="L107" s="67">
        <v>1008782.1333333333</v>
      </c>
      <c r="M107" s="67">
        <v>1157281.3166666667</v>
      </c>
      <c r="N107" s="67">
        <v>875985.66666666663</v>
      </c>
      <c r="O107" s="67">
        <v>290320.55</v>
      </c>
      <c r="P107" s="67">
        <v>269055.06666666671</v>
      </c>
      <c r="Q107" s="67">
        <v>253191.11666666667</v>
      </c>
      <c r="R107" s="67">
        <v>181526.01666666666</v>
      </c>
      <c r="S107" s="67">
        <v>228605.98333333334</v>
      </c>
      <c r="T107" s="67">
        <v>211739.21666666665</v>
      </c>
      <c r="U107" s="67">
        <v>213014.25</v>
      </c>
      <c r="V107" s="67">
        <v>181628.05000000002</v>
      </c>
      <c r="W107" s="67">
        <v>173496.44999999998</v>
      </c>
      <c r="X107" s="67">
        <v>216517.8</v>
      </c>
      <c r="Y107" s="67">
        <v>93226.333333333328</v>
      </c>
      <c r="Z107" s="67">
        <v>27352.500000000004</v>
      </c>
      <c r="AA107" s="67">
        <v>183811.34999999998</v>
      </c>
      <c r="AB107" s="67">
        <v>83468.733333333337</v>
      </c>
      <c r="AC107" s="67">
        <v>86.61666666666666</v>
      </c>
      <c r="AD107" s="67">
        <v>0</v>
      </c>
      <c r="AE107" s="6" t="e">
        <f>((NA())/210)*350</f>
        <v>#N/A</v>
      </c>
      <c r="AF107" s="6" t="e">
        <f t="shared" ref="AF107:AO107" si="105">((NA())*350)/210</f>
        <v>#N/A</v>
      </c>
      <c r="AG107" s="6" t="e">
        <f t="shared" si="105"/>
        <v>#N/A</v>
      </c>
      <c r="AH107" s="6" t="e">
        <f t="shared" si="105"/>
        <v>#N/A</v>
      </c>
      <c r="AI107" s="6" t="e">
        <f t="shared" si="105"/>
        <v>#N/A</v>
      </c>
      <c r="AJ107" s="6" t="e">
        <f t="shared" si="105"/>
        <v>#N/A</v>
      </c>
      <c r="AK107" s="6" t="e">
        <f t="shared" si="105"/>
        <v>#N/A</v>
      </c>
      <c r="AL107" s="6" t="e">
        <f t="shared" si="105"/>
        <v>#N/A</v>
      </c>
      <c r="AM107" s="6" t="e">
        <f t="shared" si="105"/>
        <v>#N/A</v>
      </c>
      <c r="AN107" s="6" t="e">
        <f t="shared" si="105"/>
        <v>#N/A</v>
      </c>
      <c r="AO107" s="6" t="e">
        <f t="shared" si="105"/>
        <v>#N/A</v>
      </c>
      <c r="AP107" s="63"/>
    </row>
    <row r="108" spans="2:42" s="25" customFormat="1" ht="14.25" hidden="1" customHeight="1" x14ac:dyDescent="0.25">
      <c r="B108" s="22"/>
      <c r="C108" s="6"/>
      <c r="D108" s="23" t="s">
        <v>188</v>
      </c>
      <c r="E108" s="6" t="s">
        <v>210</v>
      </c>
      <c r="F108" s="6" t="e">
        <f t="shared" ref="F108:AC108" si="106">((NA())/210)*350</f>
        <v>#N/A</v>
      </c>
      <c r="G108" s="6" t="e">
        <f t="shared" si="106"/>
        <v>#N/A</v>
      </c>
      <c r="H108" s="6" t="e">
        <f t="shared" si="106"/>
        <v>#N/A</v>
      </c>
      <c r="I108" s="6" t="e">
        <f t="shared" si="106"/>
        <v>#N/A</v>
      </c>
      <c r="J108" s="6" t="e">
        <f t="shared" si="106"/>
        <v>#N/A</v>
      </c>
      <c r="K108" s="6" t="e">
        <f t="shared" si="106"/>
        <v>#N/A</v>
      </c>
      <c r="L108" s="6" t="e">
        <f t="shared" si="106"/>
        <v>#N/A</v>
      </c>
      <c r="M108" s="6" t="e">
        <f t="shared" si="106"/>
        <v>#N/A</v>
      </c>
      <c r="N108" s="6" t="e">
        <f t="shared" si="106"/>
        <v>#N/A</v>
      </c>
      <c r="O108" s="6" t="e">
        <f t="shared" si="106"/>
        <v>#N/A</v>
      </c>
      <c r="P108" s="6" t="e">
        <f t="shared" si="106"/>
        <v>#N/A</v>
      </c>
      <c r="Q108" s="6" t="e">
        <f t="shared" si="106"/>
        <v>#N/A</v>
      </c>
      <c r="R108" s="6" t="e">
        <f t="shared" si="106"/>
        <v>#N/A</v>
      </c>
      <c r="S108" s="6" t="e">
        <f t="shared" si="106"/>
        <v>#N/A</v>
      </c>
      <c r="T108" s="6" t="e">
        <f t="shared" si="106"/>
        <v>#N/A</v>
      </c>
      <c r="U108" s="6" t="e">
        <f t="shared" si="106"/>
        <v>#N/A</v>
      </c>
      <c r="V108" s="6" t="e">
        <f t="shared" si="106"/>
        <v>#N/A</v>
      </c>
      <c r="W108" s="6" t="e">
        <f t="shared" si="106"/>
        <v>#N/A</v>
      </c>
      <c r="X108" s="6" t="e">
        <f t="shared" si="106"/>
        <v>#N/A</v>
      </c>
      <c r="Y108" s="6" t="e">
        <f t="shared" si="106"/>
        <v>#N/A</v>
      </c>
      <c r="Z108" s="6" t="e">
        <f t="shared" si="106"/>
        <v>#N/A</v>
      </c>
      <c r="AA108" s="6" t="e">
        <f t="shared" si="106"/>
        <v>#N/A</v>
      </c>
      <c r="AB108" s="6" t="e">
        <f t="shared" si="106"/>
        <v>#N/A</v>
      </c>
      <c r="AC108" s="6" t="e">
        <f t="shared" si="106"/>
        <v>#N/A</v>
      </c>
      <c r="AD108" s="6">
        <f>((AD107)/210)*350</f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24"/>
    </row>
    <row r="109" spans="2:42" x14ac:dyDescent="0.25">
      <c r="B109" s="64"/>
      <c r="C109" s="65"/>
      <c r="D109" s="104" t="s">
        <v>840</v>
      </c>
      <c r="E109" s="6" t="s">
        <v>51</v>
      </c>
      <c r="F109" s="67">
        <v>0</v>
      </c>
      <c r="G109" s="67">
        <v>0</v>
      </c>
      <c r="H109" s="67">
        <v>0</v>
      </c>
      <c r="I109" s="67">
        <v>0</v>
      </c>
      <c r="J109" s="67">
        <v>0</v>
      </c>
      <c r="K109" s="67">
        <v>0</v>
      </c>
      <c r="L109" s="67">
        <v>0</v>
      </c>
      <c r="M109" s="67">
        <v>0</v>
      </c>
      <c r="N109" s="67">
        <v>3443.5499999999997</v>
      </c>
      <c r="O109" s="67">
        <v>11346.733333333332</v>
      </c>
      <c r="P109" s="67">
        <v>9422.4166666666661</v>
      </c>
      <c r="Q109" s="67">
        <v>9923.8833333333332</v>
      </c>
      <c r="R109" s="67">
        <v>6566.85</v>
      </c>
      <c r="S109" s="67">
        <v>3183.8166666666666</v>
      </c>
      <c r="T109" s="67">
        <v>-12732.883333333333</v>
      </c>
      <c r="U109" s="67">
        <v>-6152.2833333333328</v>
      </c>
      <c r="V109" s="67">
        <v>355.33333333333337</v>
      </c>
      <c r="W109" s="67">
        <v>52.783333333333331</v>
      </c>
      <c r="X109" s="67">
        <v>5.5833333333333339</v>
      </c>
      <c r="Y109" s="67">
        <v>50.550000000000004</v>
      </c>
      <c r="Z109" s="67">
        <v>0</v>
      </c>
      <c r="AA109" s="67">
        <v>0</v>
      </c>
      <c r="AB109" s="67">
        <v>0</v>
      </c>
      <c r="AC109" s="67">
        <v>-3044.5666666666671</v>
      </c>
      <c r="AD109" s="67">
        <v>-7185.3666666666677</v>
      </c>
      <c r="AE109" s="6" t="e">
        <f>((NA())/210)*350</f>
        <v>#N/A</v>
      </c>
      <c r="AF109" s="6" t="e">
        <f t="shared" ref="AF109:AO109" si="107">((NA())*350)/210</f>
        <v>#N/A</v>
      </c>
      <c r="AG109" s="6" t="e">
        <f t="shared" si="107"/>
        <v>#N/A</v>
      </c>
      <c r="AH109" s="6" t="e">
        <f t="shared" si="107"/>
        <v>#N/A</v>
      </c>
      <c r="AI109" s="6" t="e">
        <f t="shared" si="107"/>
        <v>#N/A</v>
      </c>
      <c r="AJ109" s="6" t="e">
        <f t="shared" si="107"/>
        <v>#N/A</v>
      </c>
      <c r="AK109" s="6" t="e">
        <f t="shared" si="107"/>
        <v>#N/A</v>
      </c>
      <c r="AL109" s="6" t="e">
        <f t="shared" si="107"/>
        <v>#N/A</v>
      </c>
      <c r="AM109" s="6" t="e">
        <f t="shared" si="107"/>
        <v>#N/A</v>
      </c>
      <c r="AN109" s="6" t="e">
        <f t="shared" si="107"/>
        <v>#N/A</v>
      </c>
      <c r="AO109" s="6" t="e">
        <f t="shared" si="107"/>
        <v>#N/A</v>
      </c>
      <c r="AP109" s="63"/>
    </row>
    <row r="110" spans="2:42" s="25" customFormat="1" ht="14.25" hidden="1" customHeight="1" x14ac:dyDescent="0.25">
      <c r="B110" s="22"/>
      <c r="C110" s="6"/>
      <c r="D110" s="23" t="s">
        <v>189</v>
      </c>
      <c r="E110" s="6" t="s">
        <v>211</v>
      </c>
      <c r="F110" s="6" t="e">
        <f t="shared" ref="F110:AC110" si="108">((NA())/210)*350</f>
        <v>#N/A</v>
      </c>
      <c r="G110" s="6" t="e">
        <f t="shared" si="108"/>
        <v>#N/A</v>
      </c>
      <c r="H110" s="6" t="e">
        <f t="shared" si="108"/>
        <v>#N/A</v>
      </c>
      <c r="I110" s="6" t="e">
        <f t="shared" si="108"/>
        <v>#N/A</v>
      </c>
      <c r="J110" s="6" t="e">
        <f t="shared" si="108"/>
        <v>#N/A</v>
      </c>
      <c r="K110" s="6" t="e">
        <f t="shared" si="108"/>
        <v>#N/A</v>
      </c>
      <c r="L110" s="6" t="e">
        <f t="shared" si="108"/>
        <v>#N/A</v>
      </c>
      <c r="M110" s="6" t="e">
        <f t="shared" si="108"/>
        <v>#N/A</v>
      </c>
      <c r="N110" s="6" t="e">
        <f t="shared" si="108"/>
        <v>#N/A</v>
      </c>
      <c r="O110" s="6" t="e">
        <f t="shared" si="108"/>
        <v>#N/A</v>
      </c>
      <c r="P110" s="6" t="e">
        <f t="shared" si="108"/>
        <v>#N/A</v>
      </c>
      <c r="Q110" s="6" t="e">
        <f t="shared" si="108"/>
        <v>#N/A</v>
      </c>
      <c r="R110" s="6" t="e">
        <f t="shared" si="108"/>
        <v>#N/A</v>
      </c>
      <c r="S110" s="6" t="e">
        <f t="shared" si="108"/>
        <v>#N/A</v>
      </c>
      <c r="T110" s="6" t="e">
        <f t="shared" si="108"/>
        <v>#N/A</v>
      </c>
      <c r="U110" s="6" t="e">
        <f t="shared" si="108"/>
        <v>#N/A</v>
      </c>
      <c r="V110" s="6" t="e">
        <f t="shared" si="108"/>
        <v>#N/A</v>
      </c>
      <c r="W110" s="6" t="e">
        <f t="shared" si="108"/>
        <v>#N/A</v>
      </c>
      <c r="X110" s="6" t="e">
        <f t="shared" si="108"/>
        <v>#N/A</v>
      </c>
      <c r="Y110" s="6" t="e">
        <f t="shared" si="108"/>
        <v>#N/A</v>
      </c>
      <c r="Z110" s="6" t="e">
        <f t="shared" si="108"/>
        <v>#N/A</v>
      </c>
      <c r="AA110" s="6" t="e">
        <f t="shared" si="108"/>
        <v>#N/A</v>
      </c>
      <c r="AB110" s="6" t="e">
        <f t="shared" si="108"/>
        <v>#N/A</v>
      </c>
      <c r="AC110" s="6" t="e">
        <f t="shared" si="108"/>
        <v>#N/A</v>
      </c>
      <c r="AD110" s="6">
        <v>-7185.3666666666677</v>
      </c>
      <c r="AE110" s="6">
        <v>38.062216857230119</v>
      </c>
      <c r="AF110" s="6">
        <v>-277.791532274286</v>
      </c>
      <c r="AG110" s="6">
        <v>-309.32489005031618</v>
      </c>
      <c r="AH110" s="6">
        <v>108.75370575513003</v>
      </c>
      <c r="AI110" s="6">
        <v>26.391666666666669</v>
      </c>
      <c r="AJ110" s="6">
        <v>2.7916666666666665</v>
      </c>
      <c r="AK110" s="6">
        <v>25.274999999999999</v>
      </c>
      <c r="AL110" s="6">
        <v>0</v>
      </c>
      <c r="AM110" s="6">
        <v>0</v>
      </c>
      <c r="AN110" s="6">
        <v>0</v>
      </c>
      <c r="AO110" s="6">
        <v>-1522.2833333333335</v>
      </c>
      <c r="AP110" s="24"/>
    </row>
    <row r="111" spans="2:42" x14ac:dyDescent="0.25">
      <c r="B111" s="64"/>
      <c r="C111" s="65"/>
      <c r="D111" s="104" t="s">
        <v>841</v>
      </c>
      <c r="E111" s="6" t="s">
        <v>53</v>
      </c>
      <c r="F111" s="67">
        <v>3270901.6166666667</v>
      </c>
      <c r="G111" s="67">
        <v>3327916.5999999996</v>
      </c>
      <c r="H111" s="67">
        <v>3613850.6166666667</v>
      </c>
      <c r="I111" s="67">
        <v>3208067.4333333331</v>
      </c>
      <c r="J111" s="67">
        <v>3653138.4666666668</v>
      </c>
      <c r="K111" s="67">
        <v>3582158.666666667</v>
      </c>
      <c r="L111" s="67">
        <v>3455529.166666667</v>
      </c>
      <c r="M111" s="67">
        <v>3557009.3333333335</v>
      </c>
      <c r="N111" s="67">
        <v>3343616.4999999995</v>
      </c>
      <c r="O111" s="67">
        <v>3428494.4333333331</v>
      </c>
      <c r="P111" s="67">
        <v>3307640.1666666665</v>
      </c>
      <c r="Q111" s="67">
        <v>3500346.333333333</v>
      </c>
      <c r="R111" s="67">
        <v>3244884.6666666665</v>
      </c>
      <c r="S111" s="67">
        <v>3337900.5166666671</v>
      </c>
      <c r="T111" s="67">
        <v>3678977.5333333337</v>
      </c>
      <c r="U111" s="67">
        <v>3527923.3833333333</v>
      </c>
      <c r="V111" s="67">
        <v>3550085.1833333336</v>
      </c>
      <c r="W111" s="67">
        <v>3189551.7833333332</v>
      </c>
      <c r="X111" s="67">
        <v>3594983.8999999994</v>
      </c>
      <c r="Y111" s="67">
        <v>3577516.9166666665</v>
      </c>
      <c r="Z111" s="67">
        <v>3347655.8333333335</v>
      </c>
      <c r="AA111" s="67">
        <v>3728260.4333333331</v>
      </c>
      <c r="AB111" s="67">
        <v>3468736.4333333336</v>
      </c>
      <c r="AC111" s="67">
        <v>3667623.6666666665</v>
      </c>
      <c r="AD111" s="67">
        <v>3199365.4</v>
      </c>
      <c r="AE111" s="6" t="e">
        <f>((NA())/210)*350</f>
        <v>#N/A</v>
      </c>
      <c r="AF111" s="6" t="e">
        <f t="shared" ref="AF111:AO111" si="109">((NA())*350)/210</f>
        <v>#N/A</v>
      </c>
      <c r="AG111" s="6" t="e">
        <f t="shared" si="109"/>
        <v>#N/A</v>
      </c>
      <c r="AH111" s="6" t="e">
        <f t="shared" si="109"/>
        <v>#N/A</v>
      </c>
      <c r="AI111" s="6" t="e">
        <f t="shared" si="109"/>
        <v>#N/A</v>
      </c>
      <c r="AJ111" s="6" t="e">
        <f t="shared" si="109"/>
        <v>#N/A</v>
      </c>
      <c r="AK111" s="6" t="e">
        <f t="shared" si="109"/>
        <v>#N/A</v>
      </c>
      <c r="AL111" s="6" t="e">
        <f t="shared" si="109"/>
        <v>#N/A</v>
      </c>
      <c r="AM111" s="6" t="e">
        <f t="shared" si="109"/>
        <v>#N/A</v>
      </c>
      <c r="AN111" s="6" t="e">
        <f t="shared" si="109"/>
        <v>#N/A</v>
      </c>
      <c r="AO111" s="6" t="e">
        <f t="shared" si="109"/>
        <v>#N/A</v>
      </c>
      <c r="AP111" s="63"/>
    </row>
    <row r="112" spans="2:42" s="25" customFormat="1" ht="14.25" hidden="1" customHeight="1" x14ac:dyDescent="0.25">
      <c r="B112" s="22"/>
      <c r="C112" s="6"/>
      <c r="D112" s="23" t="s">
        <v>190</v>
      </c>
      <c r="E112" s="6" t="s">
        <v>212</v>
      </c>
      <c r="F112" s="6" t="e">
        <f t="shared" ref="F112:AC112" si="110">((NA())/210)*350</f>
        <v>#N/A</v>
      </c>
      <c r="G112" s="6" t="e">
        <f t="shared" si="110"/>
        <v>#N/A</v>
      </c>
      <c r="H112" s="6" t="e">
        <f t="shared" si="110"/>
        <v>#N/A</v>
      </c>
      <c r="I112" s="6" t="e">
        <f t="shared" si="110"/>
        <v>#N/A</v>
      </c>
      <c r="J112" s="6" t="e">
        <f t="shared" si="110"/>
        <v>#N/A</v>
      </c>
      <c r="K112" s="6" t="e">
        <f t="shared" si="110"/>
        <v>#N/A</v>
      </c>
      <c r="L112" s="6" t="e">
        <f t="shared" si="110"/>
        <v>#N/A</v>
      </c>
      <c r="M112" s="6" t="e">
        <f t="shared" si="110"/>
        <v>#N/A</v>
      </c>
      <c r="N112" s="6" t="e">
        <f t="shared" si="110"/>
        <v>#N/A</v>
      </c>
      <c r="O112" s="6" t="e">
        <f t="shared" si="110"/>
        <v>#N/A</v>
      </c>
      <c r="P112" s="6" t="e">
        <f t="shared" si="110"/>
        <v>#N/A</v>
      </c>
      <c r="Q112" s="6" t="e">
        <f t="shared" si="110"/>
        <v>#N/A</v>
      </c>
      <c r="R112" s="6" t="e">
        <f t="shared" si="110"/>
        <v>#N/A</v>
      </c>
      <c r="S112" s="6" t="e">
        <f t="shared" si="110"/>
        <v>#N/A</v>
      </c>
      <c r="T112" s="6" t="e">
        <f t="shared" si="110"/>
        <v>#N/A</v>
      </c>
      <c r="U112" s="6" t="e">
        <f t="shared" si="110"/>
        <v>#N/A</v>
      </c>
      <c r="V112" s="6" t="e">
        <f t="shared" si="110"/>
        <v>#N/A</v>
      </c>
      <c r="W112" s="6" t="e">
        <f t="shared" si="110"/>
        <v>#N/A</v>
      </c>
      <c r="X112" s="6" t="e">
        <f t="shared" si="110"/>
        <v>#N/A</v>
      </c>
      <c r="Y112" s="6" t="e">
        <f t="shared" si="110"/>
        <v>#N/A</v>
      </c>
      <c r="Z112" s="6" t="e">
        <f t="shared" si="110"/>
        <v>#N/A</v>
      </c>
      <c r="AA112" s="6" t="e">
        <f t="shared" si="110"/>
        <v>#N/A</v>
      </c>
      <c r="AB112" s="6" t="e">
        <f t="shared" si="110"/>
        <v>#N/A</v>
      </c>
      <c r="AC112" s="6" t="e">
        <f t="shared" si="110"/>
        <v>#N/A</v>
      </c>
      <c r="AD112" s="6">
        <v>3199365.4</v>
      </c>
      <c r="AE112" s="6">
        <v>3353811.6557113361</v>
      </c>
      <c r="AF112" s="6">
        <v>3664844.1963435384</v>
      </c>
      <c r="AG112" s="6">
        <v>3393219.4776930716</v>
      </c>
      <c r="AH112" s="6">
        <v>3617756.2435802119</v>
      </c>
      <c r="AI112" s="6">
        <v>3411579.0357159991</v>
      </c>
      <c r="AJ112" s="6">
        <v>3560144.9183585877</v>
      </c>
      <c r="AK112" s="6">
        <v>3604231.3172272271</v>
      </c>
      <c r="AL112" s="6">
        <v>3387698.1503563984</v>
      </c>
      <c r="AM112" s="6">
        <v>3617999.4093869491</v>
      </c>
      <c r="AN112" s="6">
        <v>3425393.8443288151</v>
      </c>
      <c r="AO112" s="6">
        <v>3613640.0939644291</v>
      </c>
      <c r="AP112" s="24"/>
    </row>
    <row r="113" spans="2:42" s="16" customFormat="1" hidden="1" x14ac:dyDescent="0.25">
      <c r="B113" s="3"/>
      <c r="C113" s="4"/>
      <c r="D113" s="27" t="s">
        <v>73</v>
      </c>
      <c r="E113" s="4" t="s">
        <v>75</v>
      </c>
      <c r="F113" s="6">
        <f t="shared" ref="F113:AE113" si="111">((F59+F61+F63+F65+F67+F69+F71+F73+F75+F77+F79+F81+F83+F85+F87+F89+F93+F91+F95+F97+F99+F101+F103+F105+F107+F111+F109)/210)*350</f>
        <v>22343446.611111112</v>
      </c>
      <c r="G113" s="6">
        <f t="shared" si="111"/>
        <v>22662676.111111112</v>
      </c>
      <c r="H113" s="6">
        <f t="shared" si="111"/>
        <v>25658084.916666675</v>
      </c>
      <c r="I113" s="6">
        <f t="shared" si="111"/>
        <v>26770275.77777778</v>
      </c>
      <c r="J113" s="6">
        <f t="shared" si="111"/>
        <v>30153540.361111116</v>
      </c>
      <c r="K113" s="6">
        <f t="shared" si="111"/>
        <v>31938746.916666668</v>
      </c>
      <c r="L113" s="6">
        <f t="shared" si="111"/>
        <v>31719250.861111112</v>
      </c>
      <c r="M113" s="6">
        <f t="shared" si="111"/>
        <v>30771639.083333332</v>
      </c>
      <c r="N113" s="6">
        <f t="shared" si="111"/>
        <v>28134730.166666664</v>
      </c>
      <c r="O113" s="6">
        <f t="shared" si="111"/>
        <v>27054908.44444444</v>
      </c>
      <c r="P113" s="6">
        <f t="shared" si="111"/>
        <v>24898106.91666666</v>
      </c>
      <c r="Q113" s="6">
        <f t="shared" si="111"/>
        <v>28819705.388888884</v>
      </c>
      <c r="R113" s="6">
        <f t="shared" si="111"/>
        <v>21060471.861111112</v>
      </c>
      <c r="S113" s="6">
        <f t="shared" si="111"/>
        <v>22298912.111111108</v>
      </c>
      <c r="T113" s="6">
        <f t="shared" si="111"/>
        <v>23852506.361111112</v>
      </c>
      <c r="U113" s="6">
        <f t="shared" si="111"/>
        <v>24201564.750000004</v>
      </c>
      <c r="V113" s="6">
        <f t="shared" si="111"/>
        <v>24153911.111111112</v>
      </c>
      <c r="W113" s="6">
        <f t="shared" si="111"/>
        <v>25382296.583333328</v>
      </c>
      <c r="X113" s="6">
        <f t="shared" si="111"/>
        <v>26928907.666666668</v>
      </c>
      <c r="Y113" s="6">
        <f t="shared" si="111"/>
        <v>27258767.027777776</v>
      </c>
      <c r="Z113" s="6">
        <f t="shared" si="111"/>
        <v>24368653</v>
      </c>
      <c r="AA113" s="6">
        <f t="shared" si="111"/>
        <v>26655207.527777776</v>
      </c>
      <c r="AB113" s="6">
        <f t="shared" si="111"/>
        <v>25060277.388888892</v>
      </c>
      <c r="AC113" s="6">
        <f t="shared" si="111"/>
        <v>31037966.30555556</v>
      </c>
      <c r="AD113" s="6">
        <f t="shared" si="111"/>
        <v>22102565.611111108</v>
      </c>
      <c r="AE113" s="6" t="e">
        <f t="shared" si="111"/>
        <v>#N/A</v>
      </c>
      <c r="AF113" s="6" t="e">
        <f t="shared" ref="AF113:AO113" si="112">((AF59+AF61+AF63+AF65+AF67+AF69+AF71+AF73+AF75+AF77+AF79+AF81+AF83+AF85+AF87+AF89+AF93+AF91+AF95+AF97+AF99+AF101+AF103+AF105+AF107+AF111+AF109)*350)/210</f>
        <v>#N/A</v>
      </c>
      <c r="AG113" s="6" t="e">
        <f t="shared" si="112"/>
        <v>#N/A</v>
      </c>
      <c r="AH113" s="6" t="e">
        <f t="shared" si="112"/>
        <v>#N/A</v>
      </c>
      <c r="AI113" s="6" t="e">
        <f t="shared" si="112"/>
        <v>#N/A</v>
      </c>
      <c r="AJ113" s="6" t="e">
        <f t="shared" si="112"/>
        <v>#N/A</v>
      </c>
      <c r="AK113" s="6" t="e">
        <f t="shared" si="112"/>
        <v>#N/A</v>
      </c>
      <c r="AL113" s="6" t="e">
        <f t="shared" si="112"/>
        <v>#N/A</v>
      </c>
      <c r="AM113" s="6" t="e">
        <f t="shared" si="112"/>
        <v>#N/A</v>
      </c>
      <c r="AN113" s="6" t="e">
        <f t="shared" si="112"/>
        <v>#N/A</v>
      </c>
      <c r="AO113" s="6" t="e">
        <f t="shared" si="112"/>
        <v>#N/A</v>
      </c>
      <c r="AP113" s="15"/>
    </row>
    <row r="114" spans="2:42" s="16" customFormat="1" hidden="1" x14ac:dyDescent="0.25">
      <c r="B114" s="3"/>
      <c r="C114" s="4"/>
      <c r="D114" s="29" t="s">
        <v>74</v>
      </c>
      <c r="E114" s="4" t="s">
        <v>76</v>
      </c>
      <c r="F114" s="6" t="e">
        <f t="shared" ref="F114:AC114" si="113">((NA())/210)*350</f>
        <v>#N/A</v>
      </c>
      <c r="G114" s="6" t="e">
        <f t="shared" si="113"/>
        <v>#N/A</v>
      </c>
      <c r="H114" s="6" t="e">
        <f t="shared" si="113"/>
        <v>#N/A</v>
      </c>
      <c r="I114" s="6" t="e">
        <f t="shared" si="113"/>
        <v>#N/A</v>
      </c>
      <c r="J114" s="6" t="e">
        <f t="shared" si="113"/>
        <v>#N/A</v>
      </c>
      <c r="K114" s="6" t="e">
        <f t="shared" si="113"/>
        <v>#N/A</v>
      </c>
      <c r="L114" s="6" t="e">
        <f t="shared" si="113"/>
        <v>#N/A</v>
      </c>
      <c r="M114" s="6" t="e">
        <f t="shared" si="113"/>
        <v>#N/A</v>
      </c>
      <c r="N114" s="6" t="e">
        <f t="shared" si="113"/>
        <v>#N/A</v>
      </c>
      <c r="O114" s="6" t="e">
        <f t="shared" si="113"/>
        <v>#N/A</v>
      </c>
      <c r="P114" s="6" t="e">
        <f t="shared" si="113"/>
        <v>#N/A</v>
      </c>
      <c r="Q114" s="6" t="e">
        <f t="shared" si="113"/>
        <v>#N/A</v>
      </c>
      <c r="R114" s="6" t="e">
        <f t="shared" si="113"/>
        <v>#N/A</v>
      </c>
      <c r="S114" s="6" t="e">
        <f t="shared" si="113"/>
        <v>#N/A</v>
      </c>
      <c r="T114" s="6" t="e">
        <f t="shared" si="113"/>
        <v>#N/A</v>
      </c>
      <c r="U114" s="6" t="e">
        <f t="shared" si="113"/>
        <v>#N/A</v>
      </c>
      <c r="V114" s="6" t="e">
        <f t="shared" si="113"/>
        <v>#N/A</v>
      </c>
      <c r="W114" s="6" t="e">
        <f t="shared" si="113"/>
        <v>#N/A</v>
      </c>
      <c r="X114" s="6" t="e">
        <f t="shared" si="113"/>
        <v>#N/A</v>
      </c>
      <c r="Y114" s="6" t="e">
        <f t="shared" si="113"/>
        <v>#N/A</v>
      </c>
      <c r="Z114" s="6" t="e">
        <f t="shared" si="113"/>
        <v>#N/A</v>
      </c>
      <c r="AA114" s="6" t="e">
        <f t="shared" si="113"/>
        <v>#N/A</v>
      </c>
      <c r="AB114" s="6" t="e">
        <f t="shared" si="113"/>
        <v>#N/A</v>
      </c>
      <c r="AC114" s="6" t="e">
        <f t="shared" si="113"/>
        <v>#N/A</v>
      </c>
      <c r="AD114" s="6">
        <f>((AD60+AD62+AD64+AD66+AD68+AD70+AD72+AD74+AD76+AD78+AD80+AD82+AD84+AD86+AD88+AD90+AD94+AD92+AD96+AD98+AD100+AD102+AD104+AD106+AD108+AD112+AD110)/210)*350</f>
        <v>22102565.611111108</v>
      </c>
      <c r="AE114" s="6">
        <f>((AE60+AE62+AE64+AE66+AE68+AE70+AE72+AE74+AE76+AE78+AE80+AE82+AE84+AE86+AE88+AE90+AE94+AE92+AE96+AE98+AE100+AE102+AE104+AE106+AE108+AE112+AE110)/210)*350</f>
        <v>20873111.02265254</v>
      </c>
      <c r="AF114" s="6">
        <f t="shared" ref="AF114:AO114" si="114">((AF60+AF62+AF64+AF66+AF68+AF70+AF72+AF74+AF76+AF78+AF80+AF82+AF84+AF86+AF88+AF90+AF94+AF92+AF96+AF98+AF100+AF102+AF104+AF106+AF108+AF112+AF110)*350)/210</f>
        <v>22514545.565173343</v>
      </c>
      <c r="AG114" s="6">
        <f t="shared" si="114"/>
        <v>22795789.480802055</v>
      </c>
      <c r="AH114" s="6">
        <f t="shared" si="114"/>
        <v>24156942.356744759</v>
      </c>
      <c r="AI114" s="6">
        <f t="shared" si="114"/>
        <v>25359594.480376374</v>
      </c>
      <c r="AJ114" s="6">
        <f t="shared" si="114"/>
        <v>26562107.50651551</v>
      </c>
      <c r="AK114" s="6">
        <f t="shared" si="114"/>
        <v>26672925.682281181</v>
      </c>
      <c r="AL114" s="6">
        <f t="shared" si="114"/>
        <v>24898159.183766302</v>
      </c>
      <c r="AM114" s="6">
        <f t="shared" si="114"/>
        <v>26261472.587275393</v>
      </c>
      <c r="AN114" s="6">
        <f t="shared" si="114"/>
        <v>25253657.921885353</v>
      </c>
      <c r="AO114" s="6">
        <f t="shared" si="114"/>
        <v>32196980.693010956</v>
      </c>
      <c r="AP114" s="15"/>
    </row>
    <row r="115" spans="2:42" x14ac:dyDescent="0.25">
      <c r="B115" s="105"/>
      <c r="C115" s="105"/>
      <c r="D115" s="106"/>
      <c r="E115" s="12">
        <v>0</v>
      </c>
      <c r="F115" s="67">
        <v>0</v>
      </c>
      <c r="G115" s="67">
        <v>0</v>
      </c>
      <c r="H115" s="67">
        <v>0</v>
      </c>
      <c r="I115" s="67">
        <v>0</v>
      </c>
      <c r="J115" s="67">
        <v>0</v>
      </c>
      <c r="K115" s="67">
        <v>0</v>
      </c>
      <c r="L115" s="67">
        <v>0</v>
      </c>
      <c r="M115" s="67">
        <v>0</v>
      </c>
      <c r="N115" s="67">
        <v>0</v>
      </c>
      <c r="O115" s="67">
        <v>0</v>
      </c>
      <c r="P115" s="67">
        <v>0</v>
      </c>
      <c r="Q115" s="67">
        <v>0</v>
      </c>
      <c r="R115" s="67">
        <v>0</v>
      </c>
      <c r="S115" s="67">
        <v>0</v>
      </c>
      <c r="T115" s="67">
        <v>0</v>
      </c>
      <c r="U115" s="67">
        <v>0</v>
      </c>
      <c r="V115" s="67">
        <v>0</v>
      </c>
      <c r="W115" s="67">
        <v>0</v>
      </c>
      <c r="X115" s="67">
        <v>0</v>
      </c>
      <c r="Y115" s="67">
        <v>0</v>
      </c>
      <c r="Z115" s="67">
        <v>0</v>
      </c>
      <c r="AA115" s="67">
        <v>0</v>
      </c>
      <c r="AB115" s="67">
        <v>0</v>
      </c>
      <c r="AC115" s="67">
        <v>0</v>
      </c>
      <c r="AD115" s="67">
        <v>0</v>
      </c>
      <c r="AE115" s="6">
        <v>0</v>
      </c>
      <c r="AF115" s="11"/>
      <c r="AG115" s="11"/>
      <c r="AH115" s="13"/>
      <c r="AI115" s="11"/>
      <c r="AJ115" s="11"/>
      <c r="AK115" s="11"/>
      <c r="AL115" s="11"/>
      <c r="AM115" s="11"/>
      <c r="AN115" s="11"/>
      <c r="AO115" s="11"/>
      <c r="AP115" s="63"/>
    </row>
    <row r="116" spans="2:42" x14ac:dyDescent="0.25">
      <c r="B116" s="64" t="s">
        <v>1</v>
      </c>
      <c r="C116" s="65" t="s">
        <v>22</v>
      </c>
      <c r="D116" s="66" t="s">
        <v>815</v>
      </c>
      <c r="E116" s="6" t="s">
        <v>119</v>
      </c>
      <c r="F116" s="67">
        <v>318707.50310412108</v>
      </c>
      <c r="G116" s="67">
        <v>352443.05325301393</v>
      </c>
      <c r="H116" s="67">
        <v>421763.805417325</v>
      </c>
      <c r="I116" s="67">
        <v>412934.40857985732</v>
      </c>
      <c r="J116" s="67">
        <v>384329.92757926456</v>
      </c>
      <c r="K116" s="67">
        <v>446011.91100638657</v>
      </c>
      <c r="L116" s="67">
        <v>448441.1515364325</v>
      </c>
      <c r="M116" s="67">
        <v>443219.37044067151</v>
      </c>
      <c r="N116" s="67">
        <v>443499.43944021326</v>
      </c>
      <c r="O116" s="67">
        <v>369097.61040946888</v>
      </c>
      <c r="P116" s="67">
        <v>438697.95244544168</v>
      </c>
      <c r="Q116" s="67">
        <v>573195.47771341784</v>
      </c>
      <c r="R116" s="67">
        <v>302709.25015590718</v>
      </c>
      <c r="S116" s="67">
        <v>321757.90408701642</v>
      </c>
      <c r="T116" s="67">
        <v>400100.90302378917</v>
      </c>
      <c r="U116" s="67">
        <v>405016.36198456469</v>
      </c>
      <c r="V116" s="67">
        <v>416646.72231302073</v>
      </c>
      <c r="W116" s="67">
        <v>417884.47612570191</v>
      </c>
      <c r="X116" s="67">
        <v>475614.9313167475</v>
      </c>
      <c r="Y116" s="67">
        <v>688331.16102117125</v>
      </c>
      <c r="Z116" s="67">
        <v>700788.74485918053</v>
      </c>
      <c r="AA116" s="67">
        <v>514322.3536448573</v>
      </c>
      <c r="AB116" s="67">
        <v>711264.01891759236</v>
      </c>
      <c r="AC116" s="67">
        <v>650000</v>
      </c>
      <c r="AD116" s="67">
        <v>468874.91171909776</v>
      </c>
      <c r="AE116" s="6">
        <v>477472.98755106109</v>
      </c>
      <c r="AF116" s="1" t="e">
        <f>NA()</f>
        <v>#N/A</v>
      </c>
      <c r="AG116" s="1" t="e">
        <f>NA()</f>
        <v>#N/A</v>
      </c>
      <c r="AH116" s="1" t="e">
        <f>NA()</f>
        <v>#N/A</v>
      </c>
      <c r="AI116" s="1" t="e">
        <f>NA()</f>
        <v>#N/A</v>
      </c>
      <c r="AJ116" s="1" t="e">
        <f>NA()</f>
        <v>#N/A</v>
      </c>
      <c r="AK116" s="1" t="e">
        <f>NA()</f>
        <v>#N/A</v>
      </c>
      <c r="AL116" s="1" t="e">
        <f>NA()</f>
        <v>#N/A</v>
      </c>
      <c r="AM116" s="1" t="e">
        <f>NA()</f>
        <v>#N/A</v>
      </c>
      <c r="AN116" s="1" t="e">
        <f>NA()</f>
        <v>#N/A</v>
      </c>
      <c r="AO116" s="1" t="e">
        <f>NA()</f>
        <v>#N/A</v>
      </c>
      <c r="AP116" s="63"/>
    </row>
    <row r="117" spans="2:42" customFormat="1" hidden="1" x14ac:dyDescent="0.25">
      <c r="B117" s="3"/>
      <c r="C117" s="4"/>
      <c r="D117" s="9" t="s">
        <v>824</v>
      </c>
      <c r="E117" s="6"/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7"/>
    </row>
    <row r="118" spans="2:42" x14ac:dyDescent="0.25">
      <c r="B118" s="64"/>
      <c r="C118" s="65"/>
      <c r="D118" s="66" t="s">
        <v>824</v>
      </c>
      <c r="E118" s="6" t="s">
        <v>235</v>
      </c>
      <c r="F118" s="67">
        <v>517006.88869110058</v>
      </c>
      <c r="G118" s="67">
        <v>558611.61389990011</v>
      </c>
      <c r="H118" s="67">
        <v>725391.78673874063</v>
      </c>
      <c r="I118" s="67">
        <v>731663.98305895273</v>
      </c>
      <c r="J118" s="67">
        <v>595555.42708995729</v>
      </c>
      <c r="K118" s="67">
        <v>648707.32164098881</v>
      </c>
      <c r="L118" s="67">
        <v>647361.59337311739</v>
      </c>
      <c r="M118" s="67">
        <v>697920.69554350118</v>
      </c>
      <c r="N118" s="67">
        <v>670849.69408139586</v>
      </c>
      <c r="O118" s="67">
        <v>773387.25630507339</v>
      </c>
      <c r="P118" s="67">
        <v>679865.63159193087</v>
      </c>
      <c r="Q118" s="67">
        <v>562639.02164924797</v>
      </c>
      <c r="R118" s="67">
        <v>494232.3392506814</v>
      </c>
      <c r="S118" s="67">
        <v>529269.41503658798</v>
      </c>
      <c r="T118" s="67">
        <v>614021.74676541646</v>
      </c>
      <c r="U118" s="67">
        <v>644723.6343943394</v>
      </c>
      <c r="V118" s="67">
        <v>662804.35702706384</v>
      </c>
      <c r="W118" s="67">
        <v>559884.09473275288</v>
      </c>
      <c r="X118" s="67">
        <v>854706.29222333315</v>
      </c>
      <c r="Y118" s="67">
        <v>734590.50688926876</v>
      </c>
      <c r="Z118" s="67">
        <v>713002.66819134739</v>
      </c>
      <c r="AA118" s="67">
        <v>646416.22038219078</v>
      </c>
      <c r="AB118" s="67">
        <v>518189.83340353193</v>
      </c>
      <c r="AC118" s="67">
        <v>550000</v>
      </c>
      <c r="AD118" s="67">
        <v>593576.37009288394</v>
      </c>
      <c r="AE118" s="6">
        <v>634241.09287602152</v>
      </c>
      <c r="AF118" s="1" t="e">
        <f>NA()</f>
        <v>#N/A</v>
      </c>
      <c r="AG118" s="1" t="e">
        <f>NA()</f>
        <v>#N/A</v>
      </c>
      <c r="AH118" s="1" t="e">
        <f>NA()</f>
        <v>#N/A</v>
      </c>
      <c r="AI118" s="1" t="e">
        <f>NA()</f>
        <v>#N/A</v>
      </c>
      <c r="AJ118" s="1" t="e">
        <f>NA()</f>
        <v>#N/A</v>
      </c>
      <c r="AK118" s="1" t="e">
        <f>NA()</f>
        <v>#N/A</v>
      </c>
      <c r="AL118" s="1" t="e">
        <f>NA()</f>
        <v>#N/A</v>
      </c>
      <c r="AM118" s="1" t="e">
        <f>NA()</f>
        <v>#N/A</v>
      </c>
      <c r="AN118" s="1" t="e">
        <f>NA()</f>
        <v>#N/A</v>
      </c>
      <c r="AO118" s="1" t="e">
        <f>NA()</f>
        <v>#N/A</v>
      </c>
      <c r="AP118" s="63"/>
    </row>
    <row r="119" spans="2:42" customFormat="1" hidden="1" x14ac:dyDescent="0.25">
      <c r="B119" s="3"/>
      <c r="C119" s="4"/>
      <c r="D119" s="9" t="s">
        <v>817</v>
      </c>
      <c r="E119" s="6"/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7"/>
    </row>
    <row r="120" spans="2:42" x14ac:dyDescent="0.25">
      <c r="B120" s="64"/>
      <c r="C120" s="65"/>
      <c r="D120" s="66" t="s">
        <v>816</v>
      </c>
      <c r="E120" s="6" t="s">
        <v>120</v>
      </c>
      <c r="F120" s="67">
        <v>134541.21161993823</v>
      </c>
      <c r="G120" s="67">
        <v>175787.45307617463</v>
      </c>
      <c r="H120" s="67">
        <v>197518.50446004936</v>
      </c>
      <c r="I120" s="67">
        <v>300226.76413546171</v>
      </c>
      <c r="J120" s="67">
        <v>184734.44652127579</v>
      </c>
      <c r="K120" s="67">
        <v>208173.71248883539</v>
      </c>
      <c r="L120" s="67">
        <v>372549.18937065988</v>
      </c>
      <c r="M120" s="67">
        <v>384872.38789586816</v>
      </c>
      <c r="N120" s="67">
        <v>257648.34908594808</v>
      </c>
      <c r="O120" s="67">
        <v>174223.55885250345</v>
      </c>
      <c r="P120" s="67">
        <v>237455.59502664299</v>
      </c>
      <c r="Q120" s="67">
        <v>338590.94819454575</v>
      </c>
      <c r="R120" s="67">
        <v>130807.66984344061</v>
      </c>
      <c r="S120" s="67">
        <v>123293.53032449572</v>
      </c>
      <c r="T120" s="67">
        <v>151474.32122228402</v>
      </c>
      <c r="U120" s="67">
        <v>194886.79065247189</v>
      </c>
      <c r="V120" s="67">
        <v>204609.9265321751</v>
      </c>
      <c r="W120" s="67">
        <v>227734.15636430835</v>
      </c>
      <c r="X120" s="67">
        <v>197854.07496331865</v>
      </c>
      <c r="Y120" s="67">
        <v>325205.94209422398</v>
      </c>
      <c r="Z120" s="67">
        <v>214602.27065308654</v>
      </c>
      <c r="AA120" s="67">
        <v>205172.09691060905</v>
      </c>
      <c r="AB120" s="67">
        <v>209753.82847093549</v>
      </c>
      <c r="AC120" s="67">
        <v>266666.66666666669</v>
      </c>
      <c r="AD120" s="67">
        <v>155617.90244622616</v>
      </c>
      <c r="AE120" s="6">
        <v>140501.57838451565</v>
      </c>
      <c r="AF120" s="1" t="e">
        <f>NA()</f>
        <v>#N/A</v>
      </c>
      <c r="AG120" s="1" t="e">
        <f>NA()</f>
        <v>#N/A</v>
      </c>
      <c r="AH120" s="1" t="e">
        <f>NA()</f>
        <v>#N/A</v>
      </c>
      <c r="AI120" s="1" t="e">
        <f>NA()</f>
        <v>#N/A</v>
      </c>
      <c r="AJ120" s="1" t="e">
        <f>NA()</f>
        <v>#N/A</v>
      </c>
      <c r="AK120" s="1" t="e">
        <f>NA()</f>
        <v>#N/A</v>
      </c>
      <c r="AL120" s="1" t="e">
        <f>NA()</f>
        <v>#N/A</v>
      </c>
      <c r="AM120" s="1" t="e">
        <f>NA()</f>
        <v>#N/A</v>
      </c>
      <c r="AN120" s="1" t="e">
        <f>NA()</f>
        <v>#N/A</v>
      </c>
      <c r="AO120" s="1" t="e">
        <f>NA()</f>
        <v>#N/A</v>
      </c>
      <c r="AP120" s="63"/>
    </row>
    <row r="121" spans="2:42" customFormat="1" hidden="1" x14ac:dyDescent="0.25">
      <c r="B121" s="3"/>
      <c r="C121" s="4"/>
      <c r="D121" s="10" t="s">
        <v>819</v>
      </c>
      <c r="E121" s="6"/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7"/>
    </row>
    <row r="122" spans="2:42" x14ac:dyDescent="0.25">
      <c r="B122" s="64"/>
      <c r="C122" s="65"/>
      <c r="D122" s="66" t="s">
        <v>817</v>
      </c>
      <c r="E122" s="6" t="s">
        <v>121</v>
      </c>
      <c r="F122" s="67">
        <v>411384.54229062848</v>
      </c>
      <c r="G122" s="67">
        <v>469625.6558192891</v>
      </c>
      <c r="H122" s="67">
        <v>528285.79582430946</v>
      </c>
      <c r="I122" s="67">
        <v>458365.7605042677</v>
      </c>
      <c r="J122" s="67">
        <v>575014.96669133857</v>
      </c>
      <c r="K122" s="67">
        <v>529662.17252701032</v>
      </c>
      <c r="L122" s="67">
        <v>556852.80855408474</v>
      </c>
      <c r="M122" s="67">
        <v>626316.02707347821</v>
      </c>
      <c r="N122" s="67">
        <v>464220.88236247527</v>
      </c>
      <c r="O122" s="67">
        <v>441300.44764940516</v>
      </c>
      <c r="P122" s="67">
        <v>452660.38489320024</v>
      </c>
      <c r="Q122" s="67">
        <v>475460.62678992801</v>
      </c>
      <c r="R122" s="67">
        <v>273515.32717627042</v>
      </c>
      <c r="S122" s="67">
        <v>256691.68569849379</v>
      </c>
      <c r="T122" s="67">
        <v>311153.04713299312</v>
      </c>
      <c r="U122" s="67">
        <v>339483.36416035309</v>
      </c>
      <c r="V122" s="67">
        <v>371584.13295897486</v>
      </c>
      <c r="W122" s="67">
        <v>428495.54830922099</v>
      </c>
      <c r="X122" s="67">
        <v>328588.2023692822</v>
      </c>
      <c r="Y122" s="67">
        <v>328177.72137895128</v>
      </c>
      <c r="Z122" s="67">
        <v>162799.68656553837</v>
      </c>
      <c r="AA122" s="67">
        <v>422042.16208225425</v>
      </c>
      <c r="AB122" s="67">
        <v>324753.76275211934</v>
      </c>
      <c r="AC122" s="67">
        <v>266666.66666666669</v>
      </c>
      <c r="AD122" s="67">
        <v>268399.86318546109</v>
      </c>
      <c r="AE122" s="6">
        <v>284839.60180215503</v>
      </c>
      <c r="AF122" s="1" t="e">
        <f>NA()</f>
        <v>#N/A</v>
      </c>
      <c r="AG122" s="1" t="e">
        <f>NA()</f>
        <v>#N/A</v>
      </c>
      <c r="AH122" s="1" t="e">
        <f>NA()</f>
        <v>#N/A</v>
      </c>
      <c r="AI122" s="1" t="e">
        <f>NA()</f>
        <v>#N/A</v>
      </c>
      <c r="AJ122" s="1" t="e">
        <f>NA()</f>
        <v>#N/A</v>
      </c>
      <c r="AK122" s="1" t="e">
        <f>NA()</f>
        <v>#N/A</v>
      </c>
      <c r="AL122" s="1" t="e">
        <f>NA()</f>
        <v>#N/A</v>
      </c>
      <c r="AM122" s="1" t="e">
        <f>NA()</f>
        <v>#N/A</v>
      </c>
      <c r="AN122" s="1" t="e">
        <f>NA()</f>
        <v>#N/A</v>
      </c>
      <c r="AO122" s="1" t="e">
        <f>NA()</f>
        <v>#N/A</v>
      </c>
      <c r="AP122" s="63"/>
    </row>
    <row r="123" spans="2:42" customFormat="1" hidden="1" x14ac:dyDescent="0.25">
      <c r="B123" s="3"/>
      <c r="C123" s="4"/>
      <c r="D123" s="10" t="s">
        <v>821</v>
      </c>
      <c r="E123" s="6"/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7"/>
    </row>
    <row r="124" spans="2:42" x14ac:dyDescent="0.25">
      <c r="B124" s="64"/>
      <c r="C124" s="65"/>
      <c r="D124" s="104" t="s">
        <v>818</v>
      </c>
      <c r="E124" s="6" t="s">
        <v>122</v>
      </c>
      <c r="F124" s="67">
        <v>44701.670767500764</v>
      </c>
      <c r="G124" s="67">
        <v>55776.238054085748</v>
      </c>
      <c r="H124" s="67">
        <v>87510.077825493194</v>
      </c>
      <c r="I124" s="67">
        <v>60930.528999362657</v>
      </c>
      <c r="J124" s="67">
        <v>60681.406031478662</v>
      </c>
      <c r="K124" s="67">
        <v>78624.424322021092</v>
      </c>
      <c r="L124" s="67">
        <v>100296.57042693117</v>
      </c>
      <c r="M124" s="67">
        <v>123429.03768314235</v>
      </c>
      <c r="N124" s="67">
        <v>67563.305225940203</v>
      </c>
      <c r="O124" s="67">
        <v>81866.975728865436</v>
      </c>
      <c r="P124" s="67">
        <v>94598.614977938138</v>
      </c>
      <c r="Q124" s="67">
        <v>117170.58021568169</v>
      </c>
      <c r="R124" s="67">
        <v>71056.377262189315</v>
      </c>
      <c r="S124" s="67">
        <v>76427.789078391477</v>
      </c>
      <c r="T124" s="67">
        <v>135440.36289725537</v>
      </c>
      <c r="U124" s="67">
        <v>110734.94871205457</v>
      </c>
      <c r="V124" s="67">
        <v>95023.621134394125</v>
      </c>
      <c r="W124" s="67">
        <v>75820.247793577757</v>
      </c>
      <c r="X124" s="67">
        <v>129470.81828845134</v>
      </c>
      <c r="Y124" s="67">
        <v>144515.32596857008</v>
      </c>
      <c r="Z124" s="67">
        <v>161831.4584566805</v>
      </c>
      <c r="AA124" s="67">
        <v>116602.73615149484</v>
      </c>
      <c r="AB124" s="67">
        <v>142017.78745829023</v>
      </c>
      <c r="AC124" s="67">
        <v>133333.33333333334</v>
      </c>
      <c r="AD124" s="67">
        <v>73275.230300311101</v>
      </c>
      <c r="AE124" s="6">
        <v>163520.24858325825</v>
      </c>
      <c r="AF124" s="1" t="e">
        <f>NA()</f>
        <v>#N/A</v>
      </c>
      <c r="AG124" s="1" t="e">
        <f>NA()</f>
        <v>#N/A</v>
      </c>
      <c r="AH124" s="1" t="e">
        <f>NA()</f>
        <v>#N/A</v>
      </c>
      <c r="AI124" s="1" t="e">
        <f>NA()</f>
        <v>#N/A</v>
      </c>
      <c r="AJ124" s="1" t="e">
        <f>NA()</f>
        <v>#N/A</v>
      </c>
      <c r="AK124" s="1" t="e">
        <f>NA()</f>
        <v>#N/A</v>
      </c>
      <c r="AL124" s="1" t="e">
        <f>NA()</f>
        <v>#N/A</v>
      </c>
      <c r="AM124" s="1" t="e">
        <f>NA()</f>
        <v>#N/A</v>
      </c>
      <c r="AN124" s="1" t="e">
        <f>NA()</f>
        <v>#N/A</v>
      </c>
      <c r="AO124" s="1" t="e">
        <f>NA()</f>
        <v>#N/A</v>
      </c>
      <c r="AP124" s="63"/>
    </row>
    <row r="125" spans="2:42" customFormat="1" hidden="1" x14ac:dyDescent="0.25">
      <c r="B125" s="3"/>
      <c r="C125" s="4"/>
      <c r="D125" s="10" t="s">
        <v>823</v>
      </c>
      <c r="E125" s="6"/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7"/>
    </row>
    <row r="126" spans="2:42" x14ac:dyDescent="0.25">
      <c r="B126" s="64"/>
      <c r="C126" s="65"/>
      <c r="D126" s="104" t="s">
        <v>819</v>
      </c>
      <c r="E126" s="6" t="s">
        <v>123</v>
      </c>
      <c r="F126" s="67">
        <v>96596.534867699025</v>
      </c>
      <c r="G126" s="67">
        <v>1231493.0656460924</v>
      </c>
      <c r="H126" s="67">
        <v>1127188.8398873862</v>
      </c>
      <c r="I126" s="67">
        <v>1128490.8799015458</v>
      </c>
      <c r="J126" s="67">
        <v>1222228.692862028</v>
      </c>
      <c r="K126" s="67">
        <v>2300309.6161365258</v>
      </c>
      <c r="L126" s="67">
        <v>2072263.4809635782</v>
      </c>
      <c r="M126" s="67">
        <v>1320759.7917895655</v>
      </c>
      <c r="N126" s="67">
        <v>1063053.2758442683</v>
      </c>
      <c r="O126" s="67">
        <v>1219220.1133088071</v>
      </c>
      <c r="P126" s="67">
        <v>999765.90683928248</v>
      </c>
      <c r="Q126" s="67">
        <v>1285403.306780909</v>
      </c>
      <c r="R126" s="67">
        <v>862677.99165093759</v>
      </c>
      <c r="S126" s="67">
        <v>1039383.7609192906</v>
      </c>
      <c r="T126" s="67">
        <v>1223889.450231079</v>
      </c>
      <c r="U126" s="67">
        <v>1054814.7715462449</v>
      </c>
      <c r="V126" s="67">
        <v>1059592.2517492159</v>
      </c>
      <c r="W126" s="67">
        <v>1035302.6207840047</v>
      </c>
      <c r="X126" s="67">
        <v>813084.8876089782</v>
      </c>
      <c r="Y126" s="67">
        <v>928841.43897881266</v>
      </c>
      <c r="Z126" s="67">
        <v>887763.3284954041</v>
      </c>
      <c r="AA126" s="67">
        <v>730177.4901423296</v>
      </c>
      <c r="AB126" s="67">
        <v>850592.60093985172</v>
      </c>
      <c r="AC126" s="67">
        <v>1150000</v>
      </c>
      <c r="AD126" s="67">
        <v>1029862.8024688506</v>
      </c>
      <c r="AE126" s="6">
        <v>679905.75004171766</v>
      </c>
      <c r="AF126" s="1" t="e">
        <f>NA()</f>
        <v>#N/A</v>
      </c>
      <c r="AG126" s="1" t="e">
        <f>NA()</f>
        <v>#N/A</v>
      </c>
      <c r="AH126" s="1" t="e">
        <f>NA()</f>
        <v>#N/A</v>
      </c>
      <c r="AI126" s="1" t="e">
        <f>NA()</f>
        <v>#N/A</v>
      </c>
      <c r="AJ126" s="1" t="e">
        <f>NA()</f>
        <v>#N/A</v>
      </c>
      <c r="AK126" s="1" t="e">
        <f>NA()</f>
        <v>#N/A</v>
      </c>
      <c r="AL126" s="1" t="e">
        <f>NA()</f>
        <v>#N/A</v>
      </c>
      <c r="AM126" s="1" t="e">
        <f>NA()</f>
        <v>#N/A</v>
      </c>
      <c r="AN126" s="1" t="e">
        <f>NA()</f>
        <v>#N/A</v>
      </c>
      <c r="AO126" s="1" t="e">
        <f>NA()</f>
        <v>#N/A</v>
      </c>
      <c r="AP126" s="63"/>
    </row>
    <row r="127" spans="2:42" customFormat="1" hidden="1" x14ac:dyDescent="0.25">
      <c r="B127" s="3"/>
      <c r="C127" s="4"/>
      <c r="D127" s="10" t="s">
        <v>826</v>
      </c>
      <c r="E127" s="6"/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7"/>
    </row>
    <row r="128" spans="2:42" x14ac:dyDescent="0.25">
      <c r="B128" s="64"/>
      <c r="C128" s="65"/>
      <c r="D128" s="104" t="s">
        <v>820</v>
      </c>
      <c r="E128" s="6" t="s">
        <v>124</v>
      </c>
      <c r="F128" s="67">
        <v>628750.7411477376</v>
      </c>
      <c r="G128" s="67">
        <v>182594.63060850161</v>
      </c>
      <c r="H128" s="67">
        <v>48760.544197398311</v>
      </c>
      <c r="I128" s="67">
        <v>21453.119261241409</v>
      </c>
      <c r="J128" s="67">
        <v>9378.8998298427978</v>
      </c>
      <c r="K128" s="67">
        <v>9993.6280439355378</v>
      </c>
      <c r="L128" s="67">
        <v>41425.744082230514</v>
      </c>
      <c r="M128" s="67">
        <v>157615.82775417602</v>
      </c>
      <c r="N128" s="67">
        <v>466368.79285039782</v>
      </c>
      <c r="O128" s="67">
        <v>623552.4475678911</v>
      </c>
      <c r="P128" s="67">
        <v>1084167.1015731769</v>
      </c>
      <c r="Q128" s="67">
        <v>2213161.6098096375</v>
      </c>
      <c r="R128" s="67">
        <v>1494186.7149550172</v>
      </c>
      <c r="S128" s="67">
        <v>575109.46417970618</v>
      </c>
      <c r="T128" s="67">
        <v>191731.58254499521</v>
      </c>
      <c r="U128" s="67">
        <v>43069.801792332553</v>
      </c>
      <c r="V128" s="67">
        <v>47588.124317346839</v>
      </c>
      <c r="W128" s="67">
        <v>30354.7404697202</v>
      </c>
      <c r="X128" s="67">
        <v>106901.66564630876</v>
      </c>
      <c r="Y128" s="67">
        <v>230063.74053156638</v>
      </c>
      <c r="Z128" s="67">
        <v>473196.90679690673</v>
      </c>
      <c r="AA128" s="67">
        <v>666839.31571955758</v>
      </c>
      <c r="AB128" s="67">
        <v>962896.51397060649</v>
      </c>
      <c r="AC128" s="67">
        <v>2349430</v>
      </c>
      <c r="AD128" s="67">
        <v>1436328.5421923809</v>
      </c>
      <c r="AE128" s="6">
        <v>383333.33333333331</v>
      </c>
      <c r="AF128" s="1" t="e">
        <f>NA()</f>
        <v>#N/A</v>
      </c>
      <c r="AG128" s="1" t="e">
        <f>NA()</f>
        <v>#N/A</v>
      </c>
      <c r="AH128" s="1" t="e">
        <f>NA()</f>
        <v>#N/A</v>
      </c>
      <c r="AI128" s="1" t="e">
        <f>NA()</f>
        <v>#N/A</v>
      </c>
      <c r="AJ128" s="1" t="e">
        <f>NA()</f>
        <v>#N/A</v>
      </c>
      <c r="AK128" s="1" t="e">
        <f>NA()</f>
        <v>#N/A</v>
      </c>
      <c r="AL128" s="1" t="e">
        <f>NA()</f>
        <v>#N/A</v>
      </c>
      <c r="AM128" s="1" t="e">
        <f>NA()</f>
        <v>#N/A</v>
      </c>
      <c r="AN128" s="1" t="e">
        <f>NA()</f>
        <v>#N/A</v>
      </c>
      <c r="AO128" s="1" t="e">
        <f>NA()</f>
        <v>#N/A</v>
      </c>
      <c r="AP128" s="63"/>
    </row>
    <row r="129" spans="2:42" customFormat="1" hidden="1" x14ac:dyDescent="0.25">
      <c r="B129" s="3"/>
      <c r="C129" s="4"/>
      <c r="D129" s="10" t="s">
        <v>828</v>
      </c>
      <c r="E129" s="6"/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7"/>
    </row>
    <row r="130" spans="2:42" x14ac:dyDescent="0.25">
      <c r="B130" s="64"/>
      <c r="C130" s="65"/>
      <c r="D130" s="104" t="s">
        <v>821</v>
      </c>
      <c r="E130" s="6" t="s">
        <v>125</v>
      </c>
      <c r="F130" s="67">
        <v>638779.19833151042</v>
      </c>
      <c r="G130" s="67">
        <v>642608.24513257365</v>
      </c>
      <c r="H130" s="67">
        <v>839845.70501849696</v>
      </c>
      <c r="I130" s="67">
        <v>772648.15403847676</v>
      </c>
      <c r="J130" s="67">
        <v>665865.23861017753</v>
      </c>
      <c r="K130" s="67">
        <v>694719.22886972094</v>
      </c>
      <c r="L130" s="67">
        <v>636369.82935273822</v>
      </c>
      <c r="M130" s="67">
        <v>702541.30760898395</v>
      </c>
      <c r="N130" s="67">
        <v>585438.44415687164</v>
      </c>
      <c r="O130" s="67">
        <v>665110.74352764804</v>
      </c>
      <c r="P130" s="67">
        <v>651015.22084052779</v>
      </c>
      <c r="Q130" s="67">
        <v>688211.35480497603</v>
      </c>
      <c r="R130" s="67">
        <v>457541.17235725309</v>
      </c>
      <c r="S130" s="67">
        <v>464075.2695569013</v>
      </c>
      <c r="T130" s="67">
        <v>626509.46809219616</v>
      </c>
      <c r="U130" s="67">
        <v>603735.42350380425</v>
      </c>
      <c r="V130" s="67">
        <v>607600.6110540682</v>
      </c>
      <c r="W130" s="67">
        <v>581194.56422457029</v>
      </c>
      <c r="X130" s="67">
        <v>573741.12773022207</v>
      </c>
      <c r="Y130" s="67">
        <v>567147.88081891427</v>
      </c>
      <c r="Z130" s="67">
        <v>620996.5321931605</v>
      </c>
      <c r="AA130" s="67">
        <v>579477.53753847629</v>
      </c>
      <c r="AB130" s="67">
        <v>521213.94484729518</v>
      </c>
      <c r="AC130" s="67">
        <v>633333.33333333337</v>
      </c>
      <c r="AD130" s="67">
        <v>508118.29812140303</v>
      </c>
      <c r="AE130" s="6">
        <v>608789.02039912622</v>
      </c>
      <c r="AF130" s="1" t="e">
        <f>NA()</f>
        <v>#N/A</v>
      </c>
      <c r="AG130" s="1" t="e">
        <f>NA()</f>
        <v>#N/A</v>
      </c>
      <c r="AH130" s="1" t="e">
        <f>NA()</f>
        <v>#N/A</v>
      </c>
      <c r="AI130" s="1" t="e">
        <f>NA()</f>
        <v>#N/A</v>
      </c>
      <c r="AJ130" s="1" t="e">
        <f>NA()</f>
        <v>#N/A</v>
      </c>
      <c r="AK130" s="1" t="e">
        <f>NA()</f>
        <v>#N/A</v>
      </c>
      <c r="AL130" s="1" t="e">
        <f>NA()</f>
        <v>#N/A</v>
      </c>
      <c r="AM130" s="1" t="e">
        <f>NA()</f>
        <v>#N/A</v>
      </c>
      <c r="AN130" s="1" t="e">
        <f>NA()</f>
        <v>#N/A</v>
      </c>
      <c r="AO130" s="1" t="e">
        <f>NA()</f>
        <v>#N/A</v>
      </c>
      <c r="AP130" s="63"/>
    </row>
    <row r="131" spans="2:42" customFormat="1" hidden="1" x14ac:dyDescent="0.25">
      <c r="B131" s="3"/>
      <c r="C131" s="4"/>
      <c r="D131" s="10" t="s">
        <v>830</v>
      </c>
      <c r="E131" s="6"/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7"/>
    </row>
    <row r="132" spans="2:42" x14ac:dyDescent="0.25">
      <c r="B132" s="64"/>
      <c r="C132" s="65"/>
      <c r="D132" s="104" t="s">
        <v>822</v>
      </c>
      <c r="E132" s="6" t="s">
        <v>236</v>
      </c>
      <c r="F132" s="67">
        <v>44829.842931937172</v>
      </c>
      <c r="G132" s="67">
        <v>43421.052631578947</v>
      </c>
      <c r="H132" s="67">
        <v>45665.366276549634</v>
      </c>
      <c r="I132" s="67">
        <v>50039.169604386996</v>
      </c>
      <c r="J132" s="67">
        <v>44505.538771399799</v>
      </c>
      <c r="K132" s="67">
        <v>43660.64792136733</v>
      </c>
      <c r="L132" s="67">
        <v>52603.995222758371</v>
      </c>
      <c r="M132" s="67">
        <v>31853.080568720376</v>
      </c>
      <c r="N132" s="67">
        <v>29961.847389558236</v>
      </c>
      <c r="O132" s="67">
        <v>33538.12636165577</v>
      </c>
      <c r="P132" s="67">
        <v>26614.060258249639</v>
      </c>
      <c r="Q132" s="67">
        <v>33276.043801943706</v>
      </c>
      <c r="R132" s="67">
        <v>19633.333333333332</v>
      </c>
      <c r="S132" s="67">
        <v>19902.24147885702</v>
      </c>
      <c r="T132" s="67">
        <v>19644.166666666664</v>
      </c>
      <c r="U132" s="67">
        <v>31348.195992868397</v>
      </c>
      <c r="V132" s="67">
        <v>23043.478260869564</v>
      </c>
      <c r="W132" s="67">
        <v>33983.751562098449</v>
      </c>
      <c r="X132" s="67">
        <v>31079.381898454747</v>
      </c>
      <c r="Y132" s="67">
        <v>26238.532110091743</v>
      </c>
      <c r="Z132" s="67">
        <v>30137.310606060604</v>
      </c>
      <c r="AA132" s="67">
        <v>31264.392382075293</v>
      </c>
      <c r="AB132" s="67">
        <v>23858.670340101966</v>
      </c>
      <c r="AC132" s="67">
        <v>20000</v>
      </c>
      <c r="AD132" s="67">
        <v>21169.145746278362</v>
      </c>
      <c r="AE132" s="6">
        <v>30691.560264990163</v>
      </c>
      <c r="AF132" s="1" t="e">
        <f>NA()</f>
        <v>#N/A</v>
      </c>
      <c r="AG132" s="1" t="e">
        <f>NA()</f>
        <v>#N/A</v>
      </c>
      <c r="AH132" s="1" t="e">
        <f>NA()</f>
        <v>#N/A</v>
      </c>
      <c r="AI132" s="1" t="e">
        <f>NA()</f>
        <v>#N/A</v>
      </c>
      <c r="AJ132" s="1" t="e">
        <f>NA()</f>
        <v>#N/A</v>
      </c>
      <c r="AK132" s="1" t="e">
        <f>NA()</f>
        <v>#N/A</v>
      </c>
      <c r="AL132" s="1" t="e">
        <f>NA()</f>
        <v>#N/A</v>
      </c>
      <c r="AM132" s="1" t="e">
        <f>NA()</f>
        <v>#N/A</v>
      </c>
      <c r="AN132" s="1" t="e">
        <f>NA()</f>
        <v>#N/A</v>
      </c>
      <c r="AO132" s="1" t="e">
        <f>NA()</f>
        <v>#N/A</v>
      </c>
      <c r="AP132" s="63"/>
    </row>
    <row r="133" spans="2:42" customFormat="1" hidden="1" x14ac:dyDescent="0.25">
      <c r="B133" s="3"/>
      <c r="C133" s="4"/>
      <c r="D133" s="10" t="s">
        <v>832</v>
      </c>
      <c r="E133" s="6"/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7"/>
    </row>
    <row r="134" spans="2:42" x14ac:dyDescent="0.25">
      <c r="B134" s="64"/>
      <c r="C134" s="65"/>
      <c r="D134" s="104" t="s">
        <v>823</v>
      </c>
      <c r="E134" s="6" t="s">
        <v>54</v>
      </c>
      <c r="F134" s="67">
        <v>303377.12290240254</v>
      </c>
      <c r="G134" s="67">
        <v>452953.07333730819</v>
      </c>
      <c r="H134" s="67">
        <v>510208.20344129874</v>
      </c>
      <c r="I134" s="67">
        <v>405904.61915016751</v>
      </c>
      <c r="J134" s="67">
        <v>308233.9483061948</v>
      </c>
      <c r="K134" s="67">
        <v>356202.51419773937</v>
      </c>
      <c r="L134" s="67">
        <v>413029.9236269613</v>
      </c>
      <c r="M134" s="67">
        <v>430186.90125327854</v>
      </c>
      <c r="N134" s="67">
        <v>378915.49730675545</v>
      </c>
      <c r="O134" s="67">
        <v>320806.18438880279</v>
      </c>
      <c r="P134" s="67">
        <v>323733.440055824</v>
      </c>
      <c r="Q134" s="67">
        <v>712232.95949121658</v>
      </c>
      <c r="R134" s="67">
        <v>260399.5488026035</v>
      </c>
      <c r="S134" s="67">
        <v>287909.71178899013</v>
      </c>
      <c r="T134" s="67">
        <v>552526.2832330385</v>
      </c>
      <c r="U134" s="67">
        <v>284937.83366727224</v>
      </c>
      <c r="V134" s="67">
        <v>304532.35455453704</v>
      </c>
      <c r="W134" s="67">
        <v>338020.98068160185</v>
      </c>
      <c r="X134" s="67">
        <v>336328.03563605977</v>
      </c>
      <c r="Y134" s="67">
        <v>366310.55553421838</v>
      </c>
      <c r="Z134" s="67">
        <v>359945.303460608</v>
      </c>
      <c r="AA134" s="67">
        <v>282674.42229706381</v>
      </c>
      <c r="AB134" s="67">
        <v>338824.10432823689</v>
      </c>
      <c r="AC134" s="67">
        <v>633333.33333333337</v>
      </c>
      <c r="AD134" s="67">
        <v>323628.04786408943</v>
      </c>
      <c r="AE134" s="6">
        <v>391295.47083557805</v>
      </c>
      <c r="AF134" s="1" t="e">
        <f>NA()</f>
        <v>#N/A</v>
      </c>
      <c r="AG134" s="1" t="e">
        <f>NA()</f>
        <v>#N/A</v>
      </c>
      <c r="AH134" s="1" t="e">
        <f>NA()</f>
        <v>#N/A</v>
      </c>
      <c r="AI134" s="1" t="e">
        <f>NA()</f>
        <v>#N/A</v>
      </c>
      <c r="AJ134" s="1" t="e">
        <f>NA()</f>
        <v>#N/A</v>
      </c>
      <c r="AK134" s="1" t="e">
        <f>NA()</f>
        <v>#N/A</v>
      </c>
      <c r="AL134" s="1" t="e">
        <f>NA()</f>
        <v>#N/A</v>
      </c>
      <c r="AM134" s="1" t="e">
        <f>NA()</f>
        <v>#N/A</v>
      </c>
      <c r="AN134" s="1" t="e">
        <f>NA()</f>
        <v>#N/A</v>
      </c>
      <c r="AO134" s="1" t="e">
        <f>NA()</f>
        <v>#N/A</v>
      </c>
      <c r="AP134" s="63"/>
    </row>
    <row r="135" spans="2:42" customFormat="1" hidden="1" x14ac:dyDescent="0.25">
      <c r="B135" s="3"/>
      <c r="C135" s="4"/>
      <c r="D135" s="10" t="s">
        <v>834</v>
      </c>
      <c r="E135" s="6"/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7"/>
    </row>
    <row r="136" spans="2:42" x14ac:dyDescent="0.25">
      <c r="B136" s="64"/>
      <c r="C136" s="65"/>
      <c r="D136" s="104" t="s">
        <v>825</v>
      </c>
      <c r="E136" s="6" t="s">
        <v>55</v>
      </c>
      <c r="F136" s="67">
        <v>188894.68614544868</v>
      </c>
      <c r="G136" s="67">
        <v>167481.06330154813</v>
      </c>
      <c r="H136" s="67">
        <v>174635.33562869322</v>
      </c>
      <c r="I136" s="67">
        <v>179637.0226076995</v>
      </c>
      <c r="J136" s="67">
        <v>96240.855992593206</v>
      </c>
      <c r="K136" s="67">
        <v>203784.19507456498</v>
      </c>
      <c r="L136" s="67">
        <v>190460.70337177473</v>
      </c>
      <c r="M136" s="67">
        <v>150388.39770852061</v>
      </c>
      <c r="N136" s="67">
        <v>155801.25551144045</v>
      </c>
      <c r="O136" s="67">
        <v>169452.51277295954</v>
      </c>
      <c r="P136" s="67">
        <v>173320.35354471844</v>
      </c>
      <c r="Q136" s="67">
        <v>217680.85998041407</v>
      </c>
      <c r="R136" s="67">
        <v>63240.523193532994</v>
      </c>
      <c r="S136" s="67">
        <v>102119.49948295779</v>
      </c>
      <c r="T136" s="67">
        <v>188532.05779808669</v>
      </c>
      <c r="U136" s="67">
        <v>153738.1548265708</v>
      </c>
      <c r="V136" s="67">
        <v>109788.6806052725</v>
      </c>
      <c r="W136" s="67">
        <v>109205.25530422438</v>
      </c>
      <c r="X136" s="67">
        <v>113987.65306766238</v>
      </c>
      <c r="Y136" s="67">
        <v>98819.632066002974</v>
      </c>
      <c r="Z136" s="67">
        <v>35584.255842558428</v>
      </c>
      <c r="AA136" s="67">
        <v>124875.86152104395</v>
      </c>
      <c r="AB136" s="67">
        <v>138420.52300097045</v>
      </c>
      <c r="AC136" s="67">
        <v>133333.33333333334</v>
      </c>
      <c r="AD136" s="67">
        <v>91189.208411762636</v>
      </c>
      <c r="AE136" s="6">
        <v>112462.64582814249</v>
      </c>
      <c r="AF136" s="1" t="e">
        <f>NA()</f>
        <v>#N/A</v>
      </c>
      <c r="AG136" s="1" t="e">
        <f>NA()</f>
        <v>#N/A</v>
      </c>
      <c r="AH136" s="1" t="e">
        <f>NA()</f>
        <v>#N/A</v>
      </c>
      <c r="AI136" s="1" t="e">
        <f>NA()</f>
        <v>#N/A</v>
      </c>
      <c r="AJ136" s="1" t="e">
        <f>NA()</f>
        <v>#N/A</v>
      </c>
      <c r="AK136" s="1" t="e">
        <f>NA()</f>
        <v>#N/A</v>
      </c>
      <c r="AL136" s="1" t="e">
        <f>NA()</f>
        <v>#N/A</v>
      </c>
      <c r="AM136" s="1" t="e">
        <f>NA()</f>
        <v>#N/A</v>
      </c>
      <c r="AN136" s="1" t="e">
        <f>NA()</f>
        <v>#N/A</v>
      </c>
      <c r="AO136" s="1" t="e">
        <f>NA()</f>
        <v>#N/A</v>
      </c>
      <c r="AP136" s="63"/>
    </row>
    <row r="137" spans="2:42" customFormat="1" hidden="1" x14ac:dyDescent="0.25">
      <c r="B137" s="3"/>
      <c r="C137" s="4"/>
      <c r="D137" s="10" t="s">
        <v>836</v>
      </c>
      <c r="E137" s="6"/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7"/>
    </row>
    <row r="138" spans="2:42" x14ac:dyDescent="0.25">
      <c r="B138" s="64"/>
      <c r="C138" s="65"/>
      <c r="D138" s="104" t="s">
        <v>826</v>
      </c>
      <c r="E138" s="6" t="s">
        <v>237</v>
      </c>
      <c r="F138" s="67">
        <v>5457164.3994463319</v>
      </c>
      <c r="G138" s="67">
        <v>6081854.212932799</v>
      </c>
      <c r="H138" s="67">
        <v>8187547.3842948256</v>
      </c>
      <c r="I138" s="67">
        <v>7484559.0398645503</v>
      </c>
      <c r="J138" s="67">
        <v>8211343.462162015</v>
      </c>
      <c r="K138" s="67">
        <v>8582859.9378809072</v>
      </c>
      <c r="L138" s="67">
        <v>9367530.5231505949</v>
      </c>
      <c r="M138" s="67">
        <v>8401348.459579803</v>
      </c>
      <c r="N138" s="67">
        <v>7988176.0236708084</v>
      </c>
      <c r="O138" s="67">
        <v>7806287.4148192005</v>
      </c>
      <c r="P138" s="67">
        <v>7467109.4665911365</v>
      </c>
      <c r="Q138" s="67">
        <v>8435811.0604406223</v>
      </c>
      <c r="R138" s="67">
        <v>4148901.8680829071</v>
      </c>
      <c r="S138" s="67">
        <v>5388891.1627117787</v>
      </c>
      <c r="T138" s="67">
        <v>6875617.5988114355</v>
      </c>
      <c r="U138" s="67">
        <v>6848297.1742773298</v>
      </c>
      <c r="V138" s="67">
        <v>7062862.8825756405</v>
      </c>
      <c r="W138" s="67">
        <v>8672898.2553645596</v>
      </c>
      <c r="X138" s="67">
        <v>8666718.8318749145</v>
      </c>
      <c r="Y138" s="67">
        <v>7978674.8464572998</v>
      </c>
      <c r="Z138" s="67">
        <v>7635970.4633535743</v>
      </c>
      <c r="AA138" s="67">
        <v>7942871.5412052181</v>
      </c>
      <c r="AB138" s="67">
        <v>6967737.9475033563</v>
      </c>
      <c r="AC138" s="67">
        <v>7317414.8395195678</v>
      </c>
      <c r="AD138" s="67">
        <v>5689066.7018344896</v>
      </c>
      <c r="AE138" s="6">
        <v>6412190.3832769757</v>
      </c>
      <c r="AF138" s="1" t="e">
        <f>NA()</f>
        <v>#N/A</v>
      </c>
      <c r="AG138" s="1" t="e">
        <f>NA()</f>
        <v>#N/A</v>
      </c>
      <c r="AH138" s="1" t="e">
        <f>NA()</f>
        <v>#N/A</v>
      </c>
      <c r="AI138" s="1" t="e">
        <f>NA()</f>
        <v>#N/A</v>
      </c>
      <c r="AJ138" s="1" t="e">
        <f>NA()</f>
        <v>#N/A</v>
      </c>
      <c r="AK138" s="1" t="e">
        <f>NA()</f>
        <v>#N/A</v>
      </c>
      <c r="AL138" s="1" t="e">
        <f>NA()</f>
        <v>#N/A</v>
      </c>
      <c r="AM138" s="1" t="e">
        <f>NA()</f>
        <v>#N/A</v>
      </c>
      <c r="AN138" s="1" t="e">
        <f>NA()</f>
        <v>#N/A</v>
      </c>
      <c r="AO138" s="1" t="e">
        <f>NA()</f>
        <v>#N/A</v>
      </c>
      <c r="AP138" s="63"/>
    </row>
    <row r="139" spans="2:42" customFormat="1" hidden="1" x14ac:dyDescent="0.25">
      <c r="B139" s="3"/>
      <c r="C139" s="4"/>
      <c r="D139" s="10" t="s">
        <v>838</v>
      </c>
      <c r="E139" s="6"/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7"/>
    </row>
    <row r="140" spans="2:42" x14ac:dyDescent="0.25">
      <c r="B140" s="64"/>
      <c r="C140" s="65"/>
      <c r="D140" s="104" t="s">
        <v>827</v>
      </c>
      <c r="E140" s="6" t="s">
        <v>56</v>
      </c>
      <c r="F140" s="67">
        <v>2168687.8835599418</v>
      </c>
      <c r="G140" s="67">
        <v>2147016.5398671115</v>
      </c>
      <c r="H140" s="67">
        <v>3366255.6237773816</v>
      </c>
      <c r="I140" s="67">
        <v>3993523.800461262</v>
      </c>
      <c r="J140" s="67">
        <v>6548363.8332490595</v>
      </c>
      <c r="K140" s="67">
        <v>7092244.0121250749</v>
      </c>
      <c r="L140" s="67">
        <v>7018633.0587583948</v>
      </c>
      <c r="M140" s="67">
        <v>8156328.3877725815</v>
      </c>
      <c r="N140" s="67">
        <v>5624623.9745441256</v>
      </c>
      <c r="O140" s="67">
        <v>4714365.3182301791</v>
      </c>
      <c r="P140" s="67">
        <v>3545906.7051938432</v>
      </c>
      <c r="Q140" s="67">
        <v>3422472.090394503</v>
      </c>
      <c r="R140" s="67">
        <v>1825695.3556618919</v>
      </c>
      <c r="S140" s="67">
        <v>2120900.1666213465</v>
      </c>
      <c r="T140" s="67">
        <v>2824846.7524148682</v>
      </c>
      <c r="U140" s="67">
        <v>3981032.8009616709</v>
      </c>
      <c r="V140" s="67">
        <v>4492273.5736823045</v>
      </c>
      <c r="W140" s="67">
        <v>9006247.3632029351</v>
      </c>
      <c r="X140" s="67">
        <v>7874474.4740500245</v>
      </c>
      <c r="Y140" s="67">
        <v>5239974.874233203</v>
      </c>
      <c r="Z140" s="67">
        <v>5165743.277829635</v>
      </c>
      <c r="AA140" s="67">
        <v>4212316.6948747141</v>
      </c>
      <c r="AB140" s="67">
        <v>2611918.1158132902</v>
      </c>
      <c r="AC140" s="67">
        <v>2999999.9999999995</v>
      </c>
      <c r="AD140" s="67">
        <v>2083013.0607505294</v>
      </c>
      <c r="AE140" s="6">
        <v>2891276.5122203506</v>
      </c>
      <c r="AF140" s="1" t="e">
        <f>NA()</f>
        <v>#N/A</v>
      </c>
      <c r="AG140" s="1" t="e">
        <f>NA()</f>
        <v>#N/A</v>
      </c>
      <c r="AH140" s="1" t="e">
        <f>NA()</f>
        <v>#N/A</v>
      </c>
      <c r="AI140" s="1" t="e">
        <f>NA()</f>
        <v>#N/A</v>
      </c>
      <c r="AJ140" s="1" t="e">
        <f>NA()</f>
        <v>#N/A</v>
      </c>
      <c r="AK140" s="1" t="e">
        <f>NA()</f>
        <v>#N/A</v>
      </c>
      <c r="AL140" s="1" t="e">
        <f>NA()</f>
        <v>#N/A</v>
      </c>
      <c r="AM140" s="1" t="e">
        <f>NA()</f>
        <v>#N/A</v>
      </c>
      <c r="AN140" s="1" t="e">
        <f>NA()</f>
        <v>#N/A</v>
      </c>
      <c r="AO140" s="1" t="e">
        <f>NA()</f>
        <v>#N/A</v>
      </c>
      <c r="AP140" s="63"/>
    </row>
    <row r="141" spans="2:42" customFormat="1" hidden="1" x14ac:dyDescent="0.25">
      <c r="B141" s="3"/>
      <c r="C141" s="4"/>
      <c r="D141" s="10" t="s">
        <v>840</v>
      </c>
      <c r="E141" s="6"/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7"/>
    </row>
    <row r="142" spans="2:42" x14ac:dyDescent="0.25">
      <c r="B142" s="64"/>
      <c r="C142" s="65"/>
      <c r="D142" s="104" t="s">
        <v>828</v>
      </c>
      <c r="E142" s="6" t="s">
        <v>57</v>
      </c>
      <c r="F142" s="67">
        <v>248198.2830899049</v>
      </c>
      <c r="G142" s="67">
        <v>247104.9983574675</v>
      </c>
      <c r="H142" s="67">
        <v>245193.59787938939</v>
      </c>
      <c r="I142" s="67">
        <v>242164.29236025549</v>
      </c>
      <c r="J142" s="67">
        <v>219963.72365311068</v>
      </c>
      <c r="K142" s="67">
        <v>315936.1614977452</v>
      </c>
      <c r="L142" s="67">
        <v>322184.35911503783</v>
      </c>
      <c r="M142" s="67">
        <v>657431.41427503305</v>
      </c>
      <c r="N142" s="67">
        <v>526504.69270360272</v>
      </c>
      <c r="O142" s="67">
        <v>391544.27251537528</v>
      </c>
      <c r="P142" s="67">
        <v>403631.67473045969</v>
      </c>
      <c r="Q142" s="67">
        <v>483333.33333333331</v>
      </c>
      <c r="R142" s="67">
        <v>353466.66666666669</v>
      </c>
      <c r="S142" s="67">
        <v>316666.66666666669</v>
      </c>
      <c r="T142" s="67">
        <v>354057.31320713164</v>
      </c>
      <c r="U142" s="67">
        <v>403187.817538389</v>
      </c>
      <c r="V142" s="67">
        <v>433333.33333333331</v>
      </c>
      <c r="W142" s="67">
        <v>875991.66666666674</v>
      </c>
      <c r="X142" s="67">
        <v>400000</v>
      </c>
      <c r="Y142" s="67">
        <v>500000.00000000006</v>
      </c>
      <c r="Z142" s="67">
        <v>416666.66666666663</v>
      </c>
      <c r="AA142" s="67">
        <v>447558.97235893196</v>
      </c>
      <c r="AB142" s="67">
        <v>383659.42343127495</v>
      </c>
      <c r="AC142" s="67">
        <v>333333.33333333331</v>
      </c>
      <c r="AD142" s="67">
        <v>338545.84572961013</v>
      </c>
      <c r="AE142" s="6">
        <v>521274.22855781141</v>
      </c>
      <c r="AF142" s="1" t="e">
        <f>NA()</f>
        <v>#N/A</v>
      </c>
      <c r="AG142" s="1" t="e">
        <f>NA()</f>
        <v>#N/A</v>
      </c>
      <c r="AH142" s="1" t="e">
        <f>NA()</f>
        <v>#N/A</v>
      </c>
      <c r="AI142" s="1" t="e">
        <f>NA()</f>
        <v>#N/A</v>
      </c>
      <c r="AJ142" s="1" t="e">
        <f>NA()</f>
        <v>#N/A</v>
      </c>
      <c r="AK142" s="1" t="e">
        <f>NA()</f>
        <v>#N/A</v>
      </c>
      <c r="AL142" s="1" t="e">
        <f>NA()</f>
        <v>#N/A</v>
      </c>
      <c r="AM142" s="1" t="e">
        <f>NA()</f>
        <v>#N/A</v>
      </c>
      <c r="AN142" s="1" t="e">
        <f>NA()</f>
        <v>#N/A</v>
      </c>
      <c r="AO142" s="1" t="e">
        <f>NA()</f>
        <v>#N/A</v>
      </c>
      <c r="AP142" s="63"/>
    </row>
    <row r="143" spans="2:42" customFormat="1" hidden="1" x14ac:dyDescent="0.25">
      <c r="B143" s="3"/>
      <c r="C143" s="4"/>
      <c r="D143" s="10"/>
      <c r="E143" s="6"/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7"/>
    </row>
    <row r="144" spans="2:42" x14ac:dyDescent="0.25">
      <c r="B144" s="64"/>
      <c r="C144" s="65"/>
      <c r="D144" s="104" t="s">
        <v>829</v>
      </c>
      <c r="E144" s="6" t="s">
        <v>58</v>
      </c>
      <c r="F144" s="67">
        <v>1122579.4739767525</v>
      </c>
      <c r="G144" s="67">
        <v>1235902.5766482747</v>
      </c>
      <c r="H144" s="67">
        <v>1498870.1591633123</v>
      </c>
      <c r="I144" s="67">
        <v>1352701.2087990206</v>
      </c>
      <c r="J144" s="67">
        <v>1456299.9788221668</v>
      </c>
      <c r="K144" s="67">
        <v>1503987.8086309619</v>
      </c>
      <c r="L144" s="67">
        <v>1513241.7808547702</v>
      </c>
      <c r="M144" s="67">
        <v>1209211.6251079405</v>
      </c>
      <c r="N144" s="67">
        <v>1112687.3758057281</v>
      </c>
      <c r="O144" s="67">
        <v>1163517.2441272063</v>
      </c>
      <c r="P144" s="67">
        <v>1215783.5556558534</v>
      </c>
      <c r="Q144" s="67">
        <v>1204310.6141341147</v>
      </c>
      <c r="R144" s="67">
        <v>731920.75236383639</v>
      </c>
      <c r="S144" s="67">
        <v>853837.37955783645</v>
      </c>
      <c r="T144" s="67">
        <v>1073190.8692320257</v>
      </c>
      <c r="U144" s="67">
        <v>1079663.1920848684</v>
      </c>
      <c r="V144" s="67">
        <v>1125776.154572658</v>
      </c>
      <c r="W144" s="67">
        <v>937231.64219254162</v>
      </c>
      <c r="X144" s="67">
        <v>897148.17201663321</v>
      </c>
      <c r="Y144" s="67">
        <v>868481.03109934356</v>
      </c>
      <c r="Z144" s="67">
        <v>852263.24651662039</v>
      </c>
      <c r="AA144" s="67">
        <v>1186960.1718387571</v>
      </c>
      <c r="AB144" s="67">
        <v>921163.12727779511</v>
      </c>
      <c r="AC144" s="67">
        <v>1066666.6666666667</v>
      </c>
      <c r="AD144" s="67">
        <v>760894.03641955846</v>
      </c>
      <c r="AE144" s="6">
        <v>1048248.3183076921</v>
      </c>
      <c r="AF144" s="1" t="e">
        <f>NA()</f>
        <v>#N/A</v>
      </c>
      <c r="AG144" s="1" t="e">
        <f>NA()</f>
        <v>#N/A</v>
      </c>
      <c r="AH144" s="1" t="e">
        <f>NA()</f>
        <v>#N/A</v>
      </c>
      <c r="AI144" s="1" t="e">
        <f>NA()</f>
        <v>#N/A</v>
      </c>
      <c r="AJ144" s="1" t="e">
        <f>NA()</f>
        <v>#N/A</v>
      </c>
      <c r="AK144" s="1" t="e">
        <f>NA()</f>
        <v>#N/A</v>
      </c>
      <c r="AL144" s="1" t="e">
        <f>NA()</f>
        <v>#N/A</v>
      </c>
      <c r="AM144" s="1" t="e">
        <f>NA()</f>
        <v>#N/A</v>
      </c>
      <c r="AN144" s="1" t="e">
        <f>NA()</f>
        <v>#N/A</v>
      </c>
      <c r="AO144" s="1" t="e">
        <f>NA()</f>
        <v>#N/A</v>
      </c>
      <c r="AP144" s="63"/>
    </row>
    <row r="145" spans="2:42" customFormat="1" hidden="1" x14ac:dyDescent="0.25">
      <c r="B145" s="3"/>
      <c r="C145" s="4"/>
      <c r="D145" s="10"/>
      <c r="E145" s="6"/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7"/>
    </row>
    <row r="146" spans="2:42" x14ac:dyDescent="0.25">
      <c r="B146" s="64"/>
      <c r="C146" s="65"/>
      <c r="D146" s="104" t="s">
        <v>830</v>
      </c>
      <c r="E146" s="6" t="s">
        <v>59</v>
      </c>
      <c r="F146" s="67">
        <v>1652520.3008559546</v>
      </c>
      <c r="G146" s="67">
        <v>1492542.0367548068</v>
      </c>
      <c r="H146" s="67">
        <v>2277072.983356101</v>
      </c>
      <c r="I146" s="67">
        <v>2166388.7857776838</v>
      </c>
      <c r="J146" s="67">
        <v>2161954.7344496041</v>
      </c>
      <c r="K146" s="67">
        <v>2230617.4097329644</v>
      </c>
      <c r="L146" s="67">
        <v>2318701.254058612</v>
      </c>
      <c r="M146" s="67">
        <v>2163589.8200276773</v>
      </c>
      <c r="N146" s="67">
        <v>1735299.6918561338</v>
      </c>
      <c r="O146" s="67">
        <v>1756508.1426885426</v>
      </c>
      <c r="P146" s="67">
        <v>1610977.8419159066</v>
      </c>
      <c r="Q146" s="67">
        <v>1747599.9232921209</v>
      </c>
      <c r="R146" s="67">
        <v>1365748.6179394841</v>
      </c>
      <c r="S146" s="67">
        <v>1152823.9662096696</v>
      </c>
      <c r="T146" s="67">
        <v>1543441.4509265849</v>
      </c>
      <c r="U146" s="67">
        <v>1372408.6073780919</v>
      </c>
      <c r="V146" s="67">
        <v>1371725.1631559355</v>
      </c>
      <c r="W146" s="67">
        <v>1524731.4749580459</v>
      </c>
      <c r="X146" s="67">
        <v>1546721.7670656592</v>
      </c>
      <c r="Y146" s="67">
        <v>1639015.2294818412</v>
      </c>
      <c r="Z146" s="67">
        <v>1224554.3275711993</v>
      </c>
      <c r="AA146" s="67">
        <v>1658387.7117973424</v>
      </c>
      <c r="AB146" s="67">
        <v>1332699.8182892168</v>
      </c>
      <c r="AC146" s="67">
        <v>1416666.6666666667</v>
      </c>
      <c r="AD146" s="67">
        <v>1343141.7287161143</v>
      </c>
      <c r="AE146" s="6">
        <v>1422816.8887988508</v>
      </c>
      <c r="AF146" s="1" t="e">
        <f>NA()</f>
        <v>#N/A</v>
      </c>
      <c r="AG146" s="1" t="e">
        <f>NA()</f>
        <v>#N/A</v>
      </c>
      <c r="AH146" s="1" t="e">
        <f>NA()</f>
        <v>#N/A</v>
      </c>
      <c r="AI146" s="1" t="e">
        <f>NA()</f>
        <v>#N/A</v>
      </c>
      <c r="AJ146" s="1" t="e">
        <f>NA()</f>
        <v>#N/A</v>
      </c>
      <c r="AK146" s="1" t="e">
        <f>NA()</f>
        <v>#N/A</v>
      </c>
      <c r="AL146" s="1" t="e">
        <f>NA()</f>
        <v>#N/A</v>
      </c>
      <c r="AM146" s="1" t="e">
        <f>NA()</f>
        <v>#N/A</v>
      </c>
      <c r="AN146" s="1" t="e">
        <f>NA()</f>
        <v>#N/A</v>
      </c>
      <c r="AO146" s="1" t="e">
        <f>NA()</f>
        <v>#N/A</v>
      </c>
      <c r="AP146" s="63"/>
    </row>
    <row r="147" spans="2:42" customFormat="1" hidden="1" x14ac:dyDescent="0.25">
      <c r="B147" s="3"/>
      <c r="C147" s="4"/>
      <c r="D147" s="10"/>
      <c r="E147" s="6"/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7"/>
    </row>
    <row r="148" spans="2:42" x14ac:dyDescent="0.25">
      <c r="B148" s="64"/>
      <c r="C148" s="65"/>
      <c r="D148" s="104" t="s">
        <v>831</v>
      </c>
      <c r="E148" s="6" t="s">
        <v>60</v>
      </c>
      <c r="F148" s="67">
        <v>11541.972659770554</v>
      </c>
      <c r="G148" s="67">
        <v>111401.8726374908</v>
      </c>
      <c r="H148" s="67">
        <v>112753.09982743573</v>
      </c>
      <c r="I148" s="67">
        <v>107540.64426781384</v>
      </c>
      <c r="J148" s="67">
        <v>106076.58563235472</v>
      </c>
      <c r="K148" s="67">
        <v>46117.158638193039</v>
      </c>
      <c r="L148" s="67">
        <v>13395.474561876226</v>
      </c>
      <c r="M148" s="67">
        <v>10314.237635352649</v>
      </c>
      <c r="N148" s="67">
        <v>3647.0515438401085</v>
      </c>
      <c r="O148" s="67">
        <v>4972.0951959482709</v>
      </c>
      <c r="P148" s="67">
        <v>4641.9098143236079</v>
      </c>
      <c r="Q148" s="67">
        <v>0</v>
      </c>
      <c r="R148" s="67">
        <v>0</v>
      </c>
      <c r="S148" s="67">
        <v>34614.636877590536</v>
      </c>
      <c r="T148" s="67">
        <v>112338.24684520432</v>
      </c>
      <c r="U148" s="67">
        <v>122259.16719382166</v>
      </c>
      <c r="V148" s="67">
        <v>80345.608509012251</v>
      </c>
      <c r="W148" s="67">
        <v>92413.639372730337</v>
      </c>
      <c r="X148" s="67">
        <v>31455.000544128845</v>
      </c>
      <c r="Y148" s="67">
        <v>24548.210298865193</v>
      </c>
      <c r="Z148" s="67">
        <v>4891.4965439639927</v>
      </c>
      <c r="AA148" s="67">
        <v>3140.6503256539281</v>
      </c>
      <c r="AB148" s="67">
        <v>525.19085654312505</v>
      </c>
      <c r="AC148" s="67">
        <v>3333.3333333333335</v>
      </c>
      <c r="AD148" s="67">
        <v>0</v>
      </c>
      <c r="AE148" s="6">
        <v>54488.480741880725</v>
      </c>
      <c r="AF148" s="1" t="e">
        <f>NA()</f>
        <v>#N/A</v>
      </c>
      <c r="AG148" s="1" t="e">
        <f>NA()</f>
        <v>#N/A</v>
      </c>
      <c r="AH148" s="1" t="e">
        <f>NA()</f>
        <v>#N/A</v>
      </c>
      <c r="AI148" s="1" t="e">
        <f>NA()</f>
        <v>#N/A</v>
      </c>
      <c r="AJ148" s="1" t="e">
        <f>NA()</f>
        <v>#N/A</v>
      </c>
      <c r="AK148" s="1" t="e">
        <f>NA()</f>
        <v>#N/A</v>
      </c>
      <c r="AL148" s="1" t="e">
        <f>NA()</f>
        <v>#N/A</v>
      </c>
      <c r="AM148" s="1" t="e">
        <f>NA()</f>
        <v>#N/A</v>
      </c>
      <c r="AN148" s="1" t="e">
        <f>NA()</f>
        <v>#N/A</v>
      </c>
      <c r="AO148" s="1" t="e">
        <f>NA()</f>
        <v>#N/A</v>
      </c>
      <c r="AP148" s="63"/>
    </row>
    <row r="149" spans="2:42" customFormat="1" hidden="1" x14ac:dyDescent="0.25">
      <c r="B149" s="3"/>
      <c r="C149" s="4"/>
      <c r="D149" s="10"/>
      <c r="E149" s="6"/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7"/>
    </row>
    <row r="150" spans="2:42" x14ac:dyDescent="0.25">
      <c r="B150" s="64"/>
      <c r="C150" s="65"/>
      <c r="D150" s="104" t="s">
        <v>832</v>
      </c>
      <c r="E150" s="6" t="s">
        <v>61</v>
      </c>
      <c r="F150" s="67">
        <v>733261.69017916475</v>
      </c>
      <c r="G150" s="67">
        <v>742671.56081689824</v>
      </c>
      <c r="H150" s="67">
        <v>774001.07989223232</v>
      </c>
      <c r="I150" s="67">
        <v>982802.03338215</v>
      </c>
      <c r="J150" s="67">
        <v>1229154.9115405495</v>
      </c>
      <c r="K150" s="67">
        <v>1539005.1669722425</v>
      </c>
      <c r="L150" s="67">
        <v>1841652.2362563184</v>
      </c>
      <c r="M150" s="67">
        <v>1912952.1296611393</v>
      </c>
      <c r="N150" s="67">
        <v>1109683.2922353838</v>
      </c>
      <c r="O150" s="67">
        <v>936105.83747179946</v>
      </c>
      <c r="P150" s="67">
        <v>1070395.0459018964</v>
      </c>
      <c r="Q150" s="67">
        <v>2234156.3461996382</v>
      </c>
      <c r="R150" s="67">
        <v>787166.92643290258</v>
      </c>
      <c r="S150" s="67">
        <v>571498.31052211241</v>
      </c>
      <c r="T150" s="67">
        <v>663018.7092929905</v>
      </c>
      <c r="U150" s="67">
        <v>682246.9105209863</v>
      </c>
      <c r="V150" s="67">
        <v>1243334.2354409711</v>
      </c>
      <c r="W150" s="67">
        <v>864197.2068782897</v>
      </c>
      <c r="X150" s="67">
        <v>988776.08035130042</v>
      </c>
      <c r="Y150" s="67">
        <v>1359060.8920146369</v>
      </c>
      <c r="Z150" s="67">
        <v>895548.62503652787</v>
      </c>
      <c r="AA150" s="67">
        <v>883136.7250455016</v>
      </c>
      <c r="AB150" s="67">
        <v>988509.14355211274</v>
      </c>
      <c r="AC150" s="67">
        <v>2656666.666666667</v>
      </c>
      <c r="AD150" s="67">
        <v>821153.53389660071</v>
      </c>
      <c r="AE150" s="6">
        <v>694933.65330003947</v>
      </c>
      <c r="AF150" s="1" t="e">
        <f>NA()</f>
        <v>#N/A</v>
      </c>
      <c r="AG150" s="1" t="e">
        <f>NA()</f>
        <v>#N/A</v>
      </c>
      <c r="AH150" s="1" t="e">
        <f>NA()</f>
        <v>#N/A</v>
      </c>
      <c r="AI150" s="1" t="e">
        <f>NA()</f>
        <v>#N/A</v>
      </c>
      <c r="AJ150" s="1" t="e">
        <f>NA()</f>
        <v>#N/A</v>
      </c>
      <c r="AK150" s="1" t="e">
        <f>NA()</f>
        <v>#N/A</v>
      </c>
      <c r="AL150" s="1" t="e">
        <f>NA()</f>
        <v>#N/A</v>
      </c>
      <c r="AM150" s="1" t="e">
        <f>NA()</f>
        <v>#N/A</v>
      </c>
      <c r="AN150" s="1" t="e">
        <f>NA()</f>
        <v>#N/A</v>
      </c>
      <c r="AO150" s="1" t="e">
        <f>NA()</f>
        <v>#N/A</v>
      </c>
      <c r="AP150" s="63"/>
    </row>
    <row r="151" spans="2:42" customFormat="1" hidden="1" x14ac:dyDescent="0.25">
      <c r="B151" s="3"/>
      <c r="C151" s="4"/>
      <c r="D151" s="10"/>
      <c r="E151" s="6"/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7"/>
    </row>
    <row r="152" spans="2:42" x14ac:dyDescent="0.25">
      <c r="B152" s="64"/>
      <c r="C152" s="65"/>
      <c r="D152" s="104" t="s">
        <v>833</v>
      </c>
      <c r="E152" s="6" t="s">
        <v>62</v>
      </c>
      <c r="F152" s="67">
        <v>26145407.802434985</v>
      </c>
      <c r="G152" s="67">
        <v>28574738.497050419</v>
      </c>
      <c r="H152" s="67">
        <v>33233590.393937822</v>
      </c>
      <c r="I152" s="67">
        <v>32203027.59966173</v>
      </c>
      <c r="J152" s="67">
        <v>36195657.075815275</v>
      </c>
      <c r="K152" s="67">
        <v>37588007.073969215</v>
      </c>
      <c r="L152" s="67">
        <v>37189329.055188276</v>
      </c>
      <c r="M152" s="67">
        <v>36791463.34369351</v>
      </c>
      <c r="N152" s="67">
        <v>34850637.911832385</v>
      </c>
      <c r="O152" s="67">
        <v>32674107.529586822</v>
      </c>
      <c r="P152" s="67">
        <v>32053008.807946876</v>
      </c>
      <c r="Q152" s="67">
        <v>33331183.949649233</v>
      </c>
      <c r="R152" s="67">
        <v>25347393.816481035</v>
      </c>
      <c r="S152" s="67">
        <v>26135449.315347668</v>
      </c>
      <c r="T152" s="67">
        <v>28614123.01066564</v>
      </c>
      <c r="U152" s="67">
        <v>29860296.376928803</v>
      </c>
      <c r="V152" s="67">
        <v>32412380.370023191</v>
      </c>
      <c r="W152" s="67">
        <v>32967304.668873347</v>
      </c>
      <c r="X152" s="67">
        <v>34218114.974002361</v>
      </c>
      <c r="Y152" s="67">
        <v>33869144.535377279</v>
      </c>
      <c r="Z152" s="67">
        <v>33089491.089149233</v>
      </c>
      <c r="AA152" s="67">
        <v>33111985.801871039</v>
      </c>
      <c r="AB152" s="67">
        <v>33776260.054123476</v>
      </c>
      <c r="AC152" s="67">
        <v>33333333.333333332</v>
      </c>
      <c r="AD152" s="67">
        <v>28447820.295291968</v>
      </c>
      <c r="AE152" s="6">
        <v>32462200.221763525</v>
      </c>
      <c r="AF152" s="1" t="e">
        <f>NA()</f>
        <v>#N/A</v>
      </c>
      <c r="AG152" s="1" t="e">
        <f>NA()</f>
        <v>#N/A</v>
      </c>
      <c r="AH152" s="1" t="e">
        <f>NA()</f>
        <v>#N/A</v>
      </c>
      <c r="AI152" s="1" t="e">
        <f>NA()</f>
        <v>#N/A</v>
      </c>
      <c r="AJ152" s="1" t="e">
        <f>NA()</f>
        <v>#N/A</v>
      </c>
      <c r="AK152" s="1" t="e">
        <f>NA()</f>
        <v>#N/A</v>
      </c>
      <c r="AL152" s="1" t="e">
        <f>NA()</f>
        <v>#N/A</v>
      </c>
      <c r="AM152" s="1" t="e">
        <f>NA()</f>
        <v>#N/A</v>
      </c>
      <c r="AN152" s="1" t="e">
        <f>NA()</f>
        <v>#N/A</v>
      </c>
      <c r="AO152" s="1" t="e">
        <f>NA()</f>
        <v>#N/A</v>
      </c>
      <c r="AP152" s="63"/>
    </row>
    <row r="153" spans="2:42" customFormat="1" hidden="1" x14ac:dyDescent="0.25">
      <c r="B153" s="3"/>
      <c r="C153" s="4"/>
      <c r="D153" s="10"/>
      <c r="E153" s="6"/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7"/>
    </row>
    <row r="154" spans="2:42" x14ac:dyDescent="0.25">
      <c r="B154" s="64"/>
      <c r="C154" s="65"/>
      <c r="D154" s="104" t="s">
        <v>834</v>
      </c>
      <c r="E154" s="6" t="s">
        <v>63</v>
      </c>
      <c r="F154" s="67">
        <v>687333.31715856353</v>
      </c>
      <c r="G154" s="67">
        <v>744690.87499185558</v>
      </c>
      <c r="H154" s="67">
        <v>839104.94162218203</v>
      </c>
      <c r="I154" s="67">
        <v>798017.64359371481</v>
      </c>
      <c r="J154" s="67">
        <v>771848.99907215952</v>
      </c>
      <c r="K154" s="67">
        <v>771577.84028063645</v>
      </c>
      <c r="L154" s="67">
        <v>588259.75811121147</v>
      </c>
      <c r="M154" s="67">
        <v>67619.307090932474</v>
      </c>
      <c r="N154" s="67">
        <v>31170.243833401248</v>
      </c>
      <c r="O154" s="67">
        <v>38387.502700347679</v>
      </c>
      <c r="P154" s="67">
        <v>38786.325946539066</v>
      </c>
      <c r="Q154" s="67">
        <v>47803.049883690874</v>
      </c>
      <c r="R154" s="67">
        <v>28987.955031714439</v>
      </c>
      <c r="S154" s="67">
        <v>23040.763854061097</v>
      </c>
      <c r="T154" s="67">
        <v>39061.115732225982</v>
      </c>
      <c r="U154" s="67">
        <v>33458.76441963495</v>
      </c>
      <c r="V154" s="67">
        <v>34491.509007554727</v>
      </c>
      <c r="W154" s="67">
        <v>20687.184823224245</v>
      </c>
      <c r="X154" s="67">
        <v>19653.092162611934</v>
      </c>
      <c r="Y154" s="67">
        <v>21073.179389348959</v>
      </c>
      <c r="Z154" s="67">
        <v>40876.90783795272</v>
      </c>
      <c r="AA154" s="67">
        <v>42251.444787856846</v>
      </c>
      <c r="AB154" s="67">
        <v>40618.715423771922</v>
      </c>
      <c r="AC154" s="67">
        <v>42676.358780940151</v>
      </c>
      <c r="AD154" s="67">
        <v>15447.250175446065</v>
      </c>
      <c r="AE154" s="6">
        <v>32039.796662345081</v>
      </c>
      <c r="AF154" s="1" t="e">
        <f>NA()</f>
        <v>#N/A</v>
      </c>
      <c r="AG154" s="1" t="e">
        <f>NA()</f>
        <v>#N/A</v>
      </c>
      <c r="AH154" s="1" t="e">
        <f>NA()</f>
        <v>#N/A</v>
      </c>
      <c r="AI154" s="1" t="e">
        <f>NA()</f>
        <v>#N/A</v>
      </c>
      <c r="AJ154" s="1" t="e">
        <f>NA()</f>
        <v>#N/A</v>
      </c>
      <c r="AK154" s="1" t="e">
        <f>NA()</f>
        <v>#N/A</v>
      </c>
      <c r="AL154" s="1" t="e">
        <f>NA()</f>
        <v>#N/A</v>
      </c>
      <c r="AM154" s="1" t="e">
        <f>NA()</f>
        <v>#N/A</v>
      </c>
      <c r="AN154" s="1" t="e">
        <f>NA()</f>
        <v>#N/A</v>
      </c>
      <c r="AO154" s="1" t="e">
        <f>NA()</f>
        <v>#N/A</v>
      </c>
      <c r="AP154" s="63"/>
    </row>
    <row r="155" spans="2:42" customFormat="1" hidden="1" x14ac:dyDescent="0.25">
      <c r="B155" s="3"/>
      <c r="C155" s="4"/>
      <c r="D155" s="10"/>
      <c r="E155" s="6"/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7"/>
    </row>
    <row r="156" spans="2:42" x14ac:dyDescent="0.25">
      <c r="B156" s="64"/>
      <c r="C156" s="65"/>
      <c r="D156" s="104" t="s">
        <v>835</v>
      </c>
      <c r="E156" s="6" t="s">
        <v>238</v>
      </c>
      <c r="F156" s="67">
        <v>4826.6634715232849</v>
      </c>
      <c r="G156" s="67">
        <v>9734.4431232659517</v>
      </c>
      <c r="H156" s="67">
        <v>9989.9692809228272</v>
      </c>
      <c r="I156" s="67">
        <v>10908.456670154981</v>
      </c>
      <c r="J156" s="67">
        <v>10645.668936285341</v>
      </c>
      <c r="K156" s="67">
        <v>12387.24262145013</v>
      </c>
      <c r="L156" s="67">
        <v>6159.2864631429929</v>
      </c>
      <c r="M156" s="67">
        <v>4752.0236514260414</v>
      </c>
      <c r="N156" s="67">
        <v>14647.788848103479</v>
      </c>
      <c r="O156" s="67">
        <v>22773.733362747258</v>
      </c>
      <c r="P156" s="67">
        <v>17589.170279108675</v>
      </c>
      <c r="Q156" s="67">
        <v>11337.630484510602</v>
      </c>
      <c r="R156" s="67">
        <v>5933.3411592784123</v>
      </c>
      <c r="S156" s="67">
        <v>4537.0161317186921</v>
      </c>
      <c r="T156" s="67">
        <v>4446.3821186152318</v>
      </c>
      <c r="U156" s="67">
        <v>4441.5105437512011</v>
      </c>
      <c r="V156" s="67">
        <v>5000</v>
      </c>
      <c r="W156" s="67">
        <v>8806.1015127092287</v>
      </c>
      <c r="X156" s="67">
        <v>9785</v>
      </c>
      <c r="Y156" s="67">
        <v>8699.2284051192837</v>
      </c>
      <c r="Z156" s="67">
        <v>0</v>
      </c>
      <c r="AA156" s="67">
        <v>0</v>
      </c>
      <c r="AB156" s="67">
        <v>8676.1529500924262</v>
      </c>
      <c r="AC156" s="67">
        <v>6099.9999999999991</v>
      </c>
      <c r="AD156" s="67">
        <v>8069.1802609343404</v>
      </c>
      <c r="AE156" s="6">
        <v>13065.835655667239</v>
      </c>
      <c r="AF156" s="1" t="e">
        <f>NA()</f>
        <v>#N/A</v>
      </c>
      <c r="AG156" s="1" t="e">
        <f>NA()</f>
        <v>#N/A</v>
      </c>
      <c r="AH156" s="1" t="e">
        <f>NA()</f>
        <v>#N/A</v>
      </c>
      <c r="AI156" s="1" t="e">
        <f>NA()</f>
        <v>#N/A</v>
      </c>
      <c r="AJ156" s="1" t="e">
        <f>NA()</f>
        <v>#N/A</v>
      </c>
      <c r="AK156" s="1" t="e">
        <f>NA()</f>
        <v>#N/A</v>
      </c>
      <c r="AL156" s="1" t="e">
        <f>NA()</f>
        <v>#N/A</v>
      </c>
      <c r="AM156" s="1" t="e">
        <f>NA()</f>
        <v>#N/A</v>
      </c>
      <c r="AN156" s="1" t="e">
        <f>NA()</f>
        <v>#N/A</v>
      </c>
      <c r="AO156" s="1" t="e">
        <f>NA()</f>
        <v>#N/A</v>
      </c>
      <c r="AP156" s="63"/>
    </row>
    <row r="157" spans="2:42" customFormat="1" hidden="1" x14ac:dyDescent="0.25">
      <c r="B157" s="3"/>
      <c r="C157" s="4"/>
      <c r="D157" s="10"/>
      <c r="E157" s="6"/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7"/>
    </row>
    <row r="158" spans="2:42" x14ac:dyDescent="0.25">
      <c r="B158" s="64"/>
      <c r="C158" s="65"/>
      <c r="D158" s="104" t="s">
        <v>836</v>
      </c>
      <c r="E158" s="6" t="s">
        <v>64</v>
      </c>
      <c r="F158" s="67">
        <v>2886575.6957347221</v>
      </c>
      <c r="G158" s="67">
        <v>4504975.6227876842</v>
      </c>
      <c r="H158" s="67">
        <v>2380952.3809523806</v>
      </c>
      <c r="I158" s="67">
        <v>4355308.4458565004</v>
      </c>
      <c r="J158" s="67">
        <v>4668602.6648445511</v>
      </c>
      <c r="K158" s="67">
        <v>2841205.039769128</v>
      </c>
      <c r="L158" s="67">
        <v>2899565.7655133768</v>
      </c>
      <c r="M158" s="67">
        <v>1337772.2291579968</v>
      </c>
      <c r="N158" s="67">
        <v>1466885.6048166393</v>
      </c>
      <c r="O158" s="67">
        <v>1513292.1990045188</v>
      </c>
      <c r="P158" s="67">
        <v>2546019.0638688826</v>
      </c>
      <c r="Q158" s="67">
        <v>4529168.0082426425</v>
      </c>
      <c r="R158" s="67">
        <v>3310396.2592894007</v>
      </c>
      <c r="S158" s="67">
        <v>3093542.3262059293</v>
      </c>
      <c r="T158" s="67">
        <v>4505601.4920649845</v>
      </c>
      <c r="U158" s="67">
        <v>2271640.1149127302</v>
      </c>
      <c r="V158" s="67">
        <v>2854979.4661190961</v>
      </c>
      <c r="W158" s="67">
        <v>0</v>
      </c>
      <c r="X158" s="67">
        <v>0</v>
      </c>
      <c r="Y158" s="67">
        <v>1069370.9281877188</v>
      </c>
      <c r="Z158" s="67">
        <v>1627667.0164393145</v>
      </c>
      <c r="AA158" s="67">
        <v>2173655.9487162125</v>
      </c>
      <c r="AB158" s="67">
        <v>2159560.5116431615</v>
      </c>
      <c r="AC158" s="67">
        <v>5000000</v>
      </c>
      <c r="AD158" s="67">
        <v>2691330.1262368541</v>
      </c>
      <c r="AE158" s="6">
        <v>1561433.1284813739</v>
      </c>
      <c r="AF158" s="1" t="e">
        <f>NA()</f>
        <v>#N/A</v>
      </c>
      <c r="AG158" s="1" t="e">
        <f>NA()</f>
        <v>#N/A</v>
      </c>
      <c r="AH158" s="1" t="e">
        <f>NA()</f>
        <v>#N/A</v>
      </c>
      <c r="AI158" s="1" t="e">
        <f>NA()</f>
        <v>#N/A</v>
      </c>
      <c r="AJ158" s="1" t="e">
        <f>NA()</f>
        <v>#N/A</v>
      </c>
      <c r="AK158" s="1" t="e">
        <f>NA()</f>
        <v>#N/A</v>
      </c>
      <c r="AL158" s="1" t="e">
        <f>NA()</f>
        <v>#N/A</v>
      </c>
      <c r="AM158" s="1" t="e">
        <f>NA()</f>
        <v>#N/A</v>
      </c>
      <c r="AN158" s="1" t="e">
        <f>NA()</f>
        <v>#N/A</v>
      </c>
      <c r="AO158" s="1" t="e">
        <f>NA()</f>
        <v>#N/A</v>
      </c>
      <c r="AP158" s="63"/>
    </row>
    <row r="159" spans="2:42" customFormat="1" hidden="1" x14ac:dyDescent="0.25">
      <c r="B159" s="3"/>
      <c r="C159" s="4"/>
      <c r="D159" s="10"/>
      <c r="E159" s="6"/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7"/>
    </row>
    <row r="160" spans="2:42" x14ac:dyDescent="0.25">
      <c r="B160" s="64"/>
      <c r="C160" s="65"/>
      <c r="D160" s="104" t="s">
        <v>837</v>
      </c>
      <c r="E160" s="6" t="s">
        <v>65</v>
      </c>
      <c r="F160" s="67">
        <v>189552.91827572131</v>
      </c>
      <c r="G160" s="67">
        <v>228464.64009393079</v>
      </c>
      <c r="H160" s="67">
        <v>386810.29582643782</v>
      </c>
      <c r="I160" s="67">
        <v>380211.72285131674</v>
      </c>
      <c r="J160" s="67">
        <v>497648.7908840478</v>
      </c>
      <c r="K160" s="67">
        <v>642864.67170567112</v>
      </c>
      <c r="L160" s="67">
        <v>953742.77916434768</v>
      </c>
      <c r="M160" s="67">
        <v>703086.90499636671</v>
      </c>
      <c r="N160" s="67">
        <v>423568.58055172599</v>
      </c>
      <c r="O160" s="67">
        <v>435608.33767494472</v>
      </c>
      <c r="P160" s="67">
        <v>271015.24111758062</v>
      </c>
      <c r="Q160" s="67">
        <v>198656.24224613848</v>
      </c>
      <c r="R160" s="67">
        <v>202576.82973414412</v>
      </c>
      <c r="S160" s="67">
        <v>206015.21831483967</v>
      </c>
      <c r="T160" s="67">
        <v>252404.62863637679</v>
      </c>
      <c r="U160" s="67">
        <v>319320.58353860205</v>
      </c>
      <c r="V160" s="67">
        <v>487783.1296285147</v>
      </c>
      <c r="W160" s="67">
        <v>431470.86805494555</v>
      </c>
      <c r="X160" s="67">
        <v>694989.20515271451</v>
      </c>
      <c r="Y160" s="67">
        <v>901232.97724383883</v>
      </c>
      <c r="Z160" s="67">
        <v>528002.01598775317</v>
      </c>
      <c r="AA160" s="67">
        <v>411691.57117358618</v>
      </c>
      <c r="AB160" s="67">
        <v>321000.20246275031</v>
      </c>
      <c r="AC160" s="67">
        <v>200000</v>
      </c>
      <c r="AD160" s="67">
        <v>215308.91764481828</v>
      </c>
      <c r="AE160" s="6">
        <v>278284.76143127499</v>
      </c>
      <c r="AF160" s="1" t="e">
        <f>NA()</f>
        <v>#N/A</v>
      </c>
      <c r="AG160" s="1" t="e">
        <f>NA()</f>
        <v>#N/A</v>
      </c>
      <c r="AH160" s="1" t="e">
        <f>NA()</f>
        <v>#N/A</v>
      </c>
      <c r="AI160" s="1" t="e">
        <f>NA()</f>
        <v>#N/A</v>
      </c>
      <c r="AJ160" s="1" t="e">
        <f>NA()</f>
        <v>#N/A</v>
      </c>
      <c r="AK160" s="1" t="e">
        <f>NA()</f>
        <v>#N/A</v>
      </c>
      <c r="AL160" s="1" t="e">
        <f>NA()</f>
        <v>#N/A</v>
      </c>
      <c r="AM160" s="1" t="e">
        <f>NA()</f>
        <v>#N/A</v>
      </c>
      <c r="AN160" s="1" t="e">
        <f>NA()</f>
        <v>#N/A</v>
      </c>
      <c r="AO160" s="1" t="e">
        <f>NA()</f>
        <v>#N/A</v>
      </c>
      <c r="AP160" s="63"/>
    </row>
    <row r="161" spans="2:42" customFormat="1" hidden="1" x14ac:dyDescent="0.25">
      <c r="B161" s="3"/>
      <c r="C161" s="4"/>
      <c r="D161" s="10"/>
      <c r="E161" s="6"/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7"/>
    </row>
    <row r="162" spans="2:42" x14ac:dyDescent="0.25">
      <c r="B162" s="64"/>
      <c r="C162" s="65"/>
      <c r="D162" s="104" t="s">
        <v>838</v>
      </c>
      <c r="E162" s="6" t="s">
        <v>239</v>
      </c>
      <c r="F162" s="67">
        <v>0</v>
      </c>
      <c r="G162" s="67">
        <v>0</v>
      </c>
      <c r="H162" s="67">
        <v>0</v>
      </c>
      <c r="I162" s="67">
        <v>0</v>
      </c>
      <c r="J162" s="67">
        <v>0</v>
      </c>
      <c r="K162" s="67">
        <v>0</v>
      </c>
      <c r="L162" s="67">
        <v>0</v>
      </c>
      <c r="M162" s="67">
        <v>0</v>
      </c>
      <c r="N162" s="67">
        <v>0</v>
      </c>
      <c r="O162" s="67">
        <v>0</v>
      </c>
      <c r="P162" s="67">
        <v>0</v>
      </c>
      <c r="Q162" s="67">
        <v>0</v>
      </c>
      <c r="R162" s="67">
        <v>1966.6657123559332</v>
      </c>
      <c r="S162" s="67">
        <v>72115.703274362488</v>
      </c>
      <c r="T162" s="67">
        <v>0</v>
      </c>
      <c r="U162" s="67">
        <v>59801.544488094703</v>
      </c>
      <c r="V162" s="67">
        <v>33333.333333333336</v>
      </c>
      <c r="W162" s="67">
        <v>318045.7998965772</v>
      </c>
      <c r="X162" s="67">
        <v>128206.66666666667</v>
      </c>
      <c r="Y162" s="67">
        <v>132682.40964468644</v>
      </c>
      <c r="Z162" s="67">
        <v>331116.30529109575</v>
      </c>
      <c r="AA162" s="67">
        <v>77743.007795000056</v>
      </c>
      <c r="AB162" s="67">
        <v>29035.551640312777</v>
      </c>
      <c r="AC162" s="67">
        <v>23333.333333333336</v>
      </c>
      <c r="AD162" s="67">
        <v>33621.584420559753</v>
      </c>
      <c r="AE162" s="6">
        <v>0</v>
      </c>
      <c r="AF162" s="1" t="e">
        <f>NA()</f>
        <v>#N/A</v>
      </c>
      <c r="AG162" s="1" t="e">
        <f>NA()</f>
        <v>#N/A</v>
      </c>
      <c r="AH162" s="1" t="e">
        <f>NA()</f>
        <v>#N/A</v>
      </c>
      <c r="AI162" s="1" t="e">
        <f>NA()</f>
        <v>#N/A</v>
      </c>
      <c r="AJ162" s="1" t="e">
        <f>NA()</f>
        <v>#N/A</v>
      </c>
      <c r="AK162" s="1" t="e">
        <f>NA()</f>
        <v>#N/A</v>
      </c>
      <c r="AL162" s="1" t="e">
        <f>NA()</f>
        <v>#N/A</v>
      </c>
      <c r="AM162" s="1" t="e">
        <f>NA()</f>
        <v>#N/A</v>
      </c>
      <c r="AN162" s="1" t="e">
        <f>NA()</f>
        <v>#N/A</v>
      </c>
      <c r="AO162" s="1" t="e">
        <f>NA()</f>
        <v>#N/A</v>
      </c>
      <c r="AP162" s="63"/>
    </row>
    <row r="163" spans="2:42" customFormat="1" hidden="1" x14ac:dyDescent="0.25">
      <c r="B163" s="3"/>
      <c r="C163" s="4"/>
      <c r="D163" s="10"/>
      <c r="E163" s="6"/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7"/>
    </row>
    <row r="164" spans="2:42" x14ac:dyDescent="0.25">
      <c r="B164" s="64"/>
      <c r="C164" s="65"/>
      <c r="D164" s="104" t="s">
        <v>839</v>
      </c>
      <c r="E164" s="6" t="s">
        <v>66</v>
      </c>
      <c r="F164" s="67">
        <v>1403892.9474239319</v>
      </c>
      <c r="G164" s="67">
        <v>1868240.3878690039</v>
      </c>
      <c r="H164" s="67">
        <v>2112541.3710304387</v>
      </c>
      <c r="I164" s="67">
        <v>1809692.6164092408</v>
      </c>
      <c r="J164" s="67">
        <v>1769866.8819509675</v>
      </c>
      <c r="K164" s="67">
        <v>1819428.0632965607</v>
      </c>
      <c r="L164" s="67">
        <v>1994678.6781220455</v>
      </c>
      <c r="M164" s="67">
        <v>1926568.820362831</v>
      </c>
      <c r="N164" s="67">
        <v>1867557.2675612795</v>
      </c>
      <c r="O164" s="67">
        <v>1866124.2183743471</v>
      </c>
      <c r="P164" s="67">
        <v>2257304.0272785919</v>
      </c>
      <c r="Q164" s="67">
        <v>2162821.5504919845</v>
      </c>
      <c r="R164" s="67">
        <v>695849.30963176792</v>
      </c>
      <c r="S164" s="67">
        <v>1544966.1659818189</v>
      </c>
      <c r="T164" s="67">
        <v>1594498.4613170591</v>
      </c>
      <c r="U164" s="67">
        <v>1753206.7461079729</v>
      </c>
      <c r="V164" s="67">
        <v>1890297.9605964292</v>
      </c>
      <c r="W164" s="67">
        <v>1351257.5962840419</v>
      </c>
      <c r="X164" s="67">
        <v>1602764.9199657303</v>
      </c>
      <c r="Y164" s="67">
        <v>1770899.7641079039</v>
      </c>
      <c r="Z164" s="67">
        <v>1447509.617729665</v>
      </c>
      <c r="AA164" s="67">
        <v>1385201.5500480842</v>
      </c>
      <c r="AB164" s="67">
        <v>958792.73632904422</v>
      </c>
      <c r="AC164" s="67">
        <v>0</v>
      </c>
      <c r="AD164" s="67">
        <v>0</v>
      </c>
      <c r="AE164" s="6">
        <v>0</v>
      </c>
      <c r="AF164" s="1" t="e">
        <f>NA()</f>
        <v>#N/A</v>
      </c>
      <c r="AG164" s="1" t="e">
        <f>NA()</f>
        <v>#N/A</v>
      </c>
      <c r="AH164" s="1" t="e">
        <f>NA()</f>
        <v>#N/A</v>
      </c>
      <c r="AI164" s="1" t="e">
        <f>NA()</f>
        <v>#N/A</v>
      </c>
      <c r="AJ164" s="1" t="e">
        <f>NA()</f>
        <v>#N/A</v>
      </c>
      <c r="AK164" s="1" t="e">
        <f>NA()</f>
        <v>#N/A</v>
      </c>
      <c r="AL164" s="1" t="e">
        <f>NA()</f>
        <v>#N/A</v>
      </c>
      <c r="AM164" s="1" t="e">
        <f>NA()</f>
        <v>#N/A</v>
      </c>
      <c r="AN164" s="1" t="e">
        <f>NA()</f>
        <v>#N/A</v>
      </c>
      <c r="AO164" s="1" t="e">
        <f>NA()</f>
        <v>#N/A</v>
      </c>
      <c r="AP164" s="63"/>
    </row>
    <row r="165" spans="2:42" customFormat="1" hidden="1" x14ac:dyDescent="0.25">
      <c r="B165" s="3"/>
      <c r="C165" s="4"/>
      <c r="D165" s="10"/>
      <c r="E165" s="6"/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7"/>
    </row>
    <row r="166" spans="2:42" x14ac:dyDescent="0.25">
      <c r="B166" s="64"/>
      <c r="C166" s="65"/>
      <c r="D166" s="104" t="s">
        <v>840</v>
      </c>
      <c r="E166" s="6" t="s">
        <v>67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67">
        <v>0</v>
      </c>
      <c r="M166" s="67">
        <v>0</v>
      </c>
      <c r="N166" s="67">
        <v>0</v>
      </c>
      <c r="O166" s="67">
        <v>0</v>
      </c>
      <c r="P166" s="67">
        <v>0</v>
      </c>
      <c r="Q166" s="67">
        <v>0</v>
      </c>
      <c r="R166" s="67">
        <v>0</v>
      </c>
      <c r="S166" s="67">
        <v>0</v>
      </c>
      <c r="T166" s="67">
        <v>0</v>
      </c>
      <c r="U166" s="67">
        <v>0</v>
      </c>
      <c r="V166" s="67">
        <v>0</v>
      </c>
      <c r="W166" s="67">
        <v>0</v>
      </c>
      <c r="X166" s="67">
        <v>0</v>
      </c>
      <c r="Y166" s="67">
        <v>0</v>
      </c>
      <c r="Z166" s="67">
        <v>0</v>
      </c>
      <c r="AA166" s="67">
        <v>0</v>
      </c>
      <c r="AB166" s="67">
        <v>0</v>
      </c>
      <c r="AC166" s="67">
        <v>0</v>
      </c>
      <c r="AD166" s="67">
        <v>0</v>
      </c>
      <c r="AE166" s="6">
        <v>2.6307051655705846</v>
      </c>
      <c r="AF166" s="1" t="e">
        <f>NA()</f>
        <v>#N/A</v>
      </c>
      <c r="AG166" s="1" t="e">
        <f>NA()</f>
        <v>#N/A</v>
      </c>
      <c r="AH166" s="1" t="e">
        <f>NA()</f>
        <v>#N/A</v>
      </c>
      <c r="AI166" s="1" t="e">
        <f>NA()</f>
        <v>#N/A</v>
      </c>
      <c r="AJ166" s="1" t="e">
        <f>NA()</f>
        <v>#N/A</v>
      </c>
      <c r="AK166" s="1" t="e">
        <f>NA()</f>
        <v>#N/A</v>
      </c>
      <c r="AL166" s="1" t="e">
        <f>NA()</f>
        <v>#N/A</v>
      </c>
      <c r="AM166" s="1" t="e">
        <f>NA()</f>
        <v>#N/A</v>
      </c>
      <c r="AN166" s="1" t="e">
        <f>NA()</f>
        <v>#N/A</v>
      </c>
      <c r="AO166" s="1" t="e">
        <f>NA()</f>
        <v>#N/A</v>
      </c>
      <c r="AP166" s="63"/>
    </row>
    <row r="167" spans="2:42" customFormat="1" hidden="1" x14ac:dyDescent="0.25">
      <c r="B167" s="3"/>
      <c r="C167" s="4"/>
      <c r="D167" s="10"/>
      <c r="E167" s="6"/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7"/>
    </row>
    <row r="168" spans="2:42" x14ac:dyDescent="0.25">
      <c r="B168" s="64"/>
      <c r="C168" s="65"/>
      <c r="D168" s="104" t="s">
        <v>841</v>
      </c>
      <c r="E168" s="6" t="s">
        <v>68</v>
      </c>
      <c r="F168" s="67">
        <v>11560047.513721636</v>
      </c>
      <c r="G168" s="67">
        <v>11271008.31440616</v>
      </c>
      <c r="H168" s="67">
        <v>12289960.164069531</v>
      </c>
      <c r="I168" s="67">
        <v>11800885.751102902</v>
      </c>
      <c r="J168" s="67">
        <v>11414693.641075023</v>
      </c>
      <c r="K168" s="67">
        <v>11738050.071553765</v>
      </c>
      <c r="L168" s="67">
        <v>12237957.711007835</v>
      </c>
      <c r="M168" s="67">
        <v>13326504.248119991</v>
      </c>
      <c r="N168" s="67">
        <v>12620295.194349792</v>
      </c>
      <c r="O168" s="67">
        <v>12077174.919963967</v>
      </c>
      <c r="P168" s="67">
        <v>11917196.78311271</v>
      </c>
      <c r="Q168" s="67">
        <v>12569726.532389991</v>
      </c>
      <c r="R168" s="67">
        <v>13290540.136856146</v>
      </c>
      <c r="S168" s="67">
        <v>11036212.867491025</v>
      </c>
      <c r="T168" s="67">
        <v>12022355.514575008</v>
      </c>
      <c r="U168" s="67">
        <v>11638015.517639436</v>
      </c>
      <c r="V168" s="67">
        <v>13327973.732483437</v>
      </c>
      <c r="W168" s="67">
        <v>11889791.022050306</v>
      </c>
      <c r="X168" s="67">
        <v>12063669.146988971</v>
      </c>
      <c r="Y168" s="67">
        <v>13134029.097758336</v>
      </c>
      <c r="Z168" s="67">
        <v>12161132.074775806</v>
      </c>
      <c r="AA168" s="67">
        <v>12603167.319447806</v>
      </c>
      <c r="AB168" s="67">
        <v>12319153.069690265</v>
      </c>
      <c r="AC168" s="67">
        <v>12333333.333333332</v>
      </c>
      <c r="AD168" s="67">
        <v>11664809.475694418</v>
      </c>
      <c r="AE168" s="6">
        <v>11200691.363315599</v>
      </c>
      <c r="AF168" s="1" t="e">
        <f>NA()</f>
        <v>#N/A</v>
      </c>
      <c r="AG168" s="1" t="e">
        <f>NA()</f>
        <v>#N/A</v>
      </c>
      <c r="AH168" s="1" t="e">
        <f>NA()</f>
        <v>#N/A</v>
      </c>
      <c r="AI168" s="1" t="e">
        <f>NA()</f>
        <v>#N/A</v>
      </c>
      <c r="AJ168" s="1" t="e">
        <f>NA()</f>
        <v>#N/A</v>
      </c>
      <c r="AK168" s="1" t="e">
        <f>NA()</f>
        <v>#N/A</v>
      </c>
      <c r="AL168" s="1" t="e">
        <f>NA()</f>
        <v>#N/A</v>
      </c>
      <c r="AM168" s="1" t="e">
        <f>NA()</f>
        <v>#N/A</v>
      </c>
      <c r="AN168" s="1" t="e">
        <f>NA()</f>
        <v>#N/A</v>
      </c>
      <c r="AO168" s="1" t="e">
        <f>NA()</f>
        <v>#N/A</v>
      </c>
      <c r="AP168" s="63"/>
    </row>
    <row r="169" spans="2:42" s="72" customFormat="1" x14ac:dyDescent="0.25">
      <c r="B169" s="64"/>
      <c r="C169" s="65"/>
      <c r="D169" s="69" t="s">
        <v>69</v>
      </c>
      <c r="E169" s="4" t="s">
        <v>245</v>
      </c>
      <c r="F169" s="67">
        <f t="shared" ref="F169:AE169" si="115">((SUM(F116:F168))/210)*350</f>
        <v>95998601.341314882</v>
      </c>
      <c r="G169" s="67">
        <f t="shared" si="115"/>
        <v>105988569.53849541</v>
      </c>
      <c r="H169" s="67">
        <f t="shared" si="115"/>
        <v>120702362.34937687</v>
      </c>
      <c r="I169" s="67">
        <f t="shared" si="115"/>
        <v>120350044.08483288</v>
      </c>
      <c r="J169" s="67">
        <f t="shared" si="115"/>
        <v>132348150.5006212</v>
      </c>
      <c r="K169" s="67">
        <f t="shared" si="115"/>
        <v>137073561.7181727</v>
      </c>
      <c r="L169" s="67">
        <f t="shared" si="115"/>
        <v>139661144.51701182</v>
      </c>
      <c r="M169" s="67">
        <f t="shared" si="115"/>
        <v>136230076.2940875</v>
      </c>
      <c r="N169" s="67">
        <f t="shared" si="115"/>
        <v>123264509.12901369</v>
      </c>
      <c r="O169" s="67">
        <f t="shared" si="115"/>
        <v>117120541.23764838</v>
      </c>
      <c r="P169" s="67">
        <f t="shared" si="115"/>
        <v>115968766.46900107</v>
      </c>
      <c r="Q169" s="67">
        <f t="shared" si="115"/>
        <v>129325671.8673574</v>
      </c>
      <c r="R169" s="67">
        <f t="shared" si="115"/>
        <v>94210907.915041164</v>
      </c>
      <c r="S169" s="67">
        <f t="shared" si="115"/>
        <v>93918419.895666867</v>
      </c>
      <c r="T169" s="67">
        <f t="shared" si="115"/>
        <v>108156708.22574656</v>
      </c>
      <c r="U169" s="67">
        <f t="shared" si="115"/>
        <v>107159610.18294509</v>
      </c>
      <c r="V169" s="67">
        <f t="shared" si="115"/>
        <v>117931174.52161393</v>
      </c>
      <c r="W169" s="67">
        <f t="shared" si="115"/>
        <v>121331591.54413784</v>
      </c>
      <c r="X169" s="67">
        <f t="shared" si="115"/>
        <v>121839724.00265089</v>
      </c>
      <c r="Y169" s="67">
        <f t="shared" si="115"/>
        <v>121591882.73515202</v>
      </c>
      <c r="Z169" s="67">
        <f t="shared" si="115"/>
        <v>116303469.32808255</v>
      </c>
      <c r="AA169" s="67">
        <f t="shared" si="115"/>
        <v>117433222.83342944</v>
      </c>
      <c r="AB169" s="67">
        <f t="shared" si="115"/>
        <v>112601825.58235998</v>
      </c>
      <c r="AC169" s="67">
        <f t="shared" si="115"/>
        <v>122531590.88605639</v>
      </c>
      <c r="AD169" s="67">
        <f t="shared" si="115"/>
        <v>98470436.766034439</v>
      </c>
      <c r="AE169" s="6">
        <f t="shared" si="115"/>
        <v>104166665.82186408</v>
      </c>
      <c r="AF169" s="28" t="e">
        <f>NA()</f>
        <v>#N/A</v>
      </c>
      <c r="AG169" s="28" t="e">
        <f>NA()</f>
        <v>#N/A</v>
      </c>
      <c r="AH169" s="28" t="e">
        <f>NA()</f>
        <v>#N/A</v>
      </c>
      <c r="AI169" s="28" t="e">
        <f>NA()</f>
        <v>#N/A</v>
      </c>
      <c r="AJ169" s="28" t="e">
        <f>NA()</f>
        <v>#N/A</v>
      </c>
      <c r="AK169" s="28" t="e">
        <f>NA()</f>
        <v>#N/A</v>
      </c>
      <c r="AL169" s="28" t="e">
        <f>NA()</f>
        <v>#N/A</v>
      </c>
      <c r="AM169" s="28" t="e">
        <f>NA()</f>
        <v>#N/A</v>
      </c>
      <c r="AN169" s="28" t="e">
        <f>NA()</f>
        <v>#N/A</v>
      </c>
      <c r="AO169" s="28" t="e">
        <f>NA()</f>
        <v>#N/A</v>
      </c>
      <c r="AP169" s="71"/>
    </row>
    <row r="170" spans="2:42" x14ac:dyDescent="0.25">
      <c r="B170" s="64"/>
      <c r="C170" s="65" t="s">
        <v>23</v>
      </c>
      <c r="D170" s="66" t="s">
        <v>815</v>
      </c>
      <c r="E170" s="6" t="s">
        <v>126</v>
      </c>
      <c r="F170" s="67">
        <v>195651.32080493451</v>
      </c>
      <c r="G170" s="67">
        <v>216291.24866606825</v>
      </c>
      <c r="H170" s="67">
        <v>254900.74979864375</v>
      </c>
      <c r="I170" s="67">
        <v>252933.39842366838</v>
      </c>
      <c r="J170" s="67">
        <v>239270.94385769655</v>
      </c>
      <c r="K170" s="67">
        <v>278405.90045218787</v>
      </c>
      <c r="L170" s="67">
        <v>300977.28989130136</v>
      </c>
      <c r="M170" s="67">
        <v>242890.89910166236</v>
      </c>
      <c r="N170" s="67">
        <v>243083.78950090375</v>
      </c>
      <c r="O170" s="67">
        <v>205891.5700137633</v>
      </c>
      <c r="P170" s="67">
        <v>246947.70842383473</v>
      </c>
      <c r="Q170" s="67">
        <v>278068.10289231269</v>
      </c>
      <c r="R170" s="67">
        <v>182298.54856113423</v>
      </c>
      <c r="S170" s="67">
        <v>175222.61850898905</v>
      </c>
      <c r="T170" s="67">
        <v>251916.57158472686</v>
      </c>
      <c r="U170" s="67">
        <v>253644.64938474909</v>
      </c>
      <c r="V170" s="67">
        <v>261933.73631760915</v>
      </c>
      <c r="W170" s="67">
        <v>260731.64359363134</v>
      </c>
      <c r="X170" s="67">
        <v>234192.83889473192</v>
      </c>
      <c r="Y170" s="67">
        <v>316215.88686651026</v>
      </c>
      <c r="Z170" s="67">
        <v>355076.29878832318</v>
      </c>
      <c r="AA170" s="67">
        <v>266856.40887174325</v>
      </c>
      <c r="AB170" s="67">
        <v>370472.5006184302</v>
      </c>
      <c r="AC170" s="67">
        <v>339830.95525748393</v>
      </c>
      <c r="AD170" s="67">
        <v>244663.35745788043</v>
      </c>
      <c r="AE170" s="6">
        <v>249630.9253371105</v>
      </c>
      <c r="AF170" s="1" t="e">
        <f>NA()</f>
        <v>#N/A</v>
      </c>
      <c r="AG170" s="1" t="e">
        <f>NA()</f>
        <v>#N/A</v>
      </c>
      <c r="AH170" s="1" t="e">
        <f>NA()</f>
        <v>#N/A</v>
      </c>
      <c r="AI170" s="1" t="e">
        <f>NA()</f>
        <v>#N/A</v>
      </c>
      <c r="AJ170" s="1" t="e">
        <f>NA()</f>
        <v>#N/A</v>
      </c>
      <c r="AK170" s="1" t="e">
        <f>NA()</f>
        <v>#N/A</v>
      </c>
      <c r="AL170" s="1" t="e">
        <f>NA()</f>
        <v>#N/A</v>
      </c>
      <c r="AM170" s="1" t="e">
        <f>NA()</f>
        <v>#N/A</v>
      </c>
      <c r="AN170" s="1" t="e">
        <f>NA()</f>
        <v>#N/A</v>
      </c>
      <c r="AO170" s="1" t="e">
        <f>NA()</f>
        <v>#N/A</v>
      </c>
      <c r="AP170" s="63"/>
    </row>
    <row r="171" spans="2:42" customFormat="1" hidden="1" x14ac:dyDescent="0.25">
      <c r="B171" s="3"/>
      <c r="C171" s="4"/>
      <c r="D171" s="9" t="s">
        <v>824</v>
      </c>
      <c r="E171" s="6"/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7"/>
    </row>
    <row r="172" spans="2:42" x14ac:dyDescent="0.25">
      <c r="B172" s="64"/>
      <c r="C172" s="65"/>
      <c r="D172" s="66" t="s">
        <v>824</v>
      </c>
      <c r="E172" s="6" t="s">
        <v>240</v>
      </c>
      <c r="F172" s="67">
        <v>341630.92919190571</v>
      </c>
      <c r="G172" s="67">
        <v>370083.08391603071</v>
      </c>
      <c r="H172" s="67">
        <v>473526.36518439237</v>
      </c>
      <c r="I172" s="67">
        <v>486574.24346281274</v>
      </c>
      <c r="J172" s="67">
        <v>407473.01123988966</v>
      </c>
      <c r="K172" s="67">
        <v>447093.88090269122</v>
      </c>
      <c r="L172" s="67">
        <v>480709.44522532786</v>
      </c>
      <c r="M172" s="67">
        <v>397689.71350362705</v>
      </c>
      <c r="N172" s="67">
        <v>430586.85624653159</v>
      </c>
      <c r="O172" s="67">
        <v>483613.55032580433</v>
      </c>
      <c r="P172" s="67">
        <v>429203.14795354463</v>
      </c>
      <c r="Q172" s="67">
        <v>439145.82728835521</v>
      </c>
      <c r="R172" s="67">
        <v>323921.40149148845</v>
      </c>
      <c r="S172" s="67">
        <v>339048.58719755063</v>
      </c>
      <c r="T172" s="67">
        <v>390763.8211532032</v>
      </c>
      <c r="U172" s="67">
        <v>408939.62515296566</v>
      </c>
      <c r="V172" s="67">
        <v>420185.08118276874</v>
      </c>
      <c r="W172" s="67">
        <v>352363.59671744501</v>
      </c>
      <c r="X172" s="67">
        <v>535690.88855837856</v>
      </c>
      <c r="Y172" s="67">
        <v>466403.03791134822</v>
      </c>
      <c r="Z172" s="67">
        <v>440611.19731431757</v>
      </c>
      <c r="AA172" s="67">
        <v>396138.41260049265</v>
      </c>
      <c r="AB172" s="67">
        <v>341006.86548408773</v>
      </c>
      <c r="AC172" s="67">
        <v>354586.42827475729</v>
      </c>
      <c r="AD172" s="67">
        <v>382680.22723551118</v>
      </c>
      <c r="AE172" s="6">
        <v>408896.87961452192</v>
      </c>
      <c r="AF172" s="1" t="e">
        <f>NA()</f>
        <v>#N/A</v>
      </c>
      <c r="AG172" s="1" t="e">
        <f>NA()</f>
        <v>#N/A</v>
      </c>
      <c r="AH172" s="1" t="e">
        <f>NA()</f>
        <v>#N/A</v>
      </c>
      <c r="AI172" s="1" t="e">
        <f>NA()</f>
        <v>#N/A</v>
      </c>
      <c r="AJ172" s="1" t="e">
        <f>NA()</f>
        <v>#N/A</v>
      </c>
      <c r="AK172" s="1" t="e">
        <f>NA()</f>
        <v>#N/A</v>
      </c>
      <c r="AL172" s="1" t="e">
        <f>NA()</f>
        <v>#N/A</v>
      </c>
      <c r="AM172" s="1" t="e">
        <f>NA()</f>
        <v>#N/A</v>
      </c>
      <c r="AN172" s="1" t="e">
        <f>NA()</f>
        <v>#N/A</v>
      </c>
      <c r="AO172" s="1" t="e">
        <f>NA()</f>
        <v>#N/A</v>
      </c>
      <c r="AP172" s="63"/>
    </row>
    <row r="173" spans="2:42" customFormat="1" hidden="1" x14ac:dyDescent="0.25">
      <c r="B173" s="3"/>
      <c r="C173" s="4"/>
      <c r="D173" s="9" t="s">
        <v>817</v>
      </c>
      <c r="E173" s="6"/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7"/>
    </row>
    <row r="174" spans="2:42" x14ac:dyDescent="0.25">
      <c r="B174" s="64"/>
      <c r="C174" s="65"/>
      <c r="D174" s="66" t="s">
        <v>816</v>
      </c>
      <c r="E174" s="6" t="s">
        <v>127</v>
      </c>
      <c r="F174" s="67">
        <v>71576.625321082189</v>
      </c>
      <c r="G174" s="67">
        <v>92753.224721919149</v>
      </c>
      <c r="H174" s="67">
        <v>102455.75195489869</v>
      </c>
      <c r="I174" s="67">
        <v>158081.19646337669</v>
      </c>
      <c r="J174" s="67">
        <v>100315.79237699065</v>
      </c>
      <c r="K174" s="67">
        <v>112912.21022702743</v>
      </c>
      <c r="L174" s="67">
        <v>124870.83999360097</v>
      </c>
      <c r="M174" s="67">
        <v>189233.46468919123</v>
      </c>
      <c r="N174" s="67">
        <v>133847.32907281071</v>
      </c>
      <c r="O174" s="67">
        <v>88526.211157187063</v>
      </c>
      <c r="P174" s="67">
        <v>128028.65559337895</v>
      </c>
      <c r="Q174" s="67">
        <v>120660.41328128653</v>
      </c>
      <c r="R174" s="67">
        <v>63938.324451240136</v>
      </c>
      <c r="S174" s="67">
        <v>69257.06227339663</v>
      </c>
      <c r="T174" s="67">
        <v>75989.365788662559</v>
      </c>
      <c r="U174" s="67">
        <v>97913.685632124121</v>
      </c>
      <c r="V174" s="67">
        <v>102728.06041400561</v>
      </c>
      <c r="W174" s="67">
        <v>114276.21171529761</v>
      </c>
      <c r="X174" s="67">
        <v>107884.27440253607</v>
      </c>
      <c r="Y174" s="67">
        <v>177405.43649786906</v>
      </c>
      <c r="Z174" s="67">
        <v>118342.57782282621</v>
      </c>
      <c r="AA174" s="67">
        <v>111245.20285222583</v>
      </c>
      <c r="AB174" s="67">
        <v>115967.63627920071</v>
      </c>
      <c r="AC174" s="67">
        <v>146767.04441426336</v>
      </c>
      <c r="AD174" s="67">
        <v>70138.68134782782</v>
      </c>
      <c r="AE174" s="6">
        <v>63325.589667189197</v>
      </c>
      <c r="AF174" s="1" t="e">
        <f>NA()</f>
        <v>#N/A</v>
      </c>
      <c r="AG174" s="1" t="e">
        <f>NA()</f>
        <v>#N/A</v>
      </c>
      <c r="AH174" s="1" t="e">
        <f>NA()</f>
        <v>#N/A</v>
      </c>
      <c r="AI174" s="1" t="e">
        <f>NA()</f>
        <v>#N/A</v>
      </c>
      <c r="AJ174" s="1" t="e">
        <f>NA()</f>
        <v>#N/A</v>
      </c>
      <c r="AK174" s="1" t="e">
        <f>NA()</f>
        <v>#N/A</v>
      </c>
      <c r="AL174" s="1" t="e">
        <f>NA()</f>
        <v>#N/A</v>
      </c>
      <c r="AM174" s="1" t="e">
        <f>NA()</f>
        <v>#N/A</v>
      </c>
      <c r="AN174" s="1" t="e">
        <f>NA()</f>
        <v>#N/A</v>
      </c>
      <c r="AO174" s="1" t="e">
        <f>NA()</f>
        <v>#N/A</v>
      </c>
      <c r="AP174" s="63"/>
    </row>
    <row r="175" spans="2:42" customFormat="1" hidden="1" x14ac:dyDescent="0.25">
      <c r="B175" s="3"/>
      <c r="C175" s="4"/>
      <c r="D175" s="10" t="s">
        <v>819</v>
      </c>
      <c r="E175" s="6"/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7"/>
    </row>
    <row r="176" spans="2:42" x14ac:dyDescent="0.25">
      <c r="B176" s="64"/>
      <c r="C176" s="65"/>
      <c r="D176" s="66" t="s">
        <v>817</v>
      </c>
      <c r="E176" s="6" t="s">
        <v>128</v>
      </c>
      <c r="F176" s="67">
        <v>244284.31971045403</v>
      </c>
      <c r="G176" s="67">
        <v>277795.71764263557</v>
      </c>
      <c r="H176" s="67">
        <v>309921.61508393718</v>
      </c>
      <c r="I176" s="67">
        <v>271395.37142166775</v>
      </c>
      <c r="J176" s="67">
        <v>351785.2919076042</v>
      </c>
      <c r="K176" s="67">
        <v>325095.70769784477</v>
      </c>
      <c r="L176" s="67">
        <v>352548.90689777234</v>
      </c>
      <c r="M176" s="67">
        <v>336742.21007189172</v>
      </c>
      <c r="N176" s="67">
        <v>254972.30304117838</v>
      </c>
      <c r="O176" s="67">
        <v>260177.28675493441</v>
      </c>
      <c r="P176" s="67">
        <v>267101.39403350063</v>
      </c>
      <c r="Q176" s="67">
        <v>291015.44438293664</v>
      </c>
      <c r="R176" s="67">
        <v>161114.17973773152</v>
      </c>
      <c r="S176" s="67">
        <v>157723.69412652528</v>
      </c>
      <c r="T176" s="67">
        <v>178731.12688774685</v>
      </c>
      <c r="U176" s="67">
        <v>195067.85698725237</v>
      </c>
      <c r="V176" s="67">
        <v>213850.70344309387</v>
      </c>
      <c r="W176" s="67">
        <v>246050.10321012084</v>
      </c>
      <c r="X176" s="67">
        <v>198890.82000553017</v>
      </c>
      <c r="Y176" s="67">
        <v>223060.5938511678</v>
      </c>
      <c r="Z176" s="67">
        <v>84586.001849138207</v>
      </c>
      <c r="AA176" s="67">
        <v>230427.20150217912</v>
      </c>
      <c r="AB176" s="67">
        <v>170684.00961239339</v>
      </c>
      <c r="AC176" s="67">
        <v>141803.28196110667</v>
      </c>
      <c r="AD176" s="67">
        <v>142724.93054103895</v>
      </c>
      <c r="AE176" s="6">
        <v>151466.96388015125</v>
      </c>
      <c r="AF176" s="1" t="e">
        <f>NA()</f>
        <v>#N/A</v>
      </c>
      <c r="AG176" s="1" t="e">
        <f>NA()</f>
        <v>#N/A</v>
      </c>
      <c r="AH176" s="1" t="e">
        <f>NA()</f>
        <v>#N/A</v>
      </c>
      <c r="AI176" s="1" t="e">
        <f>NA()</f>
        <v>#N/A</v>
      </c>
      <c r="AJ176" s="1" t="e">
        <f>NA()</f>
        <v>#N/A</v>
      </c>
      <c r="AK176" s="1" t="e">
        <f>NA()</f>
        <v>#N/A</v>
      </c>
      <c r="AL176" s="1" t="e">
        <f>NA()</f>
        <v>#N/A</v>
      </c>
      <c r="AM176" s="1" t="e">
        <f>NA()</f>
        <v>#N/A</v>
      </c>
      <c r="AN176" s="1" t="e">
        <f>NA()</f>
        <v>#N/A</v>
      </c>
      <c r="AO176" s="1" t="e">
        <f>NA()</f>
        <v>#N/A</v>
      </c>
      <c r="AP176" s="63"/>
    </row>
    <row r="177" spans="2:42" customFormat="1" hidden="1" x14ac:dyDescent="0.25">
      <c r="B177" s="3"/>
      <c r="C177" s="4"/>
      <c r="D177" s="10" t="s">
        <v>821</v>
      </c>
      <c r="E177" s="6"/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7"/>
    </row>
    <row r="178" spans="2:42" x14ac:dyDescent="0.25">
      <c r="B178" s="64"/>
      <c r="C178" s="65"/>
      <c r="D178" s="104" t="s">
        <v>818</v>
      </c>
      <c r="E178" s="6" t="s">
        <v>129</v>
      </c>
      <c r="F178" s="67">
        <v>24598.644290746321</v>
      </c>
      <c r="G178" s="67">
        <v>30409.283684583141</v>
      </c>
      <c r="H178" s="67">
        <v>48888.632506554939</v>
      </c>
      <c r="I178" s="67">
        <v>33419.771939918486</v>
      </c>
      <c r="J178" s="67">
        <v>34690.791744143877</v>
      </c>
      <c r="K178" s="67">
        <v>44828.016024457378</v>
      </c>
      <c r="L178" s="67">
        <v>49834.120004392775</v>
      </c>
      <c r="M178" s="67">
        <v>67527.448036254224</v>
      </c>
      <c r="N178" s="67">
        <v>30907.392604996032</v>
      </c>
      <c r="O178" s="67">
        <v>56922.129568004428</v>
      </c>
      <c r="P178" s="67">
        <v>52415.091338311999</v>
      </c>
      <c r="Q178" s="67">
        <v>35272.451936554469</v>
      </c>
      <c r="R178" s="67">
        <v>39735.288348362694</v>
      </c>
      <c r="S178" s="67">
        <v>39085.458921346777</v>
      </c>
      <c r="T178" s="67">
        <v>74449.10337790809</v>
      </c>
      <c r="U178" s="67">
        <v>60938.053858323525</v>
      </c>
      <c r="V178" s="67">
        <v>52256.109335034751</v>
      </c>
      <c r="W178" s="67">
        <v>41659.604515918683</v>
      </c>
      <c r="X178" s="67">
        <v>66505.440733157768</v>
      </c>
      <c r="Y178" s="67">
        <v>94528.242737703375</v>
      </c>
      <c r="Z178" s="67">
        <v>84718.01222456168</v>
      </c>
      <c r="AA178" s="67">
        <v>62627.193009642062</v>
      </c>
      <c r="AB178" s="67">
        <v>74550.34632639584</v>
      </c>
      <c r="AC178" s="67">
        <v>69329.52896726373</v>
      </c>
      <c r="AD178" s="67">
        <v>38101.02901266254</v>
      </c>
      <c r="AE178" s="6">
        <v>85025.863581653772</v>
      </c>
      <c r="AF178" s="1" t="e">
        <f>NA()</f>
        <v>#N/A</v>
      </c>
      <c r="AG178" s="1" t="e">
        <f>NA()</f>
        <v>#N/A</v>
      </c>
      <c r="AH178" s="1" t="e">
        <f>NA()</f>
        <v>#N/A</v>
      </c>
      <c r="AI178" s="1" t="e">
        <f>NA()</f>
        <v>#N/A</v>
      </c>
      <c r="AJ178" s="1" t="e">
        <f>NA()</f>
        <v>#N/A</v>
      </c>
      <c r="AK178" s="1" t="e">
        <f>NA()</f>
        <v>#N/A</v>
      </c>
      <c r="AL178" s="1" t="e">
        <f>NA()</f>
        <v>#N/A</v>
      </c>
      <c r="AM178" s="1" t="e">
        <f>NA()</f>
        <v>#N/A</v>
      </c>
      <c r="AN178" s="1" t="e">
        <f>NA()</f>
        <v>#N/A</v>
      </c>
      <c r="AO178" s="1" t="e">
        <f>NA()</f>
        <v>#N/A</v>
      </c>
      <c r="AP178" s="63"/>
    </row>
    <row r="179" spans="2:42" customFormat="1" hidden="1" x14ac:dyDescent="0.25">
      <c r="B179" s="3"/>
      <c r="C179" s="4"/>
      <c r="D179" s="10" t="s">
        <v>823</v>
      </c>
      <c r="E179" s="6"/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7"/>
    </row>
    <row r="180" spans="2:42" x14ac:dyDescent="0.25">
      <c r="B180" s="64"/>
      <c r="C180" s="65"/>
      <c r="D180" s="104" t="s">
        <v>819</v>
      </c>
      <c r="E180" s="6" t="s">
        <v>130</v>
      </c>
      <c r="F180" s="67">
        <v>52894.85698106901</v>
      </c>
      <c r="G180" s="67">
        <v>672913.08807484899</v>
      </c>
      <c r="H180" s="67">
        <v>568846.71901862812</v>
      </c>
      <c r="I180" s="67">
        <v>616823.94106535497</v>
      </c>
      <c r="J180" s="67">
        <v>698389.93972865515</v>
      </c>
      <c r="K180" s="67">
        <v>1292721.005505271</v>
      </c>
      <c r="L180" s="67">
        <v>1323743.2875736337</v>
      </c>
      <c r="M180" s="67">
        <v>700552.07423416758</v>
      </c>
      <c r="N180" s="67">
        <v>591725.18911339529</v>
      </c>
      <c r="O180" s="67">
        <v>690209.27985411754</v>
      </c>
      <c r="P180" s="67">
        <v>508202.4635489356</v>
      </c>
      <c r="Q180" s="67">
        <v>1102555.6210702136</v>
      </c>
      <c r="R180" s="67">
        <v>422379.02339963132</v>
      </c>
      <c r="S180" s="67">
        <v>456729.63131730031</v>
      </c>
      <c r="T180" s="67">
        <v>558840.4623493579</v>
      </c>
      <c r="U180" s="67">
        <v>479476.69800267008</v>
      </c>
      <c r="V180" s="67">
        <v>480397.10867769719</v>
      </c>
      <c r="W180" s="67">
        <v>472045.06625891302</v>
      </c>
      <c r="X180" s="67">
        <v>375483.81072722789</v>
      </c>
      <c r="Y180" s="67">
        <v>428281.21657360438</v>
      </c>
      <c r="Z180" s="67">
        <v>416612.89961967734</v>
      </c>
      <c r="AA180" s="67">
        <v>348895.16700580867</v>
      </c>
      <c r="AB180" s="67">
        <v>400726.08261751902</v>
      </c>
      <c r="AC180" s="67">
        <v>512318.85309224535</v>
      </c>
      <c r="AD180" s="67">
        <v>458798.37374191929</v>
      </c>
      <c r="AE180" s="6">
        <v>302894.37745408312</v>
      </c>
      <c r="AF180" s="1" t="e">
        <f>NA()</f>
        <v>#N/A</v>
      </c>
      <c r="AG180" s="1" t="e">
        <f>NA()</f>
        <v>#N/A</v>
      </c>
      <c r="AH180" s="1" t="e">
        <f>NA()</f>
        <v>#N/A</v>
      </c>
      <c r="AI180" s="1" t="e">
        <f>NA()</f>
        <v>#N/A</v>
      </c>
      <c r="AJ180" s="1" t="e">
        <f>NA()</f>
        <v>#N/A</v>
      </c>
      <c r="AK180" s="1" t="e">
        <f>NA()</f>
        <v>#N/A</v>
      </c>
      <c r="AL180" s="1" t="e">
        <f>NA()</f>
        <v>#N/A</v>
      </c>
      <c r="AM180" s="1" t="e">
        <f>NA()</f>
        <v>#N/A</v>
      </c>
      <c r="AN180" s="1" t="e">
        <f>NA()</f>
        <v>#N/A</v>
      </c>
      <c r="AO180" s="1" t="e">
        <f>NA()</f>
        <v>#N/A</v>
      </c>
      <c r="AP180" s="63"/>
    </row>
    <row r="181" spans="2:42" customFormat="1" hidden="1" x14ac:dyDescent="0.25">
      <c r="B181" s="3"/>
      <c r="C181" s="4"/>
      <c r="D181" s="10" t="s">
        <v>826</v>
      </c>
      <c r="E181" s="6"/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7"/>
    </row>
    <row r="182" spans="2:42" x14ac:dyDescent="0.25">
      <c r="B182" s="64"/>
      <c r="C182" s="65"/>
      <c r="D182" s="104" t="s">
        <v>820</v>
      </c>
      <c r="E182" s="6" t="s">
        <v>131</v>
      </c>
      <c r="F182" s="67">
        <v>473020.00901526114</v>
      </c>
      <c r="G182" s="67">
        <v>136181.74749859213</v>
      </c>
      <c r="H182" s="67">
        <v>30064.072025991718</v>
      </c>
      <c r="I182" s="67">
        <v>16103.607227671569</v>
      </c>
      <c r="J182" s="67">
        <v>7509.4148384655882</v>
      </c>
      <c r="K182" s="67">
        <v>7793.8081782493064</v>
      </c>
      <c r="L182" s="67">
        <v>8677.2891756636618</v>
      </c>
      <c r="M182" s="67">
        <v>93966.139403425201</v>
      </c>
      <c r="N182" s="67">
        <v>315880.79930548032</v>
      </c>
      <c r="O182" s="67">
        <v>434860.70766719279</v>
      </c>
      <c r="P182" s="67">
        <v>721257.70138576825</v>
      </c>
      <c r="Q182" s="67">
        <v>1168706.7246676967</v>
      </c>
      <c r="R182" s="67">
        <v>907639.57033673453</v>
      </c>
      <c r="S182" s="67">
        <v>389281.68044408836</v>
      </c>
      <c r="T182" s="67">
        <v>91736.457431539864</v>
      </c>
      <c r="U182" s="67">
        <v>20237.143059067967</v>
      </c>
      <c r="V182" s="67">
        <v>22326.886632636644</v>
      </c>
      <c r="W182" s="67">
        <v>12122.172505567896</v>
      </c>
      <c r="X182" s="67">
        <v>47782.932483760269</v>
      </c>
      <c r="Y182" s="67">
        <v>73108.615258790785</v>
      </c>
      <c r="Z182" s="67">
        <v>261588.53405231441</v>
      </c>
      <c r="AA182" s="67">
        <v>464265.73357091198</v>
      </c>
      <c r="AB182" s="67">
        <v>693165.5773479013</v>
      </c>
      <c r="AC182" s="67">
        <v>1732106.2659174898</v>
      </c>
      <c r="AD182" s="67">
        <v>1058947.7338769441</v>
      </c>
      <c r="AE182" s="6">
        <v>230000</v>
      </c>
      <c r="AF182" s="1" t="e">
        <f>NA()</f>
        <v>#N/A</v>
      </c>
      <c r="AG182" s="1" t="e">
        <f>NA()</f>
        <v>#N/A</v>
      </c>
      <c r="AH182" s="1" t="e">
        <f>NA()</f>
        <v>#N/A</v>
      </c>
      <c r="AI182" s="1" t="e">
        <f>NA()</f>
        <v>#N/A</v>
      </c>
      <c r="AJ182" s="1" t="e">
        <f>NA()</f>
        <v>#N/A</v>
      </c>
      <c r="AK182" s="1" t="e">
        <f>NA()</f>
        <v>#N/A</v>
      </c>
      <c r="AL182" s="1" t="e">
        <f>NA()</f>
        <v>#N/A</v>
      </c>
      <c r="AM182" s="1" t="e">
        <f>NA()</f>
        <v>#N/A</v>
      </c>
      <c r="AN182" s="1" t="e">
        <f>NA()</f>
        <v>#N/A</v>
      </c>
      <c r="AO182" s="1" t="e">
        <f>NA()</f>
        <v>#N/A</v>
      </c>
      <c r="AP182" s="63"/>
    </row>
    <row r="183" spans="2:42" customFormat="1" hidden="1" x14ac:dyDescent="0.25">
      <c r="B183" s="3"/>
      <c r="C183" s="4"/>
      <c r="D183" s="10" t="s">
        <v>828</v>
      </c>
      <c r="E183" s="6"/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7"/>
    </row>
    <row r="184" spans="2:42" x14ac:dyDescent="0.25">
      <c r="B184" s="64"/>
      <c r="C184" s="65"/>
      <c r="D184" s="104" t="s">
        <v>821</v>
      </c>
      <c r="E184" s="6" t="s">
        <v>132</v>
      </c>
      <c r="F184" s="67">
        <v>446673.00633681426</v>
      </c>
      <c r="G184" s="67">
        <v>448540.08547255304</v>
      </c>
      <c r="H184" s="67">
        <v>597896.41123203211</v>
      </c>
      <c r="I184" s="67">
        <v>539594.66116182995</v>
      </c>
      <c r="J184" s="67">
        <v>478197.32412146893</v>
      </c>
      <c r="K184" s="67">
        <v>500728.34563291067</v>
      </c>
      <c r="L184" s="67">
        <v>536790.61706026352</v>
      </c>
      <c r="M184" s="67">
        <v>458607.68075774715</v>
      </c>
      <c r="N184" s="67">
        <v>386676.33924827847</v>
      </c>
      <c r="O184" s="67">
        <v>491699.36632721755</v>
      </c>
      <c r="P184" s="67">
        <v>447564.97406091128</v>
      </c>
      <c r="Q184" s="67">
        <v>584537.85232410021</v>
      </c>
      <c r="R184" s="67">
        <v>323874.56206660974</v>
      </c>
      <c r="S184" s="67">
        <v>321874.207545046</v>
      </c>
      <c r="T184" s="67">
        <v>443074.62705859548</v>
      </c>
      <c r="U184" s="67">
        <v>427560.66821846698</v>
      </c>
      <c r="V184" s="67">
        <v>429784.43016055709</v>
      </c>
      <c r="W184" s="67">
        <v>403256.34730473527</v>
      </c>
      <c r="X184" s="67">
        <v>403047.6607489289</v>
      </c>
      <c r="Y184" s="67">
        <v>398327.27710978582</v>
      </c>
      <c r="Z184" s="67">
        <v>445384.23727559712</v>
      </c>
      <c r="AA184" s="67">
        <v>422745.64186045289</v>
      </c>
      <c r="AB184" s="67">
        <v>379511.83015730529</v>
      </c>
      <c r="AC184" s="67">
        <v>460190.69996247691</v>
      </c>
      <c r="AD184" s="67">
        <v>369207.3399098384</v>
      </c>
      <c r="AE184" s="6">
        <v>442356.38751622813</v>
      </c>
      <c r="AF184" s="1" t="e">
        <f>NA()</f>
        <v>#N/A</v>
      </c>
      <c r="AG184" s="1" t="e">
        <f>NA()</f>
        <v>#N/A</v>
      </c>
      <c r="AH184" s="1" t="e">
        <f>NA()</f>
        <v>#N/A</v>
      </c>
      <c r="AI184" s="1" t="e">
        <f>NA()</f>
        <v>#N/A</v>
      </c>
      <c r="AJ184" s="1" t="e">
        <f>NA()</f>
        <v>#N/A</v>
      </c>
      <c r="AK184" s="1" t="e">
        <f>NA()</f>
        <v>#N/A</v>
      </c>
      <c r="AL184" s="1" t="e">
        <f>NA()</f>
        <v>#N/A</v>
      </c>
      <c r="AM184" s="1" t="e">
        <f>NA()</f>
        <v>#N/A</v>
      </c>
      <c r="AN184" s="1" t="e">
        <f>NA()</f>
        <v>#N/A</v>
      </c>
      <c r="AO184" s="1" t="e">
        <f>NA()</f>
        <v>#N/A</v>
      </c>
      <c r="AP184" s="63"/>
    </row>
    <row r="185" spans="2:42" customFormat="1" hidden="1" x14ac:dyDescent="0.25">
      <c r="B185" s="3"/>
      <c r="C185" s="4"/>
      <c r="D185" s="10" t="s">
        <v>830</v>
      </c>
      <c r="E185" s="6"/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7"/>
    </row>
    <row r="186" spans="2:42" x14ac:dyDescent="0.25">
      <c r="B186" s="64"/>
      <c r="C186" s="65"/>
      <c r="D186" s="104" t="s">
        <v>822</v>
      </c>
      <c r="E186" s="6" t="s">
        <v>241</v>
      </c>
      <c r="F186" s="67">
        <v>10405.032374604063</v>
      </c>
      <c r="G186" s="67">
        <v>10065.53325628964</v>
      </c>
      <c r="H186" s="67">
        <v>9200.3041666666668</v>
      </c>
      <c r="I186" s="67">
        <v>12005.446118192353</v>
      </c>
      <c r="J186" s="67">
        <v>10831.493592532506</v>
      </c>
      <c r="K186" s="67">
        <v>10859.549711764907</v>
      </c>
      <c r="L186" s="67">
        <v>11664.524586580694</v>
      </c>
      <c r="M186" s="67">
        <v>6733.6880095400811</v>
      </c>
      <c r="N186" s="67">
        <v>6709.213835913456</v>
      </c>
      <c r="O186" s="67">
        <v>7164.0187251138914</v>
      </c>
      <c r="P186" s="67">
        <v>5254.1966426858507</v>
      </c>
      <c r="Q186" s="67">
        <v>10239.685534591195</v>
      </c>
      <c r="R186" s="67">
        <v>4128.5723747900811</v>
      </c>
      <c r="S186" s="67">
        <v>3855.1508855337634</v>
      </c>
      <c r="T186" s="67">
        <v>4250.6816292601825</v>
      </c>
      <c r="U186" s="67">
        <v>6387.1949335469344</v>
      </c>
      <c r="V186" s="67">
        <v>4720.3079178885628</v>
      </c>
      <c r="W186" s="67">
        <v>6925.8885683556646</v>
      </c>
      <c r="X186" s="67">
        <v>6144.3938013245042</v>
      </c>
      <c r="Y186" s="67">
        <v>7758.887652444746</v>
      </c>
      <c r="Z186" s="67">
        <v>6027.462121212121</v>
      </c>
      <c r="AA186" s="67">
        <v>6252.8784764150596</v>
      </c>
      <c r="AB186" s="67">
        <v>4771.7340680203934</v>
      </c>
      <c r="AC186" s="67">
        <v>4000</v>
      </c>
      <c r="AD186" s="67">
        <v>4233.8291492556718</v>
      </c>
      <c r="AE186" s="6">
        <v>6138.3120529980324</v>
      </c>
      <c r="AF186" s="1" t="e">
        <f>NA()</f>
        <v>#N/A</v>
      </c>
      <c r="AG186" s="1" t="e">
        <f>NA()</f>
        <v>#N/A</v>
      </c>
      <c r="AH186" s="1" t="e">
        <f>NA()</f>
        <v>#N/A</v>
      </c>
      <c r="AI186" s="1" t="e">
        <f>NA()</f>
        <v>#N/A</v>
      </c>
      <c r="AJ186" s="1" t="e">
        <f>NA()</f>
        <v>#N/A</v>
      </c>
      <c r="AK186" s="1" t="e">
        <f>NA()</f>
        <v>#N/A</v>
      </c>
      <c r="AL186" s="1" t="e">
        <f>NA()</f>
        <v>#N/A</v>
      </c>
      <c r="AM186" s="1" t="e">
        <f>NA()</f>
        <v>#N/A</v>
      </c>
      <c r="AN186" s="1" t="e">
        <f>NA()</f>
        <v>#N/A</v>
      </c>
      <c r="AO186" s="1" t="e">
        <f>NA()</f>
        <v>#N/A</v>
      </c>
      <c r="AP186" s="63"/>
    </row>
    <row r="187" spans="2:42" customFormat="1" hidden="1" x14ac:dyDescent="0.25">
      <c r="B187" s="3"/>
      <c r="C187" s="4"/>
      <c r="D187" s="10" t="s">
        <v>832</v>
      </c>
      <c r="E187" s="6"/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7"/>
    </row>
    <row r="188" spans="2:42" x14ac:dyDescent="0.25">
      <c r="B188" s="64"/>
      <c r="C188" s="65"/>
      <c r="D188" s="104" t="s">
        <v>823</v>
      </c>
      <c r="E188" s="6" t="s">
        <v>77</v>
      </c>
      <c r="F188" s="67">
        <v>268392.97220061481</v>
      </c>
      <c r="G188" s="67">
        <v>400353.78994989558</v>
      </c>
      <c r="H188" s="67">
        <v>454345.5956236535</v>
      </c>
      <c r="I188" s="67">
        <v>359027.1287227103</v>
      </c>
      <c r="J188" s="67">
        <v>279987.60353580228</v>
      </c>
      <c r="K188" s="67">
        <v>327156.48843955819</v>
      </c>
      <c r="L188" s="67">
        <v>359266.18168241455</v>
      </c>
      <c r="M188" s="67">
        <v>378524.65846950922</v>
      </c>
      <c r="N188" s="67">
        <v>337108.88426691818</v>
      </c>
      <c r="O188" s="67">
        <v>288941.52090671839</v>
      </c>
      <c r="P188" s="67">
        <v>288142.54672600218</v>
      </c>
      <c r="Q188" s="67">
        <v>600160.98096652236</v>
      </c>
      <c r="R188" s="67">
        <v>231768.39607558955</v>
      </c>
      <c r="S188" s="67">
        <v>251005.95151468052</v>
      </c>
      <c r="T188" s="67">
        <v>489872.9423965438</v>
      </c>
      <c r="U188" s="67">
        <v>252231.17837999645</v>
      </c>
      <c r="V188" s="67">
        <v>269684.1556422037</v>
      </c>
      <c r="W188" s="67">
        <v>299303.14940312773</v>
      </c>
      <c r="X188" s="67">
        <v>296443.5473355435</v>
      </c>
      <c r="Y188" s="67">
        <v>322929.39198007114</v>
      </c>
      <c r="Z188" s="67">
        <v>318664.74173974124</v>
      </c>
      <c r="AA188" s="67">
        <v>249889.1069637136</v>
      </c>
      <c r="AB188" s="67">
        <v>300576.62198098091</v>
      </c>
      <c r="AC188" s="67">
        <v>563592.12384035205</v>
      </c>
      <c r="AD188" s="67">
        <v>287990.87183688831</v>
      </c>
      <c r="AE188" s="6">
        <v>348206.91388000106</v>
      </c>
      <c r="AF188" s="1" t="e">
        <f>NA()</f>
        <v>#N/A</v>
      </c>
      <c r="AG188" s="1" t="e">
        <f>NA()</f>
        <v>#N/A</v>
      </c>
      <c r="AH188" s="1" t="e">
        <f>NA()</f>
        <v>#N/A</v>
      </c>
      <c r="AI188" s="1" t="e">
        <f>NA()</f>
        <v>#N/A</v>
      </c>
      <c r="AJ188" s="1" t="e">
        <f>NA()</f>
        <v>#N/A</v>
      </c>
      <c r="AK188" s="1" t="e">
        <f>NA()</f>
        <v>#N/A</v>
      </c>
      <c r="AL188" s="1" t="e">
        <f>NA()</f>
        <v>#N/A</v>
      </c>
      <c r="AM188" s="1" t="e">
        <f>NA()</f>
        <v>#N/A</v>
      </c>
      <c r="AN188" s="1" t="e">
        <f>NA()</f>
        <v>#N/A</v>
      </c>
      <c r="AO188" s="1" t="e">
        <f>NA()</f>
        <v>#N/A</v>
      </c>
      <c r="AP188" s="63"/>
    </row>
    <row r="189" spans="2:42" customFormat="1" hidden="1" x14ac:dyDescent="0.25">
      <c r="B189" s="3"/>
      <c r="C189" s="4"/>
      <c r="D189" s="10" t="s">
        <v>834</v>
      </c>
      <c r="E189" s="6"/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7"/>
    </row>
    <row r="190" spans="2:42" x14ac:dyDescent="0.25">
      <c r="B190" s="64"/>
      <c r="C190" s="65"/>
      <c r="D190" s="104" t="s">
        <v>825</v>
      </c>
      <c r="E190" s="6" t="s">
        <v>78</v>
      </c>
      <c r="F190" s="67">
        <v>69675.630502877393</v>
      </c>
      <c r="G190" s="67">
        <v>62927.355724838002</v>
      </c>
      <c r="H190" s="67">
        <v>65723.817831381413</v>
      </c>
      <c r="I190" s="67">
        <v>71730.753146663468</v>
      </c>
      <c r="J190" s="67">
        <v>38662.466708816311</v>
      </c>
      <c r="K190" s="67">
        <v>79962.890939857607</v>
      </c>
      <c r="L190" s="67">
        <v>90454.959898333589</v>
      </c>
      <c r="M190" s="67">
        <v>51462.048368360629</v>
      </c>
      <c r="N190" s="67">
        <v>57326.988150808815</v>
      </c>
      <c r="O190" s="67">
        <v>69599.8792306455</v>
      </c>
      <c r="P190" s="67">
        <v>65462.574108789428</v>
      </c>
      <c r="Q190" s="67">
        <v>127251.78817241795</v>
      </c>
      <c r="R190" s="67">
        <v>24081.749876238424</v>
      </c>
      <c r="S190" s="67">
        <v>34008.008413017167</v>
      </c>
      <c r="T190" s="67">
        <v>77120.832132234529</v>
      </c>
      <c r="U190" s="67">
        <v>62257.339085088264</v>
      </c>
      <c r="V190" s="67">
        <v>44460.946318814684</v>
      </c>
      <c r="W190" s="67">
        <v>43985.516052664876</v>
      </c>
      <c r="X190" s="67">
        <v>41004.799712409607</v>
      </c>
      <c r="Y190" s="67">
        <v>35651.392305414432</v>
      </c>
      <c r="Z190" s="67">
        <v>15574.888938478392</v>
      </c>
      <c r="AA190" s="67">
        <v>93149.416448156757</v>
      </c>
      <c r="AB190" s="67">
        <v>121636.69543535773</v>
      </c>
      <c r="AC190" s="67">
        <v>57330.761940738666</v>
      </c>
      <c r="AD190" s="67">
        <v>39209.600992643755</v>
      </c>
      <c r="AE190" s="6">
        <v>48356.768813991323</v>
      </c>
      <c r="AF190" s="1" t="e">
        <f>NA()</f>
        <v>#N/A</v>
      </c>
      <c r="AG190" s="1" t="e">
        <f>NA()</f>
        <v>#N/A</v>
      </c>
      <c r="AH190" s="1" t="e">
        <f>NA()</f>
        <v>#N/A</v>
      </c>
      <c r="AI190" s="1" t="e">
        <f>NA()</f>
        <v>#N/A</v>
      </c>
      <c r="AJ190" s="1" t="e">
        <f>NA()</f>
        <v>#N/A</v>
      </c>
      <c r="AK190" s="1" t="e">
        <f>NA()</f>
        <v>#N/A</v>
      </c>
      <c r="AL190" s="1" t="e">
        <f>NA()</f>
        <v>#N/A</v>
      </c>
      <c r="AM190" s="1" t="e">
        <f>NA()</f>
        <v>#N/A</v>
      </c>
      <c r="AN190" s="1" t="e">
        <f>NA()</f>
        <v>#N/A</v>
      </c>
      <c r="AO190" s="1" t="e">
        <f>NA()</f>
        <v>#N/A</v>
      </c>
      <c r="AP190" s="63"/>
    </row>
    <row r="191" spans="2:42" customFormat="1" hidden="1" x14ac:dyDescent="0.25">
      <c r="B191" s="3"/>
      <c r="C191" s="4"/>
      <c r="D191" s="10" t="s">
        <v>836</v>
      </c>
      <c r="E191" s="6"/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7"/>
    </row>
    <row r="192" spans="2:42" x14ac:dyDescent="0.25">
      <c r="B192" s="64"/>
      <c r="C192" s="65"/>
      <c r="D192" s="104" t="s">
        <v>826</v>
      </c>
      <c r="E192" s="6" t="s">
        <v>242</v>
      </c>
      <c r="F192" s="67">
        <v>2060908.8696862466</v>
      </c>
      <c r="G192" s="67">
        <v>2299851.3165169791</v>
      </c>
      <c r="H192" s="67">
        <v>3063139.5696583381</v>
      </c>
      <c r="I192" s="67">
        <v>2868988.4826334431</v>
      </c>
      <c r="J192" s="67">
        <v>3241585.5416382826</v>
      </c>
      <c r="K192" s="67">
        <v>3417688.9955118718</v>
      </c>
      <c r="L192" s="67">
        <v>3698431.287128441</v>
      </c>
      <c r="M192" s="67">
        <v>3054157.7747269347</v>
      </c>
      <c r="N192" s="67">
        <v>3053850.185154174</v>
      </c>
      <c r="O192" s="67">
        <v>3582259.5683317203</v>
      </c>
      <c r="P192" s="67">
        <v>3306115.0947377426</v>
      </c>
      <c r="Q192" s="67">
        <v>3349482.69700424</v>
      </c>
      <c r="R192" s="67">
        <v>1569721.087053153</v>
      </c>
      <c r="S192" s="67">
        <v>2309434.5460688593</v>
      </c>
      <c r="T192" s="67">
        <v>2638985.13092227</v>
      </c>
      <c r="U192" s="67">
        <v>2624674.4728894727</v>
      </c>
      <c r="V192" s="67">
        <v>2706420.451849102</v>
      </c>
      <c r="W192" s="67">
        <v>3384803.7729148413</v>
      </c>
      <c r="X192" s="67">
        <v>3636395.5254137656</v>
      </c>
      <c r="Y192" s="67">
        <v>3546003.1537168007</v>
      </c>
      <c r="Z192" s="67">
        <v>2945110.3795557013</v>
      </c>
      <c r="AA192" s="67">
        <v>3132858.9241215764</v>
      </c>
      <c r="AB192" s="67">
        <v>2849457.616302853</v>
      </c>
      <c r="AC192" s="67">
        <v>3109538.2067907089</v>
      </c>
      <c r="AD192" s="67">
        <v>2416411.3967134794</v>
      </c>
      <c r="AE192" s="6">
        <v>2725118.5895583904</v>
      </c>
      <c r="AF192" s="1" t="e">
        <f>NA()</f>
        <v>#N/A</v>
      </c>
      <c r="AG192" s="1" t="e">
        <f>NA()</f>
        <v>#N/A</v>
      </c>
      <c r="AH192" s="1" t="e">
        <f>NA()</f>
        <v>#N/A</v>
      </c>
      <c r="AI192" s="1" t="e">
        <f>NA()</f>
        <v>#N/A</v>
      </c>
      <c r="AJ192" s="1" t="e">
        <f>NA()</f>
        <v>#N/A</v>
      </c>
      <c r="AK192" s="1" t="e">
        <f>NA()</f>
        <v>#N/A</v>
      </c>
      <c r="AL192" s="1" t="e">
        <f>NA()</f>
        <v>#N/A</v>
      </c>
      <c r="AM192" s="1" t="e">
        <f>NA()</f>
        <v>#N/A</v>
      </c>
      <c r="AN192" s="1" t="e">
        <f>NA()</f>
        <v>#N/A</v>
      </c>
      <c r="AO192" s="1" t="e">
        <f>NA()</f>
        <v>#N/A</v>
      </c>
      <c r="AP192" s="63"/>
    </row>
    <row r="193" spans="2:42" customFormat="1" hidden="1" x14ac:dyDescent="0.25">
      <c r="B193" s="3"/>
      <c r="C193" s="4"/>
      <c r="D193" s="10" t="s">
        <v>838</v>
      </c>
      <c r="E193" s="6"/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7"/>
    </row>
    <row r="194" spans="2:42" x14ac:dyDescent="0.25">
      <c r="B194" s="64"/>
      <c r="C194" s="65"/>
      <c r="D194" s="104" t="s">
        <v>827</v>
      </c>
      <c r="E194" s="6" t="s">
        <v>79</v>
      </c>
      <c r="F194" s="67">
        <v>799688.156755795</v>
      </c>
      <c r="G194" s="67">
        <v>794200.04492914048</v>
      </c>
      <c r="H194" s="67">
        <v>1136727.915745385</v>
      </c>
      <c r="I194" s="67">
        <v>1481679.7424048432</v>
      </c>
      <c r="J194" s="67">
        <v>2439991.4985404578</v>
      </c>
      <c r="K194" s="67">
        <v>2628175.0158785763</v>
      </c>
      <c r="L194" s="67">
        <v>2613483.1314820922</v>
      </c>
      <c r="M194" s="67">
        <v>2614555.4641470239</v>
      </c>
      <c r="N194" s="67">
        <v>1800030.6876667296</v>
      </c>
      <c r="O194" s="67">
        <v>1608589.9476479089</v>
      </c>
      <c r="P194" s="67">
        <v>1209390.6879852915</v>
      </c>
      <c r="Q194" s="67">
        <v>1215274.1031701437</v>
      </c>
      <c r="R194" s="67">
        <v>611622.60641732335</v>
      </c>
      <c r="S194" s="67">
        <v>697331.59197704331</v>
      </c>
      <c r="T194" s="67">
        <v>844138.6552063952</v>
      </c>
      <c r="U194" s="67">
        <v>1190060.477273968</v>
      </c>
      <c r="V194" s="67">
        <v>1342625.3199970659</v>
      </c>
      <c r="W194" s="67">
        <v>2692275.0228910851</v>
      </c>
      <c r="X194" s="67">
        <v>2507797.2790750423</v>
      </c>
      <c r="Y194" s="67">
        <v>1864516.9580847151</v>
      </c>
      <c r="Z194" s="67">
        <v>1503248.945898314</v>
      </c>
      <c r="AA194" s="67">
        <v>1309085.665466893</v>
      </c>
      <c r="AB194" s="67">
        <v>814744.36028518365</v>
      </c>
      <c r="AC194" s="67">
        <v>915348.00951309281</v>
      </c>
      <c r="AD194" s="67">
        <v>635560.61964925751</v>
      </c>
      <c r="AE194" s="6">
        <v>882174.73347095202</v>
      </c>
      <c r="AF194" s="1" t="e">
        <f>NA()</f>
        <v>#N/A</v>
      </c>
      <c r="AG194" s="1" t="e">
        <f>NA()</f>
        <v>#N/A</v>
      </c>
      <c r="AH194" s="1" t="e">
        <f>NA()</f>
        <v>#N/A</v>
      </c>
      <c r="AI194" s="1" t="e">
        <f>NA()</f>
        <v>#N/A</v>
      </c>
      <c r="AJ194" s="1" t="e">
        <f>NA()</f>
        <v>#N/A</v>
      </c>
      <c r="AK194" s="1" t="e">
        <f>NA()</f>
        <v>#N/A</v>
      </c>
      <c r="AL194" s="1" t="e">
        <f>NA()</f>
        <v>#N/A</v>
      </c>
      <c r="AM194" s="1" t="e">
        <f>NA()</f>
        <v>#N/A</v>
      </c>
      <c r="AN194" s="1" t="e">
        <f>NA()</f>
        <v>#N/A</v>
      </c>
      <c r="AO194" s="1" t="e">
        <f>NA()</f>
        <v>#N/A</v>
      </c>
      <c r="AP194" s="63"/>
    </row>
    <row r="195" spans="2:42" customFormat="1" hidden="1" x14ac:dyDescent="0.25">
      <c r="B195" s="3"/>
      <c r="C195" s="4"/>
      <c r="D195" s="10" t="s">
        <v>840</v>
      </c>
      <c r="E195" s="6"/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7"/>
    </row>
    <row r="196" spans="2:42" x14ac:dyDescent="0.25">
      <c r="B196" s="64"/>
      <c r="C196" s="65"/>
      <c r="D196" s="104" t="s">
        <v>828</v>
      </c>
      <c r="E196" s="6" t="s">
        <v>80</v>
      </c>
      <c r="F196" s="67">
        <v>63060.608757365721</v>
      </c>
      <c r="G196" s="67">
        <v>62785.016345318421</v>
      </c>
      <c r="H196" s="67">
        <v>58325.658353325431</v>
      </c>
      <c r="I196" s="67">
        <v>61949.477283757864</v>
      </c>
      <c r="J196" s="67">
        <v>58525.609177164188</v>
      </c>
      <c r="K196" s="67">
        <v>82160.61043330995</v>
      </c>
      <c r="L196" s="67">
        <v>91666.490899106037</v>
      </c>
      <c r="M196" s="67">
        <v>176750.01366006385</v>
      </c>
      <c r="N196" s="67">
        <v>136211.9757631656</v>
      </c>
      <c r="O196" s="67">
        <v>117157.23607933358</v>
      </c>
      <c r="P196" s="67">
        <v>124851.28903819701</v>
      </c>
      <c r="Q196" s="67">
        <v>63575.000000000007</v>
      </c>
      <c r="R196" s="67">
        <v>85336.971167935073</v>
      </c>
      <c r="S196" s="67">
        <v>96907.79988096717</v>
      </c>
      <c r="T196" s="67">
        <v>86744.041735747174</v>
      </c>
      <c r="U196" s="67">
        <v>98780.901807817747</v>
      </c>
      <c r="V196" s="67">
        <v>106166.54469223571</v>
      </c>
      <c r="W196" s="67">
        <v>225234.69355244667</v>
      </c>
      <c r="X196" s="67">
        <v>119800</v>
      </c>
      <c r="Y196" s="67">
        <v>161076.06835036949</v>
      </c>
      <c r="Z196" s="67">
        <v>128674.99551771488</v>
      </c>
      <c r="AA196" s="67">
        <v>137266.33682248445</v>
      </c>
      <c r="AB196" s="67">
        <v>117207.95385825448</v>
      </c>
      <c r="AC196" s="67">
        <v>105740.47060915832</v>
      </c>
      <c r="AD196" s="67">
        <v>107393.99115067346</v>
      </c>
      <c r="AE196" s="6">
        <v>165359.3467323868</v>
      </c>
      <c r="AF196" s="1" t="e">
        <f>NA()</f>
        <v>#N/A</v>
      </c>
      <c r="AG196" s="1" t="e">
        <f>NA()</f>
        <v>#N/A</v>
      </c>
      <c r="AH196" s="1" t="e">
        <f>NA()</f>
        <v>#N/A</v>
      </c>
      <c r="AI196" s="1" t="e">
        <f>NA()</f>
        <v>#N/A</v>
      </c>
      <c r="AJ196" s="1" t="e">
        <f>NA()</f>
        <v>#N/A</v>
      </c>
      <c r="AK196" s="1" t="e">
        <f>NA()</f>
        <v>#N/A</v>
      </c>
      <c r="AL196" s="1" t="e">
        <f>NA()</f>
        <v>#N/A</v>
      </c>
      <c r="AM196" s="1" t="e">
        <f>NA()</f>
        <v>#N/A</v>
      </c>
      <c r="AN196" s="1" t="e">
        <f>NA()</f>
        <v>#N/A</v>
      </c>
      <c r="AO196" s="1" t="e">
        <f>NA()</f>
        <v>#N/A</v>
      </c>
      <c r="AP196" s="63"/>
    </row>
    <row r="197" spans="2:42" customFormat="1" hidden="1" x14ac:dyDescent="0.25">
      <c r="B197" s="3"/>
      <c r="C197" s="4"/>
      <c r="D197" s="10"/>
      <c r="E197" s="6"/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7"/>
    </row>
    <row r="198" spans="2:42" x14ac:dyDescent="0.25">
      <c r="B198" s="64"/>
      <c r="C198" s="65"/>
      <c r="D198" s="104" t="s">
        <v>829</v>
      </c>
      <c r="E198" s="6" t="s">
        <v>81</v>
      </c>
      <c r="F198" s="67">
        <v>452815.42614391097</v>
      </c>
      <c r="G198" s="67">
        <v>505858.70688347914</v>
      </c>
      <c r="H198" s="67">
        <v>565817.25098716735</v>
      </c>
      <c r="I198" s="67">
        <v>543319.24025397049</v>
      </c>
      <c r="J198" s="67">
        <v>603043.24218258413</v>
      </c>
      <c r="K198" s="67">
        <v>625352.66508415074</v>
      </c>
      <c r="L198" s="67">
        <v>681938.87221690523</v>
      </c>
      <c r="M198" s="67">
        <v>442568.21946818085</v>
      </c>
      <c r="N198" s="67">
        <v>445934.88502433035</v>
      </c>
      <c r="O198" s="67">
        <v>529200.06352226471</v>
      </c>
      <c r="P198" s="67">
        <v>610331.93615923228</v>
      </c>
      <c r="Q198" s="67">
        <v>646587.12413988146</v>
      </c>
      <c r="R198" s="67">
        <v>277107.38922822708</v>
      </c>
      <c r="S198" s="67">
        <v>478579.24836722302</v>
      </c>
      <c r="T198" s="67">
        <v>410488.39576433838</v>
      </c>
      <c r="U198" s="67">
        <v>414147.72941665491</v>
      </c>
      <c r="V198" s="67">
        <v>431789.16464634909</v>
      </c>
      <c r="W198" s="67">
        <v>370003.52595231746</v>
      </c>
      <c r="X198" s="67">
        <v>506258.66743515374</v>
      </c>
      <c r="Y198" s="67">
        <v>489967.89159610705</v>
      </c>
      <c r="Z198" s="67">
        <v>382382.78601030394</v>
      </c>
      <c r="AA198" s="67">
        <v>666387.19472495816</v>
      </c>
      <c r="AB198" s="67">
        <v>513210.38001011731</v>
      </c>
      <c r="AC198" s="67">
        <v>579102.24533216527</v>
      </c>
      <c r="AD198" s="67">
        <v>413095.72964101942</v>
      </c>
      <c r="AE198" s="6">
        <v>569102.77012279769</v>
      </c>
      <c r="AF198" s="1" t="e">
        <f>NA()</f>
        <v>#N/A</v>
      </c>
      <c r="AG198" s="1" t="e">
        <f>NA()</f>
        <v>#N/A</v>
      </c>
      <c r="AH198" s="1" t="e">
        <f>NA()</f>
        <v>#N/A</v>
      </c>
      <c r="AI198" s="1" t="e">
        <f>NA()</f>
        <v>#N/A</v>
      </c>
      <c r="AJ198" s="1" t="e">
        <f>NA()</f>
        <v>#N/A</v>
      </c>
      <c r="AK198" s="1" t="e">
        <f>NA()</f>
        <v>#N/A</v>
      </c>
      <c r="AL198" s="1" t="e">
        <f>NA()</f>
        <v>#N/A</v>
      </c>
      <c r="AM198" s="1" t="e">
        <f>NA()</f>
        <v>#N/A</v>
      </c>
      <c r="AN198" s="1" t="e">
        <f>NA()</f>
        <v>#N/A</v>
      </c>
      <c r="AO198" s="1" t="e">
        <f>NA()</f>
        <v>#N/A</v>
      </c>
      <c r="AP198" s="63"/>
    </row>
    <row r="199" spans="2:42" customFormat="1" hidden="1" x14ac:dyDescent="0.25">
      <c r="B199" s="3"/>
      <c r="C199" s="4"/>
      <c r="D199" s="10"/>
      <c r="E199" s="6"/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7"/>
    </row>
    <row r="200" spans="2:42" x14ac:dyDescent="0.25">
      <c r="B200" s="64"/>
      <c r="C200" s="65"/>
      <c r="D200" s="104" t="s">
        <v>830</v>
      </c>
      <c r="E200" s="6" t="s">
        <v>82</v>
      </c>
      <c r="F200" s="67">
        <v>1091336.2096220793</v>
      </c>
      <c r="G200" s="67">
        <v>981072.89353978378</v>
      </c>
      <c r="H200" s="67">
        <v>1513973.066447688</v>
      </c>
      <c r="I200" s="67">
        <v>1431100.4259718012</v>
      </c>
      <c r="J200" s="67">
        <v>1469651.3643742756</v>
      </c>
      <c r="K200" s="67">
        <v>1526512.6593181586</v>
      </c>
      <c r="L200" s="67">
        <v>1640932.9492010374</v>
      </c>
      <c r="M200" s="67">
        <v>1317821.0526208214</v>
      </c>
      <c r="N200" s="67">
        <v>1040749.507187355</v>
      </c>
      <c r="O200" s="67">
        <v>1172906.2829325008</v>
      </c>
      <c r="P200" s="67">
        <v>1054817.1189720433</v>
      </c>
      <c r="Q200" s="67">
        <v>1617403.6399363866</v>
      </c>
      <c r="R200" s="67">
        <v>882086.91097904043</v>
      </c>
      <c r="S200" s="67">
        <v>716094.76305451919</v>
      </c>
      <c r="T200" s="67">
        <v>996551.64311008027</v>
      </c>
      <c r="U200" s="67">
        <v>884816.77029502648</v>
      </c>
      <c r="V200" s="67">
        <v>884144.04665664397</v>
      </c>
      <c r="W200" s="67">
        <v>983301.24529919366</v>
      </c>
      <c r="X200" s="67">
        <v>1005169.915450071</v>
      </c>
      <c r="Y200" s="67">
        <v>1085428.2559775221</v>
      </c>
      <c r="Z200" s="67">
        <v>789002.9309225817</v>
      </c>
      <c r="AA200" s="67">
        <v>1067106.0121484387</v>
      </c>
      <c r="AB200" s="67">
        <v>854708.68569193385</v>
      </c>
      <c r="AC200" s="67">
        <v>883926.07791722717</v>
      </c>
      <c r="AD200" s="67">
        <v>838050.35318894056</v>
      </c>
      <c r="AE200" s="6">
        <v>887763.49560731277</v>
      </c>
      <c r="AF200" s="1" t="e">
        <f>NA()</f>
        <v>#N/A</v>
      </c>
      <c r="AG200" s="1" t="e">
        <f>NA()</f>
        <v>#N/A</v>
      </c>
      <c r="AH200" s="1" t="e">
        <f>NA()</f>
        <v>#N/A</v>
      </c>
      <c r="AI200" s="1" t="e">
        <f>NA()</f>
        <v>#N/A</v>
      </c>
      <c r="AJ200" s="1" t="e">
        <f>NA()</f>
        <v>#N/A</v>
      </c>
      <c r="AK200" s="1" t="e">
        <f>NA()</f>
        <v>#N/A</v>
      </c>
      <c r="AL200" s="1" t="e">
        <f>NA()</f>
        <v>#N/A</v>
      </c>
      <c r="AM200" s="1" t="e">
        <f>NA()</f>
        <v>#N/A</v>
      </c>
      <c r="AN200" s="1" t="e">
        <f>NA()</f>
        <v>#N/A</v>
      </c>
      <c r="AO200" s="1" t="e">
        <f>NA()</f>
        <v>#N/A</v>
      </c>
      <c r="AP200" s="63"/>
    </row>
    <row r="201" spans="2:42" customFormat="1" hidden="1" x14ac:dyDescent="0.25">
      <c r="B201" s="3"/>
      <c r="C201" s="4"/>
      <c r="D201" s="10"/>
      <c r="E201" s="6"/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7"/>
    </row>
    <row r="202" spans="2:42" x14ac:dyDescent="0.25">
      <c r="B202" s="64"/>
      <c r="C202" s="65"/>
      <c r="D202" s="104" t="s">
        <v>831</v>
      </c>
      <c r="E202" s="6" t="s">
        <v>83</v>
      </c>
      <c r="F202" s="67">
        <v>3792.9390982390069</v>
      </c>
      <c r="G202" s="67">
        <v>35172.94053879859</v>
      </c>
      <c r="H202" s="67">
        <v>56062.730643941453</v>
      </c>
      <c r="I202" s="67">
        <v>34582.356484451542</v>
      </c>
      <c r="J202" s="67">
        <v>34668.875958174714</v>
      </c>
      <c r="K202" s="67">
        <v>15194.348724495065</v>
      </c>
      <c r="L202" s="67">
        <v>16689.640572669829</v>
      </c>
      <c r="M202" s="67">
        <v>3198.7140625043062</v>
      </c>
      <c r="N202" s="67">
        <v>1090.6780185500581</v>
      </c>
      <c r="O202" s="67">
        <v>2709.0896335282428</v>
      </c>
      <c r="P202" s="67">
        <v>2396.2790697674413</v>
      </c>
      <c r="Q202" s="67">
        <v>157.71144278606965</v>
      </c>
      <c r="R202" s="67">
        <v>0</v>
      </c>
      <c r="S202" s="67">
        <v>17585.983245129777</v>
      </c>
      <c r="T202" s="67">
        <v>57990.293218974221</v>
      </c>
      <c r="U202" s="67">
        <v>63175.393880069263</v>
      </c>
      <c r="V202" s="67">
        <v>41480.94242459441</v>
      </c>
      <c r="W202" s="67">
        <v>47775.291838390476</v>
      </c>
      <c r="X202" s="67">
        <v>17282.246185235374</v>
      </c>
      <c r="Y202" s="67">
        <v>13439.235426657566</v>
      </c>
      <c r="Z202" s="67">
        <v>2738.8736689966631</v>
      </c>
      <c r="AA202" s="67">
        <v>1712.5966225790869</v>
      </c>
      <c r="AB202" s="67">
        <v>284.12825338983072</v>
      </c>
      <c r="AC202" s="67">
        <v>1883.3028641072531</v>
      </c>
      <c r="AD202" s="67">
        <v>0</v>
      </c>
      <c r="AE202" s="6">
        <v>30785.493552611068</v>
      </c>
      <c r="AF202" s="1" t="e">
        <f>NA()</f>
        <v>#N/A</v>
      </c>
      <c r="AG202" s="1" t="e">
        <f>NA()</f>
        <v>#N/A</v>
      </c>
      <c r="AH202" s="1" t="e">
        <f>NA()</f>
        <v>#N/A</v>
      </c>
      <c r="AI202" s="1" t="e">
        <f>NA()</f>
        <v>#N/A</v>
      </c>
      <c r="AJ202" s="1" t="e">
        <f>NA()</f>
        <v>#N/A</v>
      </c>
      <c r="AK202" s="1" t="e">
        <f>NA()</f>
        <v>#N/A</v>
      </c>
      <c r="AL202" s="1" t="e">
        <f>NA()</f>
        <v>#N/A</v>
      </c>
      <c r="AM202" s="1" t="e">
        <f>NA()</f>
        <v>#N/A</v>
      </c>
      <c r="AN202" s="1" t="e">
        <f>NA()</f>
        <v>#N/A</v>
      </c>
      <c r="AO202" s="1" t="e">
        <f>NA()</f>
        <v>#N/A</v>
      </c>
      <c r="AP202" s="63"/>
    </row>
    <row r="203" spans="2:42" customFormat="1" hidden="1" x14ac:dyDescent="0.25">
      <c r="B203" s="3"/>
      <c r="C203" s="4"/>
      <c r="D203" s="10"/>
      <c r="E203" s="6"/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7"/>
    </row>
    <row r="204" spans="2:42" x14ac:dyDescent="0.25">
      <c r="B204" s="64"/>
      <c r="C204" s="65"/>
      <c r="D204" s="104" t="s">
        <v>832</v>
      </c>
      <c r="E204" s="6" t="s">
        <v>84</v>
      </c>
      <c r="F204" s="67">
        <v>397664.24738868471</v>
      </c>
      <c r="G204" s="67">
        <v>404486.38611447474</v>
      </c>
      <c r="H204" s="67">
        <v>371223.22342365811</v>
      </c>
      <c r="I204" s="67">
        <v>534542.92825092049</v>
      </c>
      <c r="J204" s="67">
        <v>687941.45714209334</v>
      </c>
      <c r="K204" s="67">
        <v>865389.06237526634</v>
      </c>
      <c r="L204" s="67">
        <v>837542.90831180662</v>
      </c>
      <c r="M204" s="67">
        <v>948497.03721102793</v>
      </c>
      <c r="N204" s="67">
        <v>553293.01508277026</v>
      </c>
      <c r="O204" s="67">
        <v>453053.31695623306</v>
      </c>
      <c r="P204" s="67">
        <v>622986.96320255415</v>
      </c>
      <c r="Q204" s="67">
        <v>1145352.5308794498</v>
      </c>
      <c r="R204" s="67">
        <v>378711.89516729908</v>
      </c>
      <c r="S204" s="67">
        <v>269759.23890763609</v>
      </c>
      <c r="T204" s="67">
        <v>258050.64572568744</v>
      </c>
      <c r="U204" s="67">
        <v>274715.39080303448</v>
      </c>
      <c r="V204" s="67">
        <v>498965.86029089405</v>
      </c>
      <c r="W204" s="67">
        <v>302520.88130802294</v>
      </c>
      <c r="X204" s="67">
        <v>500620.63566395058</v>
      </c>
      <c r="Y204" s="67">
        <v>722957.69144741364</v>
      </c>
      <c r="Z204" s="67">
        <v>443858.66264775366</v>
      </c>
      <c r="AA204" s="67">
        <v>451669.27229905204</v>
      </c>
      <c r="AB204" s="67">
        <v>510776.42744008201</v>
      </c>
      <c r="AC204" s="67">
        <v>1355743.0479582567</v>
      </c>
      <c r="AD204" s="67">
        <v>336954.33441533515</v>
      </c>
      <c r="AE204" s="6">
        <v>285176.4734668546</v>
      </c>
      <c r="AF204" s="1" t="e">
        <f>NA()</f>
        <v>#N/A</v>
      </c>
      <c r="AG204" s="1" t="e">
        <f>NA()</f>
        <v>#N/A</v>
      </c>
      <c r="AH204" s="1" t="e">
        <f>NA()</f>
        <v>#N/A</v>
      </c>
      <c r="AI204" s="1" t="e">
        <f>NA()</f>
        <v>#N/A</v>
      </c>
      <c r="AJ204" s="1" t="e">
        <f>NA()</f>
        <v>#N/A</v>
      </c>
      <c r="AK204" s="1" t="e">
        <f>NA()</f>
        <v>#N/A</v>
      </c>
      <c r="AL204" s="1" t="e">
        <f>NA()</f>
        <v>#N/A</v>
      </c>
      <c r="AM204" s="1" t="e">
        <f>NA()</f>
        <v>#N/A</v>
      </c>
      <c r="AN204" s="1" t="e">
        <f>NA()</f>
        <v>#N/A</v>
      </c>
      <c r="AO204" s="1" t="e">
        <f>NA()</f>
        <v>#N/A</v>
      </c>
      <c r="AP204" s="63"/>
    </row>
    <row r="205" spans="2:42" customFormat="1" hidden="1" x14ac:dyDescent="0.25">
      <c r="B205" s="3"/>
      <c r="C205" s="4"/>
      <c r="D205" s="10"/>
      <c r="E205" s="6"/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7"/>
    </row>
    <row r="206" spans="2:42" x14ac:dyDescent="0.25">
      <c r="B206" s="64"/>
      <c r="C206" s="65"/>
      <c r="D206" s="104" t="s">
        <v>833</v>
      </c>
      <c r="E206" s="6" t="s">
        <v>85</v>
      </c>
      <c r="F206" s="67">
        <v>2088727.2740398136</v>
      </c>
      <c r="G206" s="67">
        <v>2280077.875434991</v>
      </c>
      <c r="H206" s="67">
        <v>2748912.3649128224</v>
      </c>
      <c r="I206" s="67">
        <v>2569864.5507436204</v>
      </c>
      <c r="J206" s="67">
        <v>2890851.2529838048</v>
      </c>
      <c r="K206" s="67">
        <v>3000138.7617275915</v>
      </c>
      <c r="L206" s="67">
        <v>2968167.9899678431</v>
      </c>
      <c r="M206" s="67">
        <v>3306604.3332933732</v>
      </c>
      <c r="N206" s="67">
        <v>3132905.5412273449</v>
      </c>
      <c r="O206" s="67">
        <v>2616706.8664102419</v>
      </c>
      <c r="P206" s="67">
        <v>2579587.1190171232</v>
      </c>
      <c r="Q206" s="67">
        <v>3230176.0938364039</v>
      </c>
      <c r="R206" s="67">
        <v>2130395.9466324262</v>
      </c>
      <c r="S206" s="67">
        <v>1876563.6857754886</v>
      </c>
      <c r="T206" s="67">
        <v>2324949.0097408495</v>
      </c>
      <c r="U206" s="67">
        <v>2422099.7432973478</v>
      </c>
      <c r="V206" s="67">
        <v>2629045.1073404178</v>
      </c>
      <c r="W206" s="67">
        <v>2673982.3798311157</v>
      </c>
      <c r="X206" s="67">
        <v>2545974.8687076699</v>
      </c>
      <c r="Y206" s="67">
        <v>2520418.269177577</v>
      </c>
      <c r="Z206" s="67">
        <v>2453428.2539253123</v>
      </c>
      <c r="AA206" s="67">
        <v>2450185.8283382026</v>
      </c>
      <c r="AB206" s="67">
        <v>2489101.9649718371</v>
      </c>
      <c r="AC206" s="67">
        <v>2434121.4118246702</v>
      </c>
      <c r="AD206" s="67">
        <v>2105138.7018516059</v>
      </c>
      <c r="AE206" s="6">
        <v>2402202.816410501</v>
      </c>
      <c r="AF206" s="1" t="e">
        <f>NA()</f>
        <v>#N/A</v>
      </c>
      <c r="AG206" s="1" t="e">
        <f>NA()</f>
        <v>#N/A</v>
      </c>
      <c r="AH206" s="1" t="e">
        <f>NA()</f>
        <v>#N/A</v>
      </c>
      <c r="AI206" s="1" t="e">
        <f>NA()</f>
        <v>#N/A</v>
      </c>
      <c r="AJ206" s="1" t="e">
        <f>NA()</f>
        <v>#N/A</v>
      </c>
      <c r="AK206" s="1" t="e">
        <f>NA()</f>
        <v>#N/A</v>
      </c>
      <c r="AL206" s="1" t="e">
        <f>NA()</f>
        <v>#N/A</v>
      </c>
      <c r="AM206" s="1" t="e">
        <f>NA()</f>
        <v>#N/A</v>
      </c>
      <c r="AN206" s="1" t="e">
        <f>NA()</f>
        <v>#N/A</v>
      </c>
      <c r="AO206" s="1" t="e">
        <f>NA()</f>
        <v>#N/A</v>
      </c>
      <c r="AP206" s="63"/>
    </row>
    <row r="207" spans="2:42" customFormat="1" hidden="1" x14ac:dyDescent="0.25">
      <c r="B207" s="3"/>
      <c r="C207" s="4"/>
      <c r="D207" s="10"/>
      <c r="E207" s="6"/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7"/>
    </row>
    <row r="208" spans="2:42" x14ac:dyDescent="0.25">
      <c r="B208" s="64"/>
      <c r="C208" s="65"/>
      <c r="D208" s="104" t="s">
        <v>834</v>
      </c>
      <c r="E208" s="6" t="s">
        <v>86</v>
      </c>
      <c r="F208" s="67">
        <v>343375.86669979978</v>
      </c>
      <c r="G208" s="67">
        <v>372802.56614970218</v>
      </c>
      <c r="H208" s="67">
        <v>449194.2396610438</v>
      </c>
      <c r="I208" s="67">
        <v>400601.84097131796</v>
      </c>
      <c r="J208" s="67">
        <v>402402.69145356334</v>
      </c>
      <c r="K208" s="67">
        <v>415974.03452679876</v>
      </c>
      <c r="L208" s="67">
        <v>403471.44194590091</v>
      </c>
      <c r="M208" s="67">
        <v>38587.670479608918</v>
      </c>
      <c r="N208" s="67">
        <v>15996.675374954051</v>
      </c>
      <c r="O208" s="67">
        <v>28495.602464171407</v>
      </c>
      <c r="P208" s="67">
        <v>32406.947086373817</v>
      </c>
      <c r="Q208" s="67">
        <v>476576.4428960834</v>
      </c>
      <c r="R208" s="67">
        <v>15613.309300207795</v>
      </c>
      <c r="S208" s="67">
        <v>19495.001845276805</v>
      </c>
      <c r="T208" s="67">
        <v>21664.480502879265</v>
      </c>
      <c r="U208" s="67">
        <v>18537.934486189937</v>
      </c>
      <c r="V208" s="67">
        <v>19350.831418675392</v>
      </c>
      <c r="W208" s="67">
        <v>11499.93738383074</v>
      </c>
      <c r="X208" s="67">
        <v>13935.03425060641</v>
      </c>
      <c r="Y208" s="67">
        <v>15388.582656204651</v>
      </c>
      <c r="Z208" s="67">
        <v>0</v>
      </c>
      <c r="AA208" s="67">
        <v>28861.453146763135</v>
      </c>
      <c r="AB208" s="67">
        <v>31311.616476503976</v>
      </c>
      <c r="AC208" s="67">
        <v>35034.357398326269</v>
      </c>
      <c r="AD208" s="67">
        <v>12499.097968459053</v>
      </c>
      <c r="AE208" s="6">
        <v>25924.909147177354</v>
      </c>
      <c r="AF208" s="1" t="e">
        <f>NA()</f>
        <v>#N/A</v>
      </c>
      <c r="AG208" s="1" t="e">
        <f>NA()</f>
        <v>#N/A</v>
      </c>
      <c r="AH208" s="1" t="e">
        <f>NA()</f>
        <v>#N/A</v>
      </c>
      <c r="AI208" s="1" t="e">
        <f>NA()</f>
        <v>#N/A</v>
      </c>
      <c r="AJ208" s="1" t="e">
        <f>NA()</f>
        <v>#N/A</v>
      </c>
      <c r="AK208" s="1" t="e">
        <f>NA()</f>
        <v>#N/A</v>
      </c>
      <c r="AL208" s="1" t="e">
        <f>NA()</f>
        <v>#N/A</v>
      </c>
      <c r="AM208" s="1" t="e">
        <f>NA()</f>
        <v>#N/A</v>
      </c>
      <c r="AN208" s="1" t="e">
        <f>NA()</f>
        <v>#N/A</v>
      </c>
      <c r="AO208" s="1" t="e">
        <f>NA()</f>
        <v>#N/A</v>
      </c>
      <c r="AP208" s="63"/>
    </row>
    <row r="209" spans="2:42" customFormat="1" hidden="1" x14ac:dyDescent="0.25">
      <c r="B209" s="3"/>
      <c r="C209" s="4"/>
      <c r="D209" s="10"/>
      <c r="E209" s="6"/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7"/>
    </row>
    <row r="210" spans="2:42" x14ac:dyDescent="0.25">
      <c r="B210" s="64"/>
      <c r="C210" s="65"/>
      <c r="D210" s="104" t="s">
        <v>835</v>
      </c>
      <c r="E210" s="6" t="s">
        <v>243</v>
      </c>
      <c r="F210" s="67">
        <v>1620.8326521667022</v>
      </c>
      <c r="G210" s="67">
        <v>3256.1891400057348</v>
      </c>
      <c r="H210" s="67">
        <v>3098.1948098091007</v>
      </c>
      <c r="I210" s="67">
        <v>3696.8273461488488</v>
      </c>
      <c r="J210" s="67">
        <v>3864.7921578238938</v>
      </c>
      <c r="K210" s="67">
        <v>4155.8879832300609</v>
      </c>
      <c r="L210" s="67">
        <v>4766.6865186593595</v>
      </c>
      <c r="M210" s="67">
        <v>1520.2041600053431</v>
      </c>
      <c r="N210" s="67">
        <v>5039.3507035142793</v>
      </c>
      <c r="O210" s="67">
        <v>12999.422208509801</v>
      </c>
      <c r="P210" s="67">
        <v>8197.3972570387505</v>
      </c>
      <c r="Q210" s="67">
        <v>3210.4724551709605</v>
      </c>
      <c r="R210" s="67">
        <v>1975.4607355057046</v>
      </c>
      <c r="S210" s="67">
        <v>1832.9728390373994</v>
      </c>
      <c r="T210" s="67">
        <v>1686.3616316432667</v>
      </c>
      <c r="U210" s="67">
        <v>1684.2207981904558</v>
      </c>
      <c r="V210" s="67">
        <v>1896.0000000000005</v>
      </c>
      <c r="W210" s="67">
        <v>3339.2736936193332</v>
      </c>
      <c r="X210" s="67">
        <v>4733.0045</v>
      </c>
      <c r="Y210" s="67">
        <v>4207.8167795561994</v>
      </c>
      <c r="Z210" s="67">
        <v>0</v>
      </c>
      <c r="AA210" s="67">
        <v>0</v>
      </c>
      <c r="AB210" s="67">
        <v>3519.0476365574887</v>
      </c>
      <c r="AC210" s="67">
        <v>2436.1967312348647</v>
      </c>
      <c r="AD210" s="67">
        <v>3222.641077939858</v>
      </c>
      <c r="AE210" s="6">
        <v>5218.1878877358158</v>
      </c>
      <c r="AF210" s="1" t="e">
        <f>NA()</f>
        <v>#N/A</v>
      </c>
      <c r="AG210" s="1" t="e">
        <f>NA()</f>
        <v>#N/A</v>
      </c>
      <c r="AH210" s="1" t="e">
        <f>NA()</f>
        <v>#N/A</v>
      </c>
      <c r="AI210" s="1" t="e">
        <f>NA()</f>
        <v>#N/A</v>
      </c>
      <c r="AJ210" s="1" t="e">
        <f>NA()</f>
        <v>#N/A</v>
      </c>
      <c r="AK210" s="1" t="e">
        <f>NA()</f>
        <v>#N/A</v>
      </c>
      <c r="AL210" s="1" t="e">
        <f>NA()</f>
        <v>#N/A</v>
      </c>
      <c r="AM210" s="1" t="e">
        <f>NA()</f>
        <v>#N/A</v>
      </c>
      <c r="AN210" s="1" t="e">
        <f>NA()</f>
        <v>#N/A</v>
      </c>
      <c r="AO210" s="1" t="e">
        <f>NA()</f>
        <v>#N/A</v>
      </c>
      <c r="AP210" s="63"/>
    </row>
    <row r="211" spans="2:42" customFormat="1" hidden="1" x14ac:dyDescent="0.25">
      <c r="B211" s="3"/>
      <c r="C211" s="4"/>
      <c r="D211" s="10"/>
      <c r="E211" s="6"/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7"/>
    </row>
    <row r="212" spans="2:42" x14ac:dyDescent="0.25">
      <c r="B212" s="64"/>
      <c r="C212" s="65"/>
      <c r="D212" s="104" t="s">
        <v>836</v>
      </c>
      <c r="E212" s="6" t="s">
        <v>87</v>
      </c>
      <c r="F212" s="67">
        <v>0</v>
      </c>
      <c r="G212" s="67">
        <v>0</v>
      </c>
      <c r="H212" s="67">
        <v>0</v>
      </c>
      <c r="I212" s="67">
        <v>0</v>
      </c>
      <c r="J212" s="67">
        <v>0</v>
      </c>
      <c r="K212" s="67">
        <v>0</v>
      </c>
      <c r="L212" s="67">
        <v>0</v>
      </c>
      <c r="M212" s="67">
        <v>0</v>
      </c>
      <c r="N212" s="67">
        <v>0</v>
      </c>
      <c r="O212" s="67">
        <v>0</v>
      </c>
      <c r="P212" s="67">
        <v>0</v>
      </c>
      <c r="Q212" s="67">
        <v>0</v>
      </c>
      <c r="R212" s="67">
        <v>0</v>
      </c>
      <c r="S212" s="67">
        <v>0</v>
      </c>
      <c r="T212" s="67">
        <v>0</v>
      </c>
      <c r="U212" s="67">
        <v>0</v>
      </c>
      <c r="V212" s="67">
        <v>0</v>
      </c>
      <c r="W212" s="67">
        <v>0</v>
      </c>
      <c r="X212" s="67">
        <v>0</v>
      </c>
      <c r="Y212" s="67">
        <v>0</v>
      </c>
      <c r="Z212" s="67">
        <v>0</v>
      </c>
      <c r="AA212" s="67">
        <v>0</v>
      </c>
      <c r="AB212" s="67">
        <v>0</v>
      </c>
      <c r="AC212" s="67">
        <v>0</v>
      </c>
      <c r="AD212" s="67">
        <v>0</v>
      </c>
      <c r="AE212" s="6">
        <v>0</v>
      </c>
      <c r="AF212" s="1" t="e">
        <f>NA()</f>
        <v>#N/A</v>
      </c>
      <c r="AG212" s="1" t="e">
        <f>NA()</f>
        <v>#N/A</v>
      </c>
      <c r="AH212" s="1" t="e">
        <f>NA()</f>
        <v>#N/A</v>
      </c>
      <c r="AI212" s="1" t="e">
        <f>NA()</f>
        <v>#N/A</v>
      </c>
      <c r="AJ212" s="1" t="e">
        <f>NA()</f>
        <v>#N/A</v>
      </c>
      <c r="AK212" s="1" t="e">
        <f>NA()</f>
        <v>#N/A</v>
      </c>
      <c r="AL212" s="1" t="e">
        <f>NA()</f>
        <v>#N/A</v>
      </c>
      <c r="AM212" s="1" t="e">
        <f>NA()</f>
        <v>#N/A</v>
      </c>
      <c r="AN212" s="1" t="e">
        <f>NA()</f>
        <v>#N/A</v>
      </c>
      <c r="AO212" s="1" t="e">
        <f>NA()</f>
        <v>#N/A</v>
      </c>
      <c r="AP212" s="63"/>
    </row>
    <row r="213" spans="2:42" customFormat="1" hidden="1" x14ac:dyDescent="0.25">
      <c r="B213" s="3"/>
      <c r="C213" s="4"/>
      <c r="D213" s="10"/>
      <c r="E213" s="6"/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7"/>
    </row>
    <row r="214" spans="2:42" x14ac:dyDescent="0.25">
      <c r="B214" s="64"/>
      <c r="C214" s="65"/>
      <c r="D214" s="104" t="s">
        <v>837</v>
      </c>
      <c r="E214" s="6" t="s">
        <v>88</v>
      </c>
      <c r="F214" s="67">
        <v>106372.86943430471</v>
      </c>
      <c r="G214" s="67">
        <v>126966.67424142486</v>
      </c>
      <c r="H214" s="67">
        <v>210242.90985463152</v>
      </c>
      <c r="I214" s="67">
        <v>214953.94639317953</v>
      </c>
      <c r="J214" s="67">
        <v>287698.20259319822</v>
      </c>
      <c r="K214" s="67">
        <v>374612.86471297534</v>
      </c>
      <c r="L214" s="67">
        <v>393018.71397788188</v>
      </c>
      <c r="M214" s="67">
        <v>388320.36207075819</v>
      </c>
      <c r="N214" s="67">
        <v>232837.66765748247</v>
      </c>
      <c r="O214" s="67">
        <v>228485.82758286508</v>
      </c>
      <c r="P214" s="67">
        <v>146149.43004709834</v>
      </c>
      <c r="Q214" s="67">
        <v>137779.79533392002</v>
      </c>
      <c r="R214" s="67">
        <v>110515.36406791891</v>
      </c>
      <c r="S214" s="67">
        <v>107540.16222925129</v>
      </c>
      <c r="T214" s="67">
        <v>134103.10714296813</v>
      </c>
      <c r="U214" s="67">
        <v>169421.17672704035</v>
      </c>
      <c r="V214" s="67">
        <v>272729.94669811032</v>
      </c>
      <c r="W214" s="67">
        <v>228730.58426027355</v>
      </c>
      <c r="X214" s="67">
        <v>386974.67929775442</v>
      </c>
      <c r="Y214" s="67">
        <v>501707.12452443998</v>
      </c>
      <c r="Z214" s="67">
        <v>296310.25741271721</v>
      </c>
      <c r="AA214" s="67">
        <v>227434.66107880417</v>
      </c>
      <c r="AB214" s="67">
        <v>171638.80825683259</v>
      </c>
      <c r="AC214" s="67">
        <v>105631.31948639719</v>
      </c>
      <c r="AD214" s="67">
        <v>113716.82534005091</v>
      </c>
      <c r="AE214" s="6">
        <v>146977.93271471417</v>
      </c>
      <c r="AF214" s="1" t="e">
        <f>NA()</f>
        <v>#N/A</v>
      </c>
      <c r="AG214" s="1" t="e">
        <f>NA()</f>
        <v>#N/A</v>
      </c>
      <c r="AH214" s="1" t="e">
        <f>NA()</f>
        <v>#N/A</v>
      </c>
      <c r="AI214" s="1" t="e">
        <f>NA()</f>
        <v>#N/A</v>
      </c>
      <c r="AJ214" s="1" t="e">
        <f>NA()</f>
        <v>#N/A</v>
      </c>
      <c r="AK214" s="1" t="e">
        <f>NA()</f>
        <v>#N/A</v>
      </c>
      <c r="AL214" s="1" t="e">
        <f>NA()</f>
        <v>#N/A</v>
      </c>
      <c r="AM214" s="1" t="e">
        <f>NA()</f>
        <v>#N/A</v>
      </c>
      <c r="AN214" s="1" t="e">
        <f>NA()</f>
        <v>#N/A</v>
      </c>
      <c r="AO214" s="1" t="e">
        <f>NA()</f>
        <v>#N/A</v>
      </c>
      <c r="AP214" s="63"/>
    </row>
    <row r="215" spans="2:42" customFormat="1" hidden="1" x14ac:dyDescent="0.25">
      <c r="B215" s="3"/>
      <c r="C215" s="4"/>
      <c r="D215" s="10"/>
      <c r="E215" s="6"/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7"/>
    </row>
    <row r="216" spans="2:42" x14ac:dyDescent="0.25">
      <c r="B216" s="64"/>
      <c r="C216" s="65"/>
      <c r="D216" s="104" t="s">
        <v>838</v>
      </c>
      <c r="E216" s="6" t="s">
        <v>244</v>
      </c>
      <c r="F216" s="67">
        <v>0</v>
      </c>
      <c r="G216" s="67">
        <v>0</v>
      </c>
      <c r="H216" s="67">
        <v>0</v>
      </c>
      <c r="I216" s="67">
        <v>0</v>
      </c>
      <c r="J216" s="67">
        <v>0</v>
      </c>
      <c r="K216" s="67">
        <v>0</v>
      </c>
      <c r="L216" s="67">
        <v>0</v>
      </c>
      <c r="M216" s="67">
        <v>0</v>
      </c>
      <c r="N216" s="67">
        <v>0</v>
      </c>
      <c r="O216" s="67">
        <v>0</v>
      </c>
      <c r="P216" s="67">
        <v>0</v>
      </c>
      <c r="Q216" s="67">
        <v>0</v>
      </c>
      <c r="R216" s="67">
        <v>0</v>
      </c>
      <c r="S216" s="67">
        <v>0</v>
      </c>
      <c r="T216" s="67">
        <v>0</v>
      </c>
      <c r="U216" s="67">
        <v>0</v>
      </c>
      <c r="V216" s="67">
        <v>0</v>
      </c>
      <c r="W216" s="67">
        <v>0</v>
      </c>
      <c r="X216" s="67">
        <v>0</v>
      </c>
      <c r="Y216" s="67">
        <v>0</v>
      </c>
      <c r="Z216" s="67">
        <v>0</v>
      </c>
      <c r="AA216" s="67">
        <v>0</v>
      </c>
      <c r="AB216" s="67">
        <v>0</v>
      </c>
      <c r="AC216" s="67">
        <v>0</v>
      </c>
      <c r="AD216" s="67">
        <v>0</v>
      </c>
      <c r="AE216" s="6">
        <v>0</v>
      </c>
      <c r="AF216" s="1" t="e">
        <f>NA()</f>
        <v>#N/A</v>
      </c>
      <c r="AG216" s="1" t="e">
        <f>NA()</f>
        <v>#N/A</v>
      </c>
      <c r="AH216" s="1" t="e">
        <f>NA()</f>
        <v>#N/A</v>
      </c>
      <c r="AI216" s="1" t="e">
        <f>NA()</f>
        <v>#N/A</v>
      </c>
      <c r="AJ216" s="1" t="e">
        <f>NA()</f>
        <v>#N/A</v>
      </c>
      <c r="AK216" s="1" t="e">
        <f>NA()</f>
        <v>#N/A</v>
      </c>
      <c r="AL216" s="1" t="e">
        <f>NA()</f>
        <v>#N/A</v>
      </c>
      <c r="AM216" s="1" t="e">
        <f>NA()</f>
        <v>#N/A</v>
      </c>
      <c r="AN216" s="1" t="e">
        <f>NA()</f>
        <v>#N/A</v>
      </c>
      <c r="AO216" s="1" t="e">
        <f>NA()</f>
        <v>#N/A</v>
      </c>
      <c r="AP216" s="63"/>
    </row>
    <row r="217" spans="2:42" customFormat="1" hidden="1" x14ac:dyDescent="0.25">
      <c r="B217" s="3"/>
      <c r="C217" s="4"/>
      <c r="D217" s="10"/>
      <c r="E217" s="6"/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7"/>
    </row>
    <row r="218" spans="2:42" x14ac:dyDescent="0.25">
      <c r="B218" s="64"/>
      <c r="C218" s="65"/>
      <c r="D218" s="104" t="s">
        <v>839</v>
      </c>
      <c r="E218" s="6" t="s">
        <v>133</v>
      </c>
      <c r="F218" s="67">
        <v>721191.99428636092</v>
      </c>
      <c r="G218" s="67">
        <v>959752.89931756852</v>
      </c>
      <c r="H218" s="67">
        <v>1222999.4361195199</v>
      </c>
      <c r="I218" s="67">
        <v>932060.02697414206</v>
      </c>
      <c r="J218" s="67">
        <v>911211.38758552435</v>
      </c>
      <c r="K218" s="67">
        <v>934593.53520280798</v>
      </c>
      <c r="L218" s="67">
        <v>1024109.6047540309</v>
      </c>
      <c r="M218" s="67">
        <v>1060485.2798049345</v>
      </c>
      <c r="N218" s="67">
        <v>1026525.2710435222</v>
      </c>
      <c r="O218" s="67">
        <v>280006.66022969485</v>
      </c>
      <c r="P218" s="67">
        <v>451676.30578754126</v>
      </c>
      <c r="Q218" s="67">
        <v>1073524.541939806</v>
      </c>
      <c r="R218" s="67">
        <v>402739.3452699476</v>
      </c>
      <c r="S218" s="67">
        <v>956720.96816137212</v>
      </c>
      <c r="T218" s="67">
        <v>926884.89936675446</v>
      </c>
      <c r="U218" s="67">
        <v>262804.92679636326</v>
      </c>
      <c r="V218" s="67">
        <v>3878188.9995663557</v>
      </c>
      <c r="W218" s="67">
        <v>200689.80338720803</v>
      </c>
      <c r="X218" s="67">
        <v>209643.13724083878</v>
      </c>
      <c r="Y218" s="67">
        <v>205634.94900332147</v>
      </c>
      <c r="Z218" s="67">
        <v>196891.15556143768</v>
      </c>
      <c r="AA218" s="67">
        <v>187656.02960085805</v>
      </c>
      <c r="AB218" s="67">
        <v>128111.25412896329</v>
      </c>
      <c r="AC218" s="67">
        <v>0</v>
      </c>
      <c r="AD218" s="67">
        <v>0</v>
      </c>
      <c r="AE218" s="6">
        <v>0</v>
      </c>
      <c r="AF218" s="1" t="e">
        <f>NA()</f>
        <v>#N/A</v>
      </c>
      <c r="AG218" s="1" t="e">
        <f>NA()</f>
        <v>#N/A</v>
      </c>
      <c r="AH218" s="1" t="e">
        <f>NA()</f>
        <v>#N/A</v>
      </c>
      <c r="AI218" s="1" t="e">
        <f>NA()</f>
        <v>#N/A</v>
      </c>
      <c r="AJ218" s="1" t="e">
        <f>NA()</f>
        <v>#N/A</v>
      </c>
      <c r="AK218" s="1" t="e">
        <f>NA()</f>
        <v>#N/A</v>
      </c>
      <c r="AL218" s="1" t="e">
        <f>NA()</f>
        <v>#N/A</v>
      </c>
      <c r="AM218" s="1" t="e">
        <f>NA()</f>
        <v>#N/A</v>
      </c>
      <c r="AN218" s="1" t="e">
        <f>NA()</f>
        <v>#N/A</v>
      </c>
      <c r="AO218" s="1" t="e">
        <f>NA()</f>
        <v>#N/A</v>
      </c>
      <c r="AP218" s="63"/>
    </row>
    <row r="219" spans="2:42" customFormat="1" hidden="1" x14ac:dyDescent="0.25">
      <c r="B219" s="3"/>
      <c r="C219" s="4"/>
      <c r="D219" s="10"/>
      <c r="E219" s="6"/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7"/>
    </row>
    <row r="220" spans="2:42" x14ac:dyDescent="0.25">
      <c r="B220" s="64"/>
      <c r="C220" s="65"/>
      <c r="D220" s="104" t="s">
        <v>840</v>
      </c>
      <c r="E220" s="6" t="s">
        <v>89</v>
      </c>
      <c r="F220" s="67">
        <v>0</v>
      </c>
      <c r="G220" s="67">
        <v>0</v>
      </c>
      <c r="H220" s="67">
        <v>0</v>
      </c>
      <c r="I220" s="67">
        <v>0</v>
      </c>
      <c r="J220" s="67">
        <v>0</v>
      </c>
      <c r="K220" s="67">
        <v>0</v>
      </c>
      <c r="L220" s="67">
        <v>0</v>
      </c>
      <c r="M220" s="67">
        <v>0</v>
      </c>
      <c r="N220" s="67">
        <v>0</v>
      </c>
      <c r="O220" s="67">
        <v>0</v>
      </c>
      <c r="P220" s="67">
        <v>0</v>
      </c>
      <c r="Q220" s="67">
        <v>0</v>
      </c>
      <c r="R220" s="67">
        <v>0</v>
      </c>
      <c r="S220" s="67">
        <v>0</v>
      </c>
      <c r="T220" s="67">
        <v>0</v>
      </c>
      <c r="U220" s="67">
        <v>0</v>
      </c>
      <c r="V220" s="67">
        <v>0</v>
      </c>
      <c r="W220" s="67">
        <v>0</v>
      </c>
      <c r="X220" s="67">
        <v>0</v>
      </c>
      <c r="Y220" s="67">
        <v>0</v>
      </c>
      <c r="Z220" s="67">
        <v>0</v>
      </c>
      <c r="AA220" s="67">
        <v>0</v>
      </c>
      <c r="AB220" s="67">
        <v>0</v>
      </c>
      <c r="AC220" s="67">
        <v>0</v>
      </c>
      <c r="AD220" s="67">
        <v>0</v>
      </c>
      <c r="AE220" s="6">
        <v>0</v>
      </c>
      <c r="AF220" s="1" t="e">
        <f>NA()</f>
        <v>#N/A</v>
      </c>
      <c r="AG220" s="1" t="e">
        <f>NA()</f>
        <v>#N/A</v>
      </c>
      <c r="AH220" s="1" t="e">
        <f>NA()</f>
        <v>#N/A</v>
      </c>
      <c r="AI220" s="1" t="e">
        <f>NA()</f>
        <v>#N/A</v>
      </c>
      <c r="AJ220" s="1" t="e">
        <f>NA()</f>
        <v>#N/A</v>
      </c>
      <c r="AK220" s="1" t="e">
        <f>NA()</f>
        <v>#N/A</v>
      </c>
      <c r="AL220" s="1" t="e">
        <f>NA()</f>
        <v>#N/A</v>
      </c>
      <c r="AM220" s="1" t="e">
        <f>NA()</f>
        <v>#N/A</v>
      </c>
      <c r="AN220" s="1" t="e">
        <f>NA()</f>
        <v>#N/A</v>
      </c>
      <c r="AO220" s="1" t="e">
        <f>NA()</f>
        <v>#N/A</v>
      </c>
      <c r="AP220" s="63"/>
    </row>
    <row r="221" spans="2:42" customFormat="1" hidden="1" x14ac:dyDescent="0.25">
      <c r="B221" s="3"/>
      <c r="C221" s="4"/>
      <c r="D221" s="10"/>
      <c r="E221" s="6"/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7"/>
    </row>
    <row r="222" spans="2:42" x14ac:dyDescent="0.25">
      <c r="B222" s="64"/>
      <c r="C222" s="65"/>
      <c r="D222" s="104" t="s">
        <v>841</v>
      </c>
      <c r="E222" s="6" t="s">
        <v>90</v>
      </c>
      <c r="F222" s="67">
        <v>3349867.6975442376</v>
      </c>
      <c r="G222" s="67">
        <v>3267827.2571479939</v>
      </c>
      <c r="H222" s="67">
        <v>3497136.7642060402</v>
      </c>
      <c r="I222" s="67">
        <v>3425632.9644648205</v>
      </c>
      <c r="J222" s="67">
        <v>3313245.6670324234</v>
      </c>
      <c r="K222" s="67">
        <v>3400930.1505530179</v>
      </c>
      <c r="L222" s="67">
        <v>3398336.1566967401</v>
      </c>
      <c r="M222" s="67">
        <v>3844600.2095495369</v>
      </c>
      <c r="N222" s="67">
        <v>3647092.0023739594</v>
      </c>
      <c r="O222" s="67">
        <v>3492965.128101693</v>
      </c>
      <c r="P222" s="67">
        <v>3452318.0887480704</v>
      </c>
      <c r="Q222" s="67">
        <v>3911532.7807418392</v>
      </c>
      <c r="R222" s="67">
        <v>3768189.1046190639</v>
      </c>
      <c r="S222" s="67">
        <v>3179890.5769970682</v>
      </c>
      <c r="T222" s="67">
        <v>3440570.9845083072</v>
      </c>
      <c r="U222" s="67">
        <v>3328114.3990632291</v>
      </c>
      <c r="V222" s="67">
        <v>5565706.6089734929</v>
      </c>
      <c r="W222" s="67">
        <v>3399502.9848264013</v>
      </c>
      <c r="X222" s="67">
        <v>3478811.6540696179</v>
      </c>
      <c r="Y222" s="67">
        <v>3787324.3607443073</v>
      </c>
      <c r="Z222" s="67">
        <v>3503416.2794655063</v>
      </c>
      <c r="AA222" s="67">
        <v>3637010.5275960853</v>
      </c>
      <c r="AB222" s="67">
        <v>3553791.2814917346</v>
      </c>
      <c r="AC222" s="67">
        <v>3555124.9507607729</v>
      </c>
      <c r="AD222" s="67">
        <v>3361720.8610534607</v>
      </c>
      <c r="AE222" s="6">
        <v>3228039.2509075552</v>
      </c>
      <c r="AF222" s="1" t="e">
        <f>NA()</f>
        <v>#N/A</v>
      </c>
      <c r="AG222" s="1" t="e">
        <f>NA()</f>
        <v>#N/A</v>
      </c>
      <c r="AH222" s="1" t="e">
        <f>NA()</f>
        <v>#N/A</v>
      </c>
      <c r="AI222" s="1" t="e">
        <f>NA()</f>
        <v>#N/A</v>
      </c>
      <c r="AJ222" s="1" t="e">
        <f>NA()</f>
        <v>#N/A</v>
      </c>
      <c r="AK222" s="1" t="e">
        <f>NA()</f>
        <v>#N/A</v>
      </c>
      <c r="AL222" s="1" t="e">
        <f>NA()</f>
        <v>#N/A</v>
      </c>
      <c r="AM222" s="1" t="e">
        <f>NA()</f>
        <v>#N/A</v>
      </c>
      <c r="AN222" s="1" t="e">
        <f>NA()</f>
        <v>#N/A</v>
      </c>
      <c r="AO222" s="1" t="e">
        <f>NA()</f>
        <v>#N/A</v>
      </c>
      <c r="AP222" s="63"/>
    </row>
    <row r="223" spans="2:42" s="72" customFormat="1" x14ac:dyDescent="0.25">
      <c r="B223" s="64"/>
      <c r="C223" s="65"/>
      <c r="D223" s="69" t="s">
        <v>73</v>
      </c>
      <c r="E223" s="4" t="s">
        <v>246</v>
      </c>
      <c r="F223" s="67">
        <f t="shared" ref="F223:AE223" si="116">((SUM(F170:F222))/210)*350</f>
        <v>22798710.56473228</v>
      </c>
      <c r="G223" s="67">
        <f t="shared" si="116"/>
        <v>24687374.874846525</v>
      </c>
      <c r="H223" s="67">
        <f t="shared" si="116"/>
        <v>29687705.598750245</v>
      </c>
      <c r="I223" s="67">
        <f t="shared" si="116"/>
        <v>28867770.548883799</v>
      </c>
      <c r="J223" s="67">
        <f t="shared" si="116"/>
        <v>31652992.760785725</v>
      </c>
      <c r="K223" s="67">
        <f t="shared" si="116"/>
        <v>34530727.326240122</v>
      </c>
      <c r="L223" s="67">
        <f t="shared" si="116"/>
        <v>35686822.226103999</v>
      </c>
      <c r="M223" s="67">
        <f t="shared" si="116"/>
        <v>33535993.933166914</v>
      </c>
      <c r="N223" s="67">
        <f t="shared" si="116"/>
        <v>29800637.544441778</v>
      </c>
      <c r="O223" s="67">
        <f t="shared" si="116"/>
        <v>28671900.887718946</v>
      </c>
      <c r="P223" s="67">
        <f t="shared" si="116"/>
        <v>27934675.184872895</v>
      </c>
      <c r="Q223" s="67">
        <f t="shared" si="116"/>
        <v>36047079.710488491</v>
      </c>
      <c r="R223" s="67">
        <f t="shared" si="116"/>
        <v>21531491.678929333</v>
      </c>
      <c r="S223" s="67">
        <f t="shared" si="116"/>
        <v>21608047.65082724</v>
      </c>
      <c r="T223" s="67">
        <f t="shared" si="116"/>
        <v>24632589.400611125</v>
      </c>
      <c r="U223" s="67">
        <f t="shared" si="116"/>
        <v>23362812.717047758</v>
      </c>
      <c r="V223" s="67">
        <f t="shared" si="116"/>
        <v>34468062.250993751</v>
      </c>
      <c r="W223" s="67">
        <f t="shared" si="116"/>
        <v>27960631.161640875</v>
      </c>
      <c r="X223" s="67">
        <f t="shared" si="116"/>
        <v>28744113.42448872</v>
      </c>
      <c r="Y223" s="67">
        <f t="shared" si="116"/>
        <v>29102900.560382839</v>
      </c>
      <c r="Z223" s="67">
        <f t="shared" si="116"/>
        <v>25320417.287220877</v>
      </c>
      <c r="AA223" s="67">
        <f t="shared" si="116"/>
        <v>26582878.108547397</v>
      </c>
      <c r="AB223" s="67">
        <f t="shared" si="116"/>
        <v>25018222.374553055</v>
      </c>
      <c r="AC223" s="67">
        <f t="shared" si="116"/>
        <v>29109142.568023823</v>
      </c>
      <c r="AD223" s="67">
        <f t="shared" si="116"/>
        <v>22400767.545254391</v>
      </c>
      <c r="AE223" s="6">
        <f t="shared" si="116"/>
        <v>22816904.968961526</v>
      </c>
      <c r="AF223" s="28" t="e">
        <f>NA()</f>
        <v>#N/A</v>
      </c>
      <c r="AG223" s="28" t="e">
        <f>NA()</f>
        <v>#N/A</v>
      </c>
      <c r="AH223" s="28" t="e">
        <f>NA()</f>
        <v>#N/A</v>
      </c>
      <c r="AI223" s="28" t="e">
        <f>NA()</f>
        <v>#N/A</v>
      </c>
      <c r="AJ223" s="28" t="e">
        <f>NA()</f>
        <v>#N/A</v>
      </c>
      <c r="AK223" s="28" t="e">
        <f>NA()</f>
        <v>#N/A</v>
      </c>
      <c r="AL223" s="28" t="e">
        <f>NA()</f>
        <v>#N/A</v>
      </c>
      <c r="AM223" s="28" t="e">
        <f>NA()</f>
        <v>#N/A</v>
      </c>
      <c r="AN223" s="28" t="e">
        <f>NA()</f>
        <v>#N/A</v>
      </c>
      <c r="AO223" s="28" t="e">
        <f>NA()</f>
        <v>#N/A</v>
      </c>
      <c r="AP223" s="71"/>
    </row>
    <row r="224" spans="2:42" x14ac:dyDescent="0.25">
      <c r="B224" s="73"/>
      <c r="C224" s="74"/>
      <c r="D224" s="75"/>
      <c r="E224" s="7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63"/>
    </row>
  </sheetData>
  <sheetProtection algorithmName="SHA-512" hashValue="t/IniU9tz76X5RU+s2FAeixqxGNH8V9onL9PCM9zNuJAW7iEqTIF1ykymZRVcjz9L2HDjqRrrFfLUfXe4fvKsA==" saltValue="s5Kg23F92sHG+dMVVNubmA==" spinCount="100000" sheet="1" formatCells="0" formatColumns="0" formatRows="0" insertColumns="0" insertRows="0" insertHyperlinks="0" deleteColumns="0" deleteRows="0" sort="0" autoFilter="0" pivotTables="0"/>
  <autoFilter ref="B2:AO114">
    <filterColumn colId="2">
      <colorFilter dxfId="0"/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B1:AP59"/>
  <sheetViews>
    <sheetView zoomScale="85" zoomScaleNormal="85" workbookViewId="0">
      <pane xSplit="4" ySplit="2" topLeftCell="E21" activePane="bottomRight" state="frozen"/>
      <selection activeCell="AB14" sqref="AB14:AB39"/>
      <selection pane="topRight" activeCell="AB14" sqref="AB14:AB39"/>
      <selection pane="bottomLeft" activeCell="AB14" sqref="AB14:AB39"/>
      <selection pane="bottomRight" sqref="A1:XFD1048576"/>
    </sheetView>
  </sheetViews>
  <sheetFormatPr defaultRowHeight="15" x14ac:dyDescent="0.25"/>
  <cols>
    <col min="1" max="1" width="5.28515625" style="56" customWidth="1"/>
    <col min="2" max="2" width="9.5703125" style="56" bestFit="1" customWidth="1"/>
    <col min="3" max="3" width="22.28515625" style="56" bestFit="1" customWidth="1"/>
    <col min="4" max="4" width="49.7109375" style="56" bestFit="1" customWidth="1"/>
    <col min="5" max="5" width="13" style="56" hidden="1" customWidth="1"/>
    <col min="6" max="7" width="11.28515625" style="56" bestFit="1" customWidth="1"/>
    <col min="8" max="28" width="10.140625" style="56" bestFit="1" customWidth="1"/>
    <col min="29" max="29" width="10.28515625" style="56" bestFit="1" customWidth="1"/>
    <col min="30" max="41" width="10.140625" style="56" hidden="1" customWidth="1"/>
    <col min="42" max="42" width="3.5703125" style="56" customWidth="1"/>
    <col min="43" max="16384" width="9.140625" style="56"/>
  </cols>
  <sheetData>
    <row r="1" spans="2:42" s="58" customFormat="1" x14ac:dyDescent="0.25">
      <c r="F1" s="58">
        <v>1</v>
      </c>
      <c r="G1" s="58">
        <v>2</v>
      </c>
      <c r="H1" s="58">
        <v>3</v>
      </c>
      <c r="I1" s="58">
        <v>4</v>
      </c>
      <c r="J1" s="58">
        <v>5</v>
      </c>
      <c r="K1" s="58">
        <v>6</v>
      </c>
      <c r="L1" s="58">
        <v>7</v>
      </c>
      <c r="M1" s="58">
        <v>8</v>
      </c>
      <c r="N1" s="58">
        <v>9</v>
      </c>
      <c r="O1" s="58">
        <v>10</v>
      </c>
      <c r="P1" s="58">
        <v>11</v>
      </c>
      <c r="Q1" s="58">
        <v>12</v>
      </c>
      <c r="R1" s="58">
        <v>1</v>
      </c>
      <c r="S1" s="58">
        <v>2</v>
      </c>
      <c r="T1" s="58">
        <v>3</v>
      </c>
      <c r="U1" s="58">
        <v>4</v>
      </c>
      <c r="V1" s="58">
        <v>5</v>
      </c>
      <c r="W1" s="58">
        <v>6</v>
      </c>
      <c r="X1" s="58">
        <v>7</v>
      </c>
      <c r="Y1" s="58">
        <v>8</v>
      </c>
      <c r="Z1" s="58">
        <v>9</v>
      </c>
      <c r="AA1" s="58">
        <v>10</v>
      </c>
      <c r="AB1" s="58">
        <v>11</v>
      </c>
      <c r="AC1" s="58">
        <v>12</v>
      </c>
      <c r="AD1" s="58">
        <v>1</v>
      </c>
      <c r="AE1" s="58">
        <v>2</v>
      </c>
      <c r="AF1" s="58">
        <v>3</v>
      </c>
      <c r="AG1" s="58">
        <v>4</v>
      </c>
      <c r="AH1" s="58">
        <v>5</v>
      </c>
      <c r="AI1" s="58">
        <v>6</v>
      </c>
      <c r="AJ1" s="58">
        <v>7</v>
      </c>
      <c r="AK1" s="58">
        <v>8</v>
      </c>
      <c r="AL1" s="58">
        <v>9</v>
      </c>
      <c r="AM1" s="58">
        <v>10</v>
      </c>
      <c r="AN1" s="58">
        <v>11</v>
      </c>
      <c r="AO1" s="58">
        <v>12</v>
      </c>
    </row>
    <row r="2" spans="2:42" ht="15.75" thickBot="1" x14ac:dyDescent="0.3">
      <c r="B2" s="59" t="s">
        <v>4</v>
      </c>
      <c r="C2" s="59" t="s">
        <v>3</v>
      </c>
      <c r="D2" s="60" t="s">
        <v>18</v>
      </c>
      <c r="E2" s="61" t="s">
        <v>5</v>
      </c>
      <c r="F2" s="62">
        <v>43101</v>
      </c>
      <c r="G2" s="62">
        <v>43132</v>
      </c>
      <c r="H2" s="62">
        <v>43160</v>
      </c>
      <c r="I2" s="62">
        <v>43191</v>
      </c>
      <c r="J2" s="62">
        <v>43221</v>
      </c>
      <c r="K2" s="62">
        <v>43252</v>
      </c>
      <c r="L2" s="62">
        <v>43282</v>
      </c>
      <c r="M2" s="62">
        <v>43313</v>
      </c>
      <c r="N2" s="62">
        <v>43344</v>
      </c>
      <c r="O2" s="62">
        <v>43374</v>
      </c>
      <c r="P2" s="62">
        <v>43405</v>
      </c>
      <c r="Q2" s="62">
        <v>43435</v>
      </c>
      <c r="R2" s="62">
        <v>43466</v>
      </c>
      <c r="S2" s="62">
        <v>43497</v>
      </c>
      <c r="T2" s="62">
        <v>43525</v>
      </c>
      <c r="U2" s="62">
        <v>43556</v>
      </c>
      <c r="V2" s="62">
        <v>43586</v>
      </c>
      <c r="W2" s="62">
        <v>43617</v>
      </c>
      <c r="X2" s="62">
        <v>43647</v>
      </c>
      <c r="Y2" s="62">
        <v>43678</v>
      </c>
      <c r="Z2" s="62">
        <v>43709</v>
      </c>
      <c r="AA2" s="62">
        <v>43739</v>
      </c>
      <c r="AB2" s="62">
        <v>43770</v>
      </c>
      <c r="AC2" s="62">
        <v>43800</v>
      </c>
      <c r="AD2" s="62">
        <v>43831</v>
      </c>
      <c r="AE2" s="62">
        <v>43862</v>
      </c>
      <c r="AF2" s="62">
        <v>43891</v>
      </c>
      <c r="AG2" s="62">
        <v>43922</v>
      </c>
      <c r="AH2" s="62">
        <v>43952</v>
      </c>
      <c r="AI2" s="62">
        <v>43983</v>
      </c>
      <c r="AJ2" s="62">
        <v>44013</v>
      </c>
      <c r="AK2" s="62">
        <v>44044</v>
      </c>
      <c r="AL2" s="62">
        <v>44075</v>
      </c>
      <c r="AM2" s="62">
        <v>44105</v>
      </c>
      <c r="AN2" s="62">
        <v>44136</v>
      </c>
      <c r="AO2" s="62">
        <v>44166</v>
      </c>
      <c r="AP2" s="63"/>
    </row>
    <row r="3" spans="2:42" x14ac:dyDescent="0.25">
      <c r="B3" s="64" t="s">
        <v>2</v>
      </c>
      <c r="C3" s="65" t="s">
        <v>277</v>
      </c>
      <c r="D3" s="66" t="s">
        <v>815</v>
      </c>
      <c r="E3" s="67" t="s">
        <v>249</v>
      </c>
      <c r="F3" s="67">
        <v>853334.83333333337</v>
      </c>
      <c r="G3" s="67">
        <v>755305.9</v>
      </c>
      <c r="H3" s="67">
        <v>797571.1333333333</v>
      </c>
      <c r="I3" s="67">
        <v>825753.63333333342</v>
      </c>
      <c r="J3" s="67">
        <v>795284.35</v>
      </c>
      <c r="K3" s="67">
        <v>733949.73333333328</v>
      </c>
      <c r="L3" s="67">
        <v>946759.01666666672</v>
      </c>
      <c r="M3" s="67">
        <v>925984.54999999993</v>
      </c>
      <c r="N3" s="67">
        <v>856772.15</v>
      </c>
      <c r="O3" s="67">
        <v>862579.1166666667</v>
      </c>
      <c r="P3" s="67">
        <v>880837.25</v>
      </c>
      <c r="Q3" s="67">
        <v>776459.43333333323</v>
      </c>
      <c r="R3" s="67">
        <v>777243.8833333333</v>
      </c>
      <c r="S3" s="67">
        <v>672868.53333333333</v>
      </c>
      <c r="T3" s="67">
        <v>799990.58333333326</v>
      </c>
      <c r="U3" s="67">
        <v>831074.08333333326</v>
      </c>
      <c r="V3" s="67">
        <v>933275.18333333323</v>
      </c>
      <c r="W3" s="67">
        <v>907262.41666666663</v>
      </c>
      <c r="X3" s="67">
        <v>964085.8</v>
      </c>
      <c r="Y3" s="67">
        <v>943342.55</v>
      </c>
      <c r="Z3" s="67">
        <v>1209473.4833333332</v>
      </c>
      <c r="AA3" s="67">
        <v>1145568.0833333333</v>
      </c>
      <c r="AB3" s="67">
        <v>1151923.4833333332</v>
      </c>
      <c r="AC3" s="67">
        <v>1055103.0000000002</v>
      </c>
      <c r="AD3" s="68" t="e">
        <f>NA()</f>
        <v>#N/A</v>
      </c>
      <c r="AE3" s="68" t="e">
        <f>NA()</f>
        <v>#N/A</v>
      </c>
      <c r="AF3" s="68" t="e">
        <f>NA()</f>
        <v>#N/A</v>
      </c>
      <c r="AG3" s="68" t="e">
        <f>NA()</f>
        <v>#N/A</v>
      </c>
      <c r="AH3" s="68" t="e">
        <f>NA()</f>
        <v>#N/A</v>
      </c>
      <c r="AI3" s="68" t="e">
        <f>NA()</f>
        <v>#N/A</v>
      </c>
      <c r="AJ3" s="68" t="e">
        <f>NA()</f>
        <v>#N/A</v>
      </c>
      <c r="AK3" s="68" t="e">
        <f>NA()</f>
        <v>#N/A</v>
      </c>
      <c r="AL3" s="68" t="e">
        <f>NA()</f>
        <v>#N/A</v>
      </c>
      <c r="AM3" s="68" t="e">
        <f>NA()</f>
        <v>#N/A</v>
      </c>
      <c r="AN3" s="68" t="e">
        <f>NA()</f>
        <v>#N/A</v>
      </c>
      <c r="AO3" s="68" t="e">
        <f>NA()</f>
        <v>#N/A</v>
      </c>
      <c r="AP3" s="63"/>
    </row>
    <row r="4" spans="2:42" x14ac:dyDescent="0.25">
      <c r="B4" s="64"/>
      <c r="C4" s="65"/>
      <c r="D4" s="66" t="s">
        <v>824</v>
      </c>
      <c r="E4" s="67" t="s">
        <v>250</v>
      </c>
      <c r="F4" s="67">
        <v>580334.51666666672</v>
      </c>
      <c r="G4" s="67">
        <v>552307.63333333342</v>
      </c>
      <c r="H4" s="67">
        <v>743520.88333333342</v>
      </c>
      <c r="I4" s="67">
        <v>726785.58333333326</v>
      </c>
      <c r="J4" s="67">
        <v>748403.03333333333</v>
      </c>
      <c r="K4" s="67">
        <v>894173.2666666666</v>
      </c>
      <c r="L4" s="67">
        <v>816288.13333333342</v>
      </c>
      <c r="M4" s="67">
        <v>625914.8666666667</v>
      </c>
      <c r="N4" s="67">
        <v>516105.71666666667</v>
      </c>
      <c r="O4" s="67">
        <v>546176.4</v>
      </c>
      <c r="P4" s="67">
        <v>523848.63333333336</v>
      </c>
      <c r="Q4" s="67">
        <v>480314.64999999991</v>
      </c>
      <c r="R4" s="67">
        <v>449520.45</v>
      </c>
      <c r="S4" s="67">
        <v>465176.6333333333</v>
      </c>
      <c r="T4" s="67">
        <v>469176.05</v>
      </c>
      <c r="U4" s="67">
        <v>460896.68333333335</v>
      </c>
      <c r="V4" s="67">
        <v>425029.66666666669</v>
      </c>
      <c r="W4" s="67">
        <v>454976.83333333331</v>
      </c>
      <c r="X4" s="67">
        <v>474859.10000000003</v>
      </c>
      <c r="Y4" s="67">
        <v>447178.06666666665</v>
      </c>
      <c r="Z4" s="67">
        <v>346350.95</v>
      </c>
      <c r="AA4" s="67">
        <v>466325.06666666659</v>
      </c>
      <c r="AB4" s="67">
        <v>424319.31666666665</v>
      </c>
      <c r="AC4" s="67">
        <v>441878.48333333334</v>
      </c>
      <c r="AD4" s="68" t="e">
        <f>NA()</f>
        <v>#N/A</v>
      </c>
      <c r="AE4" s="68" t="e">
        <f>NA()</f>
        <v>#N/A</v>
      </c>
      <c r="AF4" s="68" t="e">
        <f>NA()</f>
        <v>#N/A</v>
      </c>
      <c r="AG4" s="68" t="e">
        <f>NA()</f>
        <v>#N/A</v>
      </c>
      <c r="AH4" s="68" t="e">
        <f>NA()</f>
        <v>#N/A</v>
      </c>
      <c r="AI4" s="68" t="e">
        <f>NA()</f>
        <v>#N/A</v>
      </c>
      <c r="AJ4" s="68" t="e">
        <f>NA()</f>
        <v>#N/A</v>
      </c>
      <c r="AK4" s="68" t="e">
        <f>NA()</f>
        <v>#N/A</v>
      </c>
      <c r="AL4" s="68" t="e">
        <f>NA()</f>
        <v>#N/A</v>
      </c>
      <c r="AM4" s="68" t="e">
        <f>NA()</f>
        <v>#N/A</v>
      </c>
      <c r="AN4" s="68" t="e">
        <f>NA()</f>
        <v>#N/A</v>
      </c>
      <c r="AO4" s="68" t="e">
        <f>NA()</f>
        <v>#N/A</v>
      </c>
      <c r="AP4" s="63"/>
    </row>
    <row r="5" spans="2:42" x14ac:dyDescent="0.25">
      <c r="B5" s="64"/>
      <c r="C5" s="65"/>
      <c r="D5" s="66" t="s">
        <v>816</v>
      </c>
      <c r="E5" s="67" t="s">
        <v>251</v>
      </c>
      <c r="F5" s="67">
        <v>559818.73333333328</v>
      </c>
      <c r="G5" s="67">
        <v>531629.80000000005</v>
      </c>
      <c r="H5" s="67">
        <v>577898.81666666665</v>
      </c>
      <c r="I5" s="67">
        <v>541917.69999999995</v>
      </c>
      <c r="J5" s="67">
        <v>521782.41666666669</v>
      </c>
      <c r="K5" s="67">
        <v>655164.46666666667</v>
      </c>
      <c r="L5" s="67">
        <v>685209.41666666674</v>
      </c>
      <c r="M5" s="67">
        <v>606380.7333333334</v>
      </c>
      <c r="N5" s="67">
        <v>542149.81666666677</v>
      </c>
      <c r="O5" s="67">
        <v>577846.73333333328</v>
      </c>
      <c r="P5" s="67">
        <v>554442.65</v>
      </c>
      <c r="Q5" s="67">
        <v>484125.43333333335</v>
      </c>
      <c r="R5" s="67">
        <v>460787.83333333331</v>
      </c>
      <c r="S5" s="67">
        <v>409236.46666666667</v>
      </c>
      <c r="T5" s="67">
        <v>510180.33333333331</v>
      </c>
      <c r="U5" s="67">
        <v>527876.6166666667</v>
      </c>
      <c r="V5" s="67">
        <v>556142.65</v>
      </c>
      <c r="W5" s="67">
        <v>1310364.8999999999</v>
      </c>
      <c r="X5" s="67">
        <v>1310196.0333333334</v>
      </c>
      <c r="Y5" s="67">
        <v>1268218.8166666667</v>
      </c>
      <c r="Z5" s="67">
        <v>571894.79999999993</v>
      </c>
      <c r="AA5" s="67">
        <v>675520.05</v>
      </c>
      <c r="AB5" s="67">
        <v>759229.8833333333</v>
      </c>
      <c r="AC5" s="67">
        <v>718728.35000000009</v>
      </c>
      <c r="AD5" s="68" t="e">
        <f>NA()</f>
        <v>#N/A</v>
      </c>
      <c r="AE5" s="68" t="e">
        <f>NA()</f>
        <v>#N/A</v>
      </c>
      <c r="AF5" s="68" t="e">
        <f>NA()</f>
        <v>#N/A</v>
      </c>
      <c r="AG5" s="68" t="e">
        <f>NA()</f>
        <v>#N/A</v>
      </c>
      <c r="AH5" s="68" t="e">
        <f>NA()</f>
        <v>#N/A</v>
      </c>
      <c r="AI5" s="68" t="e">
        <f>NA()</f>
        <v>#N/A</v>
      </c>
      <c r="AJ5" s="68" t="e">
        <f>NA()</f>
        <v>#N/A</v>
      </c>
      <c r="AK5" s="68" t="e">
        <f>NA()</f>
        <v>#N/A</v>
      </c>
      <c r="AL5" s="68" t="e">
        <f>NA()</f>
        <v>#N/A</v>
      </c>
      <c r="AM5" s="68" t="e">
        <f>NA()</f>
        <v>#N/A</v>
      </c>
      <c r="AN5" s="68" t="e">
        <f>NA()</f>
        <v>#N/A</v>
      </c>
      <c r="AO5" s="68" t="e">
        <f>NA()</f>
        <v>#N/A</v>
      </c>
      <c r="AP5" s="63"/>
    </row>
    <row r="6" spans="2:42" x14ac:dyDescent="0.25">
      <c r="B6" s="64"/>
      <c r="C6" s="65"/>
      <c r="D6" s="66" t="s">
        <v>817</v>
      </c>
      <c r="E6" s="67" t="s">
        <v>252</v>
      </c>
      <c r="F6" s="67">
        <v>325607.25</v>
      </c>
      <c r="G6" s="67">
        <v>369050.18333333335</v>
      </c>
      <c r="H6" s="67">
        <v>377805.06666666665</v>
      </c>
      <c r="I6" s="67">
        <v>331849.91666666669</v>
      </c>
      <c r="J6" s="67">
        <v>324203.35000000003</v>
      </c>
      <c r="K6" s="67">
        <v>407346.16666666669</v>
      </c>
      <c r="L6" s="67">
        <v>366091.55000000005</v>
      </c>
      <c r="M6" s="67">
        <v>363638.95</v>
      </c>
      <c r="N6" s="67">
        <v>297301.5</v>
      </c>
      <c r="O6" s="67">
        <v>314523.93333333335</v>
      </c>
      <c r="P6" s="67">
        <v>291376.26666666666</v>
      </c>
      <c r="Q6" s="67">
        <v>246060.79999999999</v>
      </c>
      <c r="R6" s="67">
        <v>189004.38333333333</v>
      </c>
      <c r="S6" s="67">
        <v>174336.6</v>
      </c>
      <c r="T6" s="67">
        <v>188874.06666666665</v>
      </c>
      <c r="U6" s="67">
        <v>153253.83333333334</v>
      </c>
      <c r="V6" s="67">
        <v>191438.33333333334</v>
      </c>
      <c r="W6" s="67">
        <v>235306.71666666665</v>
      </c>
      <c r="X6" s="67">
        <v>191194.06666666668</v>
      </c>
      <c r="Y6" s="67">
        <v>140589.30000000002</v>
      </c>
      <c r="Z6" s="67">
        <v>135182.40000000002</v>
      </c>
      <c r="AA6" s="67">
        <v>146980.73333333334</v>
      </c>
      <c r="AB6" s="67">
        <v>183563.25</v>
      </c>
      <c r="AC6" s="67">
        <v>165718.88333333333</v>
      </c>
      <c r="AD6" s="68" t="e">
        <f>NA()</f>
        <v>#N/A</v>
      </c>
      <c r="AE6" s="68" t="e">
        <f>NA()</f>
        <v>#N/A</v>
      </c>
      <c r="AF6" s="68" t="e">
        <f>NA()</f>
        <v>#N/A</v>
      </c>
      <c r="AG6" s="68" t="e">
        <f>NA()</f>
        <v>#N/A</v>
      </c>
      <c r="AH6" s="68" t="e">
        <f>NA()</f>
        <v>#N/A</v>
      </c>
      <c r="AI6" s="68" t="e">
        <f>NA()</f>
        <v>#N/A</v>
      </c>
      <c r="AJ6" s="68" t="e">
        <f>NA()</f>
        <v>#N/A</v>
      </c>
      <c r="AK6" s="68" t="e">
        <f>NA()</f>
        <v>#N/A</v>
      </c>
      <c r="AL6" s="68" t="e">
        <f>NA()</f>
        <v>#N/A</v>
      </c>
      <c r="AM6" s="68" t="e">
        <f>NA()</f>
        <v>#N/A</v>
      </c>
      <c r="AN6" s="68" t="e">
        <f>NA()</f>
        <v>#N/A</v>
      </c>
      <c r="AO6" s="68" t="e">
        <f>NA()</f>
        <v>#N/A</v>
      </c>
      <c r="AP6" s="63"/>
    </row>
    <row r="7" spans="2:42" x14ac:dyDescent="0.25">
      <c r="B7" s="64"/>
      <c r="C7" s="65"/>
      <c r="D7" s="104" t="s">
        <v>818</v>
      </c>
      <c r="E7" s="67" t="s">
        <v>253</v>
      </c>
      <c r="F7" s="67">
        <v>186662.05</v>
      </c>
      <c r="G7" s="67">
        <v>178001.33333333334</v>
      </c>
      <c r="H7" s="67">
        <v>151265.55000000002</v>
      </c>
      <c r="I7" s="67">
        <v>152878.23333333334</v>
      </c>
      <c r="J7" s="67">
        <v>177429.86666666667</v>
      </c>
      <c r="K7" s="67">
        <v>265064.56666666665</v>
      </c>
      <c r="L7" s="67">
        <v>275715.28333333338</v>
      </c>
      <c r="M7" s="67">
        <v>297889.66666666663</v>
      </c>
      <c r="N7" s="67">
        <v>282284.1166666667</v>
      </c>
      <c r="O7" s="67">
        <v>296265.21666666667</v>
      </c>
      <c r="P7" s="67">
        <v>270376.55</v>
      </c>
      <c r="Q7" s="67">
        <v>230790.86666666664</v>
      </c>
      <c r="R7" s="67">
        <v>231472.88333333333</v>
      </c>
      <c r="S7" s="67">
        <v>207078.71666666667</v>
      </c>
      <c r="T7" s="67">
        <v>227621.73333333337</v>
      </c>
      <c r="U7" s="67">
        <v>268249.8</v>
      </c>
      <c r="V7" s="67">
        <v>258577.38333333333</v>
      </c>
      <c r="W7" s="67">
        <v>278648.08333333337</v>
      </c>
      <c r="X7" s="67">
        <v>300877.41666666669</v>
      </c>
      <c r="Y7" s="67">
        <v>274606.31666666671</v>
      </c>
      <c r="Z7" s="67">
        <v>302655.8</v>
      </c>
      <c r="AA7" s="67">
        <v>284750.96666666667</v>
      </c>
      <c r="AB7" s="67">
        <v>358039.96666666667</v>
      </c>
      <c r="AC7" s="67">
        <v>330105.1333333333</v>
      </c>
      <c r="AD7" s="68" t="e">
        <f>NA()</f>
        <v>#N/A</v>
      </c>
      <c r="AE7" s="68" t="e">
        <f>NA()</f>
        <v>#N/A</v>
      </c>
      <c r="AF7" s="68" t="e">
        <f>NA()</f>
        <v>#N/A</v>
      </c>
      <c r="AG7" s="68" t="e">
        <f>NA()</f>
        <v>#N/A</v>
      </c>
      <c r="AH7" s="68" t="e">
        <f>NA()</f>
        <v>#N/A</v>
      </c>
      <c r="AI7" s="68" t="e">
        <f>NA()</f>
        <v>#N/A</v>
      </c>
      <c r="AJ7" s="68" t="e">
        <f>NA()</f>
        <v>#N/A</v>
      </c>
      <c r="AK7" s="68" t="e">
        <f>NA()</f>
        <v>#N/A</v>
      </c>
      <c r="AL7" s="68" t="e">
        <f>NA()</f>
        <v>#N/A</v>
      </c>
      <c r="AM7" s="68" t="e">
        <f>NA()</f>
        <v>#N/A</v>
      </c>
      <c r="AN7" s="68" t="e">
        <f>NA()</f>
        <v>#N/A</v>
      </c>
      <c r="AO7" s="68" t="e">
        <f>NA()</f>
        <v>#N/A</v>
      </c>
      <c r="AP7" s="63"/>
    </row>
    <row r="8" spans="2:42" x14ac:dyDescent="0.25">
      <c r="B8" s="64"/>
      <c r="C8" s="65"/>
      <c r="D8" s="104" t="s">
        <v>819</v>
      </c>
      <c r="E8" s="67" t="s">
        <v>254</v>
      </c>
      <c r="F8" s="67">
        <v>1818059.6166666669</v>
      </c>
      <c r="G8" s="67">
        <v>1652432.1833333333</v>
      </c>
      <c r="H8" s="67">
        <v>1537248.3833333333</v>
      </c>
      <c r="I8" s="67">
        <v>1716201.2333333332</v>
      </c>
      <c r="J8" s="67">
        <v>1707487.3166666667</v>
      </c>
      <c r="K8" s="67">
        <v>1928453.6833333331</v>
      </c>
      <c r="L8" s="67">
        <v>1845043.1666666665</v>
      </c>
      <c r="M8" s="67">
        <v>1848595.4166666665</v>
      </c>
      <c r="N8" s="67">
        <v>1603654.6833333336</v>
      </c>
      <c r="O8" s="67">
        <v>2252655.2166666663</v>
      </c>
      <c r="P8" s="67">
        <v>2054439.0833333333</v>
      </c>
      <c r="Q8" s="67">
        <v>2505624.0333333332</v>
      </c>
      <c r="R8" s="67">
        <v>2834777.666666667</v>
      </c>
      <c r="S8" s="67">
        <v>2391099.7500000005</v>
      </c>
      <c r="T8" s="67">
        <v>2559405.2333333334</v>
      </c>
      <c r="U8" s="67">
        <v>2740410.2833333332</v>
      </c>
      <c r="V8" s="67">
        <v>2761361.15</v>
      </c>
      <c r="W8" s="67">
        <v>2356268.6333333333</v>
      </c>
      <c r="X8" s="67">
        <v>1934279.7666666668</v>
      </c>
      <c r="Y8" s="67">
        <v>1941275.2833333332</v>
      </c>
      <c r="Z8" s="67">
        <v>1892205.5000000002</v>
      </c>
      <c r="AA8" s="67">
        <v>2553008.1833333331</v>
      </c>
      <c r="AB8" s="67">
        <v>1988942.9</v>
      </c>
      <c r="AC8" s="67">
        <v>2058155.8333333333</v>
      </c>
      <c r="AD8" s="68" t="e">
        <f>NA()</f>
        <v>#N/A</v>
      </c>
      <c r="AE8" s="68" t="e">
        <f>NA()</f>
        <v>#N/A</v>
      </c>
      <c r="AF8" s="68" t="e">
        <f>NA()</f>
        <v>#N/A</v>
      </c>
      <c r="AG8" s="68" t="e">
        <f>NA()</f>
        <v>#N/A</v>
      </c>
      <c r="AH8" s="68" t="e">
        <f>NA()</f>
        <v>#N/A</v>
      </c>
      <c r="AI8" s="68" t="e">
        <f>NA()</f>
        <v>#N/A</v>
      </c>
      <c r="AJ8" s="68" t="e">
        <f>NA()</f>
        <v>#N/A</v>
      </c>
      <c r="AK8" s="68" t="e">
        <f>NA()</f>
        <v>#N/A</v>
      </c>
      <c r="AL8" s="68" t="e">
        <f>NA()</f>
        <v>#N/A</v>
      </c>
      <c r="AM8" s="68" t="e">
        <f>NA()</f>
        <v>#N/A</v>
      </c>
      <c r="AN8" s="68" t="e">
        <f>NA()</f>
        <v>#N/A</v>
      </c>
      <c r="AO8" s="68" t="e">
        <f>NA()</f>
        <v>#N/A</v>
      </c>
      <c r="AP8" s="63"/>
    </row>
    <row r="9" spans="2:42" x14ac:dyDescent="0.25">
      <c r="B9" s="64"/>
      <c r="C9" s="65"/>
      <c r="D9" s="104" t="s">
        <v>820</v>
      </c>
      <c r="E9" s="67" t="s">
        <v>255</v>
      </c>
      <c r="F9" s="67">
        <v>212847.2</v>
      </c>
      <c r="G9" s="67">
        <v>121014.81666666667</v>
      </c>
      <c r="H9" s="67">
        <v>119523.09999999999</v>
      </c>
      <c r="I9" s="67">
        <v>103777.5</v>
      </c>
      <c r="J9" s="67">
        <v>105946.5</v>
      </c>
      <c r="K9" s="67">
        <v>154152.31666666668</v>
      </c>
      <c r="L9" s="67">
        <v>144521.83333333334</v>
      </c>
      <c r="M9" s="67">
        <v>522786.94999999995</v>
      </c>
      <c r="N9" s="67">
        <v>685922.8833333333</v>
      </c>
      <c r="O9" s="67">
        <v>729969.2</v>
      </c>
      <c r="P9" s="67">
        <v>772050.4833333334</v>
      </c>
      <c r="Q9" s="67">
        <v>642229.71666666667</v>
      </c>
      <c r="R9" s="67">
        <v>319512.46666666667</v>
      </c>
      <c r="S9" s="67">
        <v>210942.43333333335</v>
      </c>
      <c r="T9" s="67">
        <v>173207.96666666667</v>
      </c>
      <c r="U9" s="67">
        <v>159129.28333333335</v>
      </c>
      <c r="V9" s="67">
        <v>139103.01666666666</v>
      </c>
      <c r="W9" s="67">
        <v>141162.48333333334</v>
      </c>
      <c r="X9" s="67">
        <v>360301.5</v>
      </c>
      <c r="Y9" s="67">
        <v>1101451.75</v>
      </c>
      <c r="Z9" s="67">
        <v>962876.06666666665</v>
      </c>
      <c r="AA9" s="67">
        <v>954316.4</v>
      </c>
      <c r="AB9" s="67">
        <v>873763.46666666667</v>
      </c>
      <c r="AC9" s="67">
        <v>467417.8833333333</v>
      </c>
      <c r="AD9" s="68" t="e">
        <f>NA()</f>
        <v>#N/A</v>
      </c>
      <c r="AE9" s="68" t="e">
        <f>NA()</f>
        <v>#N/A</v>
      </c>
      <c r="AF9" s="68" t="e">
        <f>NA()</f>
        <v>#N/A</v>
      </c>
      <c r="AG9" s="68" t="e">
        <f>NA()</f>
        <v>#N/A</v>
      </c>
      <c r="AH9" s="68" t="e">
        <f>NA()</f>
        <v>#N/A</v>
      </c>
      <c r="AI9" s="68" t="e">
        <f>NA()</f>
        <v>#N/A</v>
      </c>
      <c r="AJ9" s="68" t="e">
        <f>NA()</f>
        <v>#N/A</v>
      </c>
      <c r="AK9" s="68" t="e">
        <f>NA()</f>
        <v>#N/A</v>
      </c>
      <c r="AL9" s="68" t="e">
        <f>NA()</f>
        <v>#N/A</v>
      </c>
      <c r="AM9" s="68" t="e">
        <f>NA()</f>
        <v>#N/A</v>
      </c>
      <c r="AN9" s="68" t="e">
        <f>NA()</f>
        <v>#N/A</v>
      </c>
      <c r="AO9" s="68" t="e">
        <f>NA()</f>
        <v>#N/A</v>
      </c>
      <c r="AP9" s="63"/>
    </row>
    <row r="10" spans="2:42" x14ac:dyDescent="0.25">
      <c r="B10" s="64"/>
      <c r="C10" s="65"/>
      <c r="D10" s="104" t="s">
        <v>821</v>
      </c>
      <c r="E10" s="67" t="s">
        <v>256</v>
      </c>
      <c r="F10" s="67">
        <v>599248.95000000007</v>
      </c>
      <c r="G10" s="67">
        <v>619507.48333333328</v>
      </c>
      <c r="H10" s="67">
        <v>669288.66666666663</v>
      </c>
      <c r="I10" s="67">
        <v>637665.30000000005</v>
      </c>
      <c r="J10" s="67">
        <v>571895.36666666658</v>
      </c>
      <c r="K10" s="67">
        <v>659536.03333333333</v>
      </c>
      <c r="L10" s="67">
        <v>638605.91666666663</v>
      </c>
      <c r="M10" s="67">
        <v>671023.66666666674</v>
      </c>
      <c r="N10" s="67">
        <v>579997.31666666665</v>
      </c>
      <c r="O10" s="67">
        <v>556303.46666666667</v>
      </c>
      <c r="P10" s="67">
        <v>522193.78333333338</v>
      </c>
      <c r="Q10" s="67">
        <v>448331.58333333337</v>
      </c>
      <c r="R10" s="67">
        <v>469898.28333333327</v>
      </c>
      <c r="S10" s="67">
        <v>459464.66666666663</v>
      </c>
      <c r="T10" s="67">
        <v>467943.7</v>
      </c>
      <c r="U10" s="67">
        <v>482160.43333333335</v>
      </c>
      <c r="V10" s="67">
        <v>507612.14999999997</v>
      </c>
      <c r="W10" s="67">
        <v>490874.64999999991</v>
      </c>
      <c r="X10" s="67">
        <v>479622.31666666671</v>
      </c>
      <c r="Y10" s="67">
        <v>565206.80000000005</v>
      </c>
      <c r="Z10" s="67">
        <v>518933.08333333331</v>
      </c>
      <c r="AA10" s="67">
        <v>489275.51666666666</v>
      </c>
      <c r="AB10" s="67">
        <v>500564.68333333329</v>
      </c>
      <c r="AC10" s="67">
        <v>480723.23333333334</v>
      </c>
      <c r="AD10" s="68" t="e">
        <f>NA()</f>
        <v>#N/A</v>
      </c>
      <c r="AE10" s="68" t="e">
        <f>NA()</f>
        <v>#N/A</v>
      </c>
      <c r="AF10" s="68" t="e">
        <f>NA()</f>
        <v>#N/A</v>
      </c>
      <c r="AG10" s="68" t="e">
        <f>NA()</f>
        <v>#N/A</v>
      </c>
      <c r="AH10" s="68" t="e">
        <f>NA()</f>
        <v>#N/A</v>
      </c>
      <c r="AI10" s="68" t="e">
        <f>NA()</f>
        <v>#N/A</v>
      </c>
      <c r="AJ10" s="68" t="e">
        <f>NA()</f>
        <v>#N/A</v>
      </c>
      <c r="AK10" s="68" t="e">
        <f>NA()</f>
        <v>#N/A</v>
      </c>
      <c r="AL10" s="68" t="e">
        <f>NA()</f>
        <v>#N/A</v>
      </c>
      <c r="AM10" s="68" t="e">
        <f>NA()</f>
        <v>#N/A</v>
      </c>
      <c r="AN10" s="68" t="e">
        <f>NA()</f>
        <v>#N/A</v>
      </c>
      <c r="AO10" s="68" t="e">
        <f>NA()</f>
        <v>#N/A</v>
      </c>
      <c r="AP10" s="63"/>
    </row>
    <row r="11" spans="2:42" x14ac:dyDescent="0.25">
      <c r="B11" s="64"/>
      <c r="C11" s="67"/>
      <c r="D11" s="104" t="s">
        <v>822</v>
      </c>
      <c r="E11" s="67" t="s">
        <v>257</v>
      </c>
      <c r="F11" s="67">
        <v>118516.66666666666</v>
      </c>
      <c r="G11" s="67">
        <v>115950</v>
      </c>
      <c r="H11" s="67">
        <v>116550</v>
      </c>
      <c r="I11" s="67">
        <v>103983.33333333333</v>
      </c>
      <c r="J11" s="67">
        <v>99133.333333333328</v>
      </c>
      <c r="K11" s="67">
        <v>107300</v>
      </c>
      <c r="L11" s="67">
        <v>105450</v>
      </c>
      <c r="M11" s="67">
        <v>105400.00000000001</v>
      </c>
      <c r="N11" s="67">
        <v>99866.666666666657</v>
      </c>
      <c r="O11" s="67">
        <v>92133.333333333328</v>
      </c>
      <c r="P11" s="67">
        <v>91783.333333333328</v>
      </c>
      <c r="Q11" s="67">
        <v>86383.333333333328</v>
      </c>
      <c r="R11" s="67">
        <v>82816.666666666672</v>
      </c>
      <c r="S11" s="67">
        <v>79816.666666666657</v>
      </c>
      <c r="T11" s="67">
        <v>31566.666666666668</v>
      </c>
      <c r="U11" s="67">
        <v>43366.666666666664</v>
      </c>
      <c r="V11" s="67">
        <v>47166.666666666664</v>
      </c>
      <c r="W11" s="67">
        <v>46500</v>
      </c>
      <c r="X11" s="67">
        <v>53500</v>
      </c>
      <c r="Y11" s="67">
        <v>51566.666666666672</v>
      </c>
      <c r="Z11" s="67">
        <v>31900</v>
      </c>
      <c r="AA11" s="67">
        <v>33350</v>
      </c>
      <c r="AB11" s="67">
        <v>41800</v>
      </c>
      <c r="AC11" s="67">
        <v>42800</v>
      </c>
      <c r="AD11" s="68" t="e">
        <f>NA()</f>
        <v>#N/A</v>
      </c>
      <c r="AE11" s="68" t="e">
        <f>NA()</f>
        <v>#N/A</v>
      </c>
      <c r="AF11" s="68" t="e">
        <f>NA()</f>
        <v>#N/A</v>
      </c>
      <c r="AG11" s="68" t="e">
        <f>NA()</f>
        <v>#N/A</v>
      </c>
      <c r="AH11" s="68" t="e">
        <f>NA()</f>
        <v>#N/A</v>
      </c>
      <c r="AI11" s="68" t="e">
        <f>NA()</f>
        <v>#N/A</v>
      </c>
      <c r="AJ11" s="68" t="e">
        <f>NA()</f>
        <v>#N/A</v>
      </c>
      <c r="AK11" s="68" t="e">
        <f>NA()</f>
        <v>#N/A</v>
      </c>
      <c r="AL11" s="68" t="e">
        <f>NA()</f>
        <v>#N/A</v>
      </c>
      <c r="AM11" s="68" t="e">
        <f>NA()</f>
        <v>#N/A</v>
      </c>
      <c r="AN11" s="68" t="e">
        <f>NA()</f>
        <v>#N/A</v>
      </c>
      <c r="AO11" s="68" t="e">
        <f>NA()</f>
        <v>#N/A</v>
      </c>
      <c r="AP11" s="63"/>
    </row>
    <row r="12" spans="2:42" x14ac:dyDescent="0.25">
      <c r="B12" s="64"/>
      <c r="C12" s="67"/>
      <c r="D12" s="104" t="s">
        <v>823</v>
      </c>
      <c r="E12" s="67" t="s">
        <v>258</v>
      </c>
      <c r="F12" s="67">
        <v>194218.71666666665</v>
      </c>
      <c r="G12" s="67">
        <v>202039.01666666666</v>
      </c>
      <c r="H12" s="67">
        <v>195237.23333333331</v>
      </c>
      <c r="I12" s="67">
        <v>160035.75</v>
      </c>
      <c r="J12" s="67">
        <v>126152.36666666667</v>
      </c>
      <c r="K12" s="67">
        <v>159270.75</v>
      </c>
      <c r="L12" s="67">
        <v>149087.96666666667</v>
      </c>
      <c r="M12" s="67">
        <v>138697.98333333334</v>
      </c>
      <c r="N12" s="67">
        <v>132724.21666666667</v>
      </c>
      <c r="O12" s="67">
        <v>171549.95</v>
      </c>
      <c r="P12" s="67">
        <v>178471.73333333334</v>
      </c>
      <c r="Q12" s="67">
        <v>132347.13333333333</v>
      </c>
      <c r="R12" s="67">
        <v>123237.91666666667</v>
      </c>
      <c r="S12" s="67">
        <v>181587.08333333334</v>
      </c>
      <c r="T12" s="67">
        <v>157230.45000000001</v>
      </c>
      <c r="U12" s="67">
        <v>162316.01666666666</v>
      </c>
      <c r="V12" s="67">
        <v>120553.33333333333</v>
      </c>
      <c r="W12" s="67">
        <v>114287.48333333335</v>
      </c>
      <c r="X12" s="67">
        <v>117978.18333333333</v>
      </c>
      <c r="Y12" s="67">
        <v>120298.75</v>
      </c>
      <c r="Z12" s="67">
        <v>122307.6</v>
      </c>
      <c r="AA12" s="67">
        <v>127399.65</v>
      </c>
      <c r="AB12" s="67">
        <v>196773.48333333334</v>
      </c>
      <c r="AC12" s="67">
        <v>144890.11666666667</v>
      </c>
      <c r="AD12" s="68" t="e">
        <f>NA()</f>
        <v>#N/A</v>
      </c>
      <c r="AE12" s="68" t="e">
        <f>NA()</f>
        <v>#N/A</v>
      </c>
      <c r="AF12" s="68" t="e">
        <f>NA()</f>
        <v>#N/A</v>
      </c>
      <c r="AG12" s="68" t="e">
        <f>NA()</f>
        <v>#N/A</v>
      </c>
      <c r="AH12" s="68" t="e">
        <f>NA()</f>
        <v>#N/A</v>
      </c>
      <c r="AI12" s="68" t="e">
        <f>NA()</f>
        <v>#N/A</v>
      </c>
      <c r="AJ12" s="68" t="e">
        <f>NA()</f>
        <v>#N/A</v>
      </c>
      <c r="AK12" s="68" t="e">
        <f>NA()</f>
        <v>#N/A</v>
      </c>
      <c r="AL12" s="68" t="e">
        <f>NA()</f>
        <v>#N/A</v>
      </c>
      <c r="AM12" s="68" t="e">
        <f>NA()</f>
        <v>#N/A</v>
      </c>
      <c r="AN12" s="68" t="e">
        <f>NA()</f>
        <v>#N/A</v>
      </c>
      <c r="AO12" s="68" t="e">
        <f>NA()</f>
        <v>#N/A</v>
      </c>
      <c r="AP12" s="63"/>
    </row>
    <row r="13" spans="2:42" x14ac:dyDescent="0.25">
      <c r="B13" s="64"/>
      <c r="C13" s="65"/>
      <c r="D13" s="104" t="s">
        <v>825</v>
      </c>
      <c r="E13" s="67" t="s">
        <v>259</v>
      </c>
      <c r="F13" s="67">
        <v>153805.01666666666</v>
      </c>
      <c r="G13" s="67">
        <v>131173.20000000001</v>
      </c>
      <c r="H13" s="67">
        <v>138922.33333333334</v>
      </c>
      <c r="I13" s="67">
        <v>138232.25</v>
      </c>
      <c r="J13" s="67">
        <v>129058.61666666665</v>
      </c>
      <c r="K13" s="67">
        <v>135942.81666666668</v>
      </c>
      <c r="L13" s="67">
        <v>135274.53333333333</v>
      </c>
      <c r="M13" s="67">
        <v>94810.516666666663</v>
      </c>
      <c r="N13" s="67">
        <v>115364.18333333332</v>
      </c>
      <c r="O13" s="67">
        <v>115096.68333333333</v>
      </c>
      <c r="P13" s="67">
        <v>110204.31666666667</v>
      </c>
      <c r="Q13" s="67">
        <v>41629.25</v>
      </c>
      <c r="R13" s="67">
        <v>47552.2</v>
      </c>
      <c r="S13" s="67">
        <v>58492.616666666669</v>
      </c>
      <c r="T13" s="67">
        <v>79757.45</v>
      </c>
      <c r="U13" s="67">
        <v>46421.533333333326</v>
      </c>
      <c r="V13" s="67">
        <v>81784.350000000006</v>
      </c>
      <c r="W13" s="67">
        <v>65377.883333333339</v>
      </c>
      <c r="X13" s="67">
        <v>16206.083333333334</v>
      </c>
      <c r="Y13" s="67">
        <v>8368.6333333333332</v>
      </c>
      <c r="Z13" s="67">
        <v>6772.9333333333334</v>
      </c>
      <c r="AA13" s="67">
        <v>63238.766666666677</v>
      </c>
      <c r="AB13" s="67">
        <v>90591.966666666674</v>
      </c>
      <c r="AC13" s="67">
        <v>92791.066666666651</v>
      </c>
      <c r="AD13" s="68" t="e">
        <f>NA()</f>
        <v>#N/A</v>
      </c>
      <c r="AE13" s="68" t="e">
        <f>NA()</f>
        <v>#N/A</v>
      </c>
      <c r="AF13" s="68" t="e">
        <f>NA()</f>
        <v>#N/A</v>
      </c>
      <c r="AG13" s="68" t="e">
        <f>NA()</f>
        <v>#N/A</v>
      </c>
      <c r="AH13" s="68" t="e">
        <f>NA()</f>
        <v>#N/A</v>
      </c>
      <c r="AI13" s="68" t="e">
        <f>NA()</f>
        <v>#N/A</v>
      </c>
      <c r="AJ13" s="68" t="e">
        <f>NA()</f>
        <v>#N/A</v>
      </c>
      <c r="AK13" s="68" t="e">
        <f>NA()</f>
        <v>#N/A</v>
      </c>
      <c r="AL13" s="68" t="e">
        <f>NA()</f>
        <v>#N/A</v>
      </c>
      <c r="AM13" s="68" t="e">
        <f>NA()</f>
        <v>#N/A</v>
      </c>
      <c r="AN13" s="68" t="e">
        <f>NA()</f>
        <v>#N/A</v>
      </c>
      <c r="AO13" s="68" t="e">
        <f>NA()</f>
        <v>#N/A</v>
      </c>
      <c r="AP13" s="63"/>
    </row>
    <row r="14" spans="2:42" x14ac:dyDescent="0.25">
      <c r="B14" s="64"/>
      <c r="C14" s="65"/>
      <c r="D14" s="104" t="s">
        <v>826</v>
      </c>
      <c r="E14" s="67" t="s">
        <v>260</v>
      </c>
      <c r="F14" s="67">
        <v>4576408.359683333</v>
      </c>
      <c r="G14" s="67">
        <v>4421046.4309833329</v>
      </c>
      <c r="H14" s="67">
        <v>4989642.9835999999</v>
      </c>
      <c r="I14" s="67">
        <v>4474509.4858499998</v>
      </c>
      <c r="J14" s="67">
        <v>4627121.6886166669</v>
      </c>
      <c r="K14" s="67">
        <v>4504906.4695999995</v>
      </c>
      <c r="L14" s="67">
        <v>4302319.9009833336</v>
      </c>
      <c r="M14" s="67">
        <v>4138653.5441833329</v>
      </c>
      <c r="N14" s="67">
        <v>3433217.6283333329</v>
      </c>
      <c r="O14" s="67">
        <v>3384341.3678166666</v>
      </c>
      <c r="P14" s="67">
        <v>3312468.3917833329</v>
      </c>
      <c r="Q14" s="67">
        <v>4293411.6153166667</v>
      </c>
      <c r="R14" s="67">
        <v>3609993.1557833329</v>
      </c>
      <c r="S14" s="67">
        <v>3898677.4342666669</v>
      </c>
      <c r="T14" s="67">
        <v>3835511.3096666667</v>
      </c>
      <c r="U14" s="67">
        <v>4719192.4323999994</v>
      </c>
      <c r="V14" s="67">
        <v>5458479.9160666661</v>
      </c>
      <c r="W14" s="67">
        <v>5388780.4883000003</v>
      </c>
      <c r="X14" s="67">
        <v>4844896.3451833334</v>
      </c>
      <c r="Y14" s="67">
        <v>4102484.3838499999</v>
      </c>
      <c r="Z14" s="67">
        <v>4700554.9289000006</v>
      </c>
      <c r="AA14" s="67">
        <v>4317518.4107999997</v>
      </c>
      <c r="AB14" s="67">
        <v>5137433.8701666668</v>
      </c>
      <c r="AC14" s="67">
        <v>5222227.495616667</v>
      </c>
      <c r="AD14" s="68" t="e">
        <f>NA()</f>
        <v>#N/A</v>
      </c>
      <c r="AE14" s="68" t="e">
        <f>NA()</f>
        <v>#N/A</v>
      </c>
      <c r="AF14" s="68" t="e">
        <f>NA()</f>
        <v>#N/A</v>
      </c>
      <c r="AG14" s="68" t="e">
        <f>NA()</f>
        <v>#N/A</v>
      </c>
      <c r="AH14" s="68" t="e">
        <f>NA()</f>
        <v>#N/A</v>
      </c>
      <c r="AI14" s="68" t="e">
        <f>NA()</f>
        <v>#N/A</v>
      </c>
      <c r="AJ14" s="68" t="e">
        <f>NA()</f>
        <v>#N/A</v>
      </c>
      <c r="AK14" s="68" t="e">
        <f>NA()</f>
        <v>#N/A</v>
      </c>
      <c r="AL14" s="68" t="e">
        <f>NA()</f>
        <v>#N/A</v>
      </c>
      <c r="AM14" s="68" t="e">
        <f>NA()</f>
        <v>#N/A</v>
      </c>
      <c r="AN14" s="68" t="e">
        <f>NA()</f>
        <v>#N/A</v>
      </c>
      <c r="AO14" s="68" t="e">
        <f>NA()</f>
        <v>#N/A</v>
      </c>
      <c r="AP14" s="63"/>
    </row>
    <row r="15" spans="2:42" x14ac:dyDescent="0.25">
      <c r="B15" s="64"/>
      <c r="C15" s="65"/>
      <c r="D15" s="104" t="s">
        <v>827</v>
      </c>
      <c r="E15" s="67" t="s">
        <v>261</v>
      </c>
      <c r="F15" s="67">
        <v>2894837.0368999997</v>
      </c>
      <c r="G15" s="67">
        <v>2846269.3462999999</v>
      </c>
      <c r="H15" s="67">
        <v>2737234.8666000003</v>
      </c>
      <c r="I15" s="67">
        <v>2605898.9381666668</v>
      </c>
      <c r="J15" s="67">
        <v>2913009.0067166667</v>
      </c>
      <c r="K15" s="67">
        <v>3271783.166666667</v>
      </c>
      <c r="L15" s="67">
        <v>3034322.0016666665</v>
      </c>
      <c r="M15" s="67">
        <v>3080375.9216666669</v>
      </c>
      <c r="N15" s="67">
        <v>2984633.0949000004</v>
      </c>
      <c r="O15" s="67">
        <v>2648330.4286833336</v>
      </c>
      <c r="P15" s="67">
        <v>2824653.9359999998</v>
      </c>
      <c r="Q15" s="67">
        <v>2798728.6425833334</v>
      </c>
      <c r="R15" s="67">
        <v>2632551.9754833332</v>
      </c>
      <c r="S15" s="67">
        <v>2547278.7038166667</v>
      </c>
      <c r="T15" s="67">
        <v>2274476.0402166666</v>
      </c>
      <c r="U15" s="67">
        <v>3189857.4337333334</v>
      </c>
      <c r="V15" s="67">
        <v>3155997.9566500001</v>
      </c>
      <c r="W15" s="67">
        <v>3538144.149366667</v>
      </c>
      <c r="X15" s="67">
        <v>2487485.0757666668</v>
      </c>
      <c r="Y15" s="67">
        <v>3651812.5856333338</v>
      </c>
      <c r="Z15" s="67">
        <v>3107409.7385833333</v>
      </c>
      <c r="AA15" s="67">
        <v>2719004.1200999999</v>
      </c>
      <c r="AB15" s="67">
        <v>3422155.3113166667</v>
      </c>
      <c r="AC15" s="67">
        <v>3430265.7850333336</v>
      </c>
      <c r="AD15" s="68" t="e">
        <f>NA()</f>
        <v>#N/A</v>
      </c>
      <c r="AE15" s="68" t="e">
        <f>NA()</f>
        <v>#N/A</v>
      </c>
      <c r="AF15" s="68" t="e">
        <f>NA()</f>
        <v>#N/A</v>
      </c>
      <c r="AG15" s="68" t="e">
        <f>NA()</f>
        <v>#N/A</v>
      </c>
      <c r="AH15" s="68" t="e">
        <f>NA()</f>
        <v>#N/A</v>
      </c>
      <c r="AI15" s="68" t="e">
        <f>NA()</f>
        <v>#N/A</v>
      </c>
      <c r="AJ15" s="68" t="e">
        <f>NA()</f>
        <v>#N/A</v>
      </c>
      <c r="AK15" s="68" t="e">
        <f>NA()</f>
        <v>#N/A</v>
      </c>
      <c r="AL15" s="68" t="e">
        <f>NA()</f>
        <v>#N/A</v>
      </c>
      <c r="AM15" s="68" t="e">
        <f>NA()</f>
        <v>#N/A</v>
      </c>
      <c r="AN15" s="68" t="e">
        <f>NA()</f>
        <v>#N/A</v>
      </c>
      <c r="AO15" s="68" t="e">
        <f>NA()</f>
        <v>#N/A</v>
      </c>
      <c r="AP15" s="63"/>
    </row>
    <row r="16" spans="2:42" x14ac:dyDescent="0.25">
      <c r="B16" s="64"/>
      <c r="C16" s="65"/>
      <c r="D16" s="104" t="s">
        <v>828</v>
      </c>
      <c r="E16" s="67" t="s">
        <v>262</v>
      </c>
      <c r="F16" s="67">
        <v>76120.033333333326</v>
      </c>
      <c r="G16" s="67">
        <v>157516.18333333335</v>
      </c>
      <c r="H16" s="67">
        <v>147562.56666666665</v>
      </c>
      <c r="I16" s="67">
        <v>164123.16666666666</v>
      </c>
      <c r="J16" s="67">
        <v>180988.95</v>
      </c>
      <c r="K16" s="67">
        <v>575229.1333333333</v>
      </c>
      <c r="L16" s="67">
        <v>562033.28333333321</v>
      </c>
      <c r="M16" s="67">
        <v>653940.30000000005</v>
      </c>
      <c r="N16" s="67">
        <v>202204.03333333333</v>
      </c>
      <c r="O16" s="67">
        <v>223888.76666666666</v>
      </c>
      <c r="P16" s="67">
        <v>196047.66666666666</v>
      </c>
      <c r="Q16" s="67">
        <v>204321.13333333333</v>
      </c>
      <c r="R16" s="67">
        <v>211769.86666666664</v>
      </c>
      <c r="S16" s="67">
        <v>130554.46666666666</v>
      </c>
      <c r="T16" s="67">
        <v>152957.06666666668</v>
      </c>
      <c r="U16" s="67">
        <v>200959.56666666668</v>
      </c>
      <c r="V16" s="67">
        <v>173156.61666666667</v>
      </c>
      <c r="W16" s="67">
        <v>164059.85</v>
      </c>
      <c r="X16" s="67">
        <v>136290.75</v>
      </c>
      <c r="Y16" s="67">
        <v>68643.666666666657</v>
      </c>
      <c r="Z16" s="67">
        <v>155357.33333333334</v>
      </c>
      <c r="AA16" s="67">
        <v>184030.71666666665</v>
      </c>
      <c r="AB16" s="67">
        <v>252472.55</v>
      </c>
      <c r="AC16" s="67">
        <v>186594.13333333333</v>
      </c>
      <c r="AD16" s="68" t="e">
        <f>NA()</f>
        <v>#N/A</v>
      </c>
      <c r="AE16" s="68" t="e">
        <f>NA()</f>
        <v>#N/A</v>
      </c>
      <c r="AF16" s="68" t="e">
        <f>NA()</f>
        <v>#N/A</v>
      </c>
      <c r="AG16" s="68" t="e">
        <f>NA()</f>
        <v>#N/A</v>
      </c>
      <c r="AH16" s="68" t="e">
        <f>NA()</f>
        <v>#N/A</v>
      </c>
      <c r="AI16" s="68" t="e">
        <f>NA()</f>
        <v>#N/A</v>
      </c>
      <c r="AJ16" s="68" t="e">
        <f>NA()</f>
        <v>#N/A</v>
      </c>
      <c r="AK16" s="68" t="e">
        <f>NA()</f>
        <v>#N/A</v>
      </c>
      <c r="AL16" s="68" t="e">
        <f>NA()</f>
        <v>#N/A</v>
      </c>
      <c r="AM16" s="68" t="e">
        <f>NA()</f>
        <v>#N/A</v>
      </c>
      <c r="AN16" s="68" t="e">
        <f>NA()</f>
        <v>#N/A</v>
      </c>
      <c r="AO16" s="68" t="e">
        <f>NA()</f>
        <v>#N/A</v>
      </c>
      <c r="AP16" s="63"/>
    </row>
    <row r="17" spans="2:42" x14ac:dyDescent="0.25">
      <c r="B17" s="64"/>
      <c r="C17" s="65"/>
      <c r="D17" s="104" t="s">
        <v>829</v>
      </c>
      <c r="E17" s="67" t="s">
        <v>263</v>
      </c>
      <c r="F17" s="67">
        <v>1746178.5666666667</v>
      </c>
      <c r="G17" s="67">
        <v>1442643.5</v>
      </c>
      <c r="H17" s="67">
        <v>1705072.3333333335</v>
      </c>
      <c r="I17" s="67">
        <v>1640921.0666666667</v>
      </c>
      <c r="J17" s="67">
        <v>1778934.1833333333</v>
      </c>
      <c r="K17" s="67">
        <v>1649835.1</v>
      </c>
      <c r="L17" s="67">
        <v>1267111.6499999999</v>
      </c>
      <c r="M17" s="67">
        <v>826939.08333333326</v>
      </c>
      <c r="N17" s="67">
        <v>592376.3666666667</v>
      </c>
      <c r="O17" s="67">
        <v>501345.58333333331</v>
      </c>
      <c r="P17" s="67">
        <v>495275.41666666669</v>
      </c>
      <c r="Q17" s="67">
        <v>560416.83333333326</v>
      </c>
      <c r="R17" s="67">
        <v>511454.31666666671</v>
      </c>
      <c r="S17" s="67">
        <v>472873.68333333341</v>
      </c>
      <c r="T17" s="67">
        <v>534642.6166666667</v>
      </c>
      <c r="U17" s="67">
        <v>592726.5</v>
      </c>
      <c r="V17" s="67">
        <v>606105.59999999998</v>
      </c>
      <c r="W17" s="67">
        <v>582116.83333333326</v>
      </c>
      <c r="X17" s="67">
        <v>635289.79999999993</v>
      </c>
      <c r="Y17" s="67">
        <v>567615.03333333333</v>
      </c>
      <c r="Z17" s="67">
        <v>578216.1166666667</v>
      </c>
      <c r="AA17" s="67">
        <v>568638.43333333335</v>
      </c>
      <c r="AB17" s="67">
        <v>655412.58333333337</v>
      </c>
      <c r="AC17" s="67">
        <v>612514.70000000007</v>
      </c>
      <c r="AD17" s="68" t="e">
        <f>NA()</f>
        <v>#N/A</v>
      </c>
      <c r="AE17" s="68" t="e">
        <f>NA()</f>
        <v>#N/A</v>
      </c>
      <c r="AF17" s="68" t="e">
        <f>NA()</f>
        <v>#N/A</v>
      </c>
      <c r="AG17" s="68" t="e">
        <f>NA()</f>
        <v>#N/A</v>
      </c>
      <c r="AH17" s="68" t="e">
        <f>NA()</f>
        <v>#N/A</v>
      </c>
      <c r="AI17" s="68" t="e">
        <f>NA()</f>
        <v>#N/A</v>
      </c>
      <c r="AJ17" s="68" t="e">
        <f>NA()</f>
        <v>#N/A</v>
      </c>
      <c r="AK17" s="68" t="e">
        <f>NA()</f>
        <v>#N/A</v>
      </c>
      <c r="AL17" s="68" t="e">
        <f>NA()</f>
        <v>#N/A</v>
      </c>
      <c r="AM17" s="68" t="e">
        <f>NA()</f>
        <v>#N/A</v>
      </c>
      <c r="AN17" s="68" t="e">
        <f>NA()</f>
        <v>#N/A</v>
      </c>
      <c r="AO17" s="68" t="e">
        <f>NA()</f>
        <v>#N/A</v>
      </c>
      <c r="AP17" s="63"/>
    </row>
    <row r="18" spans="2:42" x14ac:dyDescent="0.25">
      <c r="B18" s="64"/>
      <c r="C18" s="65"/>
      <c r="D18" s="104" t="s">
        <v>830</v>
      </c>
      <c r="E18" s="67" t="s">
        <v>264</v>
      </c>
      <c r="F18" s="67">
        <v>1312113.9333333333</v>
      </c>
      <c r="G18" s="67">
        <v>1291177.2333333332</v>
      </c>
      <c r="H18" s="67">
        <v>1505592.25</v>
      </c>
      <c r="I18" s="67">
        <v>1306618.1333333333</v>
      </c>
      <c r="J18" s="67">
        <v>1379039.2500000002</v>
      </c>
      <c r="K18" s="67">
        <v>1369682.75</v>
      </c>
      <c r="L18" s="67">
        <v>1186865</v>
      </c>
      <c r="M18" s="67">
        <v>1054109.8666666667</v>
      </c>
      <c r="N18" s="67">
        <v>1002951.4833333333</v>
      </c>
      <c r="O18" s="67">
        <v>1012598.3333333333</v>
      </c>
      <c r="P18" s="67">
        <v>896329.03333333344</v>
      </c>
      <c r="Q18" s="67">
        <v>803392.6166666667</v>
      </c>
      <c r="R18" s="67">
        <v>986644.06666666653</v>
      </c>
      <c r="S18" s="67">
        <v>974168.78333333333</v>
      </c>
      <c r="T18" s="67">
        <v>928158.78333333344</v>
      </c>
      <c r="U18" s="67">
        <v>915622.41666666663</v>
      </c>
      <c r="V18" s="67">
        <v>947249.1</v>
      </c>
      <c r="W18" s="67">
        <v>929659.68333333347</v>
      </c>
      <c r="X18" s="67">
        <v>927467.7</v>
      </c>
      <c r="Y18" s="67">
        <v>971229.09999999986</v>
      </c>
      <c r="Z18" s="67">
        <v>847626.18333333335</v>
      </c>
      <c r="AA18" s="67">
        <v>1046471.5833333333</v>
      </c>
      <c r="AB18" s="67">
        <v>1014626.15</v>
      </c>
      <c r="AC18" s="67">
        <v>1004568.9666666667</v>
      </c>
      <c r="AD18" s="68" t="e">
        <f>NA()</f>
        <v>#N/A</v>
      </c>
      <c r="AE18" s="68" t="e">
        <f>NA()</f>
        <v>#N/A</v>
      </c>
      <c r="AF18" s="68" t="e">
        <f>NA()</f>
        <v>#N/A</v>
      </c>
      <c r="AG18" s="68" t="e">
        <f>NA()</f>
        <v>#N/A</v>
      </c>
      <c r="AH18" s="68" t="e">
        <f>NA()</f>
        <v>#N/A</v>
      </c>
      <c r="AI18" s="68" t="e">
        <f>NA()</f>
        <v>#N/A</v>
      </c>
      <c r="AJ18" s="68" t="e">
        <f>NA()</f>
        <v>#N/A</v>
      </c>
      <c r="AK18" s="68" t="e">
        <f>NA()</f>
        <v>#N/A</v>
      </c>
      <c r="AL18" s="68" t="e">
        <f>NA()</f>
        <v>#N/A</v>
      </c>
      <c r="AM18" s="68" t="e">
        <f>NA()</f>
        <v>#N/A</v>
      </c>
      <c r="AN18" s="68" t="e">
        <f>NA()</f>
        <v>#N/A</v>
      </c>
      <c r="AO18" s="68" t="e">
        <f>NA()</f>
        <v>#N/A</v>
      </c>
      <c r="AP18" s="63"/>
    </row>
    <row r="19" spans="2:42" x14ac:dyDescent="0.25">
      <c r="B19" s="64"/>
      <c r="C19" s="65"/>
      <c r="D19" s="104" t="s">
        <v>831</v>
      </c>
      <c r="E19" s="67" t="s">
        <v>265</v>
      </c>
      <c r="F19" s="67">
        <v>194897.5</v>
      </c>
      <c r="G19" s="67">
        <v>298663.33333333331</v>
      </c>
      <c r="H19" s="67">
        <v>271886.66666666669</v>
      </c>
      <c r="I19" s="67">
        <v>208064.1</v>
      </c>
      <c r="J19" s="67">
        <v>167704.93333333335</v>
      </c>
      <c r="K19" s="67">
        <v>152611.6</v>
      </c>
      <c r="L19" s="67">
        <v>147934.93333333335</v>
      </c>
      <c r="M19" s="67">
        <v>145134.93333333335</v>
      </c>
      <c r="N19" s="67">
        <v>43164.1</v>
      </c>
      <c r="O19" s="67">
        <v>981.66666666666663</v>
      </c>
      <c r="P19" s="67">
        <v>571.66666666666663</v>
      </c>
      <c r="Q19" s="67">
        <v>551.66666666666663</v>
      </c>
      <c r="R19" s="67">
        <v>330</v>
      </c>
      <c r="S19" s="67">
        <v>136625</v>
      </c>
      <c r="T19" s="67">
        <v>143682.5</v>
      </c>
      <c r="U19" s="67">
        <v>246095.83333333334</v>
      </c>
      <c r="V19" s="67">
        <v>231814.16666666669</v>
      </c>
      <c r="W19" s="67">
        <v>211221.66666666669</v>
      </c>
      <c r="X19" s="67">
        <v>220830</v>
      </c>
      <c r="Y19" s="67">
        <v>215490</v>
      </c>
      <c r="Z19" s="67">
        <v>210651.66666666666</v>
      </c>
      <c r="AA19" s="67">
        <v>209077.50000000003</v>
      </c>
      <c r="AB19" s="67">
        <v>207415.83333333334</v>
      </c>
      <c r="AC19" s="67">
        <v>203417.5</v>
      </c>
      <c r="AD19" s="68" t="e">
        <f>NA()</f>
        <v>#N/A</v>
      </c>
      <c r="AE19" s="68" t="e">
        <f>NA()</f>
        <v>#N/A</v>
      </c>
      <c r="AF19" s="68" t="e">
        <f>NA()</f>
        <v>#N/A</v>
      </c>
      <c r="AG19" s="68" t="e">
        <f>NA()</f>
        <v>#N/A</v>
      </c>
      <c r="AH19" s="68" t="e">
        <f>NA()</f>
        <v>#N/A</v>
      </c>
      <c r="AI19" s="68" t="e">
        <f>NA()</f>
        <v>#N/A</v>
      </c>
      <c r="AJ19" s="68" t="e">
        <f>NA()</f>
        <v>#N/A</v>
      </c>
      <c r="AK19" s="68" t="e">
        <f>NA()</f>
        <v>#N/A</v>
      </c>
      <c r="AL19" s="68" t="e">
        <f>NA()</f>
        <v>#N/A</v>
      </c>
      <c r="AM19" s="68" t="e">
        <f>NA()</f>
        <v>#N/A</v>
      </c>
      <c r="AN19" s="68" t="e">
        <f>NA()</f>
        <v>#N/A</v>
      </c>
      <c r="AO19" s="68" t="e">
        <f>NA()</f>
        <v>#N/A</v>
      </c>
      <c r="AP19" s="63"/>
    </row>
    <row r="20" spans="2:42" x14ac:dyDescent="0.25">
      <c r="B20" s="64"/>
      <c r="C20" s="65"/>
      <c r="D20" s="104" t="s">
        <v>832</v>
      </c>
      <c r="E20" s="67" t="s">
        <v>266</v>
      </c>
      <c r="F20" s="67">
        <v>4207404.0166666666</v>
      </c>
      <c r="G20" s="67">
        <v>4399647.9833333334</v>
      </c>
      <c r="H20" s="67">
        <v>5618406.8666666662</v>
      </c>
      <c r="I20" s="67">
        <v>6310617.8666666672</v>
      </c>
      <c r="J20" s="67">
        <v>5913623.9333333327</v>
      </c>
      <c r="K20" s="67">
        <v>6231234.8666666662</v>
      </c>
      <c r="L20" s="67">
        <v>5477019.8166666664</v>
      </c>
      <c r="M20" s="67">
        <v>5114099.416666667</v>
      </c>
      <c r="N20" s="67">
        <v>4319384</v>
      </c>
      <c r="O20" s="67">
        <v>5236518.9666666668</v>
      </c>
      <c r="P20" s="67">
        <v>5377065.8499999996</v>
      </c>
      <c r="Q20" s="67">
        <v>5002001.7333333334</v>
      </c>
      <c r="R20" s="67">
        <v>4592873.6333333338</v>
      </c>
      <c r="S20" s="67">
        <v>4049824.8833333338</v>
      </c>
      <c r="T20" s="67">
        <v>3884548.0833333335</v>
      </c>
      <c r="U20" s="67">
        <v>3869345.5333333332</v>
      </c>
      <c r="V20" s="67">
        <v>3798973.3</v>
      </c>
      <c r="W20" s="67">
        <v>3945986.9833333329</v>
      </c>
      <c r="X20" s="67">
        <v>3550587.8166666664</v>
      </c>
      <c r="Y20" s="67">
        <v>3517602.333333333</v>
      </c>
      <c r="Z20" s="67">
        <v>3490665.6333333333</v>
      </c>
      <c r="AA20" s="67">
        <v>3695890.7166666668</v>
      </c>
      <c r="AB20" s="67">
        <v>4250740.6500000004</v>
      </c>
      <c r="AC20" s="67">
        <v>4000672.95</v>
      </c>
      <c r="AD20" s="68" t="e">
        <f>NA()</f>
        <v>#N/A</v>
      </c>
      <c r="AE20" s="68" t="e">
        <f>NA()</f>
        <v>#N/A</v>
      </c>
      <c r="AF20" s="68" t="e">
        <f>NA()</f>
        <v>#N/A</v>
      </c>
      <c r="AG20" s="68" t="e">
        <f>NA()</f>
        <v>#N/A</v>
      </c>
      <c r="AH20" s="68" t="e">
        <f>NA()</f>
        <v>#N/A</v>
      </c>
      <c r="AI20" s="68" t="e">
        <f>NA()</f>
        <v>#N/A</v>
      </c>
      <c r="AJ20" s="68" t="e">
        <f>NA()</f>
        <v>#N/A</v>
      </c>
      <c r="AK20" s="68" t="e">
        <f>NA()</f>
        <v>#N/A</v>
      </c>
      <c r="AL20" s="68" t="e">
        <f>NA()</f>
        <v>#N/A</v>
      </c>
      <c r="AM20" s="68" t="e">
        <f>NA()</f>
        <v>#N/A</v>
      </c>
      <c r="AN20" s="68" t="e">
        <f>NA()</f>
        <v>#N/A</v>
      </c>
      <c r="AO20" s="68" t="e">
        <f>NA()</f>
        <v>#N/A</v>
      </c>
      <c r="AP20" s="63"/>
    </row>
    <row r="21" spans="2:42" x14ac:dyDescent="0.25">
      <c r="B21" s="64"/>
      <c r="C21" s="65"/>
      <c r="D21" s="104" t="s">
        <v>833</v>
      </c>
      <c r="E21" s="67" t="s">
        <v>267</v>
      </c>
      <c r="F21" s="67">
        <v>15409379.9</v>
      </c>
      <c r="G21" s="67">
        <v>17287377.233333331</v>
      </c>
      <c r="H21" s="67">
        <v>13990540.233333334</v>
      </c>
      <c r="I21" s="67">
        <v>17877067.449999999</v>
      </c>
      <c r="J21" s="67">
        <v>15430000.433333334</v>
      </c>
      <c r="K21" s="67">
        <v>15655946.833333332</v>
      </c>
      <c r="L21" s="67">
        <v>16513601.716666665</v>
      </c>
      <c r="M21" s="67">
        <v>12000320.183333334</v>
      </c>
      <c r="N21" s="67">
        <v>10889028.4</v>
      </c>
      <c r="O21" s="67">
        <v>8240853.3833333338</v>
      </c>
      <c r="P21" s="67">
        <v>7228585.333333333</v>
      </c>
      <c r="Q21" s="67">
        <v>16592733.433333334</v>
      </c>
      <c r="R21" s="67">
        <v>12421265.983333334</v>
      </c>
      <c r="S21" s="67">
        <v>9645332</v>
      </c>
      <c r="T21" s="67">
        <v>4293895.666666666</v>
      </c>
      <c r="U21" s="67">
        <v>11685219.533333333</v>
      </c>
      <c r="V21" s="67">
        <v>7237631.1500000004</v>
      </c>
      <c r="W21" s="67">
        <v>12720882.333333334</v>
      </c>
      <c r="X21" s="67">
        <v>12086319.283333335</v>
      </c>
      <c r="Y21" s="67">
        <v>14391896.366666667</v>
      </c>
      <c r="Z21" s="67">
        <v>13314598.966666667</v>
      </c>
      <c r="AA21" s="67">
        <v>17281433.605</v>
      </c>
      <c r="AB21" s="67">
        <v>14832930.688333336</v>
      </c>
      <c r="AC21" s="67">
        <v>16455574.171666667</v>
      </c>
      <c r="AD21" s="68" t="e">
        <f>NA()</f>
        <v>#N/A</v>
      </c>
      <c r="AE21" s="68" t="e">
        <f>NA()</f>
        <v>#N/A</v>
      </c>
      <c r="AF21" s="68" t="e">
        <f>NA()</f>
        <v>#N/A</v>
      </c>
      <c r="AG21" s="68" t="e">
        <f>NA()</f>
        <v>#N/A</v>
      </c>
      <c r="AH21" s="68" t="e">
        <f>NA()</f>
        <v>#N/A</v>
      </c>
      <c r="AI21" s="68" t="e">
        <f>NA()</f>
        <v>#N/A</v>
      </c>
      <c r="AJ21" s="68" t="e">
        <f>NA()</f>
        <v>#N/A</v>
      </c>
      <c r="AK21" s="68" t="e">
        <f>NA()</f>
        <v>#N/A</v>
      </c>
      <c r="AL21" s="68" t="e">
        <f>NA()</f>
        <v>#N/A</v>
      </c>
      <c r="AM21" s="68" t="e">
        <f>NA()</f>
        <v>#N/A</v>
      </c>
      <c r="AN21" s="68" t="e">
        <f>NA()</f>
        <v>#N/A</v>
      </c>
      <c r="AO21" s="68" t="e">
        <f>NA()</f>
        <v>#N/A</v>
      </c>
      <c r="AP21" s="63"/>
    </row>
    <row r="22" spans="2:42" x14ac:dyDescent="0.25">
      <c r="B22" s="64"/>
      <c r="C22" s="65"/>
      <c r="D22" s="104" t="s">
        <v>834</v>
      </c>
      <c r="E22" s="67" t="s">
        <v>268</v>
      </c>
      <c r="F22" s="67">
        <v>896301.72348333325</v>
      </c>
      <c r="G22" s="67">
        <v>928278.0467333335</v>
      </c>
      <c r="H22" s="67">
        <v>1069358.9973666666</v>
      </c>
      <c r="I22" s="67">
        <v>959647.3567</v>
      </c>
      <c r="J22" s="67">
        <v>1022731.9108666665</v>
      </c>
      <c r="K22" s="67">
        <v>1887778.5265000002</v>
      </c>
      <c r="L22" s="67">
        <v>1991730.8481666669</v>
      </c>
      <c r="M22" s="67">
        <v>1138049.3713333334</v>
      </c>
      <c r="N22" s="67">
        <v>938640.36903333338</v>
      </c>
      <c r="O22" s="67">
        <v>1183858.7110333333</v>
      </c>
      <c r="P22" s="67">
        <v>2319322.5204666667</v>
      </c>
      <c r="Q22" s="67">
        <v>1183052.5715666665</v>
      </c>
      <c r="R22" s="67">
        <v>1136732.1586</v>
      </c>
      <c r="S22" s="67">
        <v>1164412.5315333332</v>
      </c>
      <c r="T22" s="67">
        <v>1102474.8046666668</v>
      </c>
      <c r="U22" s="67">
        <v>1544513.1430333334</v>
      </c>
      <c r="V22" s="67">
        <v>1353709.7292666666</v>
      </c>
      <c r="W22" s="67">
        <v>1436117.4425000001</v>
      </c>
      <c r="X22" s="67">
        <v>1534871.2017333333</v>
      </c>
      <c r="Y22" s="67">
        <v>1686457.6408000002</v>
      </c>
      <c r="Z22" s="67">
        <v>1604253.5506833333</v>
      </c>
      <c r="AA22" s="67">
        <v>1697224.8048000003</v>
      </c>
      <c r="AB22" s="67">
        <v>1813813.9384333331</v>
      </c>
      <c r="AC22" s="67">
        <v>1999933.9932666668</v>
      </c>
      <c r="AD22" s="68" t="e">
        <f>NA()</f>
        <v>#N/A</v>
      </c>
      <c r="AE22" s="68" t="e">
        <f>NA()</f>
        <v>#N/A</v>
      </c>
      <c r="AF22" s="68" t="e">
        <f>NA()</f>
        <v>#N/A</v>
      </c>
      <c r="AG22" s="68" t="e">
        <f>NA()</f>
        <v>#N/A</v>
      </c>
      <c r="AH22" s="68" t="e">
        <f>NA()</f>
        <v>#N/A</v>
      </c>
      <c r="AI22" s="68" t="e">
        <f>NA()</f>
        <v>#N/A</v>
      </c>
      <c r="AJ22" s="68" t="e">
        <f>NA()</f>
        <v>#N/A</v>
      </c>
      <c r="AK22" s="68" t="e">
        <f>NA()</f>
        <v>#N/A</v>
      </c>
      <c r="AL22" s="68" t="e">
        <f>NA()</f>
        <v>#N/A</v>
      </c>
      <c r="AM22" s="68" t="e">
        <f>NA()</f>
        <v>#N/A</v>
      </c>
      <c r="AN22" s="68" t="e">
        <f>NA()</f>
        <v>#N/A</v>
      </c>
      <c r="AO22" s="68" t="e">
        <f>NA()</f>
        <v>#N/A</v>
      </c>
      <c r="AP22" s="63"/>
    </row>
    <row r="23" spans="2:42" x14ac:dyDescent="0.25">
      <c r="B23" s="64"/>
      <c r="C23" s="65"/>
      <c r="D23" s="104" t="s">
        <v>835</v>
      </c>
      <c r="E23" s="67" t="s">
        <v>269</v>
      </c>
      <c r="F23" s="67">
        <v>26962.916666666668</v>
      </c>
      <c r="G23" s="67">
        <v>33692.183333333334</v>
      </c>
      <c r="H23" s="67">
        <v>31628.266666666666</v>
      </c>
      <c r="I23" s="67">
        <v>53673.76666666667</v>
      </c>
      <c r="J23" s="67">
        <v>57016.333333333343</v>
      </c>
      <c r="K23" s="67">
        <v>71448.3</v>
      </c>
      <c r="L23" s="67">
        <v>83914.8</v>
      </c>
      <c r="M23" s="67">
        <v>64553.1</v>
      </c>
      <c r="N23" s="67">
        <v>48938.916666666672</v>
      </c>
      <c r="O23" s="67">
        <v>50682.116666666669</v>
      </c>
      <c r="P23" s="67">
        <v>39494.983333333337</v>
      </c>
      <c r="Q23" s="67">
        <v>38200.533333333333</v>
      </c>
      <c r="R23" s="67">
        <v>31645.550000000003</v>
      </c>
      <c r="S23" s="67">
        <v>33546.65</v>
      </c>
      <c r="T23" s="67">
        <v>31119.166666666668</v>
      </c>
      <c r="U23" s="67">
        <v>43006.299999999996</v>
      </c>
      <c r="V23" s="67">
        <v>40352.416666666672</v>
      </c>
      <c r="W23" s="67">
        <v>37351.533333333333</v>
      </c>
      <c r="X23" s="67">
        <v>36767.23333333333</v>
      </c>
      <c r="Y23" s="67">
        <v>33714.48333333333</v>
      </c>
      <c r="Z23" s="67">
        <v>29064.016666666663</v>
      </c>
      <c r="AA23" s="67">
        <v>27055.933333333334</v>
      </c>
      <c r="AB23" s="67">
        <v>26585.666666666668</v>
      </c>
      <c r="AC23" s="67">
        <v>29357.966666666664</v>
      </c>
      <c r="AD23" s="68" t="e">
        <f>NA()</f>
        <v>#N/A</v>
      </c>
      <c r="AE23" s="68" t="e">
        <f>NA()</f>
        <v>#N/A</v>
      </c>
      <c r="AF23" s="68" t="e">
        <f>NA()</f>
        <v>#N/A</v>
      </c>
      <c r="AG23" s="68" t="e">
        <f>NA()</f>
        <v>#N/A</v>
      </c>
      <c r="AH23" s="68" t="e">
        <f>NA()</f>
        <v>#N/A</v>
      </c>
      <c r="AI23" s="68" t="e">
        <f>NA()</f>
        <v>#N/A</v>
      </c>
      <c r="AJ23" s="68" t="e">
        <f>NA()</f>
        <v>#N/A</v>
      </c>
      <c r="AK23" s="68" t="e">
        <f>NA()</f>
        <v>#N/A</v>
      </c>
      <c r="AL23" s="68" t="e">
        <f>NA()</f>
        <v>#N/A</v>
      </c>
      <c r="AM23" s="68" t="e">
        <f>NA()</f>
        <v>#N/A</v>
      </c>
      <c r="AN23" s="68" t="e">
        <f>NA()</f>
        <v>#N/A</v>
      </c>
      <c r="AO23" s="68" t="e">
        <f>NA()</f>
        <v>#N/A</v>
      </c>
      <c r="AP23" s="63"/>
    </row>
    <row r="24" spans="2:42" x14ac:dyDescent="0.25">
      <c r="B24" s="64"/>
      <c r="C24" s="65"/>
      <c r="D24" s="104" t="s">
        <v>836</v>
      </c>
      <c r="E24" s="67" t="s">
        <v>270</v>
      </c>
      <c r="F24" s="67">
        <v>172971566.66666669</v>
      </c>
      <c r="G24" s="67">
        <v>113391303.33333333</v>
      </c>
      <c r="H24" s="67">
        <v>116580463.33333333</v>
      </c>
      <c r="I24" s="67">
        <v>61409756.666666672</v>
      </c>
      <c r="J24" s="67">
        <v>58506756.666666672</v>
      </c>
      <c r="K24" s="67">
        <v>59964196.666666672</v>
      </c>
      <c r="L24" s="67">
        <v>3265146.6666666665</v>
      </c>
      <c r="M24" s="67">
        <v>3618693.3333333335</v>
      </c>
      <c r="N24" s="67">
        <v>1914360.0000000002</v>
      </c>
      <c r="O24" s="67">
        <v>10569226.666666666</v>
      </c>
      <c r="P24" s="67">
        <v>14385993.333333334</v>
      </c>
      <c r="Q24" s="67">
        <v>8733326.666666666</v>
      </c>
      <c r="R24" s="67">
        <v>7868083.333333333</v>
      </c>
      <c r="S24" s="67">
        <v>3012666.6666666665</v>
      </c>
      <c r="T24" s="67">
        <v>1164750</v>
      </c>
      <c r="U24" s="67">
        <v>1928916.6666666667</v>
      </c>
      <c r="V24" s="67">
        <v>36583.333333333328</v>
      </c>
      <c r="W24" s="67">
        <v>31833.333333333332</v>
      </c>
      <c r="X24" s="67">
        <v>36333.333333333336</v>
      </c>
      <c r="Y24" s="67">
        <v>2035666.6666666667</v>
      </c>
      <c r="Z24" s="67">
        <v>1581166.6666666667</v>
      </c>
      <c r="AA24" s="67">
        <v>1048750</v>
      </c>
      <c r="AB24" s="67">
        <v>5203583.333333333</v>
      </c>
      <c r="AC24" s="67">
        <v>1276878.4000000001</v>
      </c>
      <c r="AD24" s="68" t="e">
        <f>NA()</f>
        <v>#N/A</v>
      </c>
      <c r="AE24" s="68" t="e">
        <f>NA()</f>
        <v>#N/A</v>
      </c>
      <c r="AF24" s="68" t="e">
        <f>NA()</f>
        <v>#N/A</v>
      </c>
      <c r="AG24" s="68" t="e">
        <f>NA()</f>
        <v>#N/A</v>
      </c>
      <c r="AH24" s="68" t="e">
        <f>NA()</f>
        <v>#N/A</v>
      </c>
      <c r="AI24" s="68" t="e">
        <f>NA()</f>
        <v>#N/A</v>
      </c>
      <c r="AJ24" s="68" t="e">
        <f>NA()</f>
        <v>#N/A</v>
      </c>
      <c r="AK24" s="68" t="e">
        <f>NA()</f>
        <v>#N/A</v>
      </c>
      <c r="AL24" s="68" t="e">
        <f>NA()</f>
        <v>#N/A</v>
      </c>
      <c r="AM24" s="68" t="e">
        <f>NA()</f>
        <v>#N/A</v>
      </c>
      <c r="AN24" s="68" t="e">
        <f>NA()</f>
        <v>#N/A</v>
      </c>
      <c r="AO24" s="68" t="e">
        <f>NA()</f>
        <v>#N/A</v>
      </c>
      <c r="AP24" s="63"/>
    </row>
    <row r="25" spans="2:42" x14ac:dyDescent="0.25">
      <c r="B25" s="64"/>
      <c r="C25" s="65"/>
      <c r="D25" s="104" t="s">
        <v>837</v>
      </c>
      <c r="E25" s="67" t="s">
        <v>271</v>
      </c>
      <c r="F25" s="67">
        <v>1213213.5833333333</v>
      </c>
      <c r="G25" s="67">
        <v>1213182.45</v>
      </c>
      <c r="H25" s="67">
        <v>1254669.1333333333</v>
      </c>
      <c r="I25" s="67">
        <v>1230487.7166666666</v>
      </c>
      <c r="J25" s="67">
        <v>1690162.2833333332</v>
      </c>
      <c r="K25" s="67">
        <v>1904013.1333333331</v>
      </c>
      <c r="L25" s="67">
        <v>1847518.4</v>
      </c>
      <c r="M25" s="67">
        <v>1825960.6833333331</v>
      </c>
      <c r="N25" s="67">
        <v>1684240.8499999999</v>
      </c>
      <c r="O25" s="67">
        <v>1639184.7333333332</v>
      </c>
      <c r="P25" s="67">
        <v>1637202.0166666666</v>
      </c>
      <c r="Q25" s="67">
        <v>1623072.4333333331</v>
      </c>
      <c r="R25" s="67">
        <v>1652538.6166666667</v>
      </c>
      <c r="S25" s="67">
        <v>1588308.2999999998</v>
      </c>
      <c r="T25" s="67">
        <v>1557515.3166666667</v>
      </c>
      <c r="U25" s="67">
        <v>1710234.9166666665</v>
      </c>
      <c r="V25" s="67">
        <v>1833737.7666666666</v>
      </c>
      <c r="W25" s="67">
        <v>1857091.7833333334</v>
      </c>
      <c r="X25" s="67">
        <v>1954016.2333333334</v>
      </c>
      <c r="Y25" s="67">
        <v>1949555.75</v>
      </c>
      <c r="Z25" s="67">
        <v>1953020.2333333332</v>
      </c>
      <c r="AA25" s="67">
        <v>1897411.2666666666</v>
      </c>
      <c r="AB25" s="67">
        <v>1708468.9333333333</v>
      </c>
      <c r="AC25" s="67">
        <v>1726164.3833333335</v>
      </c>
      <c r="AD25" s="68" t="e">
        <f>NA()</f>
        <v>#N/A</v>
      </c>
      <c r="AE25" s="68" t="e">
        <f>NA()</f>
        <v>#N/A</v>
      </c>
      <c r="AF25" s="68" t="e">
        <f>NA()</f>
        <v>#N/A</v>
      </c>
      <c r="AG25" s="68" t="e">
        <f>NA()</f>
        <v>#N/A</v>
      </c>
      <c r="AH25" s="68" t="e">
        <f>NA()</f>
        <v>#N/A</v>
      </c>
      <c r="AI25" s="68" t="e">
        <f>NA()</f>
        <v>#N/A</v>
      </c>
      <c r="AJ25" s="68" t="e">
        <f>NA()</f>
        <v>#N/A</v>
      </c>
      <c r="AK25" s="68" t="e">
        <f>NA()</f>
        <v>#N/A</v>
      </c>
      <c r="AL25" s="68" t="e">
        <f>NA()</f>
        <v>#N/A</v>
      </c>
      <c r="AM25" s="68" t="e">
        <f>NA()</f>
        <v>#N/A</v>
      </c>
      <c r="AN25" s="68" t="e">
        <f>NA()</f>
        <v>#N/A</v>
      </c>
      <c r="AO25" s="68" t="e">
        <f>NA()</f>
        <v>#N/A</v>
      </c>
      <c r="AP25" s="63"/>
    </row>
    <row r="26" spans="2:42" x14ac:dyDescent="0.25">
      <c r="B26" s="64"/>
      <c r="C26" s="65"/>
      <c r="D26" s="104" t="s">
        <v>838</v>
      </c>
      <c r="E26" s="67" t="s">
        <v>272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7">
        <v>570000</v>
      </c>
      <c r="M26" s="67">
        <v>567000</v>
      </c>
      <c r="N26" s="67">
        <v>567000</v>
      </c>
      <c r="O26" s="67">
        <v>567000</v>
      </c>
      <c r="P26" s="67">
        <v>567000</v>
      </c>
      <c r="Q26" s="67">
        <v>567000</v>
      </c>
      <c r="R26" s="67">
        <v>567000</v>
      </c>
      <c r="S26" s="67">
        <v>567000</v>
      </c>
      <c r="T26" s="67">
        <v>567000</v>
      </c>
      <c r="U26" s="67">
        <v>567000</v>
      </c>
      <c r="V26" s="67">
        <v>567000</v>
      </c>
      <c r="W26" s="67">
        <v>567000</v>
      </c>
      <c r="X26" s="67">
        <v>748666.66666666674</v>
      </c>
      <c r="Y26" s="67">
        <v>620666.66666666663</v>
      </c>
      <c r="Z26" s="67">
        <v>823833.33333333337</v>
      </c>
      <c r="AA26" s="67">
        <v>568666.66666666663</v>
      </c>
      <c r="AB26" s="67">
        <v>568333.33333333337</v>
      </c>
      <c r="AC26" s="67">
        <v>568000</v>
      </c>
      <c r="AD26" s="68" t="e">
        <f>NA()</f>
        <v>#N/A</v>
      </c>
      <c r="AE26" s="68" t="e">
        <f>NA()</f>
        <v>#N/A</v>
      </c>
      <c r="AF26" s="68" t="e">
        <f>NA()</f>
        <v>#N/A</v>
      </c>
      <c r="AG26" s="68" t="e">
        <f>NA()</f>
        <v>#N/A</v>
      </c>
      <c r="AH26" s="68" t="e">
        <f>NA()</f>
        <v>#N/A</v>
      </c>
      <c r="AI26" s="68" t="e">
        <f>NA()</f>
        <v>#N/A</v>
      </c>
      <c r="AJ26" s="68" t="e">
        <f>NA()</f>
        <v>#N/A</v>
      </c>
      <c r="AK26" s="68" t="e">
        <f>NA()</f>
        <v>#N/A</v>
      </c>
      <c r="AL26" s="68" t="e">
        <f>NA()</f>
        <v>#N/A</v>
      </c>
      <c r="AM26" s="68" t="e">
        <f>NA()</f>
        <v>#N/A</v>
      </c>
      <c r="AN26" s="68" t="e">
        <f>NA()</f>
        <v>#N/A</v>
      </c>
      <c r="AO26" s="68" t="e">
        <f>NA()</f>
        <v>#N/A</v>
      </c>
      <c r="AP26" s="63"/>
    </row>
    <row r="27" spans="2:42" x14ac:dyDescent="0.25">
      <c r="B27" s="64"/>
      <c r="C27" s="65"/>
      <c r="D27" s="104" t="s">
        <v>839</v>
      </c>
      <c r="E27" s="67" t="s">
        <v>273</v>
      </c>
      <c r="F27" s="67">
        <v>103093.53333333333</v>
      </c>
      <c r="G27" s="67">
        <v>118952.46666666666</v>
      </c>
      <c r="H27" s="67">
        <v>117821.31666666665</v>
      </c>
      <c r="I27" s="67">
        <v>72556.133333333331</v>
      </c>
      <c r="J27" s="67">
        <v>59489</v>
      </c>
      <c r="K27" s="67">
        <v>65982.516666666663</v>
      </c>
      <c r="L27" s="67">
        <v>84965.066666666666</v>
      </c>
      <c r="M27" s="67">
        <v>97931.266666666677</v>
      </c>
      <c r="N27" s="67">
        <f>((22574.89+37059.15)/210)*350</f>
        <v>99390.06666666668</v>
      </c>
      <c r="O27" s="67">
        <f>((60654.95+23175.97)/210)*350</f>
        <v>139718.19999999998</v>
      </c>
      <c r="P27" s="67">
        <f>((64480.61+18770.41)/210)*350</f>
        <v>138751.70000000001</v>
      </c>
      <c r="Q27" s="67">
        <f>((31863.1+18664.74)/210)*350</f>
        <v>84213.066666666651</v>
      </c>
      <c r="R27" s="67">
        <f>((73890.43+15271.93)/210)*350</f>
        <v>148603.93333333332</v>
      </c>
      <c r="S27" s="67">
        <f>((219856.37+2965.08)/210)*350</f>
        <v>371369.08333333331</v>
      </c>
      <c r="T27" s="67">
        <f>((145195.95+2957.85)/210)*350</f>
        <v>246923</v>
      </c>
      <c r="U27" s="67">
        <f>((128582.15+2730.2)/210)*350</f>
        <v>218853.91666666669</v>
      </c>
      <c r="V27" s="67">
        <f>((126769.63+2730.2)/210)*350</f>
        <v>215833.05</v>
      </c>
      <c r="W27" s="67">
        <f>((105383.32+2580.76)/210)*350</f>
        <v>179940.13333333336</v>
      </c>
      <c r="X27" s="67">
        <f>((131587.84+2580.76)/210)*350</f>
        <v>223614.33333333334</v>
      </c>
      <c r="Y27" s="67">
        <f>((105204.84+2580.76)/210)*350</f>
        <v>179642.66666666663</v>
      </c>
      <c r="Z27" s="67">
        <f>((100128.36+553.38)/210)*350</f>
        <v>167802.9</v>
      </c>
      <c r="AA27" s="67">
        <f>((88566.84+553.38)/210)*350</f>
        <v>148533.70000000001</v>
      </c>
      <c r="AB27" s="67">
        <f>((82453.84+553.38)/210)*350</f>
        <v>138345.36666666667</v>
      </c>
      <c r="AC27" s="67">
        <f>((82140.84+553.38)/210)*350</f>
        <v>137823.69999999998</v>
      </c>
      <c r="AD27" s="68" t="e">
        <f>NA()</f>
        <v>#N/A</v>
      </c>
      <c r="AE27" s="68" t="e">
        <f>NA()</f>
        <v>#N/A</v>
      </c>
      <c r="AF27" s="68" t="e">
        <f>NA()</f>
        <v>#N/A</v>
      </c>
      <c r="AG27" s="68" t="e">
        <f>NA()</f>
        <v>#N/A</v>
      </c>
      <c r="AH27" s="68" t="e">
        <f>NA()</f>
        <v>#N/A</v>
      </c>
      <c r="AI27" s="68" t="e">
        <f>NA()</f>
        <v>#N/A</v>
      </c>
      <c r="AJ27" s="68" t="e">
        <f>NA()</f>
        <v>#N/A</v>
      </c>
      <c r="AK27" s="68" t="e">
        <f>NA()</f>
        <v>#N/A</v>
      </c>
      <c r="AL27" s="68" t="e">
        <f>NA()</f>
        <v>#N/A</v>
      </c>
      <c r="AM27" s="68" t="e">
        <f>NA()</f>
        <v>#N/A</v>
      </c>
      <c r="AN27" s="68" t="e">
        <f>NA()</f>
        <v>#N/A</v>
      </c>
      <c r="AO27" s="68" t="e">
        <f>NA()</f>
        <v>#N/A</v>
      </c>
      <c r="AP27" s="63"/>
    </row>
    <row r="28" spans="2:42" x14ac:dyDescent="0.25">
      <c r="B28" s="64"/>
      <c r="C28" s="65"/>
      <c r="D28" s="104" t="s">
        <v>840</v>
      </c>
      <c r="E28" s="67" t="s">
        <v>274</v>
      </c>
      <c r="F28" s="67">
        <v>0</v>
      </c>
      <c r="G28" s="67">
        <v>0</v>
      </c>
      <c r="H28" s="67">
        <v>0</v>
      </c>
      <c r="I28" s="67">
        <v>0</v>
      </c>
      <c r="J28" s="67">
        <v>0</v>
      </c>
      <c r="K28" s="67">
        <v>0</v>
      </c>
      <c r="L28" s="67">
        <v>0</v>
      </c>
      <c r="M28" s="67">
        <v>0</v>
      </c>
      <c r="N28" s="67">
        <v>0</v>
      </c>
      <c r="O28" s="67">
        <v>0</v>
      </c>
      <c r="P28" s="67">
        <v>0</v>
      </c>
      <c r="Q28" s="67">
        <v>12787.033333333335</v>
      </c>
      <c r="R28" s="67">
        <v>9583.2166666666672</v>
      </c>
      <c r="S28" s="67">
        <v>7706.0999999999995</v>
      </c>
      <c r="T28" s="67">
        <v>6421.7500000000009</v>
      </c>
      <c r="U28" s="67">
        <v>221.11666666666667</v>
      </c>
      <c r="V28" s="67">
        <v>221.11666666666667</v>
      </c>
      <c r="W28" s="67">
        <v>221.11666666666667</v>
      </c>
      <c r="X28" s="67">
        <v>221.11666666666667</v>
      </c>
      <c r="Y28" s="67">
        <v>0</v>
      </c>
      <c r="Z28" s="67">
        <v>0</v>
      </c>
      <c r="AA28" s="67">
        <v>0</v>
      </c>
      <c r="AB28" s="67">
        <v>6228.8666666666668</v>
      </c>
      <c r="AC28" s="67">
        <v>4544.6333333333332</v>
      </c>
      <c r="AD28" s="68" t="e">
        <f>NA()</f>
        <v>#N/A</v>
      </c>
      <c r="AE28" s="68" t="e">
        <f>NA()</f>
        <v>#N/A</v>
      </c>
      <c r="AF28" s="68" t="e">
        <f>NA()</f>
        <v>#N/A</v>
      </c>
      <c r="AG28" s="68" t="e">
        <f>NA()</f>
        <v>#N/A</v>
      </c>
      <c r="AH28" s="68" t="e">
        <f>NA()</f>
        <v>#N/A</v>
      </c>
      <c r="AI28" s="68" t="e">
        <f>NA()</f>
        <v>#N/A</v>
      </c>
      <c r="AJ28" s="68" t="e">
        <f>NA()</f>
        <v>#N/A</v>
      </c>
      <c r="AK28" s="68" t="e">
        <f>NA()</f>
        <v>#N/A</v>
      </c>
      <c r="AL28" s="68" t="e">
        <f>NA()</f>
        <v>#N/A</v>
      </c>
      <c r="AM28" s="68" t="e">
        <f>NA()</f>
        <v>#N/A</v>
      </c>
      <c r="AN28" s="68" t="e">
        <f>NA()</f>
        <v>#N/A</v>
      </c>
      <c r="AO28" s="68" t="e">
        <f>NA()</f>
        <v>#N/A</v>
      </c>
      <c r="AP28" s="63"/>
    </row>
    <row r="29" spans="2:42" x14ac:dyDescent="0.25">
      <c r="B29" s="64"/>
      <c r="C29" s="65"/>
      <c r="D29" s="104" t="s">
        <v>841</v>
      </c>
      <c r="E29" s="67" t="s">
        <v>275</v>
      </c>
      <c r="F29" s="67">
        <f>((4140390.78+32)/210)*350</f>
        <v>6900704.6333333328</v>
      </c>
      <c r="G29" s="67">
        <v>7047315.6333333328</v>
      </c>
      <c r="H29" s="67">
        <v>7160917.2999999998</v>
      </c>
      <c r="I29" s="67">
        <v>8209508.7333333343</v>
      </c>
      <c r="J29" s="67">
        <v>7968868.3999999994</v>
      </c>
      <c r="K29" s="67">
        <v>8818172.7333333325</v>
      </c>
      <c r="L29" s="67">
        <v>7874611.8999999994</v>
      </c>
      <c r="M29" s="67">
        <v>7155644.7333333325</v>
      </c>
      <c r="N29" s="67">
        <v>7842195.5666666664</v>
      </c>
      <c r="O29" s="67">
        <v>7083839.833333334</v>
      </c>
      <c r="P29" s="67">
        <v>6723272.9999999991</v>
      </c>
      <c r="Q29" s="67">
        <v>7194762.5</v>
      </c>
      <c r="R29" s="67">
        <v>6490527.833333334</v>
      </c>
      <c r="S29" s="67">
        <v>6193644.5000000009</v>
      </c>
      <c r="T29" s="67">
        <v>6013213.3833333338</v>
      </c>
      <c r="U29" s="67">
        <v>7214004.166666667</v>
      </c>
      <c r="V29" s="67">
        <v>6928764.75</v>
      </c>
      <c r="W29" s="67">
        <v>5904976.5</v>
      </c>
      <c r="X29" s="67">
        <v>5803460.0166666666</v>
      </c>
      <c r="Y29" s="67">
        <v>5689090.1833333327</v>
      </c>
      <c r="Z29" s="67">
        <v>6385831.7666666666</v>
      </c>
      <c r="AA29" s="67">
        <v>6971555.7166666668</v>
      </c>
      <c r="AB29" s="67">
        <v>7289324.7000000002</v>
      </c>
      <c r="AC29" s="67">
        <v>7820109.4839999992</v>
      </c>
      <c r="AD29" s="68" t="e">
        <f>NA()</f>
        <v>#N/A</v>
      </c>
      <c r="AE29" s="68" t="e">
        <f>NA()</f>
        <v>#N/A</v>
      </c>
      <c r="AF29" s="68" t="e">
        <f>NA()</f>
        <v>#N/A</v>
      </c>
      <c r="AG29" s="68" t="e">
        <f>NA()</f>
        <v>#N/A</v>
      </c>
      <c r="AH29" s="68" t="e">
        <f>NA()</f>
        <v>#N/A</v>
      </c>
      <c r="AI29" s="68" t="e">
        <f>NA()</f>
        <v>#N/A</v>
      </c>
      <c r="AJ29" s="68" t="e">
        <f>NA()</f>
        <v>#N/A</v>
      </c>
      <c r="AK29" s="68" t="e">
        <f>NA()</f>
        <v>#N/A</v>
      </c>
      <c r="AL29" s="68" t="e">
        <f>NA()</f>
        <v>#N/A</v>
      </c>
      <c r="AM29" s="68" t="e">
        <f>NA()</f>
        <v>#N/A</v>
      </c>
      <c r="AN29" s="68" t="e">
        <f>NA()</f>
        <v>#N/A</v>
      </c>
      <c r="AO29" s="68" t="e">
        <f>NA()</f>
        <v>#N/A</v>
      </c>
      <c r="AP29" s="63"/>
    </row>
    <row r="30" spans="2:42" s="72" customFormat="1" x14ac:dyDescent="0.25">
      <c r="B30" s="64"/>
      <c r="C30" s="65"/>
      <c r="D30" s="69" t="s">
        <v>843</v>
      </c>
      <c r="E30" s="65" t="s">
        <v>276</v>
      </c>
      <c r="F30" s="67">
        <f t="shared" ref="F30:AC30" si="0">((SUM(F3:F23)+SUM(F27:F29)+F25)/210)*350</f>
        <v>75266782.144555554</v>
      </c>
      <c r="G30" s="67">
        <f t="shared" si="0"/>
        <v>77856955.956694439</v>
      </c>
      <c r="H30" s="67">
        <f t="shared" si="0"/>
        <v>76708608.24594444</v>
      </c>
      <c r="I30" s="67">
        <f t="shared" si="0"/>
        <v>84254623.912305564</v>
      </c>
      <c r="J30" s="67">
        <f t="shared" si="0"/>
        <v>80825778.038111106</v>
      </c>
      <c r="K30" s="67">
        <f t="shared" si="0"/>
        <v>87098298.215722203</v>
      </c>
      <c r="L30" s="67">
        <f t="shared" si="0"/>
        <v>84136660.223583326</v>
      </c>
      <c r="M30" s="67">
        <f t="shared" si="0"/>
        <v>72494726.173083335</v>
      </c>
      <c r="N30" s="67">
        <f t="shared" si="0"/>
        <v>66320846.876000002</v>
      </c>
      <c r="O30" s="67">
        <f t="shared" si="0"/>
        <v>63102068.90144445</v>
      </c>
      <c r="P30" s="67">
        <f t="shared" si="0"/>
        <v>62398442.663749978</v>
      </c>
      <c r="Q30" s="67">
        <f t="shared" si="0"/>
        <v>77443236.743555546</v>
      </c>
      <c r="R30" s="67">
        <f t="shared" si="0"/>
        <v>67370564.899777785</v>
      </c>
      <c r="S30" s="67">
        <f t="shared" si="0"/>
        <v>60874037.143805563</v>
      </c>
      <c r="T30" s="67">
        <f t="shared" si="0"/>
        <v>51117489.535361119</v>
      </c>
      <c r="U30" s="67">
        <f t="shared" si="0"/>
        <v>70041680.070833325</v>
      </c>
      <c r="V30" s="67">
        <f t="shared" si="0"/>
        <v>63340117.531083338</v>
      </c>
      <c r="W30" s="67">
        <f t="shared" si="0"/>
        <v>72162634.30027777</v>
      </c>
      <c r="X30" s="67">
        <f t="shared" si="0"/>
        <v>67742028.621138901</v>
      </c>
      <c r="Y30" s="67">
        <f t="shared" si="0"/>
        <v>73145561.878250003</v>
      </c>
      <c r="Z30" s="67">
        <f t="shared" si="0"/>
        <v>71076009.419166669</v>
      </c>
      <c r="AA30" s="67">
        <f t="shared" si="0"/>
        <v>79505966.540055543</v>
      </c>
      <c r="AB30" s="67">
        <f t="shared" si="0"/>
        <v>78875779.180416644</v>
      </c>
      <c r="AC30" s="67">
        <f t="shared" si="0"/>
        <v>81386803.077083334</v>
      </c>
      <c r="AD30" s="70" t="e">
        <f t="shared" ref="AD30:AO30" si="1">SUM(AD3:AD29)</f>
        <v>#N/A</v>
      </c>
      <c r="AE30" s="70" t="e">
        <f t="shared" si="1"/>
        <v>#N/A</v>
      </c>
      <c r="AF30" s="70" t="e">
        <f t="shared" si="1"/>
        <v>#N/A</v>
      </c>
      <c r="AG30" s="70" t="e">
        <f t="shared" si="1"/>
        <v>#N/A</v>
      </c>
      <c r="AH30" s="70" t="e">
        <f t="shared" si="1"/>
        <v>#N/A</v>
      </c>
      <c r="AI30" s="70" t="e">
        <f t="shared" si="1"/>
        <v>#N/A</v>
      </c>
      <c r="AJ30" s="70" t="e">
        <f t="shared" si="1"/>
        <v>#N/A</v>
      </c>
      <c r="AK30" s="70" t="e">
        <f t="shared" si="1"/>
        <v>#N/A</v>
      </c>
      <c r="AL30" s="70" t="e">
        <f t="shared" si="1"/>
        <v>#N/A</v>
      </c>
      <c r="AM30" s="70" t="e">
        <f t="shared" si="1"/>
        <v>#N/A</v>
      </c>
      <c r="AN30" s="70" t="e">
        <f t="shared" si="1"/>
        <v>#N/A</v>
      </c>
      <c r="AO30" s="70" t="e">
        <f t="shared" si="1"/>
        <v>#N/A</v>
      </c>
      <c r="AP30" s="71"/>
    </row>
    <row r="31" spans="2:42" x14ac:dyDescent="0.25">
      <c r="B31" s="64"/>
      <c r="C31" s="65" t="s">
        <v>140</v>
      </c>
      <c r="D31" s="66" t="s">
        <v>815</v>
      </c>
      <c r="E31" s="67" t="s">
        <v>278</v>
      </c>
      <c r="F31" s="68">
        <v>196.69936572174245</v>
      </c>
      <c r="G31" s="68">
        <v>184.23317097856176</v>
      </c>
      <c r="H31" s="68">
        <v>182.7997075623752</v>
      </c>
      <c r="I31" s="68">
        <v>211.95479786640593</v>
      </c>
      <c r="J31" s="68">
        <v>255.17199362021489</v>
      </c>
      <c r="K31" s="68">
        <v>229.82127497635929</v>
      </c>
      <c r="L31" s="68">
        <v>169.66691044697879</v>
      </c>
      <c r="M31" s="68">
        <v>161.46666291020577</v>
      </c>
      <c r="N31" s="68">
        <v>184.00203307355494</v>
      </c>
      <c r="O31" s="68">
        <v>169.08625624317523</v>
      </c>
      <c r="P31" s="68">
        <v>151.55794520896393</v>
      </c>
      <c r="Q31" s="68">
        <v>151.44829404585596</v>
      </c>
      <c r="R31" s="68">
        <v>166.15181579915389</v>
      </c>
      <c r="S31" s="68">
        <v>111.22971307936145</v>
      </c>
      <c r="T31" s="68">
        <v>122.49305826603705</v>
      </c>
      <c r="U31" s="68">
        <v>116.84929103135158</v>
      </c>
      <c r="V31" s="68">
        <v>125.17623555104971</v>
      </c>
      <c r="W31" s="68">
        <v>281.86280541477902</v>
      </c>
      <c r="X31" s="68">
        <v>95.235334508742355</v>
      </c>
      <c r="Y31" s="68">
        <v>93.996063379106246</v>
      </c>
      <c r="Z31" s="68">
        <v>129.69424306334614</v>
      </c>
      <c r="AA31" s="68">
        <v>118.75801005697079</v>
      </c>
      <c r="AB31" s="68">
        <v>124.21887412921814</v>
      </c>
      <c r="AC31" s="68">
        <v>112.85758781134423</v>
      </c>
      <c r="AD31" s="68" t="e">
        <f>NA()</f>
        <v>#N/A</v>
      </c>
      <c r="AE31" s="68" t="e">
        <f>NA()</f>
        <v>#N/A</v>
      </c>
      <c r="AF31" s="68" t="e">
        <f>NA()</f>
        <v>#N/A</v>
      </c>
      <c r="AG31" s="68" t="e">
        <f>NA()</f>
        <v>#N/A</v>
      </c>
      <c r="AH31" s="68" t="e">
        <f>NA()</f>
        <v>#N/A</v>
      </c>
      <c r="AI31" s="68" t="e">
        <f>NA()</f>
        <v>#N/A</v>
      </c>
      <c r="AJ31" s="68" t="e">
        <f>NA()</f>
        <v>#N/A</v>
      </c>
      <c r="AK31" s="68" t="e">
        <f>NA()</f>
        <v>#N/A</v>
      </c>
      <c r="AL31" s="68" t="e">
        <f>NA()</f>
        <v>#N/A</v>
      </c>
      <c r="AM31" s="68" t="e">
        <f>NA()</f>
        <v>#N/A</v>
      </c>
      <c r="AN31" s="68" t="e">
        <f>NA()</f>
        <v>#N/A</v>
      </c>
      <c r="AO31" s="68" t="e">
        <f>NA()</f>
        <v>#N/A</v>
      </c>
      <c r="AP31" s="63"/>
    </row>
    <row r="32" spans="2:42" x14ac:dyDescent="0.25">
      <c r="B32" s="64"/>
      <c r="C32" s="65"/>
      <c r="D32" s="66" t="s">
        <v>824</v>
      </c>
      <c r="E32" s="67" t="s">
        <v>279</v>
      </c>
      <c r="F32" s="68">
        <v>86.033535528282854</v>
      </c>
      <c r="G32" s="68">
        <v>76.717508002056533</v>
      </c>
      <c r="H32" s="68">
        <v>95.691564544259421</v>
      </c>
      <c r="I32" s="68">
        <v>101.50519531111935</v>
      </c>
      <c r="J32" s="68">
        <v>102.94544303334932</v>
      </c>
      <c r="K32" s="68">
        <v>105.99024598058776</v>
      </c>
      <c r="L32" s="68">
        <v>114.0250526794983</v>
      </c>
      <c r="M32" s="68">
        <v>109.48533511814759</v>
      </c>
      <c r="N32" s="68">
        <v>66.257674438297826</v>
      </c>
      <c r="O32" s="68">
        <v>67.226702758389166</v>
      </c>
      <c r="P32" s="68">
        <v>76.851705540026359</v>
      </c>
      <c r="Q32" s="68">
        <v>88.022370695702577</v>
      </c>
      <c r="R32" s="68">
        <v>72.39701276968168</v>
      </c>
      <c r="S32" s="68">
        <v>61.889574414203388</v>
      </c>
      <c r="T32" s="68">
        <v>66.005726191281383</v>
      </c>
      <c r="U32" s="68">
        <v>56.765746202096949</v>
      </c>
      <c r="V32" s="68">
        <v>60.683894868257426</v>
      </c>
      <c r="W32" s="68">
        <v>114.59973805832875</v>
      </c>
      <c r="X32" s="68">
        <v>52.034477992123541</v>
      </c>
      <c r="Y32" s="68">
        <v>64.969093737065592</v>
      </c>
      <c r="Z32" s="68">
        <v>69.494342682234759</v>
      </c>
      <c r="AA32" s="68">
        <v>85.163759405326203</v>
      </c>
      <c r="AB32" s="68">
        <v>63.331626854993928</v>
      </c>
      <c r="AC32" s="68">
        <v>73.251279681462719</v>
      </c>
      <c r="AD32" s="68" t="e">
        <f>NA()</f>
        <v>#N/A</v>
      </c>
      <c r="AE32" s="68" t="e">
        <f>NA()</f>
        <v>#N/A</v>
      </c>
      <c r="AF32" s="68" t="e">
        <f>NA()</f>
        <v>#N/A</v>
      </c>
      <c r="AG32" s="68" t="e">
        <f>NA()</f>
        <v>#N/A</v>
      </c>
      <c r="AH32" s="68" t="e">
        <f>NA()</f>
        <v>#N/A</v>
      </c>
      <c r="AI32" s="68" t="e">
        <f>NA()</f>
        <v>#N/A</v>
      </c>
      <c r="AJ32" s="68" t="e">
        <f>NA()</f>
        <v>#N/A</v>
      </c>
      <c r="AK32" s="68" t="e">
        <f>NA()</f>
        <v>#N/A</v>
      </c>
      <c r="AL32" s="68" t="e">
        <f>NA()</f>
        <v>#N/A</v>
      </c>
      <c r="AM32" s="68" t="e">
        <f>NA()</f>
        <v>#N/A</v>
      </c>
      <c r="AN32" s="68" t="e">
        <f>NA()</f>
        <v>#N/A</v>
      </c>
      <c r="AO32" s="68" t="e">
        <f>NA()</f>
        <v>#N/A</v>
      </c>
      <c r="AP32" s="63"/>
    </row>
    <row r="33" spans="2:42" x14ac:dyDescent="0.25">
      <c r="B33" s="64"/>
      <c r="C33" s="65"/>
      <c r="D33" s="66" t="s">
        <v>816</v>
      </c>
      <c r="E33" s="67" t="s">
        <v>280</v>
      </c>
      <c r="F33" s="68">
        <v>290.76371878580079</v>
      </c>
      <c r="G33" s="68">
        <v>257.69490524110233</v>
      </c>
      <c r="H33" s="68">
        <v>254.95611032033131</v>
      </c>
      <c r="I33" s="68">
        <v>211.1843563513701</v>
      </c>
      <c r="J33" s="68">
        <v>228.42168800584287</v>
      </c>
      <c r="K33" s="68">
        <v>172.78707892545526</v>
      </c>
      <c r="L33" s="68">
        <v>146.73499270424352</v>
      </c>
      <c r="M33" s="68">
        <v>148.48005013903892</v>
      </c>
      <c r="N33" s="68">
        <v>195.31339190703295</v>
      </c>
      <c r="O33" s="68">
        <v>186.69471426581566</v>
      </c>
      <c r="P33" s="68">
        <v>210.85571459498482</v>
      </c>
      <c r="Q33" s="68">
        <v>144.96884872461752</v>
      </c>
      <c r="R33" s="68">
        <v>234.67191198588284</v>
      </c>
      <c r="S33" s="68">
        <v>177.45084642729714</v>
      </c>
      <c r="T33" s="68">
        <v>216.404609278355</v>
      </c>
      <c r="U33" s="68">
        <v>178.77967178832822</v>
      </c>
      <c r="V33" s="68">
        <v>168.79820232045975</v>
      </c>
      <c r="W33" s="68">
        <v>577.19200257453815</v>
      </c>
      <c r="X33" s="68">
        <v>293.8269771195354</v>
      </c>
      <c r="Y33" s="68">
        <v>279.61750246308407</v>
      </c>
      <c r="Z33" s="68">
        <v>295.4685760203875</v>
      </c>
      <c r="AA33" s="68">
        <v>218.33988652917421</v>
      </c>
      <c r="AB33" s="68">
        <v>237.86224868830598</v>
      </c>
      <c r="AC33" s="68">
        <v>160.05649506264848</v>
      </c>
      <c r="AD33" s="68" t="e">
        <f>NA()</f>
        <v>#N/A</v>
      </c>
      <c r="AE33" s="68" t="e">
        <f>NA()</f>
        <v>#N/A</v>
      </c>
      <c r="AF33" s="68" t="e">
        <f>NA()</f>
        <v>#N/A</v>
      </c>
      <c r="AG33" s="68" t="e">
        <f>NA()</f>
        <v>#N/A</v>
      </c>
      <c r="AH33" s="68" t="e">
        <f>NA()</f>
        <v>#N/A</v>
      </c>
      <c r="AI33" s="68" t="e">
        <f>NA()</f>
        <v>#N/A</v>
      </c>
      <c r="AJ33" s="68" t="e">
        <f>NA()</f>
        <v>#N/A</v>
      </c>
      <c r="AK33" s="68" t="e">
        <f>NA()</f>
        <v>#N/A</v>
      </c>
      <c r="AL33" s="68" t="e">
        <f>NA()</f>
        <v>#N/A</v>
      </c>
      <c r="AM33" s="68" t="e">
        <f>NA()</f>
        <v>#N/A</v>
      </c>
      <c r="AN33" s="68" t="e">
        <f>NA()</f>
        <v>#N/A</v>
      </c>
      <c r="AO33" s="68" t="e">
        <f>NA()</f>
        <v>#N/A</v>
      </c>
      <c r="AP33" s="63"/>
    </row>
    <row r="34" spans="2:42" x14ac:dyDescent="0.25">
      <c r="B34" s="64"/>
      <c r="C34" s="65"/>
      <c r="D34" s="66" t="s">
        <v>817</v>
      </c>
      <c r="E34" s="67" t="s">
        <v>281</v>
      </c>
      <c r="F34" s="68">
        <v>79.979266060861647</v>
      </c>
      <c r="G34" s="68">
        <v>60.356969780765532</v>
      </c>
      <c r="H34" s="68">
        <v>61.85279736562741</v>
      </c>
      <c r="I34" s="68">
        <v>60.370141601698663</v>
      </c>
      <c r="J34" s="68">
        <v>50.476425471820782</v>
      </c>
      <c r="K34" s="68">
        <v>57.529627985983325</v>
      </c>
      <c r="L34" s="68">
        <v>55.038399096035448</v>
      </c>
      <c r="M34" s="68">
        <v>57.524720170835664</v>
      </c>
      <c r="N34" s="68">
        <v>65.049965804363481</v>
      </c>
      <c r="O34" s="68">
        <v>61.98990292977323</v>
      </c>
      <c r="P34" s="68">
        <v>60.579142678381302</v>
      </c>
      <c r="Q34" s="68">
        <v>60.572314864417081</v>
      </c>
      <c r="R34" s="68">
        <v>81.279214837411558</v>
      </c>
      <c r="S34" s="68">
        <v>46.476466409807074</v>
      </c>
      <c r="T34" s="68">
        <v>43.242637789176463</v>
      </c>
      <c r="U34" s="68">
        <v>33.475175662665066</v>
      </c>
      <c r="V34" s="68">
        <v>52.034927750799007</v>
      </c>
      <c r="W34" s="68">
        <v>72.757765301812483</v>
      </c>
      <c r="X34" s="68">
        <v>38.998674930979611</v>
      </c>
      <c r="Y34" s="68">
        <v>33.830145351029998</v>
      </c>
      <c r="Z34" s="68">
        <v>55.48124059677999</v>
      </c>
      <c r="AA34" s="68">
        <v>35.555316030661714</v>
      </c>
      <c r="AB34" s="68">
        <v>45.749230315924279</v>
      </c>
      <c r="AC34" s="68">
        <v>43.165476589448737</v>
      </c>
      <c r="AD34" s="68" t="e">
        <f>NA()</f>
        <v>#N/A</v>
      </c>
      <c r="AE34" s="68" t="e">
        <f>NA()</f>
        <v>#N/A</v>
      </c>
      <c r="AF34" s="68" t="e">
        <f>NA()</f>
        <v>#N/A</v>
      </c>
      <c r="AG34" s="68" t="e">
        <f>NA()</f>
        <v>#N/A</v>
      </c>
      <c r="AH34" s="68" t="e">
        <f>NA()</f>
        <v>#N/A</v>
      </c>
      <c r="AI34" s="68" t="e">
        <f>NA()</f>
        <v>#N/A</v>
      </c>
      <c r="AJ34" s="68" t="e">
        <f>NA()</f>
        <v>#N/A</v>
      </c>
      <c r="AK34" s="68" t="e">
        <f>NA()</f>
        <v>#N/A</v>
      </c>
      <c r="AL34" s="68" t="e">
        <f>NA()</f>
        <v>#N/A</v>
      </c>
      <c r="AM34" s="68" t="e">
        <f>NA()</f>
        <v>#N/A</v>
      </c>
      <c r="AN34" s="68" t="e">
        <f>NA()</f>
        <v>#N/A</v>
      </c>
      <c r="AO34" s="68" t="e">
        <f>NA()</f>
        <v>#N/A</v>
      </c>
      <c r="AP34" s="63"/>
    </row>
    <row r="35" spans="2:42" x14ac:dyDescent="0.25">
      <c r="B35" s="64"/>
      <c r="C35" s="65"/>
      <c r="D35" s="104" t="s">
        <v>818</v>
      </c>
      <c r="E35" s="67" t="s">
        <v>282</v>
      </c>
      <c r="F35" s="68">
        <v>190.25589445870739</v>
      </c>
      <c r="G35" s="68">
        <v>158.75159856919117</v>
      </c>
      <c r="H35" s="68">
        <v>130.65997720258721</v>
      </c>
      <c r="I35" s="68">
        <v>170.18804814665543</v>
      </c>
      <c r="J35" s="68">
        <v>279.8914681655923</v>
      </c>
      <c r="K35" s="68">
        <v>248.62702113418283</v>
      </c>
      <c r="L35" s="68">
        <v>231.72865291881567</v>
      </c>
      <c r="M35" s="68">
        <v>244.61345917440465</v>
      </c>
      <c r="N35" s="68">
        <v>262.16250662741101</v>
      </c>
      <c r="O35" s="68">
        <v>219.11640534737674</v>
      </c>
      <c r="P35" s="68">
        <v>175.33625298213659</v>
      </c>
      <c r="Q35" s="68">
        <v>155.66019598891339</v>
      </c>
      <c r="R35" s="68">
        <v>202.99492330059357</v>
      </c>
      <c r="S35" s="68">
        <v>154.02096686392611</v>
      </c>
      <c r="T35" s="68">
        <v>125.949224747418</v>
      </c>
      <c r="U35" s="68">
        <v>171.20724796859159</v>
      </c>
      <c r="V35" s="68">
        <v>153.66453290899801</v>
      </c>
      <c r="W35" s="68">
        <v>462.67181551419662</v>
      </c>
      <c r="X35" s="68">
        <v>107.79674448764203</v>
      </c>
      <c r="Y35" s="68">
        <v>133.70004079612656</v>
      </c>
      <c r="Z35" s="68">
        <v>141.80641833532431</v>
      </c>
      <c r="AA35" s="68">
        <v>127.80006585338938</v>
      </c>
      <c r="AB35" s="68">
        <v>102.02129229851118</v>
      </c>
      <c r="AC35" s="68">
        <v>79.750309823392257</v>
      </c>
      <c r="AD35" s="68" t="e">
        <f>NA()</f>
        <v>#N/A</v>
      </c>
      <c r="AE35" s="68" t="e">
        <f>NA()</f>
        <v>#N/A</v>
      </c>
      <c r="AF35" s="68" t="e">
        <f>NA()</f>
        <v>#N/A</v>
      </c>
      <c r="AG35" s="68" t="e">
        <f>NA()</f>
        <v>#N/A</v>
      </c>
      <c r="AH35" s="68" t="e">
        <f>NA()</f>
        <v>#N/A</v>
      </c>
      <c r="AI35" s="68" t="e">
        <f>NA()</f>
        <v>#N/A</v>
      </c>
      <c r="AJ35" s="68" t="e">
        <f>NA()</f>
        <v>#N/A</v>
      </c>
      <c r="AK35" s="68" t="e">
        <f>NA()</f>
        <v>#N/A</v>
      </c>
      <c r="AL35" s="68" t="e">
        <f>NA()</f>
        <v>#N/A</v>
      </c>
      <c r="AM35" s="68" t="e">
        <f>NA()</f>
        <v>#N/A</v>
      </c>
      <c r="AN35" s="68" t="e">
        <f>NA()</f>
        <v>#N/A</v>
      </c>
      <c r="AO35" s="68" t="e">
        <f>NA()</f>
        <v>#N/A</v>
      </c>
      <c r="AP35" s="63"/>
    </row>
    <row r="36" spans="2:42" x14ac:dyDescent="0.25">
      <c r="B36" s="64"/>
      <c r="C36" s="65"/>
      <c r="D36" s="104" t="s">
        <v>819</v>
      </c>
      <c r="E36" s="67" t="s">
        <v>283</v>
      </c>
      <c r="F36" s="68">
        <v>162.83726230265106</v>
      </c>
      <c r="G36" s="68">
        <v>123.49785698067899</v>
      </c>
      <c r="H36" s="68">
        <v>113.07950156543052</v>
      </c>
      <c r="I36" s="68">
        <v>107.72620784139015</v>
      </c>
      <c r="J36" s="68">
        <v>105.11012462432126</v>
      </c>
      <c r="K36" s="68">
        <v>107.32829298743854</v>
      </c>
      <c r="L36" s="68">
        <v>116.13104168203894</v>
      </c>
      <c r="M36" s="68">
        <v>106.29379818488319</v>
      </c>
      <c r="N36" s="68">
        <v>115.40900539835575</v>
      </c>
      <c r="O36" s="68">
        <v>120.25947536827772</v>
      </c>
      <c r="P36" s="68">
        <v>132.53710355415799</v>
      </c>
      <c r="Q36" s="68">
        <v>104.57375029955438</v>
      </c>
      <c r="R36" s="68">
        <v>173.24124397738188</v>
      </c>
      <c r="S36" s="68">
        <v>119.05335333585647</v>
      </c>
      <c r="T36" s="68">
        <v>122.02465758471213</v>
      </c>
      <c r="U36" s="68">
        <v>145.20915092432034</v>
      </c>
      <c r="V36" s="68">
        <v>163.73225353817818</v>
      </c>
      <c r="W36" s="68">
        <v>318.63181140159298</v>
      </c>
      <c r="X36" s="68">
        <v>141.66994138416183</v>
      </c>
      <c r="Y36" s="68">
        <v>137.01766270149452</v>
      </c>
      <c r="Z36" s="68">
        <v>156.91685031826989</v>
      </c>
      <c r="AA36" s="68">
        <v>158.84058366348847</v>
      </c>
      <c r="AB36" s="68">
        <v>148.60615338910054</v>
      </c>
      <c r="AC36" s="68">
        <v>131.79328713544783</v>
      </c>
      <c r="AD36" s="68" t="e">
        <f>NA()</f>
        <v>#N/A</v>
      </c>
      <c r="AE36" s="68" t="e">
        <f>NA()</f>
        <v>#N/A</v>
      </c>
      <c r="AF36" s="68" t="e">
        <f>NA()</f>
        <v>#N/A</v>
      </c>
      <c r="AG36" s="68" t="e">
        <f>NA()</f>
        <v>#N/A</v>
      </c>
      <c r="AH36" s="68" t="e">
        <f>NA()</f>
        <v>#N/A</v>
      </c>
      <c r="AI36" s="68" t="e">
        <f>NA()</f>
        <v>#N/A</v>
      </c>
      <c r="AJ36" s="68" t="e">
        <f>NA()</f>
        <v>#N/A</v>
      </c>
      <c r="AK36" s="68" t="e">
        <f>NA()</f>
        <v>#N/A</v>
      </c>
      <c r="AL36" s="68" t="e">
        <f>NA()</f>
        <v>#N/A</v>
      </c>
      <c r="AM36" s="68" t="e">
        <f>NA()</f>
        <v>#N/A</v>
      </c>
      <c r="AN36" s="68" t="e">
        <f>NA()</f>
        <v>#N/A</v>
      </c>
      <c r="AO36" s="68" t="e">
        <f>NA()</f>
        <v>#N/A</v>
      </c>
      <c r="AP36" s="63"/>
    </row>
    <row r="37" spans="2:42" x14ac:dyDescent="0.25">
      <c r="B37" s="64"/>
      <c r="C37" s="65"/>
      <c r="D37" s="104" t="s">
        <v>820</v>
      </c>
      <c r="E37" s="67" t="s">
        <v>284</v>
      </c>
      <c r="F37" s="68">
        <v>28.883009116947495</v>
      </c>
      <c r="G37" s="68">
        <v>36.992874846821607</v>
      </c>
      <c r="H37" s="68">
        <v>108.97737857342591</v>
      </c>
      <c r="I37" s="68">
        <v>237.9377364186897</v>
      </c>
      <c r="J37" s="68">
        <v>315.24700177792141</v>
      </c>
      <c r="K37" s="68">
        <v>226.585993013349</v>
      </c>
      <c r="L37" s="68">
        <v>231.85734945008713</v>
      </c>
      <c r="M37" s="68">
        <v>359.59345271550501</v>
      </c>
      <c r="N37" s="68">
        <v>135.89908123359177</v>
      </c>
      <c r="O37" s="68">
        <v>110.81253479249973</v>
      </c>
      <c r="P37" s="68">
        <v>69.574384564021187</v>
      </c>
      <c r="Q37" s="68">
        <v>31.122084133796889</v>
      </c>
      <c r="R37" s="68">
        <v>33.643920576865838</v>
      </c>
      <c r="S37" s="68">
        <v>51.382284414296521</v>
      </c>
      <c r="T37" s="68">
        <v>94.110386259446656</v>
      </c>
      <c r="U37" s="68">
        <v>146.53820432799478</v>
      </c>
      <c r="V37" s="68">
        <v>211.42363055439142</v>
      </c>
      <c r="W37" s="68">
        <v>351.7640922729139</v>
      </c>
      <c r="X37" s="68">
        <v>112.84985483658652</v>
      </c>
      <c r="Y37" s="68">
        <v>200.82178235153864</v>
      </c>
      <c r="Z37" s="68">
        <v>220.53375072960065</v>
      </c>
      <c r="AA37" s="68">
        <v>138.72601380904229</v>
      </c>
      <c r="AB37" s="68">
        <v>85.726034232225913</v>
      </c>
      <c r="AC37" s="68">
        <v>28.351022161940406</v>
      </c>
      <c r="AD37" s="68" t="e">
        <f>NA()</f>
        <v>#N/A</v>
      </c>
      <c r="AE37" s="68" t="e">
        <f>NA()</f>
        <v>#N/A</v>
      </c>
      <c r="AF37" s="68" t="e">
        <f>NA()</f>
        <v>#N/A</v>
      </c>
      <c r="AG37" s="68" t="e">
        <f>NA()</f>
        <v>#N/A</v>
      </c>
      <c r="AH37" s="68" t="e">
        <f>NA()</f>
        <v>#N/A</v>
      </c>
      <c r="AI37" s="68" t="e">
        <f>NA()</f>
        <v>#N/A</v>
      </c>
      <c r="AJ37" s="68" t="e">
        <f>NA()</f>
        <v>#N/A</v>
      </c>
      <c r="AK37" s="68" t="e">
        <f>NA()</f>
        <v>#N/A</v>
      </c>
      <c r="AL37" s="68" t="e">
        <f>NA()</f>
        <v>#N/A</v>
      </c>
      <c r="AM37" s="68" t="e">
        <f>NA()</f>
        <v>#N/A</v>
      </c>
      <c r="AN37" s="68" t="e">
        <f>NA()</f>
        <v>#N/A</v>
      </c>
      <c r="AO37" s="68" t="e">
        <f>NA()</f>
        <v>#N/A</v>
      </c>
      <c r="AP37" s="63"/>
    </row>
    <row r="38" spans="2:42" x14ac:dyDescent="0.25">
      <c r="B38" s="64"/>
      <c r="C38" s="65"/>
      <c r="D38" s="104" t="s">
        <v>821</v>
      </c>
      <c r="E38" s="67" t="s">
        <v>285</v>
      </c>
      <c r="F38" s="68">
        <v>112.98863668186364</v>
      </c>
      <c r="G38" s="68">
        <v>96.000578176572319</v>
      </c>
      <c r="H38" s="68">
        <v>95.628337975702536</v>
      </c>
      <c r="I38" s="68">
        <v>103.32660867190906</v>
      </c>
      <c r="J38" s="68">
        <v>103.4563843065413</v>
      </c>
      <c r="K38" s="68">
        <v>115.54966094723197</v>
      </c>
      <c r="L38" s="68">
        <v>136.06212965719763</v>
      </c>
      <c r="M38" s="68">
        <v>136.59378198828574</v>
      </c>
      <c r="N38" s="68">
        <v>120.82811918735834</v>
      </c>
      <c r="O38" s="68">
        <v>99.231087555327974</v>
      </c>
      <c r="P38" s="68">
        <v>93.581826787596611</v>
      </c>
      <c r="Q38" s="68">
        <v>79.07036843298836</v>
      </c>
      <c r="R38" s="68">
        <v>92.433436666863258</v>
      </c>
      <c r="S38" s="68">
        <v>79.033835716506104</v>
      </c>
      <c r="T38" s="68">
        <v>78.257664578562654</v>
      </c>
      <c r="U38" s="68">
        <v>83.427063005106945</v>
      </c>
      <c r="V38" s="68">
        <v>85.121738276150609</v>
      </c>
      <c r="W38" s="68">
        <v>189.34147872947241</v>
      </c>
      <c r="X38" s="68">
        <v>98.830142932707233</v>
      </c>
      <c r="Y38" s="68">
        <v>123.76895846008478</v>
      </c>
      <c r="Z38" s="68">
        <v>112.40038606641552</v>
      </c>
      <c r="AA38" s="68">
        <v>99.361987778957442</v>
      </c>
      <c r="AB38" s="68">
        <v>94.281224399872869</v>
      </c>
      <c r="AC38" s="68">
        <v>87.753122776631415</v>
      </c>
      <c r="AD38" s="68" t="e">
        <f>NA()</f>
        <v>#N/A</v>
      </c>
      <c r="AE38" s="68" t="e">
        <f>NA()</f>
        <v>#N/A</v>
      </c>
      <c r="AF38" s="68" t="e">
        <f>NA()</f>
        <v>#N/A</v>
      </c>
      <c r="AG38" s="68" t="e">
        <f>NA()</f>
        <v>#N/A</v>
      </c>
      <c r="AH38" s="68" t="e">
        <f>NA()</f>
        <v>#N/A</v>
      </c>
      <c r="AI38" s="68" t="e">
        <f>NA()</f>
        <v>#N/A</v>
      </c>
      <c r="AJ38" s="68" t="e">
        <f>NA()</f>
        <v>#N/A</v>
      </c>
      <c r="AK38" s="68" t="e">
        <f>NA()</f>
        <v>#N/A</v>
      </c>
      <c r="AL38" s="68" t="e">
        <f>NA()</f>
        <v>#N/A</v>
      </c>
      <c r="AM38" s="68" t="e">
        <f>NA()</f>
        <v>#N/A</v>
      </c>
      <c r="AN38" s="68" t="e">
        <f>NA()</f>
        <v>#N/A</v>
      </c>
      <c r="AO38" s="68" t="e">
        <f>NA()</f>
        <v>#N/A</v>
      </c>
      <c r="AP38" s="63"/>
    </row>
    <row r="39" spans="2:42" x14ac:dyDescent="0.25">
      <c r="B39" s="64"/>
      <c r="C39" s="65"/>
      <c r="D39" s="104" t="s">
        <v>822</v>
      </c>
      <c r="E39" s="67" t="s">
        <v>286</v>
      </c>
      <c r="F39" s="68">
        <v>143.84304107909259</v>
      </c>
      <c r="G39" s="68">
        <v>114.04284887087435</v>
      </c>
      <c r="H39" s="68">
        <v>179.73815461346635</v>
      </c>
      <c r="I39" s="68">
        <v>138.7972027972028</v>
      </c>
      <c r="J39" s="68">
        <v>139.92481481481482</v>
      </c>
      <c r="K39" s="68">
        <v>137.01327433628319</v>
      </c>
      <c r="L39" s="68">
        <v>138.0722260990928</v>
      </c>
      <c r="M39" s="68">
        <v>131.78125</v>
      </c>
      <c r="N39" s="68">
        <v>133.96664249456128</v>
      </c>
      <c r="O39" s="68">
        <v>125.92383638928068</v>
      </c>
      <c r="P39" s="68">
        <v>129.62020360219265</v>
      </c>
      <c r="Q39" s="68">
        <v>139.94510135135135</v>
      </c>
      <c r="R39" s="68">
        <v>139.12997347480106</v>
      </c>
      <c r="S39" s="68">
        <v>129.12287334593572</v>
      </c>
      <c r="T39" s="68">
        <v>81.180642633228842</v>
      </c>
      <c r="U39" s="68">
        <v>57.938144329896907</v>
      </c>
      <c r="V39" s="68">
        <v>66.191823899371073</v>
      </c>
      <c r="W39" s="68">
        <v>126.19760479041915</v>
      </c>
      <c r="X39" s="68">
        <v>53.571428571428569</v>
      </c>
      <c r="Y39" s="68">
        <v>56.941724941724942</v>
      </c>
      <c r="Z39" s="68">
        <v>56.059701492537314</v>
      </c>
      <c r="AA39" s="68">
        <v>72.935697115384613</v>
      </c>
      <c r="AB39" s="68">
        <v>62.39391143911439</v>
      </c>
      <c r="AC39" s="68">
        <v>70.753597122302153</v>
      </c>
      <c r="AD39" s="68" t="e">
        <f>NA()</f>
        <v>#N/A</v>
      </c>
      <c r="AE39" s="68" t="e">
        <f>NA()</f>
        <v>#N/A</v>
      </c>
      <c r="AF39" s="68" t="e">
        <f>NA()</f>
        <v>#N/A</v>
      </c>
      <c r="AG39" s="68" t="e">
        <f>NA()</f>
        <v>#N/A</v>
      </c>
      <c r="AH39" s="68" t="e">
        <f>NA()</f>
        <v>#N/A</v>
      </c>
      <c r="AI39" s="68" t="e">
        <f>NA()</f>
        <v>#N/A</v>
      </c>
      <c r="AJ39" s="68" t="e">
        <f>NA()</f>
        <v>#N/A</v>
      </c>
      <c r="AK39" s="68" t="e">
        <f>NA()</f>
        <v>#N/A</v>
      </c>
      <c r="AL39" s="68" t="e">
        <f>NA()</f>
        <v>#N/A</v>
      </c>
      <c r="AM39" s="68" t="e">
        <f>NA()</f>
        <v>#N/A</v>
      </c>
      <c r="AN39" s="68" t="e">
        <f>NA()</f>
        <v>#N/A</v>
      </c>
      <c r="AO39" s="68" t="e">
        <f>NA()</f>
        <v>#N/A</v>
      </c>
      <c r="AP39" s="63"/>
    </row>
    <row r="40" spans="2:42" x14ac:dyDescent="0.25">
      <c r="B40" s="64"/>
      <c r="C40" s="65"/>
      <c r="D40" s="104" t="s">
        <v>823</v>
      </c>
      <c r="E40" s="67" t="s">
        <v>287</v>
      </c>
      <c r="F40" s="68">
        <v>183.94860873708282</v>
      </c>
      <c r="G40" s="68">
        <v>112.39185656808171</v>
      </c>
      <c r="H40" s="68">
        <v>98.812454281895938</v>
      </c>
      <c r="I40" s="68">
        <v>168.99439972220588</v>
      </c>
      <c r="J40" s="68">
        <v>142.60995121935537</v>
      </c>
      <c r="K40" s="68">
        <v>148.38190795402554</v>
      </c>
      <c r="L40" s="68">
        <v>144.4223040713502</v>
      </c>
      <c r="M40" s="68">
        <v>118.86757907415608</v>
      </c>
      <c r="N40" s="68">
        <v>128.0541048032874</v>
      </c>
      <c r="O40" s="68">
        <v>157.40859255815147</v>
      </c>
      <c r="P40" s="68">
        <v>155.74017719987424</v>
      </c>
      <c r="Q40" s="68">
        <v>63.408822610676381</v>
      </c>
      <c r="R40" s="68">
        <v>146.35485198110845</v>
      </c>
      <c r="S40" s="68">
        <v>69.894205141572456</v>
      </c>
      <c r="T40" s="68">
        <v>77.141924110145155</v>
      </c>
      <c r="U40" s="68">
        <v>134.08403638684103</v>
      </c>
      <c r="V40" s="68">
        <v>127.57718616666844</v>
      </c>
      <c r="W40" s="68">
        <v>202.66542811527637</v>
      </c>
      <c r="X40" s="68">
        <v>95.040259451412879</v>
      </c>
      <c r="Y40" s="68">
        <v>88.82680359102757</v>
      </c>
      <c r="Z40" s="68">
        <v>116.64609944914294</v>
      </c>
      <c r="AA40" s="68">
        <v>120.65543716890494</v>
      </c>
      <c r="AB40" s="68">
        <v>135.98228064149131</v>
      </c>
      <c r="AC40" s="68">
        <v>64.751585813121636</v>
      </c>
      <c r="AD40" s="68" t="e">
        <f>NA()</f>
        <v>#N/A</v>
      </c>
      <c r="AE40" s="68" t="e">
        <f>NA()</f>
        <v>#N/A</v>
      </c>
      <c r="AF40" s="68" t="e">
        <f>NA()</f>
        <v>#N/A</v>
      </c>
      <c r="AG40" s="68" t="e">
        <f>NA()</f>
        <v>#N/A</v>
      </c>
      <c r="AH40" s="68" t="e">
        <f>NA()</f>
        <v>#N/A</v>
      </c>
      <c r="AI40" s="68" t="e">
        <f>NA()</f>
        <v>#N/A</v>
      </c>
      <c r="AJ40" s="68" t="e">
        <f>NA()</f>
        <v>#N/A</v>
      </c>
      <c r="AK40" s="68" t="e">
        <f>NA()</f>
        <v>#N/A</v>
      </c>
      <c r="AL40" s="68" t="e">
        <f>NA()</f>
        <v>#N/A</v>
      </c>
      <c r="AM40" s="68" t="e">
        <f>NA()</f>
        <v>#N/A</v>
      </c>
      <c r="AN40" s="68" t="e">
        <f>NA()</f>
        <v>#N/A</v>
      </c>
      <c r="AO40" s="68" t="e">
        <f>NA()</f>
        <v>#N/A</v>
      </c>
      <c r="AP40" s="63"/>
    </row>
    <row r="41" spans="2:42" x14ac:dyDescent="0.25">
      <c r="B41" s="64"/>
      <c r="C41" s="65"/>
      <c r="D41" s="104" t="s">
        <v>825</v>
      </c>
      <c r="E41" s="67" t="s">
        <v>288</v>
      </c>
      <c r="F41" s="68">
        <v>50.324549428465637</v>
      </c>
      <c r="G41" s="68">
        <v>44.820765396473156</v>
      </c>
      <c r="H41" s="68">
        <v>48.706397415346999</v>
      </c>
      <c r="I41" s="68">
        <v>57.923596992839386</v>
      </c>
      <c r="J41" s="68">
        <v>50.869042386274863</v>
      </c>
      <c r="K41" s="68">
        <v>51.900351537679541</v>
      </c>
      <c r="L41" s="68">
        <v>50.523552346414434</v>
      </c>
      <c r="M41" s="68">
        <v>39.50703909077987</v>
      </c>
      <c r="N41" s="68">
        <v>36.170857551748348</v>
      </c>
      <c r="O41" s="68">
        <v>38.42695246160158</v>
      </c>
      <c r="P41" s="68">
        <v>31.339569380741388</v>
      </c>
      <c r="Q41" s="68">
        <v>18.303364801408037</v>
      </c>
      <c r="R41" s="68">
        <v>22.33638459127085</v>
      </c>
      <c r="S41" s="68">
        <v>17.379616251692759</v>
      </c>
      <c r="T41" s="68">
        <v>22.076212399202682</v>
      </c>
      <c r="U41" s="68">
        <v>20.232951994412652</v>
      </c>
      <c r="V41" s="68">
        <v>28.840977662697011</v>
      </c>
      <c r="W41" s="68">
        <v>65.286423693370864</v>
      </c>
      <c r="X41" s="68">
        <v>23.897209232385222</v>
      </c>
      <c r="Y41" s="68">
        <v>36.363291448245469</v>
      </c>
      <c r="Z41" s="68">
        <v>60.162680903635724</v>
      </c>
      <c r="AA41" s="68">
        <v>22.699024627986468</v>
      </c>
      <c r="AB41" s="68">
        <v>31.237727838947503</v>
      </c>
      <c r="AC41" s="68">
        <v>27.765440727325775</v>
      </c>
      <c r="AD41" s="68" t="e">
        <f>NA()</f>
        <v>#N/A</v>
      </c>
      <c r="AE41" s="68" t="e">
        <f>NA()</f>
        <v>#N/A</v>
      </c>
      <c r="AF41" s="68" t="e">
        <f>NA()</f>
        <v>#N/A</v>
      </c>
      <c r="AG41" s="68" t="e">
        <f>NA()</f>
        <v>#N/A</v>
      </c>
      <c r="AH41" s="68" t="e">
        <f>NA()</f>
        <v>#N/A</v>
      </c>
      <c r="AI41" s="68" t="e">
        <f>NA()</f>
        <v>#N/A</v>
      </c>
      <c r="AJ41" s="68" t="e">
        <f>NA()</f>
        <v>#N/A</v>
      </c>
      <c r="AK41" s="68" t="e">
        <f>NA()</f>
        <v>#N/A</v>
      </c>
      <c r="AL41" s="68" t="e">
        <f>NA()</f>
        <v>#N/A</v>
      </c>
      <c r="AM41" s="68" t="e">
        <f>NA()</f>
        <v>#N/A</v>
      </c>
      <c r="AN41" s="68" t="e">
        <f>NA()</f>
        <v>#N/A</v>
      </c>
      <c r="AO41" s="68" t="e">
        <f>NA()</f>
        <v>#N/A</v>
      </c>
      <c r="AP41" s="63"/>
    </row>
    <row r="42" spans="2:42" x14ac:dyDescent="0.25">
      <c r="B42" s="64"/>
      <c r="C42" s="65"/>
      <c r="D42" s="104" t="s">
        <v>826</v>
      </c>
      <c r="E42" s="67" t="s">
        <v>289</v>
      </c>
      <c r="F42" s="68">
        <v>51.677387347262155</v>
      </c>
      <c r="G42" s="68">
        <v>37.486384853668355</v>
      </c>
      <c r="H42" s="68">
        <v>38.381737335877077</v>
      </c>
      <c r="I42" s="68">
        <v>34.068043831459391</v>
      </c>
      <c r="J42" s="68">
        <v>27.774795021413681</v>
      </c>
      <c r="K42" s="68">
        <v>27.442493140170679</v>
      </c>
      <c r="L42" s="68">
        <v>27.717748106520624</v>
      </c>
      <c r="M42" s="68">
        <v>29.176890990279119</v>
      </c>
      <c r="N42" s="68">
        <v>28.679014492698691</v>
      </c>
      <c r="O42" s="68">
        <v>25.988694518999392</v>
      </c>
      <c r="P42" s="68">
        <v>24.569054168199113</v>
      </c>
      <c r="Q42" s="68">
        <v>30.978994831591969</v>
      </c>
      <c r="R42" s="68">
        <v>45.965383580151411</v>
      </c>
      <c r="S42" s="68">
        <v>30.80271710283445</v>
      </c>
      <c r="T42" s="68">
        <v>33.209327092561317</v>
      </c>
      <c r="U42" s="68">
        <v>34.000397414909813</v>
      </c>
      <c r="V42" s="68">
        <v>44.209491988540861</v>
      </c>
      <c r="W42" s="68">
        <v>65.591783103021712</v>
      </c>
      <c r="X42" s="68">
        <v>34.422170177897776</v>
      </c>
      <c r="Y42" s="68">
        <v>32.225517353770151</v>
      </c>
      <c r="Z42" s="68">
        <v>33.993926663620435</v>
      </c>
      <c r="AA42" s="68">
        <v>34.137524448093636</v>
      </c>
      <c r="AB42" s="68">
        <v>39.836959368357945</v>
      </c>
      <c r="AC42" s="68">
        <v>39.501710825711335</v>
      </c>
      <c r="AD42" s="68" t="e">
        <f>NA()</f>
        <v>#N/A</v>
      </c>
      <c r="AE42" s="68" t="e">
        <f>NA()</f>
        <v>#N/A</v>
      </c>
      <c r="AF42" s="68" t="e">
        <f>NA()</f>
        <v>#N/A</v>
      </c>
      <c r="AG42" s="68" t="e">
        <f>NA()</f>
        <v>#N/A</v>
      </c>
      <c r="AH42" s="68" t="e">
        <f>NA()</f>
        <v>#N/A</v>
      </c>
      <c r="AI42" s="68" t="e">
        <f>NA()</f>
        <v>#N/A</v>
      </c>
      <c r="AJ42" s="68" t="e">
        <f>NA()</f>
        <v>#N/A</v>
      </c>
      <c r="AK42" s="68" t="e">
        <f>NA()</f>
        <v>#N/A</v>
      </c>
      <c r="AL42" s="68" t="e">
        <f>NA()</f>
        <v>#N/A</v>
      </c>
      <c r="AM42" s="68" t="e">
        <f>NA()</f>
        <v>#N/A</v>
      </c>
      <c r="AN42" s="68" t="e">
        <f>NA()</f>
        <v>#N/A</v>
      </c>
      <c r="AO42" s="68" t="e">
        <f>NA()</f>
        <v>#N/A</v>
      </c>
      <c r="AP42" s="63"/>
    </row>
    <row r="43" spans="2:42" x14ac:dyDescent="0.25">
      <c r="B43" s="64"/>
      <c r="C43" s="65"/>
      <c r="D43" s="104" t="s">
        <v>827</v>
      </c>
      <c r="E43" s="67" t="s">
        <v>290</v>
      </c>
      <c r="F43" s="68">
        <v>61.69650177817001</v>
      </c>
      <c r="G43" s="68">
        <v>52.6493441681341</v>
      </c>
      <c r="H43" s="68">
        <v>43.596290190986117</v>
      </c>
      <c r="I43" s="68">
        <v>21.589084691525251</v>
      </c>
      <c r="J43" s="68">
        <v>15.683675295105978</v>
      </c>
      <c r="K43" s="68">
        <v>17.927520560788007</v>
      </c>
      <c r="L43" s="68">
        <v>17.174333702250198</v>
      </c>
      <c r="M43" s="68">
        <v>18.249042232895139</v>
      </c>
      <c r="N43" s="68">
        <v>25.408924228540769</v>
      </c>
      <c r="O43" s="68">
        <v>30.999948151665656</v>
      </c>
      <c r="P43" s="68">
        <v>41.860435470074989</v>
      </c>
      <c r="Q43" s="68">
        <v>43.706234889174517</v>
      </c>
      <c r="R43" s="68">
        <v>64.376051308214358</v>
      </c>
      <c r="S43" s="68">
        <v>46.142160402133811</v>
      </c>
      <c r="T43" s="68">
        <v>38.500102311042582</v>
      </c>
      <c r="U43" s="68">
        <v>26.1981672457113</v>
      </c>
      <c r="V43" s="68">
        <v>34.830386370454754</v>
      </c>
      <c r="W43" s="68">
        <v>36.122459726880045</v>
      </c>
      <c r="X43" s="68">
        <v>23.79872449325703</v>
      </c>
      <c r="Y43" s="68">
        <v>21.402884438480857</v>
      </c>
      <c r="Z43" s="68">
        <v>33.682329743208555</v>
      </c>
      <c r="AA43" s="68">
        <v>33.269136417275412</v>
      </c>
      <c r="AB43" s="68">
        <v>45.83270267070516</v>
      </c>
      <c r="AC43" s="68">
        <v>49.534951103460642</v>
      </c>
      <c r="AD43" s="68" t="e">
        <f>NA()</f>
        <v>#N/A</v>
      </c>
      <c r="AE43" s="68" t="e">
        <f>NA()</f>
        <v>#N/A</v>
      </c>
      <c r="AF43" s="68" t="e">
        <f>NA()</f>
        <v>#N/A</v>
      </c>
      <c r="AG43" s="68" t="e">
        <f>NA()</f>
        <v>#N/A</v>
      </c>
      <c r="AH43" s="68" t="e">
        <f>NA()</f>
        <v>#N/A</v>
      </c>
      <c r="AI43" s="68" t="e">
        <f>NA()</f>
        <v>#N/A</v>
      </c>
      <c r="AJ43" s="68" t="e">
        <f>NA()</f>
        <v>#N/A</v>
      </c>
      <c r="AK43" s="68" t="e">
        <f>NA()</f>
        <v>#N/A</v>
      </c>
      <c r="AL43" s="68" t="e">
        <f>NA()</f>
        <v>#N/A</v>
      </c>
      <c r="AM43" s="68" t="e">
        <f>NA()</f>
        <v>#N/A</v>
      </c>
      <c r="AN43" s="68" t="e">
        <f>NA()</f>
        <v>#N/A</v>
      </c>
      <c r="AO43" s="68" t="e">
        <f>NA()</f>
        <v>#N/A</v>
      </c>
      <c r="AP43" s="63"/>
    </row>
    <row r="44" spans="2:42" x14ac:dyDescent="0.25">
      <c r="B44" s="64"/>
      <c r="C44" s="65"/>
      <c r="D44" s="104" t="s">
        <v>828</v>
      </c>
      <c r="E44" s="67" t="s">
        <v>291</v>
      </c>
      <c r="F44" s="68">
        <v>26.099293418651545</v>
      </c>
      <c r="G44" s="68">
        <v>22.768443097301361</v>
      </c>
      <c r="H44" s="68">
        <v>26.985347130295004</v>
      </c>
      <c r="I44" s="68">
        <v>20.927399645548704</v>
      </c>
      <c r="J44" s="68">
        <v>18.101978398139888</v>
      </c>
      <c r="K44" s="68">
        <v>25.144467927338749</v>
      </c>
      <c r="L44" s="68">
        <v>40.534829194349896</v>
      </c>
      <c r="M44" s="68">
        <v>48.492557712810992</v>
      </c>
      <c r="N44" s="68">
        <v>38.480622250215511</v>
      </c>
      <c r="O44" s="68">
        <v>21.402762702173419</v>
      </c>
      <c r="P44" s="68">
        <v>21.734521307419197</v>
      </c>
      <c r="Q44" s="68">
        <v>20.67076718165336</v>
      </c>
      <c r="R44" s="68">
        <v>29.025803075557473</v>
      </c>
      <c r="S44" s="68">
        <v>20.992480618677117</v>
      </c>
      <c r="T44" s="68">
        <v>17.304540968395315</v>
      </c>
      <c r="U44" s="68">
        <v>18.868196853827417</v>
      </c>
      <c r="V44" s="68">
        <v>18.906130744792556</v>
      </c>
      <c r="W44" s="68">
        <v>22.792987331668318</v>
      </c>
      <c r="X44" s="68">
        <v>13.050581610360023</v>
      </c>
      <c r="Y44" s="68">
        <v>12.423098799381</v>
      </c>
      <c r="Z44" s="68">
        <v>10.531471422053588</v>
      </c>
      <c r="AA44" s="68">
        <v>26.175502715774378</v>
      </c>
      <c r="AB44" s="68">
        <v>27.728025613965031</v>
      </c>
      <c r="AC44" s="68">
        <v>28.785747378520522</v>
      </c>
      <c r="AD44" s="68" t="e">
        <f>NA()</f>
        <v>#N/A</v>
      </c>
      <c r="AE44" s="68" t="e">
        <f>NA()</f>
        <v>#N/A</v>
      </c>
      <c r="AF44" s="68" t="e">
        <f>NA()</f>
        <v>#N/A</v>
      </c>
      <c r="AG44" s="68" t="e">
        <f>NA()</f>
        <v>#N/A</v>
      </c>
      <c r="AH44" s="68" t="e">
        <f>NA()</f>
        <v>#N/A</v>
      </c>
      <c r="AI44" s="68" t="e">
        <f>NA()</f>
        <v>#N/A</v>
      </c>
      <c r="AJ44" s="68" t="e">
        <f>NA()</f>
        <v>#N/A</v>
      </c>
      <c r="AK44" s="68" t="e">
        <f>NA()</f>
        <v>#N/A</v>
      </c>
      <c r="AL44" s="68" t="e">
        <f>NA()</f>
        <v>#N/A</v>
      </c>
      <c r="AM44" s="68" t="e">
        <f>NA()</f>
        <v>#N/A</v>
      </c>
      <c r="AN44" s="68" t="e">
        <f>NA()</f>
        <v>#N/A</v>
      </c>
      <c r="AO44" s="68" t="e">
        <f>NA()</f>
        <v>#N/A</v>
      </c>
      <c r="AP44" s="63"/>
    </row>
    <row r="45" spans="2:42" x14ac:dyDescent="0.25">
      <c r="B45" s="64"/>
      <c r="C45" s="65"/>
      <c r="D45" s="104" t="s">
        <v>829</v>
      </c>
      <c r="E45" s="67" t="s">
        <v>292</v>
      </c>
      <c r="F45" s="68">
        <v>88.377801577757225</v>
      </c>
      <c r="G45" s="68">
        <v>61.361784967122802</v>
      </c>
      <c r="H45" s="68">
        <v>65.569350657462465</v>
      </c>
      <c r="I45" s="68">
        <v>58.572105462457976</v>
      </c>
      <c r="J45" s="68">
        <v>63.771333791192006</v>
      </c>
      <c r="K45" s="68">
        <v>66.456764683979301</v>
      </c>
      <c r="L45" s="68">
        <v>65.8006376982852</v>
      </c>
      <c r="M45" s="68">
        <v>55.757334472171557</v>
      </c>
      <c r="N45" s="68">
        <v>39.028236309702955</v>
      </c>
      <c r="O45" s="68">
        <v>29.944332182940055</v>
      </c>
      <c r="P45" s="68">
        <v>32.130841523465918</v>
      </c>
      <c r="Q45" s="68">
        <v>34.800540652396229</v>
      </c>
      <c r="R45" s="68">
        <v>47.581913767344147</v>
      </c>
      <c r="S45" s="68">
        <v>31.193142733884208</v>
      </c>
      <c r="T45" s="68">
        <v>33.189859310624698</v>
      </c>
      <c r="U45" s="68">
        <v>34.059475638375474</v>
      </c>
      <c r="V45" s="68">
        <v>39.151136720719791</v>
      </c>
      <c r="W45" s="68">
        <v>96.065242069886125</v>
      </c>
      <c r="X45" s="68">
        <v>42.393604127738193</v>
      </c>
      <c r="Y45" s="68">
        <v>45.549001128625228</v>
      </c>
      <c r="Z45" s="68">
        <v>39.946568420647132</v>
      </c>
      <c r="AA45" s="68">
        <v>34.319720765650331</v>
      </c>
      <c r="AB45" s="68">
        <v>38.050012659698666</v>
      </c>
      <c r="AC45" s="68">
        <v>33.987803860067842</v>
      </c>
      <c r="AD45" s="68" t="e">
        <f>NA()</f>
        <v>#N/A</v>
      </c>
      <c r="AE45" s="68" t="e">
        <f>NA()</f>
        <v>#N/A</v>
      </c>
      <c r="AF45" s="68" t="e">
        <f>NA()</f>
        <v>#N/A</v>
      </c>
      <c r="AG45" s="68" t="e">
        <f>NA()</f>
        <v>#N/A</v>
      </c>
      <c r="AH45" s="68" t="e">
        <f>NA()</f>
        <v>#N/A</v>
      </c>
      <c r="AI45" s="68" t="e">
        <f>NA()</f>
        <v>#N/A</v>
      </c>
      <c r="AJ45" s="68" t="e">
        <f>NA()</f>
        <v>#N/A</v>
      </c>
      <c r="AK45" s="68" t="e">
        <f>NA()</f>
        <v>#N/A</v>
      </c>
      <c r="AL45" s="68" t="e">
        <f>NA()</f>
        <v>#N/A</v>
      </c>
      <c r="AM45" s="68" t="e">
        <f>NA()</f>
        <v>#N/A</v>
      </c>
      <c r="AN45" s="68" t="e">
        <f>NA()</f>
        <v>#N/A</v>
      </c>
      <c r="AO45" s="68" t="e">
        <f>NA()</f>
        <v>#N/A</v>
      </c>
      <c r="AP45" s="63"/>
    </row>
    <row r="46" spans="2:42" x14ac:dyDescent="0.25">
      <c r="B46" s="64"/>
      <c r="C46" s="65"/>
      <c r="D46" s="104" t="s">
        <v>830</v>
      </c>
      <c r="E46" s="67" t="s">
        <v>293</v>
      </c>
      <c r="F46" s="68">
        <v>80.061340553101246</v>
      </c>
      <c r="G46" s="68">
        <v>67.202284637719544</v>
      </c>
      <c r="H46" s="68">
        <v>74.828182797325411</v>
      </c>
      <c r="I46" s="68">
        <v>71.382899376564595</v>
      </c>
      <c r="J46" s="68">
        <v>65.032131060794825</v>
      </c>
      <c r="K46" s="68">
        <v>66.125636982646782</v>
      </c>
      <c r="L46" s="68">
        <v>63.059656952575089</v>
      </c>
      <c r="M46" s="68">
        <v>56.119331854088017</v>
      </c>
      <c r="N46" s="68">
        <v>59.274510835943481</v>
      </c>
      <c r="O46" s="68">
        <v>57.905264567944698</v>
      </c>
      <c r="P46" s="68">
        <v>57.861325452390822</v>
      </c>
      <c r="Q46" s="68">
        <v>40.847451357460606</v>
      </c>
      <c r="R46" s="68">
        <v>63.747670298393636</v>
      </c>
      <c r="S46" s="68">
        <v>58.221932242979555</v>
      </c>
      <c r="T46" s="68">
        <v>56.905467639336884</v>
      </c>
      <c r="U46" s="68">
        <v>55.310077732274046</v>
      </c>
      <c r="V46" s="68">
        <v>57.690776477395033</v>
      </c>
      <c r="W46" s="68">
        <v>108.34231413743332</v>
      </c>
      <c r="X46" s="68">
        <v>51.220074317653989</v>
      </c>
      <c r="Y46" s="68">
        <v>57.334337352127854</v>
      </c>
      <c r="Z46" s="68">
        <v>58.408967263899001</v>
      </c>
      <c r="AA46" s="68">
        <v>54.779289101349733</v>
      </c>
      <c r="AB46" s="68">
        <v>56.185749634760569</v>
      </c>
      <c r="AC46" s="68">
        <v>46.679809967500127</v>
      </c>
      <c r="AD46" s="68" t="e">
        <f>NA()</f>
        <v>#N/A</v>
      </c>
      <c r="AE46" s="68" t="e">
        <f>NA()</f>
        <v>#N/A</v>
      </c>
      <c r="AF46" s="68" t="e">
        <f>NA()</f>
        <v>#N/A</v>
      </c>
      <c r="AG46" s="68" t="e">
        <f>NA()</f>
        <v>#N/A</v>
      </c>
      <c r="AH46" s="68" t="e">
        <f>NA()</f>
        <v>#N/A</v>
      </c>
      <c r="AI46" s="68" t="e">
        <f>NA()</f>
        <v>#N/A</v>
      </c>
      <c r="AJ46" s="68" t="e">
        <f>NA()</f>
        <v>#N/A</v>
      </c>
      <c r="AK46" s="68" t="e">
        <f>NA()</f>
        <v>#N/A</v>
      </c>
      <c r="AL46" s="68" t="e">
        <f>NA()</f>
        <v>#N/A</v>
      </c>
      <c r="AM46" s="68" t="e">
        <f>NA()</f>
        <v>#N/A</v>
      </c>
      <c r="AN46" s="68" t="e">
        <f>NA()</f>
        <v>#N/A</v>
      </c>
      <c r="AO46" s="68" t="e">
        <f>NA()</f>
        <v>#N/A</v>
      </c>
      <c r="AP46" s="63"/>
    </row>
    <row r="47" spans="2:42" x14ac:dyDescent="0.25">
      <c r="B47" s="64"/>
      <c r="C47" s="65"/>
      <c r="D47" s="104" t="s">
        <v>831</v>
      </c>
      <c r="E47" s="67" t="s">
        <v>294</v>
      </c>
      <c r="F47" s="68">
        <v>405.56407115466556</v>
      </c>
      <c r="G47" s="68">
        <v>159.61180183994765</v>
      </c>
      <c r="H47" s="68">
        <v>148.22171320027377</v>
      </c>
      <c r="I47" s="68">
        <v>68.551204626512828</v>
      </c>
      <c r="J47" s="68">
        <v>87.485014572883188</v>
      </c>
      <c r="K47" s="68">
        <v>277.45044030604879</v>
      </c>
      <c r="L47" s="68">
        <v>865.08287217579698</v>
      </c>
      <c r="M47" s="68">
        <v>2059.3500264450322</v>
      </c>
      <c r="N47" s="68">
        <v>2018.6912447885647</v>
      </c>
      <c r="O47" s="68">
        <v>464.16690785754662</v>
      </c>
      <c r="P47" s="68">
        <v>82.235294117647058</v>
      </c>
      <c r="Q47" s="68">
        <v>2611.75</v>
      </c>
      <c r="R47" s="68"/>
      <c r="S47" s="68">
        <v>77.739095178565393</v>
      </c>
      <c r="T47" s="68">
        <v>92.581363757435852</v>
      </c>
      <c r="U47" s="68">
        <v>77.165152548338128</v>
      </c>
      <c r="V47" s="68">
        <v>107.70781533987642</v>
      </c>
      <c r="W47" s="68">
        <v>570.02466047176551</v>
      </c>
      <c r="X47" s="68">
        <v>628.61084167709635</v>
      </c>
      <c r="Y47" s="68">
        <v>1415.338681548657</v>
      </c>
      <c r="Z47" s="68">
        <v>1379.3472397050889</v>
      </c>
      <c r="AA47" s="68">
        <v>5478.5701754385964</v>
      </c>
      <c r="AB47" s="68">
        <v>4546.3189812007276</v>
      </c>
      <c r="AC47" s="68">
        <v>4876.5156349712825</v>
      </c>
      <c r="AD47" s="68" t="e">
        <f>NA()</f>
        <v>#N/A</v>
      </c>
      <c r="AE47" s="68" t="e">
        <f>NA()</f>
        <v>#N/A</v>
      </c>
      <c r="AF47" s="68" t="e">
        <f>NA()</f>
        <v>#N/A</v>
      </c>
      <c r="AG47" s="68" t="e">
        <f>NA()</f>
        <v>#N/A</v>
      </c>
      <c r="AH47" s="68" t="e">
        <f>NA()</f>
        <v>#N/A</v>
      </c>
      <c r="AI47" s="68" t="e">
        <f>NA()</f>
        <v>#N/A</v>
      </c>
      <c r="AJ47" s="68" t="e">
        <f>NA()</f>
        <v>#N/A</v>
      </c>
      <c r="AK47" s="68" t="e">
        <f>NA()</f>
        <v>#N/A</v>
      </c>
      <c r="AL47" s="68" t="e">
        <f>NA()</f>
        <v>#N/A</v>
      </c>
      <c r="AM47" s="68" t="e">
        <f>NA()</f>
        <v>#N/A</v>
      </c>
      <c r="AN47" s="68" t="e">
        <f>NA()</f>
        <v>#N/A</v>
      </c>
      <c r="AO47" s="68" t="e">
        <f>NA()</f>
        <v>#N/A</v>
      </c>
      <c r="AP47" s="63"/>
    </row>
    <row r="48" spans="2:42" x14ac:dyDescent="0.25">
      <c r="B48" s="64"/>
      <c r="C48" s="65"/>
      <c r="D48" s="104" t="s">
        <v>832</v>
      </c>
      <c r="E48" s="67" t="s">
        <v>295</v>
      </c>
      <c r="F48" s="68">
        <v>438.70778035772975</v>
      </c>
      <c r="G48" s="68">
        <v>390.0597287269959</v>
      </c>
      <c r="H48" s="68">
        <v>243.86771598862177</v>
      </c>
      <c r="I48" s="68">
        <v>292.23335747050436</v>
      </c>
      <c r="J48" s="68">
        <v>278.88502836221454</v>
      </c>
      <c r="K48" s="68">
        <v>105.5822581192693</v>
      </c>
      <c r="L48" s="68">
        <v>157.6968612489606</v>
      </c>
      <c r="M48" s="68">
        <v>218.23991375910526</v>
      </c>
      <c r="N48" s="68">
        <v>297.91304988897775</v>
      </c>
      <c r="O48" s="68">
        <v>330.8701569797044</v>
      </c>
      <c r="P48" s="68">
        <v>308.19600375898415</v>
      </c>
      <c r="Q48" s="68">
        <v>119.77773972280627</v>
      </c>
      <c r="R48" s="68">
        <v>319.5439635525193</v>
      </c>
      <c r="S48" s="68">
        <v>316.83470689666535</v>
      </c>
      <c r="T48" s="68">
        <v>351.62700336918226</v>
      </c>
      <c r="U48" s="68">
        <v>276.90990366935455</v>
      </c>
      <c r="V48" s="68">
        <v>232.65047231713541</v>
      </c>
      <c r="W48" s="68">
        <v>565.79723720286074</v>
      </c>
      <c r="X48" s="68">
        <v>171.23186407870261</v>
      </c>
      <c r="Y48" s="68">
        <v>168.07946062959235</v>
      </c>
      <c r="Z48" s="68">
        <v>220.11298191539055</v>
      </c>
      <c r="AA48" s="68">
        <v>275.41790232540416</v>
      </c>
      <c r="AB48" s="68">
        <v>243.86859098455028</v>
      </c>
      <c r="AC48" s="68">
        <v>103.48651926066982</v>
      </c>
      <c r="AD48" s="68" t="e">
        <f>NA()</f>
        <v>#N/A</v>
      </c>
      <c r="AE48" s="68" t="e">
        <f>NA()</f>
        <v>#N/A</v>
      </c>
      <c r="AF48" s="68" t="e">
        <f>NA()</f>
        <v>#N/A</v>
      </c>
      <c r="AG48" s="68" t="e">
        <f>NA()</f>
        <v>#N/A</v>
      </c>
      <c r="AH48" s="68" t="e">
        <f>NA()</f>
        <v>#N/A</v>
      </c>
      <c r="AI48" s="68" t="e">
        <f>NA()</f>
        <v>#N/A</v>
      </c>
      <c r="AJ48" s="68" t="e">
        <f>NA()</f>
        <v>#N/A</v>
      </c>
      <c r="AK48" s="68" t="e">
        <f>NA()</f>
        <v>#N/A</v>
      </c>
      <c r="AL48" s="68" t="e">
        <f>NA()</f>
        <v>#N/A</v>
      </c>
      <c r="AM48" s="68" t="e">
        <f>NA()</f>
        <v>#N/A</v>
      </c>
      <c r="AN48" s="68" t="e">
        <f>NA()</f>
        <v>#N/A</v>
      </c>
      <c r="AO48" s="68" t="e">
        <f>NA()</f>
        <v>#N/A</v>
      </c>
      <c r="AP48" s="63"/>
    </row>
    <row r="49" spans="2:42" x14ac:dyDescent="0.25">
      <c r="B49" s="64"/>
      <c r="C49" s="65"/>
      <c r="D49" s="104" t="s">
        <v>833</v>
      </c>
      <c r="E49" s="67" t="s">
        <v>296</v>
      </c>
      <c r="F49" s="68">
        <v>20.898864938166362</v>
      </c>
      <c r="G49" s="68">
        <v>18.407851128818315</v>
      </c>
      <c r="H49" s="68">
        <v>17.301170858505728</v>
      </c>
      <c r="I49" s="68">
        <v>15.634599146895157</v>
      </c>
      <c r="J49" s="68">
        <v>15.104414378207412</v>
      </c>
      <c r="K49" s="68">
        <v>13.562244965256212</v>
      </c>
      <c r="L49" s="68">
        <v>14.38595694291476</v>
      </c>
      <c r="M49" s="68">
        <v>16.301635900977519</v>
      </c>
      <c r="N49" s="68">
        <v>11.95471748485552</v>
      </c>
      <c r="O49" s="68">
        <v>9.7879263173905002</v>
      </c>
      <c r="P49" s="68">
        <v>8.6162218648966657</v>
      </c>
      <c r="Q49" s="68">
        <v>12.332872612016523</v>
      </c>
      <c r="R49" s="68">
        <v>18.542822171392213</v>
      </c>
      <c r="S49" s="68">
        <v>12.374084822161278</v>
      </c>
      <c r="T49" s="68">
        <v>9.8846087564161724</v>
      </c>
      <c r="U49" s="68">
        <v>12.006901313311905</v>
      </c>
      <c r="V49" s="68">
        <v>12.201875712542574</v>
      </c>
      <c r="W49" s="68">
        <v>21.866064860583815</v>
      </c>
      <c r="X49" s="68">
        <v>12.423515075143726</v>
      </c>
      <c r="Y49" s="68">
        <v>13.487923779878249</v>
      </c>
      <c r="Z49" s="68">
        <v>14.000598364210639</v>
      </c>
      <c r="AA49" s="68">
        <v>14.086837129240784</v>
      </c>
      <c r="AB49" s="68">
        <v>16.195628570012275</v>
      </c>
      <c r="AC49" s="68">
        <v>14.92194482041141</v>
      </c>
      <c r="AD49" s="68" t="e">
        <f>NA()</f>
        <v>#N/A</v>
      </c>
      <c r="AE49" s="68" t="e">
        <f>NA()</f>
        <v>#N/A</v>
      </c>
      <c r="AF49" s="68" t="e">
        <f>NA()</f>
        <v>#N/A</v>
      </c>
      <c r="AG49" s="68" t="e">
        <f>NA()</f>
        <v>#N/A</v>
      </c>
      <c r="AH49" s="68" t="e">
        <f>NA()</f>
        <v>#N/A</v>
      </c>
      <c r="AI49" s="68" t="e">
        <f>NA()</f>
        <v>#N/A</v>
      </c>
      <c r="AJ49" s="68" t="e">
        <f>NA()</f>
        <v>#N/A</v>
      </c>
      <c r="AK49" s="68" t="e">
        <f>NA()</f>
        <v>#N/A</v>
      </c>
      <c r="AL49" s="68" t="e">
        <f>NA()</f>
        <v>#N/A</v>
      </c>
      <c r="AM49" s="68" t="e">
        <f>NA()</f>
        <v>#N/A</v>
      </c>
      <c r="AN49" s="68" t="e">
        <f>NA()</f>
        <v>#N/A</v>
      </c>
      <c r="AO49" s="68" t="e">
        <f>NA()</f>
        <v>#N/A</v>
      </c>
      <c r="AP49" s="63"/>
    </row>
    <row r="50" spans="2:42" x14ac:dyDescent="0.25">
      <c r="B50" s="64"/>
      <c r="C50" s="65"/>
      <c r="D50" s="104" t="s">
        <v>834</v>
      </c>
      <c r="E50" s="67" t="s">
        <v>297</v>
      </c>
      <c r="F50" s="68">
        <v>210.81636654315847</v>
      </c>
      <c r="G50" s="68">
        <v>184.99874804364342</v>
      </c>
      <c r="H50" s="68">
        <v>244.11666562390053</v>
      </c>
      <c r="I50" s="68">
        <v>268.95658487727434</v>
      </c>
      <c r="J50" s="68">
        <v>277.62445899802714</v>
      </c>
      <c r="K50" s="68">
        <v>814.02181347052601</v>
      </c>
      <c r="L50" s="68">
        <v>8747.8581850823139</v>
      </c>
      <c r="M50" s="68">
        <v>10393.346657531243</v>
      </c>
      <c r="N50" s="68">
        <v>4835.1946613224172</v>
      </c>
      <c r="O50" s="68">
        <v>4382.4122853398194</v>
      </c>
      <c r="P50" s="68">
        <v>6282.977239855788</v>
      </c>
      <c r="Q50" s="68">
        <v>5193.3852922614969</v>
      </c>
      <c r="R50" s="68">
        <v>7865.0265649731382</v>
      </c>
      <c r="S50" s="68">
        <v>6833.0048558512817</v>
      </c>
      <c r="T50" s="68">
        <v>4064.0828776452126</v>
      </c>
      <c r="U50" s="68">
        <v>5001.1569264912105</v>
      </c>
      <c r="V50" s="68">
        <v>6322.8365299544139</v>
      </c>
      <c r="W50" s="68">
        <v>10638.379064660585</v>
      </c>
      <c r="X50" s="68">
        <v>7057.8093590976896</v>
      </c>
      <c r="Y50" s="68">
        <v>8993.3148954442586</v>
      </c>
      <c r="Z50" s="68">
        <v>12721.894930600789</v>
      </c>
      <c r="AA50" s="68">
        <v>11412.876431305689</v>
      </c>
      <c r="AB50" s="68">
        <v>10361.494633042636</v>
      </c>
      <c r="AC50" s="68">
        <v>10775.906414857662</v>
      </c>
      <c r="AD50" s="68" t="e">
        <f>NA()</f>
        <v>#N/A</v>
      </c>
      <c r="AE50" s="68" t="e">
        <f>NA()</f>
        <v>#N/A</v>
      </c>
      <c r="AF50" s="68" t="e">
        <f>NA()</f>
        <v>#N/A</v>
      </c>
      <c r="AG50" s="68" t="e">
        <f>NA()</f>
        <v>#N/A</v>
      </c>
      <c r="AH50" s="68" t="e">
        <f>NA()</f>
        <v>#N/A</v>
      </c>
      <c r="AI50" s="68" t="e">
        <f>NA()</f>
        <v>#N/A</v>
      </c>
      <c r="AJ50" s="68" t="e">
        <f>NA()</f>
        <v>#N/A</v>
      </c>
      <c r="AK50" s="68" t="e">
        <f>NA()</f>
        <v>#N/A</v>
      </c>
      <c r="AL50" s="68" t="e">
        <f>NA()</f>
        <v>#N/A</v>
      </c>
      <c r="AM50" s="68" t="e">
        <f>NA()</f>
        <v>#N/A</v>
      </c>
      <c r="AN50" s="68" t="e">
        <f>NA()</f>
        <v>#N/A</v>
      </c>
      <c r="AO50" s="68" t="e">
        <f>NA()</f>
        <v>#N/A</v>
      </c>
      <c r="AP50" s="63"/>
    </row>
    <row r="51" spans="2:42" x14ac:dyDescent="0.25">
      <c r="B51" s="64"/>
      <c r="C51" s="65"/>
      <c r="D51" s="104" t="s">
        <v>835</v>
      </c>
      <c r="E51" s="67" t="s">
        <v>298</v>
      </c>
      <c r="F51" s="68">
        <v>320.23169570900973</v>
      </c>
      <c r="G51" s="68">
        <v>321.00733366935481</v>
      </c>
      <c r="H51" s="68">
        <v>315.85634177030909</v>
      </c>
      <c r="I51" s="68">
        <v>290.57074971858515</v>
      </c>
      <c r="J51" s="68">
        <v>494.10242343081774</v>
      </c>
      <c r="K51" s="68">
        <v>356.10212611302921</v>
      </c>
      <c r="L51" s="68">
        <v>418.85785964912276</v>
      </c>
      <c r="M51" s="68">
        <v>434.0266026668678</v>
      </c>
      <c r="N51" s="68">
        <v>351.54135184318972</v>
      </c>
      <c r="O51" s="68">
        <v>296.2314183032031</v>
      </c>
      <c r="P51" s="68">
        <v>276.7574194120395</v>
      </c>
      <c r="Q51" s="68">
        <v>361.20468746875684</v>
      </c>
      <c r="R51" s="68">
        <v>363.81224621243945</v>
      </c>
      <c r="S51" s="68">
        <v>315.6061136981881</v>
      </c>
      <c r="T51" s="68">
        <v>251.63902046110721</v>
      </c>
      <c r="U51" s="68">
        <v>263.99365859874518</v>
      </c>
      <c r="V51" s="68">
        <v>271.85907785426474</v>
      </c>
      <c r="W51" s="68">
        <v>449.41122603406552</v>
      </c>
      <c r="X51" s="68">
        <v>245.03203915936751</v>
      </c>
      <c r="Y51" s="68">
        <v>300.33308667543326</v>
      </c>
      <c r="Z51" s="68">
        <v>280.44864722062499</v>
      </c>
      <c r="AA51" s="68">
        <v>272.96462109118227</v>
      </c>
      <c r="AB51" s="68">
        <v>228.88330504537132</v>
      </c>
      <c r="AC51" s="68">
        <v>211.77011617412515</v>
      </c>
      <c r="AD51" s="68" t="e">
        <f>NA()</f>
        <v>#N/A</v>
      </c>
      <c r="AE51" s="68" t="e">
        <f>NA()</f>
        <v>#N/A</v>
      </c>
      <c r="AF51" s="68" t="e">
        <f>NA()</f>
        <v>#N/A</v>
      </c>
      <c r="AG51" s="68" t="e">
        <f>NA()</f>
        <v>#N/A</v>
      </c>
      <c r="AH51" s="68" t="e">
        <f>NA()</f>
        <v>#N/A</v>
      </c>
      <c r="AI51" s="68" t="e">
        <f>NA()</f>
        <v>#N/A</v>
      </c>
      <c r="AJ51" s="68" t="e">
        <f>NA()</f>
        <v>#N/A</v>
      </c>
      <c r="AK51" s="68" t="e">
        <f>NA()</f>
        <v>#N/A</v>
      </c>
      <c r="AL51" s="68" t="e">
        <f>NA()</f>
        <v>#N/A</v>
      </c>
      <c r="AM51" s="68" t="e">
        <f>NA()</f>
        <v>#N/A</v>
      </c>
      <c r="AN51" s="68" t="e">
        <f>NA()</f>
        <v>#N/A</v>
      </c>
      <c r="AO51" s="68" t="e">
        <f>NA()</f>
        <v>#N/A</v>
      </c>
      <c r="AP51" s="63"/>
    </row>
    <row r="52" spans="2:42" x14ac:dyDescent="0.25">
      <c r="B52" s="64"/>
      <c r="C52" s="65"/>
      <c r="D52" s="104" t="s">
        <v>836</v>
      </c>
      <c r="E52" s="67" t="s">
        <v>299</v>
      </c>
      <c r="F52" s="68">
        <v>2818.5545814126499</v>
      </c>
      <c r="G52" s="68">
        <v>7574.6637948136604</v>
      </c>
      <c r="H52" s="68">
        <v>3037979.3039772725</v>
      </c>
      <c r="I52" s="68">
        <v>3043.145858662614</v>
      </c>
      <c r="J52" s="68">
        <v>1349.4960963213939</v>
      </c>
      <c r="K52" s="68">
        <v>1385.7116233371285</v>
      </c>
      <c r="L52" s="68">
        <v>776.38353974121992</v>
      </c>
      <c r="M52" s="68">
        <v>66.390930472765291</v>
      </c>
      <c r="N52" s="68">
        <v>54.650438981562779</v>
      </c>
      <c r="O52" s="68">
        <v>87.979202788723853</v>
      </c>
      <c r="P52" s="68">
        <v>120.6051711639146</v>
      </c>
      <c r="Q52" s="68">
        <v>41.772162729250859</v>
      </c>
      <c r="R52" s="68">
        <v>78.563562487278645</v>
      </c>
      <c r="S52" s="68">
        <v>34.437942727957797</v>
      </c>
      <c r="T52" s="68">
        <v>19.547648997459056</v>
      </c>
      <c r="U52" s="68">
        <v>16.97899198097387</v>
      </c>
      <c r="V52" s="68">
        <v>16.872023260107071</v>
      </c>
      <c r="W52" s="68">
        <v>2463</v>
      </c>
      <c r="X52" s="68"/>
      <c r="Y52" s="68">
        <v>28.180169640245683</v>
      </c>
      <c r="Z52" s="68">
        <v>34.975287418072419</v>
      </c>
      <c r="AA52" s="68">
        <v>20.146808072487644</v>
      </c>
      <c r="AB52" s="68">
        <v>47.306431273644392</v>
      </c>
      <c r="AC52" s="68">
        <v>13.885565961725426</v>
      </c>
      <c r="AD52" s="68" t="e">
        <f>NA()</f>
        <v>#N/A</v>
      </c>
      <c r="AE52" s="68" t="e">
        <f>NA()</f>
        <v>#N/A</v>
      </c>
      <c r="AF52" s="68" t="e">
        <f>NA()</f>
        <v>#N/A</v>
      </c>
      <c r="AG52" s="68" t="e">
        <f>NA()</f>
        <v>#N/A</v>
      </c>
      <c r="AH52" s="68" t="e">
        <f>NA()</f>
        <v>#N/A</v>
      </c>
      <c r="AI52" s="68" t="e">
        <f>NA()</f>
        <v>#N/A</v>
      </c>
      <c r="AJ52" s="68" t="e">
        <f>NA()</f>
        <v>#N/A</v>
      </c>
      <c r="AK52" s="68" t="e">
        <f>NA()</f>
        <v>#N/A</v>
      </c>
      <c r="AL52" s="68" t="e">
        <f>NA()</f>
        <v>#N/A</v>
      </c>
      <c r="AM52" s="68" t="e">
        <f>NA()</f>
        <v>#N/A</v>
      </c>
      <c r="AN52" s="68" t="e">
        <f>NA()</f>
        <v>#N/A</v>
      </c>
      <c r="AO52" s="68" t="e">
        <f>NA()</f>
        <v>#N/A</v>
      </c>
      <c r="AP52" s="63"/>
    </row>
    <row r="53" spans="2:42" x14ac:dyDescent="0.25">
      <c r="B53" s="64"/>
      <c r="C53" s="65"/>
      <c r="D53" s="104" t="s">
        <v>837</v>
      </c>
      <c r="E53" s="67" t="s">
        <v>300</v>
      </c>
      <c r="F53" s="68">
        <v>480.21060047327603</v>
      </c>
      <c r="G53" s="68">
        <v>370.74118818487182</v>
      </c>
      <c r="H53" s="68">
        <v>374.47125670147409</v>
      </c>
      <c r="I53" s="68">
        <v>247.71054316453419</v>
      </c>
      <c r="J53" s="68">
        <v>222.76568501053922</v>
      </c>
      <c r="K53" s="68">
        <v>260.69486407403627</v>
      </c>
      <c r="L53" s="68">
        <v>203.31833315650053</v>
      </c>
      <c r="M53" s="68">
        <v>174.95270918449137</v>
      </c>
      <c r="N53" s="68">
        <v>226.6409075618605</v>
      </c>
      <c r="O53" s="68">
        <v>299.18163322280606</v>
      </c>
      <c r="P53" s="68">
        <v>407.68651869151444</v>
      </c>
      <c r="Q53" s="68">
        <v>521.65055322854857</v>
      </c>
      <c r="R53" s="68">
        <v>632.9136116435626</v>
      </c>
      <c r="S53" s="68">
        <v>464.14674521533794</v>
      </c>
      <c r="T53" s="68">
        <v>395.35201265454668</v>
      </c>
      <c r="U53" s="68">
        <v>300.87543941823424</v>
      </c>
      <c r="V53" s="68">
        <v>252.44145383608858</v>
      </c>
      <c r="W53" s="68">
        <v>543.52871648571079</v>
      </c>
      <c r="X53" s="68">
        <v>158.27952526107194</v>
      </c>
      <c r="Y53" s="68">
        <v>164.2196373019984</v>
      </c>
      <c r="Z53" s="68">
        <v>219.12443532073442</v>
      </c>
      <c r="AA53" s="68">
        <v>261.57805493202915</v>
      </c>
      <c r="AB53" s="68">
        <v>382.06693139343218</v>
      </c>
      <c r="AC53" s="68">
        <v>438.81554268410878</v>
      </c>
      <c r="AD53" s="68" t="e">
        <f>NA()</f>
        <v>#N/A</v>
      </c>
      <c r="AE53" s="68" t="e">
        <f>NA()</f>
        <v>#N/A</v>
      </c>
      <c r="AF53" s="68" t="e">
        <f>NA()</f>
        <v>#N/A</v>
      </c>
      <c r="AG53" s="68" t="e">
        <f>NA()</f>
        <v>#N/A</v>
      </c>
      <c r="AH53" s="68" t="e">
        <f>NA()</f>
        <v>#N/A</v>
      </c>
      <c r="AI53" s="68" t="e">
        <f>NA()</f>
        <v>#N/A</v>
      </c>
      <c r="AJ53" s="68" t="e">
        <f>NA()</f>
        <v>#N/A</v>
      </c>
      <c r="AK53" s="68" t="e">
        <f>NA()</f>
        <v>#N/A</v>
      </c>
      <c r="AL53" s="68" t="e">
        <f>NA()</f>
        <v>#N/A</v>
      </c>
      <c r="AM53" s="68" t="e">
        <f>NA()</f>
        <v>#N/A</v>
      </c>
      <c r="AN53" s="68" t="e">
        <f>NA()</f>
        <v>#N/A</v>
      </c>
      <c r="AO53" s="68" t="e">
        <f>NA()</f>
        <v>#N/A</v>
      </c>
      <c r="AP53" s="63"/>
    </row>
    <row r="54" spans="2:42" x14ac:dyDescent="0.25">
      <c r="B54" s="64"/>
      <c r="C54" s="65"/>
      <c r="D54" s="104" t="s">
        <v>838</v>
      </c>
      <c r="E54" s="67" t="s">
        <v>301</v>
      </c>
      <c r="F54" s="68"/>
      <c r="G54" s="68"/>
      <c r="H54" s="68"/>
      <c r="I54" s="68"/>
      <c r="J54" s="68"/>
      <c r="K54" s="68"/>
      <c r="L54" s="68"/>
      <c r="M54" s="68">
        <v>5874.5</v>
      </c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>
        <v>163.89703989703989</v>
      </c>
      <c r="Z54" s="68">
        <v>507.83203125</v>
      </c>
      <c r="AA54" s="68">
        <v>2755.3723404255315</v>
      </c>
      <c r="AB54" s="68"/>
      <c r="AC54" s="68"/>
      <c r="AD54" s="68" t="e">
        <f>NA()</f>
        <v>#N/A</v>
      </c>
      <c r="AE54" s="68" t="e">
        <f>NA()</f>
        <v>#N/A</v>
      </c>
      <c r="AF54" s="68" t="e">
        <f>NA()</f>
        <v>#N/A</v>
      </c>
      <c r="AG54" s="68" t="e">
        <f>NA()</f>
        <v>#N/A</v>
      </c>
      <c r="AH54" s="68" t="e">
        <f>NA()</f>
        <v>#N/A</v>
      </c>
      <c r="AI54" s="68" t="e">
        <f>NA()</f>
        <v>#N/A</v>
      </c>
      <c r="AJ54" s="68" t="e">
        <f>NA()</f>
        <v>#N/A</v>
      </c>
      <c r="AK54" s="68" t="e">
        <f>NA()</f>
        <v>#N/A</v>
      </c>
      <c r="AL54" s="68" t="e">
        <f>NA()</f>
        <v>#N/A</v>
      </c>
      <c r="AM54" s="68" t="e">
        <f>NA()</f>
        <v>#N/A</v>
      </c>
      <c r="AN54" s="68" t="e">
        <f>NA()</f>
        <v>#N/A</v>
      </c>
      <c r="AO54" s="68" t="e">
        <f>NA()</f>
        <v>#N/A</v>
      </c>
      <c r="AP54" s="63"/>
    </row>
    <row r="55" spans="2:42" x14ac:dyDescent="0.25">
      <c r="B55" s="64"/>
      <c r="C55" s="65"/>
      <c r="D55" s="104" t="s">
        <v>839</v>
      </c>
      <c r="E55" s="67" t="s">
        <v>302</v>
      </c>
      <c r="F55" s="68">
        <v>5.8057300829011291</v>
      </c>
      <c r="G55" s="68">
        <v>4.5581001353261756</v>
      </c>
      <c r="H55" s="68">
        <v>4.1761865288031315</v>
      </c>
      <c r="I55" s="68">
        <v>3.4328157562869026</v>
      </c>
      <c r="J55" s="68">
        <v>2.909593090540521</v>
      </c>
      <c r="K55" s="68">
        <v>2.2338484222594701</v>
      </c>
      <c r="L55" s="68">
        <v>3.1257112408521741</v>
      </c>
      <c r="M55" s="68">
        <v>3.4424125028724681</v>
      </c>
      <c r="N55" s="68">
        <v>2.4613106615153608</v>
      </c>
      <c r="O55" s="68">
        <v>1.9589012219913424</v>
      </c>
      <c r="P55" s="68">
        <v>2.3907307207973627</v>
      </c>
      <c r="Q55" s="68">
        <v>2.0998593138271797</v>
      </c>
      <c r="R55" s="68">
        <v>3.0918526070929038</v>
      </c>
      <c r="S55" s="68">
        <v>4.795502585369892</v>
      </c>
      <c r="T55" s="68">
        <v>6.2838647694208722</v>
      </c>
      <c r="U55" s="68">
        <v>4.8825767831346969</v>
      </c>
      <c r="V55" s="68">
        <v>5.6344271477950612</v>
      </c>
      <c r="W55" s="68">
        <v>10.417261649730866</v>
      </c>
      <c r="X55" s="68">
        <v>4.4953162071671153</v>
      </c>
      <c r="Y55" s="68">
        <v>10.487432413726568</v>
      </c>
      <c r="Z55" s="68">
        <v>29.430136675237588</v>
      </c>
      <c r="AA55" s="68">
        <v>5.7189465144070768</v>
      </c>
      <c r="AB55" s="68">
        <v>11.832178946065964</v>
      </c>
      <c r="AC55" s="68">
        <v>11621.594208144797</v>
      </c>
      <c r="AD55" s="68" t="e">
        <f>NA()</f>
        <v>#N/A</v>
      </c>
      <c r="AE55" s="68" t="e">
        <f>NA()</f>
        <v>#N/A</v>
      </c>
      <c r="AF55" s="68" t="e">
        <f>NA()</f>
        <v>#N/A</v>
      </c>
      <c r="AG55" s="68" t="e">
        <f>NA()</f>
        <v>#N/A</v>
      </c>
      <c r="AH55" s="68" t="e">
        <f>NA()</f>
        <v>#N/A</v>
      </c>
      <c r="AI55" s="68" t="e">
        <f>NA()</f>
        <v>#N/A</v>
      </c>
      <c r="AJ55" s="68" t="e">
        <f>NA()</f>
        <v>#N/A</v>
      </c>
      <c r="AK55" s="68" t="e">
        <f>NA()</f>
        <v>#N/A</v>
      </c>
      <c r="AL55" s="68" t="e">
        <f>NA()</f>
        <v>#N/A</v>
      </c>
      <c r="AM55" s="68" t="e">
        <f>NA()</f>
        <v>#N/A</v>
      </c>
      <c r="AN55" s="68" t="e">
        <f>NA()</f>
        <v>#N/A</v>
      </c>
      <c r="AO55" s="68" t="e">
        <f>NA()</f>
        <v>#N/A</v>
      </c>
      <c r="AP55" s="63"/>
    </row>
    <row r="56" spans="2:42" x14ac:dyDescent="0.25">
      <c r="B56" s="64"/>
      <c r="C56" s="65"/>
      <c r="D56" s="104" t="s">
        <v>840</v>
      </c>
      <c r="E56" s="67" t="s">
        <v>303</v>
      </c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>
        <v>27.771347636317778</v>
      </c>
      <c r="R56" s="68">
        <v>108.22681541286697</v>
      </c>
      <c r="S56" s="68">
        <v>128.94799648396921</v>
      </c>
      <c r="T56" s="68">
        <v>170.49999999999997</v>
      </c>
      <c r="U56" s="68">
        <v>481.36714975845416</v>
      </c>
      <c r="V56" s="68"/>
      <c r="W56" s="68"/>
      <c r="X56" s="68"/>
      <c r="Y56" s="68">
        <v>15.5</v>
      </c>
      <c r="Z56" s="68"/>
      <c r="AA56" s="68"/>
      <c r="AB56" s="68"/>
      <c r="AC56" s="68">
        <v>99.148524551230039</v>
      </c>
      <c r="AD56" s="68" t="e">
        <f>NA()</f>
        <v>#N/A</v>
      </c>
      <c r="AE56" s="68" t="e">
        <f>NA()</f>
        <v>#N/A</v>
      </c>
      <c r="AF56" s="68" t="e">
        <f>NA()</f>
        <v>#N/A</v>
      </c>
      <c r="AG56" s="68" t="e">
        <f>NA()</f>
        <v>#N/A</v>
      </c>
      <c r="AH56" s="68" t="e">
        <f>NA()</f>
        <v>#N/A</v>
      </c>
      <c r="AI56" s="68" t="e">
        <f>NA()</f>
        <v>#N/A</v>
      </c>
      <c r="AJ56" s="68" t="e">
        <f>NA()</f>
        <v>#N/A</v>
      </c>
      <c r="AK56" s="68" t="e">
        <f>NA()</f>
        <v>#N/A</v>
      </c>
      <c r="AL56" s="68" t="e">
        <f>NA()</f>
        <v>#N/A</v>
      </c>
      <c r="AM56" s="68" t="e">
        <f>NA()</f>
        <v>#N/A</v>
      </c>
      <c r="AN56" s="68" t="e">
        <f>NA()</f>
        <v>#N/A</v>
      </c>
      <c r="AO56" s="68" t="e">
        <f>NA()</f>
        <v>#N/A</v>
      </c>
      <c r="AP56" s="63"/>
    </row>
    <row r="57" spans="2:42" x14ac:dyDescent="0.25">
      <c r="B57" s="64"/>
      <c r="C57" s="65"/>
      <c r="D57" s="104" t="s">
        <v>841</v>
      </c>
      <c r="E57" s="67" t="s">
        <v>304</v>
      </c>
      <c r="F57" s="68">
        <v>28.534601218604923</v>
      </c>
      <c r="G57" s="68">
        <v>25.755882495959753</v>
      </c>
      <c r="H57" s="68">
        <v>27.295519666328019</v>
      </c>
      <c r="I57" s="68">
        <v>31.846661280103518</v>
      </c>
      <c r="J57" s="68">
        <v>29.401650060879994</v>
      </c>
      <c r="K57" s="68">
        <v>30.696301915653979</v>
      </c>
      <c r="L57" s="68">
        <v>32.904067419184443</v>
      </c>
      <c r="M57" s="68">
        <v>29.163765119894578</v>
      </c>
      <c r="N57" s="68">
        <v>30.826908316525298</v>
      </c>
      <c r="O57" s="68">
        <v>30.552576058790201</v>
      </c>
      <c r="P57" s="68">
        <v>29.058036184995355</v>
      </c>
      <c r="Q57" s="68">
        <v>28.340567227220102</v>
      </c>
      <c r="R57" s="68">
        <v>28.921450864560803</v>
      </c>
      <c r="S57" s="68">
        <v>24.47493691843782</v>
      </c>
      <c r="T57" s="68">
        <v>24.143602778504743</v>
      </c>
      <c r="U57" s="68">
        <v>25.14450568066448</v>
      </c>
      <c r="V57" s="68">
        <v>27.277265168558493</v>
      </c>
      <c r="W57" s="68">
        <v>53.725174993322305</v>
      </c>
      <c r="X57" s="68">
        <v>23.504497750399519</v>
      </c>
      <c r="Y57" s="68">
        <v>22.270307115122659</v>
      </c>
      <c r="Z57" s="68">
        <v>25.380203404465387</v>
      </c>
      <c r="AA57" s="68">
        <v>27.058456114006532</v>
      </c>
      <c r="AB57" s="68">
        <v>28.119286116828828</v>
      </c>
      <c r="AC57" s="68">
        <v>28.753825468865262</v>
      </c>
      <c r="AD57" s="68" t="e">
        <f>NA()</f>
        <v>#N/A</v>
      </c>
      <c r="AE57" s="68" t="e">
        <f>NA()</f>
        <v>#N/A</v>
      </c>
      <c r="AF57" s="68" t="e">
        <f>NA()</f>
        <v>#N/A</v>
      </c>
      <c r="AG57" s="68" t="e">
        <f>NA()</f>
        <v>#N/A</v>
      </c>
      <c r="AH57" s="68" t="e">
        <f>NA()</f>
        <v>#N/A</v>
      </c>
      <c r="AI57" s="68" t="e">
        <f>NA()</f>
        <v>#N/A</v>
      </c>
      <c r="AJ57" s="68" t="e">
        <f>NA()</f>
        <v>#N/A</v>
      </c>
      <c r="AK57" s="68" t="e">
        <f>NA()</f>
        <v>#N/A</v>
      </c>
      <c r="AL57" s="68" t="e">
        <f>NA()</f>
        <v>#N/A</v>
      </c>
      <c r="AM57" s="68" t="e">
        <f>NA()</f>
        <v>#N/A</v>
      </c>
      <c r="AN57" s="68" t="e">
        <f>NA()</f>
        <v>#N/A</v>
      </c>
      <c r="AO57" s="68" t="e">
        <f>NA()</f>
        <v>#N/A</v>
      </c>
      <c r="AP57" s="63"/>
    </row>
    <row r="58" spans="2:42" s="72" customFormat="1" x14ac:dyDescent="0.25">
      <c r="B58" s="64"/>
      <c r="C58" s="65"/>
      <c r="D58" s="69" t="s">
        <v>842</v>
      </c>
      <c r="E58" s="65" t="s">
        <v>305</v>
      </c>
      <c r="F58" s="70">
        <v>36.978941191491998</v>
      </c>
      <c r="G58" s="70">
        <v>30.904619399512068</v>
      </c>
      <c r="H58" s="70">
        <v>30.795715817962591</v>
      </c>
      <c r="I58" s="70">
        <v>28.717037249991552</v>
      </c>
      <c r="J58" s="70">
        <v>26.386602485832718</v>
      </c>
      <c r="K58" s="70">
        <v>25.631758429298479</v>
      </c>
      <c r="L58" s="70">
        <v>27.127709421747866</v>
      </c>
      <c r="M58" s="70">
        <v>29.168084829688844</v>
      </c>
      <c r="N58" s="70">
        <v>25.883579056374835</v>
      </c>
      <c r="O58" s="70">
        <v>23.898438227363656</v>
      </c>
      <c r="P58" s="70">
        <v>24.787876797754997</v>
      </c>
      <c r="Q58" s="70">
        <v>25.458905388569843</v>
      </c>
      <c r="R58" s="70">
        <v>33.664037222888609</v>
      </c>
      <c r="S58" s="70">
        <v>25.608833156395011</v>
      </c>
      <c r="T58" s="70">
        <v>26.23698493680784</v>
      </c>
      <c r="U58" s="70">
        <v>27.023901101834483</v>
      </c>
      <c r="V58" s="70">
        <v>28.632618600319528</v>
      </c>
      <c r="W58" s="70">
        <v>49.062859495388793</v>
      </c>
      <c r="X58" s="70">
        <v>24.635329063252986</v>
      </c>
      <c r="Y58" s="70">
        <v>25.37</v>
      </c>
      <c r="Z58" s="70">
        <v>27.490645241239797</v>
      </c>
      <c r="AA58" s="70">
        <v>26.67</v>
      </c>
      <c r="AB58" s="70">
        <v>30.307813796720623</v>
      </c>
      <c r="AC58" s="70">
        <v>28.565768512134252</v>
      </c>
      <c r="AD58" s="70" t="e">
        <f>NA()</f>
        <v>#N/A</v>
      </c>
      <c r="AE58" s="70" t="e">
        <f>NA()</f>
        <v>#N/A</v>
      </c>
      <c r="AF58" s="70" t="e">
        <f>NA()</f>
        <v>#N/A</v>
      </c>
      <c r="AG58" s="70" t="e">
        <f>NA()</f>
        <v>#N/A</v>
      </c>
      <c r="AH58" s="70" t="e">
        <f>NA()</f>
        <v>#N/A</v>
      </c>
      <c r="AI58" s="70" t="e">
        <f>NA()</f>
        <v>#N/A</v>
      </c>
      <c r="AJ58" s="70" t="e">
        <f>NA()</f>
        <v>#N/A</v>
      </c>
      <c r="AK58" s="70" t="e">
        <f>NA()</f>
        <v>#N/A</v>
      </c>
      <c r="AL58" s="70" t="e">
        <f>NA()</f>
        <v>#N/A</v>
      </c>
      <c r="AM58" s="70" t="e">
        <f>NA()</f>
        <v>#N/A</v>
      </c>
      <c r="AN58" s="70" t="e">
        <f>NA()</f>
        <v>#N/A</v>
      </c>
      <c r="AO58" s="70" t="e">
        <f>NA()</f>
        <v>#N/A</v>
      </c>
      <c r="AP58" s="71"/>
    </row>
    <row r="59" spans="2:42" x14ac:dyDescent="0.25">
      <c r="B59" s="73"/>
      <c r="C59" s="74"/>
      <c r="D59" s="75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</row>
  </sheetData>
  <sheetProtection algorithmName="SHA-512" hashValue="TsH5t3+XtGqBBHqNQ8xnLUl/8heCMHJrKwH8kfcT9XbxjAoxFeZjHd/qPBm1fVyu9hTHmacn4SMyiktNgwQtcw==" saltValue="OjlvBB9P86JazqsXS1joDw==" spinCount="100000" sheet="1" formatCells="0" formatColumns="0" formatRows="0" insertColumns="0" insertRows="0" insertHyperlinks="0" deleteColumns="0" deleteRows="0" sort="0" autoFilter="0" pivotTables="0"/>
  <autoFilter ref="B2:AD58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B2:C2"/>
  <sheetViews>
    <sheetView workbookViewId="0">
      <selection activeCell="B2" sqref="B2"/>
    </sheetView>
  </sheetViews>
  <sheetFormatPr defaultRowHeight="15" x14ac:dyDescent="0.25"/>
  <cols>
    <col min="1" max="1" width="4.5703125" style="56" customWidth="1"/>
    <col min="2" max="2" width="15.42578125" style="56" customWidth="1"/>
    <col min="3" max="16384" width="9.140625" style="56"/>
  </cols>
  <sheetData>
    <row r="2" spans="2:3" x14ac:dyDescent="0.25">
      <c r="B2" s="56" t="s">
        <v>19</v>
      </c>
      <c r="C2" s="57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B1:AP383"/>
  <sheetViews>
    <sheetView zoomScale="85" zoomScaleNormal="85" workbookViewId="0">
      <pane xSplit="4" ySplit="2" topLeftCell="E3" activePane="bottomRight" state="frozen"/>
      <selection activeCell="AB14" sqref="AB14:AB39"/>
      <selection pane="topRight" activeCell="AB14" sqref="AB14:AB39"/>
      <selection pane="bottomLeft" activeCell="AB14" sqref="AB14:AB39"/>
      <selection pane="bottomRight" activeCell="D17" sqref="D17:D18"/>
    </sheetView>
  </sheetViews>
  <sheetFormatPr defaultRowHeight="15" x14ac:dyDescent="0.25"/>
  <cols>
    <col min="1" max="1" width="5.28515625" style="56" customWidth="1"/>
    <col min="2" max="2" width="12.42578125" style="56" bestFit="1" customWidth="1"/>
    <col min="3" max="3" width="29.85546875" style="56" bestFit="1" customWidth="1"/>
    <col min="4" max="4" width="41.140625" style="56" bestFit="1" customWidth="1"/>
    <col min="5" max="5" width="9.7109375" style="56" bestFit="1" customWidth="1"/>
    <col min="6" max="14" width="10.140625" style="56" hidden="1" customWidth="1"/>
    <col min="15" max="28" width="10.140625" style="56" bestFit="1" customWidth="1"/>
    <col min="29" max="29" width="10.28515625" style="56" bestFit="1" customWidth="1"/>
    <col min="30" max="41" width="10.140625" style="56" bestFit="1" customWidth="1"/>
    <col min="42" max="42" width="3.5703125" style="56" customWidth="1"/>
    <col min="43" max="16384" width="9.140625" style="56"/>
  </cols>
  <sheetData>
    <row r="1" spans="2:42" s="58" customFormat="1" x14ac:dyDescent="0.25">
      <c r="F1" s="58">
        <v>1</v>
      </c>
      <c r="G1" s="58">
        <v>2</v>
      </c>
      <c r="H1" s="58">
        <v>3</v>
      </c>
      <c r="I1" s="58">
        <v>4</v>
      </c>
      <c r="J1" s="58">
        <v>5</v>
      </c>
      <c r="K1" s="58">
        <v>6</v>
      </c>
      <c r="L1" s="58">
        <v>7</v>
      </c>
      <c r="M1" s="58">
        <v>8</v>
      </c>
      <c r="N1" s="58">
        <v>9</v>
      </c>
      <c r="O1" s="58">
        <v>10</v>
      </c>
      <c r="P1" s="58">
        <v>11</v>
      </c>
      <c r="Q1" s="58">
        <v>12</v>
      </c>
      <c r="R1" s="58">
        <v>1</v>
      </c>
      <c r="S1" s="58">
        <v>2</v>
      </c>
      <c r="T1" s="58">
        <v>3</v>
      </c>
      <c r="U1" s="58">
        <v>4</v>
      </c>
      <c r="V1" s="58">
        <v>5</v>
      </c>
      <c r="W1" s="58">
        <v>6</v>
      </c>
      <c r="X1" s="58">
        <v>7</v>
      </c>
      <c r="Y1" s="58">
        <v>8</v>
      </c>
      <c r="Z1" s="58">
        <v>9</v>
      </c>
      <c r="AA1" s="58">
        <v>10</v>
      </c>
      <c r="AB1" s="58">
        <v>11</v>
      </c>
      <c r="AC1" s="58">
        <v>12</v>
      </c>
      <c r="AD1" s="58">
        <v>1</v>
      </c>
      <c r="AE1" s="58">
        <v>2</v>
      </c>
      <c r="AF1" s="58">
        <v>3</v>
      </c>
      <c r="AG1" s="58">
        <v>4</v>
      </c>
      <c r="AH1" s="58">
        <v>5</v>
      </c>
      <c r="AI1" s="58">
        <v>6</v>
      </c>
      <c r="AJ1" s="58">
        <v>7</v>
      </c>
      <c r="AK1" s="58">
        <v>8</v>
      </c>
      <c r="AL1" s="58">
        <v>9</v>
      </c>
      <c r="AM1" s="58">
        <v>10</v>
      </c>
      <c r="AN1" s="58">
        <v>11</v>
      </c>
      <c r="AO1" s="58">
        <v>12</v>
      </c>
    </row>
    <row r="2" spans="2:42" ht="15.75" thickBot="1" x14ac:dyDescent="0.3">
      <c r="B2" s="59" t="s">
        <v>4</v>
      </c>
      <c r="C2" s="59" t="s">
        <v>3</v>
      </c>
      <c r="D2" s="60" t="s">
        <v>366</v>
      </c>
      <c r="E2" s="61" t="s">
        <v>5</v>
      </c>
      <c r="F2" s="62">
        <v>43101</v>
      </c>
      <c r="G2" s="62">
        <v>43132</v>
      </c>
      <c r="H2" s="62">
        <v>43160</v>
      </c>
      <c r="I2" s="62">
        <v>43191</v>
      </c>
      <c r="J2" s="62">
        <v>43221</v>
      </c>
      <c r="K2" s="62">
        <v>43252</v>
      </c>
      <c r="L2" s="62">
        <v>43282</v>
      </c>
      <c r="M2" s="62">
        <v>43313</v>
      </c>
      <c r="N2" s="62">
        <v>43344</v>
      </c>
      <c r="O2" s="62">
        <v>43374</v>
      </c>
      <c r="P2" s="62">
        <v>43405</v>
      </c>
      <c r="Q2" s="62">
        <v>43435</v>
      </c>
      <c r="R2" s="62">
        <v>43466</v>
      </c>
      <c r="S2" s="62">
        <v>43497</v>
      </c>
      <c r="T2" s="62">
        <v>43525</v>
      </c>
      <c r="U2" s="62">
        <v>43556</v>
      </c>
      <c r="V2" s="62">
        <v>43586</v>
      </c>
      <c r="W2" s="62">
        <v>43617</v>
      </c>
      <c r="X2" s="62">
        <v>43647</v>
      </c>
      <c r="Y2" s="62">
        <v>43678</v>
      </c>
      <c r="Z2" s="62">
        <v>43709</v>
      </c>
      <c r="AA2" s="62">
        <v>43739</v>
      </c>
      <c r="AB2" s="62">
        <v>43770</v>
      </c>
      <c r="AC2" s="62">
        <v>43800</v>
      </c>
      <c r="AD2" s="62">
        <v>43831</v>
      </c>
      <c r="AE2" s="62">
        <v>43862</v>
      </c>
      <c r="AF2" s="62">
        <v>43891</v>
      </c>
      <c r="AG2" s="62">
        <v>43922</v>
      </c>
      <c r="AH2" s="62">
        <v>43952</v>
      </c>
      <c r="AI2" s="62">
        <v>43983</v>
      </c>
      <c r="AJ2" s="62">
        <v>44013</v>
      </c>
      <c r="AK2" s="62">
        <v>44044</v>
      </c>
      <c r="AL2" s="62">
        <v>44075</v>
      </c>
      <c r="AM2" s="62">
        <v>44105</v>
      </c>
      <c r="AN2" s="62">
        <v>44136</v>
      </c>
      <c r="AO2" s="62">
        <v>44166</v>
      </c>
      <c r="AP2" s="63"/>
    </row>
    <row r="3" spans="2:42" x14ac:dyDescent="0.25">
      <c r="B3" s="64" t="s">
        <v>2</v>
      </c>
      <c r="C3" s="65" t="s">
        <v>367</v>
      </c>
      <c r="D3" s="66" t="s">
        <v>769</v>
      </c>
      <c r="E3" s="67" t="s">
        <v>249</v>
      </c>
      <c r="F3" s="68" t="e">
        <f>NA()</f>
        <v>#N/A</v>
      </c>
      <c r="G3" s="68" t="e">
        <f>NA()</f>
        <v>#N/A</v>
      </c>
      <c r="H3" s="68" t="e">
        <f>NA()</f>
        <v>#N/A</v>
      </c>
      <c r="I3" s="68" t="e">
        <f>NA()</f>
        <v>#N/A</v>
      </c>
      <c r="J3" s="68" t="e">
        <f>NA()</f>
        <v>#N/A</v>
      </c>
      <c r="K3" s="68" t="e">
        <f>NA()</f>
        <v>#N/A</v>
      </c>
      <c r="L3" s="68" t="e">
        <f>NA()</f>
        <v>#N/A</v>
      </c>
      <c r="M3" s="68" t="e">
        <f>NA()</f>
        <v>#N/A</v>
      </c>
      <c r="N3" s="68" t="e">
        <f>NA()</f>
        <v>#N/A</v>
      </c>
      <c r="O3" s="67">
        <v>717543.33333333337</v>
      </c>
      <c r="P3" s="67">
        <v>760748.66666666674</v>
      </c>
      <c r="Q3" s="67">
        <v>1033686.5000000001</v>
      </c>
      <c r="R3" s="67">
        <v>733563.33333333337</v>
      </c>
      <c r="S3" s="67">
        <v>753581.66666666663</v>
      </c>
      <c r="T3" s="67">
        <v>755855</v>
      </c>
      <c r="U3" s="67">
        <v>730563.33333333326</v>
      </c>
      <c r="V3" s="67">
        <v>742806.66666666674</v>
      </c>
      <c r="W3" s="67">
        <v>713840</v>
      </c>
      <c r="X3" s="67">
        <v>791048.33333333326</v>
      </c>
      <c r="Y3" s="67">
        <v>799770</v>
      </c>
      <c r="Z3" s="67">
        <v>743498.5</v>
      </c>
      <c r="AA3" s="67">
        <v>818548.33333333337</v>
      </c>
      <c r="AB3" s="67">
        <v>773300</v>
      </c>
      <c r="AC3" s="67">
        <v>955308.45</v>
      </c>
      <c r="AD3" s="67">
        <v>666863.33333333337</v>
      </c>
      <c r="AE3" s="68" t="e">
        <f>NA()</f>
        <v>#N/A</v>
      </c>
      <c r="AF3" s="68" t="e">
        <f>NA()</f>
        <v>#N/A</v>
      </c>
      <c r="AG3" s="68" t="e">
        <f>NA()</f>
        <v>#N/A</v>
      </c>
      <c r="AH3" s="68" t="e">
        <f>NA()</f>
        <v>#N/A</v>
      </c>
      <c r="AI3" s="68" t="e">
        <f>NA()</f>
        <v>#N/A</v>
      </c>
      <c r="AJ3" s="68" t="e">
        <f>NA()</f>
        <v>#N/A</v>
      </c>
      <c r="AK3" s="68" t="e">
        <f>NA()</f>
        <v>#N/A</v>
      </c>
      <c r="AL3" s="68" t="e">
        <f>NA()</f>
        <v>#N/A</v>
      </c>
      <c r="AM3" s="68" t="e">
        <f>NA()</f>
        <v>#N/A</v>
      </c>
      <c r="AN3" s="68" t="e">
        <f>NA()</f>
        <v>#N/A</v>
      </c>
      <c r="AO3" s="68" t="e">
        <f>NA()</f>
        <v>#N/A</v>
      </c>
      <c r="AP3" s="63"/>
    </row>
    <row r="4" spans="2:42" x14ac:dyDescent="0.25">
      <c r="B4" s="64"/>
      <c r="C4" s="65"/>
      <c r="D4" s="66" t="s">
        <v>345</v>
      </c>
      <c r="E4" s="67" t="s">
        <v>250</v>
      </c>
      <c r="F4" s="68" t="e">
        <f>NA()</f>
        <v>#N/A</v>
      </c>
      <c r="G4" s="68" t="e">
        <f>NA()</f>
        <v>#N/A</v>
      </c>
      <c r="H4" s="68" t="e">
        <f>NA()</f>
        <v>#N/A</v>
      </c>
      <c r="I4" s="68" t="e">
        <f>NA()</f>
        <v>#N/A</v>
      </c>
      <c r="J4" s="68" t="e">
        <f>NA()</f>
        <v>#N/A</v>
      </c>
      <c r="K4" s="68" t="e">
        <f>NA()</f>
        <v>#N/A</v>
      </c>
      <c r="L4" s="68" t="e">
        <f>NA()</f>
        <v>#N/A</v>
      </c>
      <c r="M4" s="68" t="e">
        <f>NA()</f>
        <v>#N/A</v>
      </c>
      <c r="N4" s="68" t="e">
        <f>NA()</f>
        <v>#N/A</v>
      </c>
      <c r="O4" s="67">
        <v>372230</v>
      </c>
      <c r="P4" s="67">
        <v>307961.16666666669</v>
      </c>
      <c r="Q4" s="67">
        <v>390526.16666666674</v>
      </c>
      <c r="R4" s="67">
        <v>266722.5</v>
      </c>
      <c r="S4" s="67">
        <v>295811.66666666669</v>
      </c>
      <c r="T4" s="67">
        <v>321288.33333333337</v>
      </c>
      <c r="U4" s="67">
        <v>371065</v>
      </c>
      <c r="V4" s="67">
        <v>452565.83333333331</v>
      </c>
      <c r="W4" s="67">
        <v>511298.33333333337</v>
      </c>
      <c r="X4" s="67">
        <v>680835.83333333337</v>
      </c>
      <c r="Y4" s="67">
        <v>654117.5</v>
      </c>
      <c r="Z4" s="67">
        <v>487941.66666666669</v>
      </c>
      <c r="AA4" s="67">
        <v>401635.83333333331</v>
      </c>
      <c r="AB4" s="67">
        <v>361418.33333333331</v>
      </c>
      <c r="AC4" s="67">
        <v>430046.83333333337</v>
      </c>
      <c r="AD4" s="67">
        <v>268028.33333333331</v>
      </c>
      <c r="AE4" s="68" t="e">
        <f>NA()</f>
        <v>#N/A</v>
      </c>
      <c r="AF4" s="68" t="e">
        <f>NA()</f>
        <v>#N/A</v>
      </c>
      <c r="AG4" s="68" t="e">
        <f>NA()</f>
        <v>#N/A</v>
      </c>
      <c r="AH4" s="68" t="e">
        <f>NA()</f>
        <v>#N/A</v>
      </c>
      <c r="AI4" s="68" t="e">
        <f>NA()</f>
        <v>#N/A</v>
      </c>
      <c r="AJ4" s="68" t="e">
        <f>NA()</f>
        <v>#N/A</v>
      </c>
      <c r="AK4" s="68" t="e">
        <f>NA()</f>
        <v>#N/A</v>
      </c>
      <c r="AL4" s="68" t="e">
        <f>NA()</f>
        <v>#N/A</v>
      </c>
      <c r="AM4" s="68" t="e">
        <f>NA()</f>
        <v>#N/A</v>
      </c>
      <c r="AN4" s="68" t="e">
        <f>NA()</f>
        <v>#N/A</v>
      </c>
      <c r="AO4" s="68" t="e">
        <f>NA()</f>
        <v>#N/A</v>
      </c>
      <c r="AP4" s="63"/>
    </row>
    <row r="5" spans="2:42" x14ac:dyDescent="0.25">
      <c r="B5" s="64"/>
      <c r="C5" s="65"/>
      <c r="D5" s="66" t="s">
        <v>777</v>
      </c>
      <c r="E5" s="67" t="s">
        <v>251</v>
      </c>
      <c r="F5" s="68" t="e">
        <f>NA()</f>
        <v>#N/A</v>
      </c>
      <c r="G5" s="68" t="e">
        <f>NA()</f>
        <v>#N/A</v>
      </c>
      <c r="H5" s="68" t="e">
        <f>NA()</f>
        <v>#N/A</v>
      </c>
      <c r="I5" s="68" t="e">
        <f>NA()</f>
        <v>#N/A</v>
      </c>
      <c r="J5" s="68" t="e">
        <f>NA()</f>
        <v>#N/A</v>
      </c>
      <c r="K5" s="68" t="e">
        <f>NA()</f>
        <v>#N/A</v>
      </c>
      <c r="L5" s="68" t="e">
        <f>NA()</f>
        <v>#N/A</v>
      </c>
      <c r="M5" s="68" t="e">
        <f>NA()</f>
        <v>#N/A</v>
      </c>
      <c r="N5" s="68" t="e">
        <f>NA()</f>
        <v>#N/A</v>
      </c>
      <c r="O5" s="67">
        <v>1773035</v>
      </c>
      <c r="P5" s="67">
        <v>1776044.8333333333</v>
      </c>
      <c r="Q5" s="67">
        <v>1973875</v>
      </c>
      <c r="R5" s="67">
        <v>1499075</v>
      </c>
      <c r="S5" s="67">
        <v>1564125</v>
      </c>
      <c r="T5" s="67">
        <v>1597976.6666666665</v>
      </c>
      <c r="U5" s="67">
        <v>1471658.3333333335</v>
      </c>
      <c r="V5" s="67">
        <v>1689801.6666666667</v>
      </c>
      <c r="W5" s="67">
        <v>1863093.3333333333</v>
      </c>
      <c r="X5" s="67">
        <v>2201358.3333333335</v>
      </c>
      <c r="Y5" s="67">
        <v>2124605.2333333329</v>
      </c>
      <c r="Z5" s="67">
        <v>2000885</v>
      </c>
      <c r="AA5" s="67">
        <v>2151933.3333333335</v>
      </c>
      <c r="AB5" s="67">
        <v>1803836.6666666667</v>
      </c>
      <c r="AC5" s="67">
        <v>2195148.5000000005</v>
      </c>
      <c r="AD5" s="67">
        <v>1572781.6666666667</v>
      </c>
      <c r="AE5" s="68" t="e">
        <f>NA()</f>
        <v>#N/A</v>
      </c>
      <c r="AF5" s="68" t="e">
        <f>NA()</f>
        <v>#N/A</v>
      </c>
      <c r="AG5" s="68" t="e">
        <f>NA()</f>
        <v>#N/A</v>
      </c>
      <c r="AH5" s="68" t="e">
        <f>NA()</f>
        <v>#N/A</v>
      </c>
      <c r="AI5" s="68" t="e">
        <f>NA()</f>
        <v>#N/A</v>
      </c>
      <c r="AJ5" s="68" t="e">
        <f>NA()</f>
        <v>#N/A</v>
      </c>
      <c r="AK5" s="68" t="e">
        <f>NA()</f>
        <v>#N/A</v>
      </c>
      <c r="AL5" s="68" t="e">
        <f>NA()</f>
        <v>#N/A</v>
      </c>
      <c r="AM5" s="68" t="e">
        <f>NA()</f>
        <v>#N/A</v>
      </c>
      <c r="AN5" s="68" t="e">
        <f>NA()</f>
        <v>#N/A</v>
      </c>
      <c r="AO5" s="68" t="e">
        <f>NA()</f>
        <v>#N/A</v>
      </c>
      <c r="AP5" s="63"/>
    </row>
    <row r="6" spans="2:42" x14ac:dyDescent="0.25">
      <c r="B6" s="64"/>
      <c r="C6" s="65"/>
      <c r="D6" s="66" t="s">
        <v>776</v>
      </c>
      <c r="E6" s="67" t="s">
        <v>252</v>
      </c>
      <c r="F6" s="68" t="e">
        <f>NA()</f>
        <v>#N/A</v>
      </c>
      <c r="G6" s="68" t="e">
        <f>NA()</f>
        <v>#N/A</v>
      </c>
      <c r="H6" s="68" t="e">
        <f>NA()</f>
        <v>#N/A</v>
      </c>
      <c r="I6" s="68" t="e">
        <f>NA()</f>
        <v>#N/A</v>
      </c>
      <c r="J6" s="68" t="e">
        <f>NA()</f>
        <v>#N/A</v>
      </c>
      <c r="K6" s="68" t="e">
        <f>NA()</f>
        <v>#N/A</v>
      </c>
      <c r="L6" s="68" t="e">
        <f>NA()</f>
        <v>#N/A</v>
      </c>
      <c r="M6" s="68" t="e">
        <f>NA()</f>
        <v>#N/A</v>
      </c>
      <c r="N6" s="68" t="e">
        <f>NA()</f>
        <v>#N/A</v>
      </c>
      <c r="O6" s="67">
        <v>1657616.6666666667</v>
      </c>
      <c r="P6" s="67">
        <v>1545657.5000000002</v>
      </c>
      <c r="Q6" s="67">
        <v>1668915</v>
      </c>
      <c r="R6" s="67">
        <v>1288663.3333333335</v>
      </c>
      <c r="S6" s="67">
        <v>1483525</v>
      </c>
      <c r="T6" s="67">
        <v>1451245.0000000002</v>
      </c>
      <c r="U6" s="67">
        <v>1305540</v>
      </c>
      <c r="V6" s="67">
        <v>1324031.6666666665</v>
      </c>
      <c r="W6" s="67">
        <v>1482900</v>
      </c>
      <c r="X6" s="67">
        <v>1564448.3333333335</v>
      </c>
      <c r="Y6" s="67">
        <v>1052660</v>
      </c>
      <c r="Z6" s="67">
        <v>918325</v>
      </c>
      <c r="AA6" s="67">
        <v>956051.66666666663</v>
      </c>
      <c r="AB6" s="67">
        <v>898243.33333333337</v>
      </c>
      <c r="AC6" s="67">
        <v>1343570.1666666667</v>
      </c>
      <c r="AD6" s="67">
        <v>938280.00000000012</v>
      </c>
      <c r="AE6" s="68" t="e">
        <f>NA()</f>
        <v>#N/A</v>
      </c>
      <c r="AF6" s="68" t="e">
        <f>NA()</f>
        <v>#N/A</v>
      </c>
      <c r="AG6" s="68" t="e">
        <f>NA()</f>
        <v>#N/A</v>
      </c>
      <c r="AH6" s="68" t="e">
        <f>NA()</f>
        <v>#N/A</v>
      </c>
      <c r="AI6" s="68" t="e">
        <f>NA()</f>
        <v>#N/A</v>
      </c>
      <c r="AJ6" s="68" t="e">
        <f>NA()</f>
        <v>#N/A</v>
      </c>
      <c r="AK6" s="68" t="e">
        <f>NA()</f>
        <v>#N/A</v>
      </c>
      <c r="AL6" s="68" t="e">
        <f>NA()</f>
        <v>#N/A</v>
      </c>
      <c r="AM6" s="68" t="e">
        <f>NA()</f>
        <v>#N/A</v>
      </c>
      <c r="AN6" s="68" t="e">
        <f>NA()</f>
        <v>#N/A</v>
      </c>
      <c r="AO6" s="68" t="e">
        <f>NA()</f>
        <v>#N/A</v>
      </c>
      <c r="AP6" s="63"/>
    </row>
    <row r="7" spans="2:42" x14ac:dyDescent="0.25">
      <c r="B7" s="64"/>
      <c r="C7" s="65"/>
      <c r="D7" s="66" t="s">
        <v>775</v>
      </c>
      <c r="E7" s="67" t="s">
        <v>253</v>
      </c>
      <c r="F7" s="68" t="e">
        <f>NA()</f>
        <v>#N/A</v>
      </c>
      <c r="G7" s="68" t="e">
        <f>NA()</f>
        <v>#N/A</v>
      </c>
      <c r="H7" s="68" t="e">
        <f>NA()</f>
        <v>#N/A</v>
      </c>
      <c r="I7" s="68" t="e">
        <f>NA()</f>
        <v>#N/A</v>
      </c>
      <c r="J7" s="68" t="e">
        <f>NA()</f>
        <v>#N/A</v>
      </c>
      <c r="K7" s="68" t="e">
        <f>NA()</f>
        <v>#N/A</v>
      </c>
      <c r="L7" s="68" t="e">
        <f>NA()</f>
        <v>#N/A</v>
      </c>
      <c r="M7" s="68" t="e">
        <f>NA()</f>
        <v>#N/A</v>
      </c>
      <c r="N7" s="68" t="e">
        <f>NA()</f>
        <v>#N/A</v>
      </c>
      <c r="O7" s="67">
        <v>517650</v>
      </c>
      <c r="P7" s="67">
        <v>449311.66666666669</v>
      </c>
      <c r="Q7" s="67">
        <v>475276.66666666669</v>
      </c>
      <c r="R7" s="67">
        <v>395374.16666666669</v>
      </c>
      <c r="S7" s="67">
        <v>419956.66666666669</v>
      </c>
      <c r="T7" s="67">
        <v>347425</v>
      </c>
      <c r="U7" s="67">
        <v>319273.33333333331</v>
      </c>
      <c r="V7" s="67">
        <v>337195</v>
      </c>
      <c r="W7" s="67">
        <v>330045</v>
      </c>
      <c r="X7" s="67">
        <v>398788.33333333331</v>
      </c>
      <c r="Y7" s="67">
        <v>436945.00000000006</v>
      </c>
      <c r="Z7" s="67">
        <v>372344.16666666669</v>
      </c>
      <c r="AA7" s="67">
        <v>388295.00000000006</v>
      </c>
      <c r="AB7" s="67">
        <v>362601.66666666663</v>
      </c>
      <c r="AC7" s="67">
        <v>439376.7</v>
      </c>
      <c r="AD7" s="67">
        <v>360851.66666666663</v>
      </c>
      <c r="AE7" s="68" t="e">
        <f>NA()</f>
        <v>#N/A</v>
      </c>
      <c r="AF7" s="68" t="e">
        <f>NA()</f>
        <v>#N/A</v>
      </c>
      <c r="AG7" s="68" t="e">
        <f>NA()</f>
        <v>#N/A</v>
      </c>
      <c r="AH7" s="68" t="e">
        <f>NA()</f>
        <v>#N/A</v>
      </c>
      <c r="AI7" s="68" t="e">
        <f>NA()</f>
        <v>#N/A</v>
      </c>
      <c r="AJ7" s="68" t="e">
        <f>NA()</f>
        <v>#N/A</v>
      </c>
      <c r="AK7" s="68" t="e">
        <f>NA()</f>
        <v>#N/A</v>
      </c>
      <c r="AL7" s="68" t="e">
        <f>NA()</f>
        <v>#N/A</v>
      </c>
      <c r="AM7" s="68" t="e">
        <f>NA()</f>
        <v>#N/A</v>
      </c>
      <c r="AN7" s="68" t="e">
        <f>NA()</f>
        <v>#N/A</v>
      </c>
      <c r="AO7" s="68" t="e">
        <f>NA()</f>
        <v>#N/A</v>
      </c>
      <c r="AP7" s="63"/>
    </row>
    <row r="8" spans="2:42" x14ac:dyDescent="0.25">
      <c r="B8" s="64"/>
      <c r="C8" s="65"/>
      <c r="D8" s="66" t="s">
        <v>774</v>
      </c>
      <c r="E8" s="67" t="s">
        <v>254</v>
      </c>
      <c r="F8" s="68" t="e">
        <f>NA()</f>
        <v>#N/A</v>
      </c>
      <c r="G8" s="68" t="e">
        <f>NA()</f>
        <v>#N/A</v>
      </c>
      <c r="H8" s="68" t="e">
        <f>NA()</f>
        <v>#N/A</v>
      </c>
      <c r="I8" s="68" t="e">
        <f>NA()</f>
        <v>#N/A</v>
      </c>
      <c r="J8" s="68" t="e">
        <f>NA()</f>
        <v>#N/A</v>
      </c>
      <c r="K8" s="68" t="e">
        <f>NA()</f>
        <v>#N/A</v>
      </c>
      <c r="L8" s="68" t="e">
        <f>NA()</f>
        <v>#N/A</v>
      </c>
      <c r="M8" s="68" t="e">
        <f>NA()</f>
        <v>#N/A</v>
      </c>
      <c r="N8" s="68" t="e">
        <f>NA()</f>
        <v>#N/A</v>
      </c>
      <c r="O8" s="67">
        <v>963451.66666666663</v>
      </c>
      <c r="P8" s="67">
        <v>983628.66666666663</v>
      </c>
      <c r="Q8" s="67">
        <v>1142521</v>
      </c>
      <c r="R8" s="67">
        <v>832381.66666666663</v>
      </c>
      <c r="S8" s="67">
        <v>961091.66666666663</v>
      </c>
      <c r="T8" s="67">
        <v>885034.99999999988</v>
      </c>
      <c r="U8" s="67">
        <v>776838.33333333326</v>
      </c>
      <c r="V8" s="67">
        <v>812741.66666666674</v>
      </c>
      <c r="W8" s="67">
        <v>833946.66666666674</v>
      </c>
      <c r="X8" s="67">
        <v>961048.33333333326</v>
      </c>
      <c r="Y8" s="67">
        <v>920913.33333333337</v>
      </c>
      <c r="Z8" s="67">
        <v>979985.00000000012</v>
      </c>
      <c r="AA8" s="67">
        <v>1030728.3333333334</v>
      </c>
      <c r="AB8" s="67">
        <v>863961.66666666674</v>
      </c>
      <c r="AC8" s="67">
        <v>1133043.4833333332</v>
      </c>
      <c r="AD8" s="67">
        <v>784333.35000000009</v>
      </c>
      <c r="AE8" s="68" t="e">
        <f>NA()</f>
        <v>#N/A</v>
      </c>
      <c r="AF8" s="68" t="e">
        <f>NA()</f>
        <v>#N/A</v>
      </c>
      <c r="AG8" s="68" t="e">
        <f>NA()</f>
        <v>#N/A</v>
      </c>
      <c r="AH8" s="68" t="e">
        <f>NA()</f>
        <v>#N/A</v>
      </c>
      <c r="AI8" s="68" t="e">
        <f>NA()</f>
        <v>#N/A</v>
      </c>
      <c r="AJ8" s="68" t="e">
        <f>NA()</f>
        <v>#N/A</v>
      </c>
      <c r="AK8" s="68" t="e">
        <f>NA()</f>
        <v>#N/A</v>
      </c>
      <c r="AL8" s="68" t="e">
        <f>NA()</f>
        <v>#N/A</v>
      </c>
      <c r="AM8" s="68" t="e">
        <f>NA()</f>
        <v>#N/A</v>
      </c>
      <c r="AN8" s="68" t="e">
        <f>NA()</f>
        <v>#N/A</v>
      </c>
      <c r="AO8" s="68" t="e">
        <f>NA()</f>
        <v>#N/A</v>
      </c>
      <c r="AP8" s="63"/>
    </row>
    <row r="9" spans="2:42" x14ac:dyDescent="0.25">
      <c r="B9" s="64"/>
      <c r="C9" s="65"/>
      <c r="D9" s="66" t="s">
        <v>363</v>
      </c>
      <c r="E9" s="67" t="s">
        <v>255</v>
      </c>
      <c r="F9" s="68" t="e">
        <f>NA()</f>
        <v>#N/A</v>
      </c>
      <c r="G9" s="68" t="e">
        <f>NA()</f>
        <v>#N/A</v>
      </c>
      <c r="H9" s="68" t="e">
        <f>NA()</f>
        <v>#N/A</v>
      </c>
      <c r="I9" s="68" t="e">
        <f>NA()</f>
        <v>#N/A</v>
      </c>
      <c r="J9" s="68" t="e">
        <f>NA()</f>
        <v>#N/A</v>
      </c>
      <c r="K9" s="68" t="e">
        <f>NA()</f>
        <v>#N/A</v>
      </c>
      <c r="L9" s="68" t="e">
        <f>NA()</f>
        <v>#N/A</v>
      </c>
      <c r="M9" s="68" t="e">
        <f>NA()</f>
        <v>#N/A</v>
      </c>
      <c r="N9" s="68" t="e">
        <f>NA()</f>
        <v>#N/A</v>
      </c>
      <c r="O9" s="67">
        <v>1388171.6666666667</v>
      </c>
      <c r="P9" s="67">
        <v>1286528.6666666665</v>
      </c>
      <c r="Q9" s="67">
        <v>1819406.5</v>
      </c>
      <c r="R9" s="67">
        <v>1281080</v>
      </c>
      <c r="S9" s="67">
        <v>1500165</v>
      </c>
      <c r="T9" s="67">
        <v>1391336.6666666667</v>
      </c>
      <c r="U9" s="67">
        <v>1130416.6666666665</v>
      </c>
      <c r="V9" s="67">
        <v>1289393.3333333333</v>
      </c>
      <c r="W9" s="67">
        <v>1282611.6666666665</v>
      </c>
      <c r="X9" s="67">
        <v>1479773.3333333335</v>
      </c>
      <c r="Y9" s="67">
        <v>1527308.3333333335</v>
      </c>
      <c r="Z9" s="67">
        <v>1485978.3333333333</v>
      </c>
      <c r="AA9" s="67">
        <v>1620420</v>
      </c>
      <c r="AB9" s="67">
        <v>1503863.3333333333</v>
      </c>
      <c r="AC9" s="67">
        <v>1810705.1666666667</v>
      </c>
      <c r="AD9" s="67">
        <v>1286781.6666666667</v>
      </c>
      <c r="AE9" s="68" t="e">
        <f>NA()</f>
        <v>#N/A</v>
      </c>
      <c r="AF9" s="68" t="e">
        <f>NA()</f>
        <v>#N/A</v>
      </c>
      <c r="AG9" s="68" t="e">
        <f>NA()</f>
        <v>#N/A</v>
      </c>
      <c r="AH9" s="68" t="e">
        <f>NA()</f>
        <v>#N/A</v>
      </c>
      <c r="AI9" s="68" t="e">
        <f>NA()</f>
        <v>#N/A</v>
      </c>
      <c r="AJ9" s="68" t="e">
        <f>NA()</f>
        <v>#N/A</v>
      </c>
      <c r="AK9" s="68" t="e">
        <f>NA()</f>
        <v>#N/A</v>
      </c>
      <c r="AL9" s="68" t="e">
        <f>NA()</f>
        <v>#N/A</v>
      </c>
      <c r="AM9" s="68" t="e">
        <f>NA()</f>
        <v>#N/A</v>
      </c>
      <c r="AN9" s="68" t="e">
        <f>NA()</f>
        <v>#N/A</v>
      </c>
      <c r="AO9" s="68" t="e">
        <f>NA()</f>
        <v>#N/A</v>
      </c>
      <c r="AP9" s="63"/>
    </row>
    <row r="10" spans="2:42" x14ac:dyDescent="0.25">
      <c r="B10" s="64"/>
      <c r="C10" s="65"/>
      <c r="D10" s="66" t="s">
        <v>773</v>
      </c>
      <c r="E10" s="67" t="s">
        <v>256</v>
      </c>
      <c r="F10" s="68" t="e">
        <f>NA()</f>
        <v>#N/A</v>
      </c>
      <c r="G10" s="68" t="e">
        <f>NA()</f>
        <v>#N/A</v>
      </c>
      <c r="H10" s="68" t="e">
        <f>NA()</f>
        <v>#N/A</v>
      </c>
      <c r="I10" s="68" t="e">
        <f>NA()</f>
        <v>#N/A</v>
      </c>
      <c r="J10" s="68" t="e">
        <f>NA()</f>
        <v>#N/A</v>
      </c>
      <c r="K10" s="68" t="e">
        <f>NA()</f>
        <v>#N/A</v>
      </c>
      <c r="L10" s="68" t="e">
        <f>NA()</f>
        <v>#N/A</v>
      </c>
      <c r="M10" s="68" t="e">
        <f>NA()</f>
        <v>#N/A</v>
      </c>
      <c r="N10" s="68" t="e">
        <f>NA()</f>
        <v>#N/A</v>
      </c>
      <c r="O10" s="67">
        <v>281152.75</v>
      </c>
      <c r="P10" s="67">
        <v>217239.83333333334</v>
      </c>
      <c r="Q10" s="67">
        <v>164160</v>
      </c>
      <c r="R10" s="67">
        <v>96538.333333333328</v>
      </c>
      <c r="S10" s="67">
        <v>182278.33333333334</v>
      </c>
      <c r="T10" s="67">
        <v>210218.33333333334</v>
      </c>
      <c r="U10" s="67">
        <v>254901.66666666666</v>
      </c>
      <c r="V10" s="67">
        <v>315438.33333333331</v>
      </c>
      <c r="W10" s="67">
        <v>518070.16666666663</v>
      </c>
      <c r="X10" s="67">
        <v>519540.66666666674</v>
      </c>
      <c r="Y10" s="67">
        <v>630240</v>
      </c>
      <c r="Z10" s="67">
        <v>369986.66666666669</v>
      </c>
      <c r="AA10" s="67">
        <v>331413.33333333337</v>
      </c>
      <c r="AB10" s="67">
        <v>324691.66666666663</v>
      </c>
      <c r="AC10" s="67">
        <v>329180.05</v>
      </c>
      <c r="AD10" s="67">
        <v>259651.66666666666</v>
      </c>
      <c r="AE10" s="68" t="e">
        <f>NA()</f>
        <v>#N/A</v>
      </c>
      <c r="AF10" s="68" t="e">
        <f>NA()</f>
        <v>#N/A</v>
      </c>
      <c r="AG10" s="68" t="e">
        <f>NA()</f>
        <v>#N/A</v>
      </c>
      <c r="AH10" s="68" t="e">
        <f>NA()</f>
        <v>#N/A</v>
      </c>
      <c r="AI10" s="68" t="e">
        <f>NA()</f>
        <v>#N/A</v>
      </c>
      <c r="AJ10" s="68" t="e">
        <f>NA()</f>
        <v>#N/A</v>
      </c>
      <c r="AK10" s="68" t="e">
        <f>NA()</f>
        <v>#N/A</v>
      </c>
      <c r="AL10" s="68" t="e">
        <f>NA()</f>
        <v>#N/A</v>
      </c>
      <c r="AM10" s="68" t="e">
        <f>NA()</f>
        <v>#N/A</v>
      </c>
      <c r="AN10" s="68" t="e">
        <f>NA()</f>
        <v>#N/A</v>
      </c>
      <c r="AO10" s="68" t="e">
        <f>NA()</f>
        <v>#N/A</v>
      </c>
      <c r="AP10" s="63"/>
    </row>
    <row r="11" spans="2:42" x14ac:dyDescent="0.25">
      <c r="B11" s="64"/>
      <c r="C11" s="65"/>
      <c r="D11" s="66" t="s">
        <v>365</v>
      </c>
      <c r="E11" s="67" t="s">
        <v>257</v>
      </c>
      <c r="F11" s="68" t="e">
        <f>NA()</f>
        <v>#N/A</v>
      </c>
      <c r="G11" s="68" t="e">
        <f>NA()</f>
        <v>#N/A</v>
      </c>
      <c r="H11" s="68" t="e">
        <f>NA()</f>
        <v>#N/A</v>
      </c>
      <c r="I11" s="68" t="e">
        <f>NA()</f>
        <v>#N/A</v>
      </c>
      <c r="J11" s="68" t="e">
        <f>NA()</f>
        <v>#N/A</v>
      </c>
      <c r="K11" s="68" t="e">
        <f>NA()</f>
        <v>#N/A</v>
      </c>
      <c r="L11" s="68" t="e">
        <f>NA()</f>
        <v>#N/A</v>
      </c>
      <c r="M11" s="68" t="e">
        <f>NA()</f>
        <v>#N/A</v>
      </c>
      <c r="N11" s="68" t="e">
        <f>NA()</f>
        <v>#N/A</v>
      </c>
      <c r="O11" s="67">
        <v>634314.33333333326</v>
      </c>
      <c r="P11" s="67">
        <v>521680.16666666663</v>
      </c>
      <c r="Q11" s="67">
        <v>599198.16666666674</v>
      </c>
      <c r="R11" s="67">
        <v>461159.99999999994</v>
      </c>
      <c r="S11" s="67">
        <v>490176.66666666663</v>
      </c>
      <c r="T11" s="67">
        <v>523608.33333333337</v>
      </c>
      <c r="U11" s="67">
        <v>446566.66666666669</v>
      </c>
      <c r="V11" s="67">
        <v>419568.33333333331</v>
      </c>
      <c r="W11" s="67">
        <v>496936.66666666663</v>
      </c>
      <c r="X11" s="67">
        <v>556078.33333333337</v>
      </c>
      <c r="Y11" s="67">
        <v>502546.66666666663</v>
      </c>
      <c r="Z11" s="67">
        <v>581505</v>
      </c>
      <c r="AA11" s="67">
        <v>717563.33333333337</v>
      </c>
      <c r="AB11" s="67">
        <v>640858.33333333337</v>
      </c>
      <c r="AC11" s="67">
        <v>767676.83333333337</v>
      </c>
      <c r="AD11" s="67">
        <v>542626.66666666663</v>
      </c>
      <c r="AE11" s="68" t="e">
        <f>NA()</f>
        <v>#N/A</v>
      </c>
      <c r="AF11" s="68" t="e">
        <f>NA()</f>
        <v>#N/A</v>
      </c>
      <c r="AG11" s="68" t="e">
        <f>NA()</f>
        <v>#N/A</v>
      </c>
      <c r="AH11" s="68" t="e">
        <f>NA()</f>
        <v>#N/A</v>
      </c>
      <c r="AI11" s="68" t="e">
        <f>NA()</f>
        <v>#N/A</v>
      </c>
      <c r="AJ11" s="68" t="e">
        <f>NA()</f>
        <v>#N/A</v>
      </c>
      <c r="AK11" s="68" t="e">
        <f>NA()</f>
        <v>#N/A</v>
      </c>
      <c r="AL11" s="68" t="e">
        <f>NA()</f>
        <v>#N/A</v>
      </c>
      <c r="AM11" s="68" t="e">
        <f>NA()</f>
        <v>#N/A</v>
      </c>
      <c r="AN11" s="68" t="e">
        <f>NA()</f>
        <v>#N/A</v>
      </c>
      <c r="AO11" s="68" t="e">
        <f>NA()</f>
        <v>#N/A</v>
      </c>
      <c r="AP11" s="63"/>
    </row>
    <row r="12" spans="2:42" x14ac:dyDescent="0.25">
      <c r="B12" s="64"/>
      <c r="C12" s="65"/>
      <c r="D12" s="66" t="s">
        <v>772</v>
      </c>
      <c r="E12" s="67" t="s">
        <v>258</v>
      </c>
      <c r="F12" s="68" t="e">
        <f>NA()</f>
        <v>#N/A</v>
      </c>
      <c r="G12" s="68" t="e">
        <f>NA()</f>
        <v>#N/A</v>
      </c>
      <c r="H12" s="68" t="e">
        <f>NA()</f>
        <v>#N/A</v>
      </c>
      <c r="I12" s="68" t="e">
        <f>NA()</f>
        <v>#N/A</v>
      </c>
      <c r="J12" s="68" t="e">
        <f>NA()</f>
        <v>#N/A</v>
      </c>
      <c r="K12" s="68" t="e">
        <f>NA()</f>
        <v>#N/A</v>
      </c>
      <c r="L12" s="68" t="e">
        <f>NA()</f>
        <v>#N/A</v>
      </c>
      <c r="M12" s="68" t="e">
        <f>NA()</f>
        <v>#N/A</v>
      </c>
      <c r="N12" s="68" t="e">
        <f>NA()</f>
        <v>#N/A</v>
      </c>
      <c r="O12" s="67">
        <v>1180312.5</v>
      </c>
      <c r="P12" s="67">
        <v>1030895.1666666666</v>
      </c>
      <c r="Q12" s="67">
        <v>1233256.6666666667</v>
      </c>
      <c r="R12" s="67">
        <v>946809.99999999988</v>
      </c>
      <c r="S12" s="67">
        <v>1050603.3333333333</v>
      </c>
      <c r="T12" s="67">
        <v>1034223.3333333334</v>
      </c>
      <c r="U12" s="67">
        <v>925848.33333333337</v>
      </c>
      <c r="V12" s="67">
        <v>992848.33333333337</v>
      </c>
      <c r="W12" s="67">
        <v>1076651.6666666667</v>
      </c>
      <c r="X12" s="67">
        <v>1089008.3333333333</v>
      </c>
      <c r="Y12" s="67">
        <v>1204956.6666666665</v>
      </c>
      <c r="Z12" s="67">
        <v>1127658.3333333333</v>
      </c>
      <c r="AA12" s="67">
        <v>1159876.6666666667</v>
      </c>
      <c r="AB12" s="67">
        <v>1062975</v>
      </c>
      <c r="AC12" s="67">
        <v>1293153.5</v>
      </c>
      <c r="AD12" s="67">
        <v>911708.33333333326</v>
      </c>
      <c r="AE12" s="68" t="e">
        <f>NA()</f>
        <v>#N/A</v>
      </c>
      <c r="AF12" s="68" t="e">
        <f>NA()</f>
        <v>#N/A</v>
      </c>
      <c r="AG12" s="68" t="e">
        <f>NA()</f>
        <v>#N/A</v>
      </c>
      <c r="AH12" s="68" t="e">
        <f>NA()</f>
        <v>#N/A</v>
      </c>
      <c r="AI12" s="68" t="e">
        <f>NA()</f>
        <v>#N/A</v>
      </c>
      <c r="AJ12" s="68" t="e">
        <f>NA()</f>
        <v>#N/A</v>
      </c>
      <c r="AK12" s="68" t="e">
        <f>NA()</f>
        <v>#N/A</v>
      </c>
      <c r="AL12" s="68" t="e">
        <f>NA()</f>
        <v>#N/A</v>
      </c>
      <c r="AM12" s="68" t="e">
        <f>NA()</f>
        <v>#N/A</v>
      </c>
      <c r="AN12" s="68" t="e">
        <f>NA()</f>
        <v>#N/A</v>
      </c>
      <c r="AO12" s="68" t="e">
        <f>NA()</f>
        <v>#N/A</v>
      </c>
      <c r="AP12" s="63"/>
    </row>
    <row r="13" spans="2:42" x14ac:dyDescent="0.25">
      <c r="B13" s="64"/>
      <c r="C13" s="65"/>
      <c r="D13" s="66" t="s">
        <v>339</v>
      </c>
      <c r="E13" s="67" t="s">
        <v>259</v>
      </c>
      <c r="F13" s="68" t="e">
        <f>NA()</f>
        <v>#N/A</v>
      </c>
      <c r="G13" s="68" t="e">
        <f>NA()</f>
        <v>#N/A</v>
      </c>
      <c r="H13" s="68" t="e">
        <f>NA()</f>
        <v>#N/A</v>
      </c>
      <c r="I13" s="68" t="e">
        <f>NA()</f>
        <v>#N/A</v>
      </c>
      <c r="J13" s="68" t="e">
        <f>NA()</f>
        <v>#N/A</v>
      </c>
      <c r="K13" s="68" t="e">
        <f>NA()</f>
        <v>#N/A</v>
      </c>
      <c r="L13" s="68" t="e">
        <f>NA()</f>
        <v>#N/A</v>
      </c>
      <c r="M13" s="68" t="e">
        <f>NA()</f>
        <v>#N/A</v>
      </c>
      <c r="N13" s="68" t="e">
        <f>NA()</f>
        <v>#N/A</v>
      </c>
      <c r="O13" s="67">
        <v>818283.33333333326</v>
      </c>
      <c r="P13" s="67">
        <v>754164.83333333337</v>
      </c>
      <c r="Q13" s="67">
        <v>864355</v>
      </c>
      <c r="R13" s="67">
        <v>611418.33333333337</v>
      </c>
      <c r="S13" s="67">
        <v>660210</v>
      </c>
      <c r="T13" s="67">
        <v>756201.66666666663</v>
      </c>
      <c r="U13" s="67">
        <v>712140</v>
      </c>
      <c r="V13" s="67">
        <v>801538.33333333337</v>
      </c>
      <c r="W13" s="67">
        <v>888395</v>
      </c>
      <c r="X13" s="67">
        <v>940201.66666666663</v>
      </c>
      <c r="Y13" s="67">
        <v>1023215</v>
      </c>
      <c r="Z13" s="67">
        <v>1034423.3333333334</v>
      </c>
      <c r="AA13" s="67">
        <v>1082960</v>
      </c>
      <c r="AB13" s="67">
        <v>1037735.0000000001</v>
      </c>
      <c r="AC13" s="67">
        <v>1255480.0333333334</v>
      </c>
      <c r="AD13" s="67">
        <v>922988.33333333337</v>
      </c>
      <c r="AE13" s="68" t="e">
        <f>NA()</f>
        <v>#N/A</v>
      </c>
      <c r="AF13" s="68" t="e">
        <f>NA()</f>
        <v>#N/A</v>
      </c>
      <c r="AG13" s="68" t="e">
        <f>NA()</f>
        <v>#N/A</v>
      </c>
      <c r="AH13" s="68" t="e">
        <f>NA()</f>
        <v>#N/A</v>
      </c>
      <c r="AI13" s="68" t="e">
        <f>NA()</f>
        <v>#N/A</v>
      </c>
      <c r="AJ13" s="68" t="e">
        <f>NA()</f>
        <v>#N/A</v>
      </c>
      <c r="AK13" s="68" t="e">
        <f>NA()</f>
        <v>#N/A</v>
      </c>
      <c r="AL13" s="68" t="e">
        <f>NA()</f>
        <v>#N/A</v>
      </c>
      <c r="AM13" s="68" t="e">
        <f>NA()</f>
        <v>#N/A</v>
      </c>
      <c r="AN13" s="68" t="e">
        <f>NA()</f>
        <v>#N/A</v>
      </c>
      <c r="AO13" s="68" t="e">
        <f>NA()</f>
        <v>#N/A</v>
      </c>
      <c r="AP13" s="63"/>
    </row>
    <row r="14" spans="2:42" x14ac:dyDescent="0.25">
      <c r="B14" s="64"/>
      <c r="C14" s="65"/>
      <c r="D14" s="66" t="s">
        <v>771</v>
      </c>
      <c r="E14" s="67" t="s">
        <v>260</v>
      </c>
      <c r="F14" s="68" t="e">
        <f>NA()</f>
        <v>#N/A</v>
      </c>
      <c r="G14" s="68" t="e">
        <f>NA()</f>
        <v>#N/A</v>
      </c>
      <c r="H14" s="68" t="e">
        <f>NA()</f>
        <v>#N/A</v>
      </c>
      <c r="I14" s="68" t="e">
        <f>NA()</f>
        <v>#N/A</v>
      </c>
      <c r="J14" s="68" t="e">
        <f>NA()</f>
        <v>#N/A</v>
      </c>
      <c r="K14" s="68" t="e">
        <f>NA()</f>
        <v>#N/A</v>
      </c>
      <c r="L14" s="68" t="e">
        <f>NA()</f>
        <v>#N/A</v>
      </c>
      <c r="M14" s="68" t="e">
        <f>NA()</f>
        <v>#N/A</v>
      </c>
      <c r="N14" s="68" t="e">
        <f>NA()</f>
        <v>#N/A</v>
      </c>
      <c r="O14" s="67">
        <v>671186.66666666663</v>
      </c>
      <c r="P14" s="67">
        <v>571616</v>
      </c>
      <c r="Q14" s="67">
        <v>764833.33333333337</v>
      </c>
      <c r="R14" s="67">
        <v>565796.66666666663</v>
      </c>
      <c r="S14" s="67">
        <v>511384.99999999994</v>
      </c>
      <c r="T14" s="67">
        <v>520208.33333333337</v>
      </c>
      <c r="U14" s="67">
        <v>502786.66666666663</v>
      </c>
      <c r="V14" s="67">
        <v>559080</v>
      </c>
      <c r="W14" s="67">
        <v>509168.33333333331</v>
      </c>
      <c r="X14" s="67">
        <v>566186.66666666663</v>
      </c>
      <c r="Y14" s="67">
        <v>700480</v>
      </c>
      <c r="Z14" s="67">
        <v>581168.33333333337</v>
      </c>
      <c r="AA14" s="67">
        <v>608160</v>
      </c>
      <c r="AB14" s="67">
        <v>661716.66666666674</v>
      </c>
      <c r="AC14" s="67">
        <v>818236.70000000007</v>
      </c>
      <c r="AD14" s="67">
        <v>554823.33333333326</v>
      </c>
      <c r="AE14" s="68" t="e">
        <f>NA()</f>
        <v>#N/A</v>
      </c>
      <c r="AF14" s="68" t="e">
        <f>NA()</f>
        <v>#N/A</v>
      </c>
      <c r="AG14" s="68" t="e">
        <f>NA()</f>
        <v>#N/A</v>
      </c>
      <c r="AH14" s="68" t="e">
        <f>NA()</f>
        <v>#N/A</v>
      </c>
      <c r="AI14" s="68" t="e">
        <f>NA()</f>
        <v>#N/A</v>
      </c>
      <c r="AJ14" s="68" t="e">
        <f>NA()</f>
        <v>#N/A</v>
      </c>
      <c r="AK14" s="68" t="e">
        <f>NA()</f>
        <v>#N/A</v>
      </c>
      <c r="AL14" s="68" t="e">
        <f>NA()</f>
        <v>#N/A</v>
      </c>
      <c r="AM14" s="68" t="e">
        <f>NA()</f>
        <v>#N/A</v>
      </c>
      <c r="AN14" s="68" t="e">
        <f>NA()</f>
        <v>#N/A</v>
      </c>
      <c r="AO14" s="68" t="e">
        <f>NA()</f>
        <v>#N/A</v>
      </c>
      <c r="AP14" s="63"/>
    </row>
    <row r="15" spans="2:42" x14ac:dyDescent="0.25">
      <c r="B15" s="64"/>
      <c r="C15" s="65"/>
      <c r="D15" s="66" t="s">
        <v>340</v>
      </c>
      <c r="E15" s="67" t="s">
        <v>261</v>
      </c>
      <c r="F15" s="68" t="e">
        <f>NA()</f>
        <v>#N/A</v>
      </c>
      <c r="G15" s="68" t="e">
        <f>NA()</f>
        <v>#N/A</v>
      </c>
      <c r="H15" s="68" t="e">
        <f>NA()</f>
        <v>#N/A</v>
      </c>
      <c r="I15" s="68" t="e">
        <f>NA()</f>
        <v>#N/A</v>
      </c>
      <c r="J15" s="68" t="e">
        <f>NA()</f>
        <v>#N/A</v>
      </c>
      <c r="K15" s="68" t="e">
        <f>NA()</f>
        <v>#N/A</v>
      </c>
      <c r="L15" s="68" t="e">
        <f>NA()</f>
        <v>#N/A</v>
      </c>
      <c r="M15" s="68" t="e">
        <f>NA()</f>
        <v>#N/A</v>
      </c>
      <c r="N15" s="68" t="e">
        <f>NA()</f>
        <v>#N/A</v>
      </c>
      <c r="O15" s="67">
        <v>964595.00000000012</v>
      </c>
      <c r="P15" s="67">
        <v>935123.00000000012</v>
      </c>
      <c r="Q15" s="67">
        <v>1092152.6666666667</v>
      </c>
      <c r="R15" s="67">
        <v>774956.66666666663</v>
      </c>
      <c r="S15" s="67">
        <v>787451.66666666674</v>
      </c>
      <c r="T15" s="67">
        <v>867478.33333333326</v>
      </c>
      <c r="U15" s="67">
        <v>831730</v>
      </c>
      <c r="V15" s="67">
        <v>854173.33333333337</v>
      </c>
      <c r="W15" s="67">
        <v>915926.66666666674</v>
      </c>
      <c r="X15" s="67">
        <v>1019223.3333333333</v>
      </c>
      <c r="Y15" s="67">
        <v>1112143.3333333335</v>
      </c>
      <c r="Z15" s="67">
        <v>921686.66666666663</v>
      </c>
      <c r="AA15" s="67">
        <v>1224008.3333333333</v>
      </c>
      <c r="AB15" s="67">
        <v>1063190</v>
      </c>
      <c r="AC15" s="67">
        <v>1201225.1666666665</v>
      </c>
      <c r="AD15" s="67">
        <v>463351.66666666663</v>
      </c>
      <c r="AE15" s="68" t="e">
        <f>NA()</f>
        <v>#N/A</v>
      </c>
      <c r="AF15" s="68" t="e">
        <f>NA()</f>
        <v>#N/A</v>
      </c>
      <c r="AG15" s="68" t="e">
        <f>NA()</f>
        <v>#N/A</v>
      </c>
      <c r="AH15" s="68" t="e">
        <f>NA()</f>
        <v>#N/A</v>
      </c>
      <c r="AI15" s="68" t="e">
        <f>NA()</f>
        <v>#N/A</v>
      </c>
      <c r="AJ15" s="68" t="e">
        <f>NA()</f>
        <v>#N/A</v>
      </c>
      <c r="AK15" s="68" t="e">
        <f>NA()</f>
        <v>#N/A</v>
      </c>
      <c r="AL15" s="68" t="e">
        <f>NA()</f>
        <v>#N/A</v>
      </c>
      <c r="AM15" s="68" t="e">
        <f>NA()</f>
        <v>#N/A</v>
      </c>
      <c r="AN15" s="68" t="e">
        <f>NA()</f>
        <v>#N/A</v>
      </c>
      <c r="AO15" s="68" t="e">
        <f>NA()</f>
        <v>#N/A</v>
      </c>
      <c r="AP15" s="63"/>
    </row>
    <row r="16" spans="2:42" x14ac:dyDescent="0.25">
      <c r="B16" s="64"/>
      <c r="C16" s="65"/>
      <c r="D16" s="66" t="s">
        <v>770</v>
      </c>
      <c r="E16" s="67" t="s">
        <v>262</v>
      </c>
      <c r="F16" s="68" t="e">
        <f>NA()</f>
        <v>#N/A</v>
      </c>
      <c r="G16" s="68" t="e">
        <f>NA()</f>
        <v>#N/A</v>
      </c>
      <c r="H16" s="68" t="e">
        <f>NA()</f>
        <v>#N/A</v>
      </c>
      <c r="I16" s="68" t="e">
        <f>NA()</f>
        <v>#N/A</v>
      </c>
      <c r="J16" s="68" t="e">
        <f>NA()</f>
        <v>#N/A</v>
      </c>
      <c r="K16" s="68" t="e">
        <f>NA()</f>
        <v>#N/A</v>
      </c>
      <c r="L16" s="68" t="e">
        <f>NA()</f>
        <v>#N/A</v>
      </c>
      <c r="M16" s="68" t="e">
        <f>NA()</f>
        <v>#N/A</v>
      </c>
      <c r="N16" s="68" t="e">
        <f>NA()</f>
        <v>#N/A</v>
      </c>
      <c r="O16" s="67">
        <v>619169.08333333337</v>
      </c>
      <c r="P16" s="67">
        <v>500610</v>
      </c>
      <c r="Q16" s="67">
        <v>727097</v>
      </c>
      <c r="R16" s="67">
        <v>528549.16666666663</v>
      </c>
      <c r="S16" s="67">
        <v>662720.83333333337</v>
      </c>
      <c r="T16" s="67">
        <v>651180</v>
      </c>
      <c r="U16" s="67">
        <v>620689.16666666663</v>
      </c>
      <c r="V16" s="67">
        <v>609158.33333333337</v>
      </c>
      <c r="W16" s="67">
        <v>712510.83333333337</v>
      </c>
      <c r="X16" s="67">
        <v>872719.16666666663</v>
      </c>
      <c r="Y16" s="67">
        <v>894429.99999999988</v>
      </c>
      <c r="Z16" s="67">
        <v>673890.83333333337</v>
      </c>
      <c r="AA16" s="67">
        <v>724463.33333333337</v>
      </c>
      <c r="AB16" s="67">
        <v>685391.66666666663</v>
      </c>
      <c r="AC16" s="67">
        <v>882742.66666666663</v>
      </c>
      <c r="AD16" s="67">
        <v>621707.5</v>
      </c>
      <c r="AE16" s="68" t="e">
        <f>NA()</f>
        <v>#N/A</v>
      </c>
      <c r="AF16" s="68" t="e">
        <f>NA()</f>
        <v>#N/A</v>
      </c>
      <c r="AG16" s="68" t="e">
        <f>NA()</f>
        <v>#N/A</v>
      </c>
      <c r="AH16" s="68" t="e">
        <f>NA()</f>
        <v>#N/A</v>
      </c>
      <c r="AI16" s="68" t="e">
        <f>NA()</f>
        <v>#N/A</v>
      </c>
      <c r="AJ16" s="68" t="e">
        <f>NA()</f>
        <v>#N/A</v>
      </c>
      <c r="AK16" s="68" t="e">
        <f>NA()</f>
        <v>#N/A</v>
      </c>
      <c r="AL16" s="68" t="e">
        <f>NA()</f>
        <v>#N/A</v>
      </c>
      <c r="AM16" s="68" t="e">
        <f>NA()</f>
        <v>#N/A</v>
      </c>
      <c r="AN16" s="68" t="e">
        <f>NA()</f>
        <v>#N/A</v>
      </c>
      <c r="AO16" s="68" t="e">
        <f>NA()</f>
        <v>#N/A</v>
      </c>
      <c r="AP16" s="63"/>
    </row>
    <row r="17" spans="2:42" x14ac:dyDescent="0.25">
      <c r="B17" s="64"/>
      <c r="C17" s="65"/>
      <c r="D17" s="66" t="s">
        <v>341</v>
      </c>
      <c r="E17" s="67" t="s">
        <v>263</v>
      </c>
      <c r="F17" s="68" t="e">
        <f>NA()</f>
        <v>#N/A</v>
      </c>
      <c r="G17" s="68" t="e">
        <f>NA()</f>
        <v>#N/A</v>
      </c>
      <c r="H17" s="68" t="e">
        <f>NA()</f>
        <v>#N/A</v>
      </c>
      <c r="I17" s="68" t="e">
        <f>NA()</f>
        <v>#N/A</v>
      </c>
      <c r="J17" s="68" t="e">
        <f>NA()</f>
        <v>#N/A</v>
      </c>
      <c r="K17" s="68" t="e">
        <f>NA()</f>
        <v>#N/A</v>
      </c>
      <c r="L17" s="68" t="e">
        <f>NA()</f>
        <v>#N/A</v>
      </c>
      <c r="M17" s="68" t="e">
        <f>NA()</f>
        <v>#N/A</v>
      </c>
      <c r="N17" s="68" t="e">
        <f>NA()</f>
        <v>#N/A</v>
      </c>
      <c r="O17" s="67">
        <v>601051.66666666674</v>
      </c>
      <c r="P17" s="67">
        <v>563442.16666666663</v>
      </c>
      <c r="Q17" s="67">
        <v>713743.33333333337</v>
      </c>
      <c r="R17" s="67">
        <v>581733.33333333337</v>
      </c>
      <c r="S17" s="67">
        <v>616405</v>
      </c>
      <c r="T17" s="67">
        <v>562140</v>
      </c>
      <c r="U17" s="67">
        <v>510836.66666666663</v>
      </c>
      <c r="V17" s="67">
        <v>503456.66666666669</v>
      </c>
      <c r="W17" s="67">
        <v>541251.66666666674</v>
      </c>
      <c r="X17" s="67">
        <v>587523.33333333337</v>
      </c>
      <c r="Y17" s="67">
        <v>544523.33333333337</v>
      </c>
      <c r="Z17" s="67">
        <v>444838.33333333337</v>
      </c>
      <c r="AA17" s="67">
        <v>627273.33333333326</v>
      </c>
      <c r="AB17" s="67">
        <v>516813.33333333331</v>
      </c>
      <c r="AC17" s="67">
        <v>584116.68333333335</v>
      </c>
      <c r="AD17" s="67">
        <v>473091.66666666663</v>
      </c>
      <c r="AE17" s="68" t="e">
        <f>NA()</f>
        <v>#N/A</v>
      </c>
      <c r="AF17" s="68" t="e">
        <f>NA()</f>
        <v>#N/A</v>
      </c>
      <c r="AG17" s="68" t="e">
        <f>NA()</f>
        <v>#N/A</v>
      </c>
      <c r="AH17" s="68" t="e">
        <f>NA()</f>
        <v>#N/A</v>
      </c>
      <c r="AI17" s="68" t="e">
        <f>NA()</f>
        <v>#N/A</v>
      </c>
      <c r="AJ17" s="68" t="e">
        <f>NA()</f>
        <v>#N/A</v>
      </c>
      <c r="AK17" s="68" t="e">
        <f>NA()</f>
        <v>#N/A</v>
      </c>
      <c r="AL17" s="68" t="e">
        <f>NA()</f>
        <v>#N/A</v>
      </c>
      <c r="AM17" s="68" t="e">
        <f>NA()</f>
        <v>#N/A</v>
      </c>
      <c r="AN17" s="68" t="e">
        <f>NA()</f>
        <v>#N/A</v>
      </c>
      <c r="AO17" s="68" t="e">
        <f>NA()</f>
        <v>#N/A</v>
      </c>
      <c r="AP17" s="63"/>
    </row>
    <row r="18" spans="2:42" x14ac:dyDescent="0.25">
      <c r="B18" s="64"/>
      <c r="C18" s="65"/>
      <c r="D18" s="66" t="s">
        <v>778</v>
      </c>
      <c r="E18" s="67" t="s">
        <v>264</v>
      </c>
      <c r="F18" s="68" t="e">
        <f>NA()</f>
        <v>#N/A</v>
      </c>
      <c r="G18" s="68" t="e">
        <f>NA()</f>
        <v>#N/A</v>
      </c>
      <c r="H18" s="68" t="e">
        <f>NA()</f>
        <v>#N/A</v>
      </c>
      <c r="I18" s="68" t="e">
        <f>NA()</f>
        <v>#N/A</v>
      </c>
      <c r="J18" s="68" t="e">
        <f>NA()</f>
        <v>#N/A</v>
      </c>
      <c r="K18" s="68" t="e">
        <f>NA()</f>
        <v>#N/A</v>
      </c>
      <c r="L18" s="68" t="e">
        <f>NA()</f>
        <v>#N/A</v>
      </c>
      <c r="M18" s="68" t="e">
        <f>NA()</f>
        <v>#N/A</v>
      </c>
      <c r="N18" s="68" t="e">
        <f>NA()</f>
        <v>#N/A</v>
      </c>
      <c r="O18" s="67">
        <v>528328.33333333337</v>
      </c>
      <c r="P18" s="67">
        <v>539266.66666666663</v>
      </c>
      <c r="Q18" s="67">
        <v>690839</v>
      </c>
      <c r="R18" s="67">
        <v>539626.66666666674</v>
      </c>
      <c r="S18" s="67">
        <v>666598.33333333326</v>
      </c>
      <c r="T18" s="67">
        <v>713630</v>
      </c>
      <c r="U18" s="67">
        <v>663015</v>
      </c>
      <c r="V18" s="67">
        <v>749826.66666666674</v>
      </c>
      <c r="W18" s="67">
        <v>826880.83333333337</v>
      </c>
      <c r="X18" s="67">
        <v>1086160</v>
      </c>
      <c r="Y18" s="67">
        <v>512730</v>
      </c>
      <c r="Z18" s="67">
        <v>170</v>
      </c>
      <c r="AA18" s="67"/>
      <c r="AB18" s="67">
        <v>12903.333333333334</v>
      </c>
      <c r="AC18" s="67">
        <v>494483.5</v>
      </c>
      <c r="AD18" s="67">
        <v>339834.16666666669</v>
      </c>
      <c r="AE18" s="68" t="e">
        <f>NA()</f>
        <v>#N/A</v>
      </c>
      <c r="AF18" s="68" t="e">
        <f>NA()</f>
        <v>#N/A</v>
      </c>
      <c r="AG18" s="68" t="e">
        <f>NA()</f>
        <v>#N/A</v>
      </c>
      <c r="AH18" s="68" t="e">
        <f>NA()</f>
        <v>#N/A</v>
      </c>
      <c r="AI18" s="68" t="e">
        <f>NA()</f>
        <v>#N/A</v>
      </c>
      <c r="AJ18" s="68" t="e">
        <f>NA()</f>
        <v>#N/A</v>
      </c>
      <c r="AK18" s="68" t="e">
        <f>NA()</f>
        <v>#N/A</v>
      </c>
      <c r="AL18" s="68" t="e">
        <f>NA()</f>
        <v>#N/A</v>
      </c>
      <c r="AM18" s="68" t="e">
        <f>NA()</f>
        <v>#N/A</v>
      </c>
      <c r="AN18" s="68" t="e">
        <f>NA()</f>
        <v>#N/A</v>
      </c>
      <c r="AO18" s="68" t="e">
        <f>NA()</f>
        <v>#N/A</v>
      </c>
      <c r="AP18" s="63"/>
    </row>
    <row r="19" spans="2:42" x14ac:dyDescent="0.25">
      <c r="B19" s="64"/>
      <c r="C19" s="65"/>
      <c r="D19" s="66" t="s">
        <v>342</v>
      </c>
      <c r="E19" s="67" t="s">
        <v>265</v>
      </c>
      <c r="F19" s="68" t="e">
        <f>NA()</f>
        <v>#N/A</v>
      </c>
      <c r="G19" s="68" t="e">
        <f>NA()</f>
        <v>#N/A</v>
      </c>
      <c r="H19" s="68" t="e">
        <f>NA()</f>
        <v>#N/A</v>
      </c>
      <c r="I19" s="68" t="e">
        <f>NA()</f>
        <v>#N/A</v>
      </c>
      <c r="J19" s="68" t="e">
        <f>NA()</f>
        <v>#N/A</v>
      </c>
      <c r="K19" s="68" t="e">
        <f>NA()</f>
        <v>#N/A</v>
      </c>
      <c r="L19" s="68" t="e">
        <f>NA()</f>
        <v>#N/A</v>
      </c>
      <c r="M19" s="68" t="e">
        <f>NA()</f>
        <v>#N/A</v>
      </c>
      <c r="N19" s="68" t="e">
        <f>NA()</f>
        <v>#N/A</v>
      </c>
      <c r="O19" s="67">
        <v>1253961.6666666667</v>
      </c>
      <c r="P19" s="67">
        <v>1252805.6666666667</v>
      </c>
      <c r="Q19" s="67">
        <v>1523456</v>
      </c>
      <c r="R19" s="67">
        <v>1125783.3333333333</v>
      </c>
      <c r="S19" s="67">
        <v>1168735</v>
      </c>
      <c r="T19" s="67">
        <v>1207585</v>
      </c>
      <c r="U19" s="67">
        <v>973756.66666666663</v>
      </c>
      <c r="V19" s="67">
        <v>1102218.3333333333</v>
      </c>
      <c r="W19" s="67">
        <v>1136580</v>
      </c>
      <c r="X19" s="67">
        <v>1253898.3333333333</v>
      </c>
      <c r="Y19" s="67">
        <v>1223811.6666666665</v>
      </c>
      <c r="Z19" s="67">
        <v>1120298.3333333333</v>
      </c>
      <c r="AA19" s="67">
        <v>1295881.6666666667</v>
      </c>
      <c r="AB19" s="67">
        <v>1233488.3333333333</v>
      </c>
      <c r="AC19" s="67">
        <v>1513195.0333333334</v>
      </c>
      <c r="AD19" s="67">
        <v>1136838.3333333335</v>
      </c>
      <c r="AE19" s="68" t="e">
        <f>NA()</f>
        <v>#N/A</v>
      </c>
      <c r="AF19" s="68" t="e">
        <f>NA()</f>
        <v>#N/A</v>
      </c>
      <c r="AG19" s="68" t="e">
        <f>NA()</f>
        <v>#N/A</v>
      </c>
      <c r="AH19" s="68" t="e">
        <f>NA()</f>
        <v>#N/A</v>
      </c>
      <c r="AI19" s="68" t="e">
        <f>NA()</f>
        <v>#N/A</v>
      </c>
      <c r="AJ19" s="68" t="e">
        <f>NA()</f>
        <v>#N/A</v>
      </c>
      <c r="AK19" s="68" t="e">
        <f>NA()</f>
        <v>#N/A</v>
      </c>
      <c r="AL19" s="68" t="e">
        <f>NA()</f>
        <v>#N/A</v>
      </c>
      <c r="AM19" s="68" t="e">
        <f>NA()</f>
        <v>#N/A</v>
      </c>
      <c r="AN19" s="68" t="e">
        <f>NA()</f>
        <v>#N/A</v>
      </c>
      <c r="AO19" s="68" t="e">
        <f>NA()</f>
        <v>#N/A</v>
      </c>
      <c r="AP19" s="63"/>
    </row>
    <row r="20" spans="2:42" x14ac:dyDescent="0.25">
      <c r="B20" s="64"/>
      <c r="C20" s="65"/>
      <c r="D20" s="66" t="s">
        <v>343</v>
      </c>
      <c r="E20" s="67" t="s">
        <v>266</v>
      </c>
      <c r="F20" s="68" t="e">
        <f>NA()</f>
        <v>#N/A</v>
      </c>
      <c r="G20" s="68" t="e">
        <f>NA()</f>
        <v>#N/A</v>
      </c>
      <c r="H20" s="68" t="e">
        <f>NA()</f>
        <v>#N/A</v>
      </c>
      <c r="I20" s="68" t="e">
        <f>NA()</f>
        <v>#N/A</v>
      </c>
      <c r="J20" s="68" t="e">
        <f>NA()</f>
        <v>#N/A</v>
      </c>
      <c r="K20" s="68" t="e">
        <f>NA()</f>
        <v>#N/A</v>
      </c>
      <c r="L20" s="68" t="e">
        <f>NA()</f>
        <v>#N/A</v>
      </c>
      <c r="M20" s="68" t="e">
        <f>NA()</f>
        <v>#N/A</v>
      </c>
      <c r="N20" s="68" t="e">
        <f>NA()</f>
        <v>#N/A</v>
      </c>
      <c r="O20" s="67">
        <v>499835.83333333337</v>
      </c>
      <c r="P20" s="67">
        <v>511543.16666666669</v>
      </c>
      <c r="Q20" s="67">
        <v>697300</v>
      </c>
      <c r="R20" s="67">
        <v>488490</v>
      </c>
      <c r="S20" s="67">
        <v>564995</v>
      </c>
      <c r="T20" s="67">
        <v>525706.66666666663</v>
      </c>
      <c r="U20" s="67">
        <v>495221.66666666669</v>
      </c>
      <c r="V20" s="67">
        <v>465110</v>
      </c>
      <c r="W20" s="67">
        <v>494054.99999999994</v>
      </c>
      <c r="X20" s="67">
        <v>477790</v>
      </c>
      <c r="Y20" s="67">
        <v>496485</v>
      </c>
      <c r="Z20" s="67">
        <v>465131.66666666669</v>
      </c>
      <c r="AA20" s="67">
        <v>528798.33333333337</v>
      </c>
      <c r="AB20" s="67">
        <v>489225</v>
      </c>
      <c r="AC20" s="67">
        <v>737122.00000000012</v>
      </c>
      <c r="AD20" s="67">
        <v>451966.83333333326</v>
      </c>
      <c r="AE20" s="68" t="e">
        <f>NA()</f>
        <v>#N/A</v>
      </c>
      <c r="AF20" s="68" t="e">
        <f>NA()</f>
        <v>#N/A</v>
      </c>
      <c r="AG20" s="68" t="e">
        <f>NA()</f>
        <v>#N/A</v>
      </c>
      <c r="AH20" s="68" t="e">
        <f>NA()</f>
        <v>#N/A</v>
      </c>
      <c r="AI20" s="68" t="e">
        <f>NA()</f>
        <v>#N/A</v>
      </c>
      <c r="AJ20" s="68" t="e">
        <f>NA()</f>
        <v>#N/A</v>
      </c>
      <c r="AK20" s="68" t="e">
        <f>NA()</f>
        <v>#N/A</v>
      </c>
      <c r="AL20" s="68" t="e">
        <f>NA()</f>
        <v>#N/A</v>
      </c>
      <c r="AM20" s="68" t="e">
        <f>NA()</f>
        <v>#N/A</v>
      </c>
      <c r="AN20" s="68" t="e">
        <f>NA()</f>
        <v>#N/A</v>
      </c>
      <c r="AO20" s="68" t="e">
        <f>NA()</f>
        <v>#N/A</v>
      </c>
      <c r="AP20" s="63"/>
    </row>
    <row r="21" spans="2:42" x14ac:dyDescent="0.25">
      <c r="B21" s="64"/>
      <c r="C21" s="65"/>
      <c r="D21" s="66" t="s">
        <v>344</v>
      </c>
      <c r="E21" s="67" t="s">
        <v>267</v>
      </c>
      <c r="F21" s="68" t="e">
        <f>NA()</f>
        <v>#N/A</v>
      </c>
      <c r="G21" s="68" t="e">
        <f>NA()</f>
        <v>#N/A</v>
      </c>
      <c r="H21" s="68" t="e">
        <f>NA()</f>
        <v>#N/A</v>
      </c>
      <c r="I21" s="68" t="e">
        <f>NA()</f>
        <v>#N/A</v>
      </c>
      <c r="J21" s="68" t="e">
        <f>NA()</f>
        <v>#N/A</v>
      </c>
      <c r="K21" s="68" t="e">
        <f>NA()</f>
        <v>#N/A</v>
      </c>
      <c r="L21" s="68" t="e">
        <f>NA()</f>
        <v>#N/A</v>
      </c>
      <c r="M21" s="68" t="e">
        <f>NA()</f>
        <v>#N/A</v>
      </c>
      <c r="N21" s="68" t="e">
        <f>NA()</f>
        <v>#N/A</v>
      </c>
      <c r="O21" s="67">
        <v>671813.33333333337</v>
      </c>
      <c r="P21" s="67">
        <v>709586.66666666663</v>
      </c>
      <c r="Q21" s="67">
        <v>927178.00000000012</v>
      </c>
      <c r="R21" s="67">
        <v>621288.33333333337</v>
      </c>
      <c r="S21" s="67">
        <v>673318.33333333337</v>
      </c>
      <c r="T21" s="67">
        <v>763943.33333333326</v>
      </c>
      <c r="U21" s="67">
        <v>770906.66666666663</v>
      </c>
      <c r="V21" s="67">
        <v>701336.66666666663</v>
      </c>
      <c r="W21" s="67">
        <v>753598.33333333326</v>
      </c>
      <c r="X21" s="67">
        <v>762825</v>
      </c>
      <c r="Y21" s="67">
        <v>751905.00000000012</v>
      </c>
      <c r="Z21" s="67">
        <v>704028.33333333337</v>
      </c>
      <c r="AA21" s="67">
        <v>758591.66666666663</v>
      </c>
      <c r="AB21" s="67">
        <v>779588.33333333337</v>
      </c>
      <c r="AC21" s="67">
        <v>1105605.1666666667</v>
      </c>
      <c r="AD21" s="67">
        <v>687581.66666666663</v>
      </c>
      <c r="AE21" s="68" t="e">
        <f>NA()</f>
        <v>#N/A</v>
      </c>
      <c r="AF21" s="68" t="e">
        <f>NA()</f>
        <v>#N/A</v>
      </c>
      <c r="AG21" s="68" t="e">
        <f>NA()</f>
        <v>#N/A</v>
      </c>
      <c r="AH21" s="68" t="e">
        <f>NA()</f>
        <v>#N/A</v>
      </c>
      <c r="AI21" s="68" t="e">
        <f>NA()</f>
        <v>#N/A</v>
      </c>
      <c r="AJ21" s="68" t="e">
        <f>NA()</f>
        <v>#N/A</v>
      </c>
      <c r="AK21" s="68" t="e">
        <f>NA()</f>
        <v>#N/A</v>
      </c>
      <c r="AL21" s="68" t="e">
        <f>NA()</f>
        <v>#N/A</v>
      </c>
      <c r="AM21" s="68" t="e">
        <f>NA()</f>
        <v>#N/A</v>
      </c>
      <c r="AN21" s="68" t="e">
        <f>NA()</f>
        <v>#N/A</v>
      </c>
      <c r="AO21" s="68" t="e">
        <f>NA()</f>
        <v>#N/A</v>
      </c>
      <c r="AP21" s="63"/>
    </row>
    <row r="22" spans="2:42" x14ac:dyDescent="0.25">
      <c r="B22" s="64"/>
      <c r="C22" s="65"/>
      <c r="D22" s="66" t="s">
        <v>779</v>
      </c>
      <c r="E22" s="67" t="s">
        <v>268</v>
      </c>
      <c r="F22" s="68" t="e">
        <f>NA()</f>
        <v>#N/A</v>
      </c>
      <c r="G22" s="68" t="e">
        <f>NA()</f>
        <v>#N/A</v>
      </c>
      <c r="H22" s="68" t="e">
        <f>NA()</f>
        <v>#N/A</v>
      </c>
      <c r="I22" s="68" t="e">
        <f>NA()</f>
        <v>#N/A</v>
      </c>
      <c r="J22" s="68" t="e">
        <f>NA()</f>
        <v>#N/A</v>
      </c>
      <c r="K22" s="68" t="e">
        <f>NA()</f>
        <v>#N/A</v>
      </c>
      <c r="L22" s="68" t="e">
        <f>NA()</f>
        <v>#N/A</v>
      </c>
      <c r="M22" s="68" t="e">
        <f>NA()</f>
        <v>#N/A</v>
      </c>
      <c r="N22" s="68" t="e">
        <f>NA()</f>
        <v>#N/A</v>
      </c>
      <c r="O22" s="67">
        <v>880091.66666666674</v>
      </c>
      <c r="P22" s="67">
        <v>771220.5</v>
      </c>
      <c r="Q22" s="67">
        <v>772399.99999999988</v>
      </c>
      <c r="R22" s="67">
        <v>588266.66666666663</v>
      </c>
      <c r="S22" s="67">
        <v>671717.5</v>
      </c>
      <c r="T22" s="67">
        <v>776233.33333333337</v>
      </c>
      <c r="U22" s="67">
        <v>827000.83333333337</v>
      </c>
      <c r="V22" s="67">
        <v>954895.83333333337</v>
      </c>
      <c r="W22" s="67">
        <v>1364077.5</v>
      </c>
      <c r="X22" s="67">
        <v>1537734.9999999998</v>
      </c>
      <c r="Y22" s="67">
        <v>1671118.3333333333</v>
      </c>
      <c r="Z22" s="67">
        <v>1168864.1666666667</v>
      </c>
      <c r="AA22" s="67">
        <v>1088864.1666666665</v>
      </c>
      <c r="AB22" s="67">
        <v>828546.66666666674</v>
      </c>
      <c r="AC22" s="67">
        <v>840893.45000000007</v>
      </c>
      <c r="AD22" s="67">
        <v>776228.33333333326</v>
      </c>
      <c r="AE22" s="68" t="e">
        <f>NA()</f>
        <v>#N/A</v>
      </c>
      <c r="AF22" s="68" t="e">
        <f>NA()</f>
        <v>#N/A</v>
      </c>
      <c r="AG22" s="68" t="e">
        <f>NA()</f>
        <v>#N/A</v>
      </c>
      <c r="AH22" s="68" t="e">
        <f>NA()</f>
        <v>#N/A</v>
      </c>
      <c r="AI22" s="68" t="e">
        <f>NA()</f>
        <v>#N/A</v>
      </c>
      <c r="AJ22" s="68" t="e">
        <f>NA()</f>
        <v>#N/A</v>
      </c>
      <c r="AK22" s="68" t="e">
        <f>NA()</f>
        <v>#N/A</v>
      </c>
      <c r="AL22" s="68" t="e">
        <f>NA()</f>
        <v>#N/A</v>
      </c>
      <c r="AM22" s="68" t="e">
        <f>NA()</f>
        <v>#N/A</v>
      </c>
      <c r="AN22" s="68" t="e">
        <f>NA()</f>
        <v>#N/A</v>
      </c>
      <c r="AO22" s="68" t="e">
        <f>NA()</f>
        <v>#N/A</v>
      </c>
      <c r="AP22" s="63"/>
    </row>
    <row r="23" spans="2:42" x14ac:dyDescent="0.25">
      <c r="B23" s="64"/>
      <c r="C23" s="65"/>
      <c r="D23" s="66" t="s">
        <v>718</v>
      </c>
      <c r="E23" s="67" t="s">
        <v>269</v>
      </c>
      <c r="F23" s="68" t="e">
        <f>NA()</f>
        <v>#N/A</v>
      </c>
      <c r="G23" s="68" t="e">
        <f>NA()</f>
        <v>#N/A</v>
      </c>
      <c r="H23" s="68" t="e">
        <f>NA()</f>
        <v>#N/A</v>
      </c>
      <c r="I23" s="68" t="e">
        <f>NA()</f>
        <v>#N/A</v>
      </c>
      <c r="J23" s="68" t="e">
        <f>NA()</f>
        <v>#N/A</v>
      </c>
      <c r="K23" s="68" t="e">
        <f>NA()</f>
        <v>#N/A</v>
      </c>
      <c r="L23" s="68" t="e">
        <f>NA()</f>
        <v>#N/A</v>
      </c>
      <c r="M23" s="68" t="e">
        <f>NA()</f>
        <v>#N/A</v>
      </c>
      <c r="N23" s="68" t="e">
        <f>NA()</f>
        <v>#N/A</v>
      </c>
      <c r="O23" s="67">
        <v>831755</v>
      </c>
      <c r="P23" s="67">
        <v>751222.00000000012</v>
      </c>
      <c r="Q23" s="67">
        <v>948734.99999999988</v>
      </c>
      <c r="R23" s="67">
        <v>614375</v>
      </c>
      <c r="S23" s="67">
        <v>710180</v>
      </c>
      <c r="T23" s="67">
        <v>689656.66666666674</v>
      </c>
      <c r="U23" s="67">
        <v>613350</v>
      </c>
      <c r="V23" s="67">
        <v>607535</v>
      </c>
      <c r="W23" s="67">
        <v>624268.33333333337</v>
      </c>
      <c r="X23" s="67">
        <v>643100</v>
      </c>
      <c r="Y23" s="67">
        <v>664923.33333333337</v>
      </c>
      <c r="Z23" s="67">
        <v>678398.33333333337</v>
      </c>
      <c r="AA23" s="67">
        <v>752236.66666666663</v>
      </c>
      <c r="AB23" s="67">
        <v>701678.33333333337</v>
      </c>
      <c r="AC23" s="67">
        <v>889295.16666666663</v>
      </c>
      <c r="AD23" s="67">
        <v>660271.66666666663</v>
      </c>
      <c r="AE23" s="68" t="e">
        <f>NA()</f>
        <v>#N/A</v>
      </c>
      <c r="AF23" s="68" t="e">
        <f>NA()</f>
        <v>#N/A</v>
      </c>
      <c r="AG23" s="68" t="e">
        <f>NA()</f>
        <v>#N/A</v>
      </c>
      <c r="AH23" s="68" t="e">
        <f>NA()</f>
        <v>#N/A</v>
      </c>
      <c r="AI23" s="68" t="e">
        <f>NA()</f>
        <v>#N/A</v>
      </c>
      <c r="AJ23" s="68" t="e">
        <f>NA()</f>
        <v>#N/A</v>
      </c>
      <c r="AK23" s="68" t="e">
        <f>NA()</f>
        <v>#N/A</v>
      </c>
      <c r="AL23" s="68" t="e">
        <f>NA()</f>
        <v>#N/A</v>
      </c>
      <c r="AM23" s="68" t="e">
        <f>NA()</f>
        <v>#N/A</v>
      </c>
      <c r="AN23" s="68" t="e">
        <f>NA()</f>
        <v>#N/A</v>
      </c>
      <c r="AO23" s="68" t="e">
        <f>NA()</f>
        <v>#N/A</v>
      </c>
      <c r="AP23" s="63"/>
    </row>
    <row r="24" spans="2:42" x14ac:dyDescent="0.25">
      <c r="B24" s="64"/>
      <c r="C24" s="65"/>
      <c r="D24" s="66" t="s">
        <v>780</v>
      </c>
      <c r="E24" s="67" t="s">
        <v>270</v>
      </c>
      <c r="F24" s="68" t="e">
        <f>NA()</f>
        <v>#N/A</v>
      </c>
      <c r="G24" s="68" t="e">
        <f>NA()</f>
        <v>#N/A</v>
      </c>
      <c r="H24" s="68" t="e">
        <f>NA()</f>
        <v>#N/A</v>
      </c>
      <c r="I24" s="68" t="e">
        <f>NA()</f>
        <v>#N/A</v>
      </c>
      <c r="J24" s="68" t="e">
        <f>NA()</f>
        <v>#N/A</v>
      </c>
      <c r="K24" s="68" t="e">
        <f>NA()</f>
        <v>#N/A</v>
      </c>
      <c r="L24" s="68" t="e">
        <f>NA()</f>
        <v>#N/A</v>
      </c>
      <c r="M24" s="68" t="e">
        <f>NA()</f>
        <v>#N/A</v>
      </c>
      <c r="N24" s="68" t="e">
        <f>NA()</f>
        <v>#N/A</v>
      </c>
      <c r="O24" s="67">
        <v>642497.66666666663</v>
      </c>
      <c r="P24" s="67">
        <v>448358.16666666674</v>
      </c>
      <c r="Q24" s="67">
        <v>535983.33333333326</v>
      </c>
      <c r="R24" s="67">
        <v>365105</v>
      </c>
      <c r="S24" s="67">
        <v>473101.66666666669</v>
      </c>
      <c r="T24" s="67">
        <v>465558.33333333337</v>
      </c>
      <c r="U24" s="67">
        <v>524648.33333333337</v>
      </c>
      <c r="V24" s="67">
        <v>531330</v>
      </c>
      <c r="W24" s="67">
        <v>552033.33333333337</v>
      </c>
      <c r="X24" s="67">
        <v>612181.66666666663</v>
      </c>
      <c r="Y24" s="67">
        <v>685133.33333333337</v>
      </c>
      <c r="Z24" s="67">
        <v>580666.66666666663</v>
      </c>
      <c r="AA24" s="67">
        <v>601918.33333333337</v>
      </c>
      <c r="AB24" s="67">
        <v>216763.33333333331</v>
      </c>
      <c r="AC24" s="67">
        <v>377028.35000000003</v>
      </c>
      <c r="AD24" s="67">
        <v>360410.00000000006</v>
      </c>
      <c r="AE24" s="68" t="e">
        <f>NA()</f>
        <v>#N/A</v>
      </c>
      <c r="AF24" s="68" t="e">
        <f>NA()</f>
        <v>#N/A</v>
      </c>
      <c r="AG24" s="68" t="e">
        <f>NA()</f>
        <v>#N/A</v>
      </c>
      <c r="AH24" s="68" t="e">
        <f>NA()</f>
        <v>#N/A</v>
      </c>
      <c r="AI24" s="68" t="e">
        <f>NA()</f>
        <v>#N/A</v>
      </c>
      <c r="AJ24" s="68" t="e">
        <f>NA()</f>
        <v>#N/A</v>
      </c>
      <c r="AK24" s="68" t="e">
        <f>NA()</f>
        <v>#N/A</v>
      </c>
      <c r="AL24" s="68" t="e">
        <f>NA()</f>
        <v>#N/A</v>
      </c>
      <c r="AM24" s="68" t="e">
        <f>NA()</f>
        <v>#N/A</v>
      </c>
      <c r="AN24" s="68" t="e">
        <f>NA()</f>
        <v>#N/A</v>
      </c>
      <c r="AO24" s="68" t="e">
        <f>NA()</f>
        <v>#N/A</v>
      </c>
      <c r="AP24" s="63"/>
    </row>
    <row r="25" spans="2:42" x14ac:dyDescent="0.25">
      <c r="B25" s="64"/>
      <c r="C25" s="65"/>
      <c r="D25" s="66" t="s">
        <v>346</v>
      </c>
      <c r="E25" s="67" t="s">
        <v>271</v>
      </c>
      <c r="F25" s="68" t="e">
        <f>NA()</f>
        <v>#N/A</v>
      </c>
      <c r="G25" s="68" t="e">
        <f>NA()</f>
        <v>#N/A</v>
      </c>
      <c r="H25" s="68" t="e">
        <f>NA()</f>
        <v>#N/A</v>
      </c>
      <c r="I25" s="68" t="e">
        <f>NA()</f>
        <v>#N/A</v>
      </c>
      <c r="J25" s="68" t="e">
        <f>NA()</f>
        <v>#N/A</v>
      </c>
      <c r="K25" s="68" t="e">
        <f>NA()</f>
        <v>#N/A</v>
      </c>
      <c r="L25" s="68" t="e">
        <f>NA()</f>
        <v>#N/A</v>
      </c>
      <c r="M25" s="68" t="e">
        <f>NA()</f>
        <v>#N/A</v>
      </c>
      <c r="N25" s="68" t="e">
        <f>NA()</f>
        <v>#N/A</v>
      </c>
      <c r="O25" s="67">
        <v>512910.99999999994</v>
      </c>
      <c r="P25" s="67">
        <v>452917.16666666663</v>
      </c>
      <c r="Q25" s="67">
        <v>658463.5</v>
      </c>
      <c r="R25" s="67">
        <v>423278.33333333331</v>
      </c>
      <c r="S25" s="67">
        <v>406143.33333333331</v>
      </c>
      <c r="T25" s="67">
        <v>468033.33333333331</v>
      </c>
      <c r="U25" s="67">
        <v>425396.66666666669</v>
      </c>
      <c r="V25" s="67">
        <v>487098.33333333331</v>
      </c>
      <c r="W25" s="67">
        <v>309115</v>
      </c>
      <c r="X25" s="67">
        <v>455315.00000000006</v>
      </c>
      <c r="Y25" s="67">
        <v>510688.33333333331</v>
      </c>
      <c r="Z25" s="67">
        <v>404488.33333333337</v>
      </c>
      <c r="AA25" s="67">
        <v>503661.66666666663</v>
      </c>
      <c r="AB25" s="67">
        <v>470393.33333333337</v>
      </c>
      <c r="AC25" s="67">
        <v>633856.85</v>
      </c>
      <c r="AD25" s="67">
        <v>362008.33333333337</v>
      </c>
      <c r="AE25" s="68" t="e">
        <f>NA()</f>
        <v>#N/A</v>
      </c>
      <c r="AF25" s="68" t="e">
        <f>NA()</f>
        <v>#N/A</v>
      </c>
      <c r="AG25" s="68" t="e">
        <f>NA()</f>
        <v>#N/A</v>
      </c>
      <c r="AH25" s="68" t="e">
        <f>NA()</f>
        <v>#N/A</v>
      </c>
      <c r="AI25" s="68" t="e">
        <f>NA()</f>
        <v>#N/A</v>
      </c>
      <c r="AJ25" s="68" t="e">
        <f>NA()</f>
        <v>#N/A</v>
      </c>
      <c r="AK25" s="68" t="e">
        <f>NA()</f>
        <v>#N/A</v>
      </c>
      <c r="AL25" s="68" t="e">
        <f>NA()</f>
        <v>#N/A</v>
      </c>
      <c r="AM25" s="68" t="e">
        <f>NA()</f>
        <v>#N/A</v>
      </c>
      <c r="AN25" s="68" t="e">
        <f>NA()</f>
        <v>#N/A</v>
      </c>
      <c r="AO25" s="68" t="e">
        <f>NA()</f>
        <v>#N/A</v>
      </c>
      <c r="AP25" s="63"/>
    </row>
    <row r="26" spans="2:42" x14ac:dyDescent="0.25">
      <c r="B26" s="64"/>
      <c r="C26" s="65"/>
      <c r="D26" s="66" t="s">
        <v>781</v>
      </c>
      <c r="E26" s="67" t="s">
        <v>272</v>
      </c>
      <c r="F26" s="68" t="e">
        <f>NA()</f>
        <v>#N/A</v>
      </c>
      <c r="G26" s="68" t="e">
        <f>NA()</f>
        <v>#N/A</v>
      </c>
      <c r="H26" s="68" t="e">
        <f>NA()</f>
        <v>#N/A</v>
      </c>
      <c r="I26" s="68" t="e">
        <f>NA()</f>
        <v>#N/A</v>
      </c>
      <c r="J26" s="68" t="e">
        <f>NA()</f>
        <v>#N/A</v>
      </c>
      <c r="K26" s="68" t="e">
        <f>NA()</f>
        <v>#N/A</v>
      </c>
      <c r="L26" s="68" t="e">
        <f>NA()</f>
        <v>#N/A</v>
      </c>
      <c r="M26" s="68" t="e">
        <f>NA()</f>
        <v>#N/A</v>
      </c>
      <c r="N26" s="68" t="e">
        <f>NA()</f>
        <v>#N/A</v>
      </c>
      <c r="O26" s="67">
        <v>750050</v>
      </c>
      <c r="P26" s="67">
        <v>789378.5</v>
      </c>
      <c r="Q26" s="67">
        <v>1046393.3333333333</v>
      </c>
      <c r="R26" s="67">
        <v>792916.66666666663</v>
      </c>
      <c r="S26" s="67">
        <v>858541.66666666663</v>
      </c>
      <c r="T26" s="67">
        <v>894585.00000000012</v>
      </c>
      <c r="U26" s="67">
        <v>795940</v>
      </c>
      <c r="V26" s="67">
        <v>801760</v>
      </c>
      <c r="W26" s="67">
        <v>745646.66666666663</v>
      </c>
      <c r="X26" s="67">
        <v>748085</v>
      </c>
      <c r="Y26" s="67">
        <v>763470</v>
      </c>
      <c r="Z26" s="67">
        <v>456728.33333333331</v>
      </c>
      <c r="AA26" s="67">
        <v>903645</v>
      </c>
      <c r="AB26" s="67">
        <v>871810</v>
      </c>
      <c r="AC26" s="67">
        <v>1080856.9166666667</v>
      </c>
      <c r="AD26" s="67">
        <v>786485</v>
      </c>
      <c r="AE26" s="68" t="e">
        <f>NA()</f>
        <v>#N/A</v>
      </c>
      <c r="AF26" s="68" t="e">
        <f>NA()</f>
        <v>#N/A</v>
      </c>
      <c r="AG26" s="68" t="e">
        <f>NA()</f>
        <v>#N/A</v>
      </c>
      <c r="AH26" s="68" t="e">
        <f>NA()</f>
        <v>#N/A</v>
      </c>
      <c r="AI26" s="68" t="e">
        <f>NA()</f>
        <v>#N/A</v>
      </c>
      <c r="AJ26" s="68" t="e">
        <f>NA()</f>
        <v>#N/A</v>
      </c>
      <c r="AK26" s="68" t="e">
        <f>NA()</f>
        <v>#N/A</v>
      </c>
      <c r="AL26" s="68" t="e">
        <f>NA()</f>
        <v>#N/A</v>
      </c>
      <c r="AM26" s="68" t="e">
        <f>NA()</f>
        <v>#N/A</v>
      </c>
      <c r="AN26" s="68" t="e">
        <f>NA()</f>
        <v>#N/A</v>
      </c>
      <c r="AO26" s="68" t="e">
        <f>NA()</f>
        <v>#N/A</v>
      </c>
      <c r="AP26" s="63"/>
    </row>
    <row r="27" spans="2:42" x14ac:dyDescent="0.25">
      <c r="B27" s="64"/>
      <c r="C27" s="65"/>
      <c r="D27" s="66" t="s">
        <v>782</v>
      </c>
      <c r="E27" s="67" t="s">
        <v>273</v>
      </c>
      <c r="F27" s="68" t="e">
        <f>NA()</f>
        <v>#N/A</v>
      </c>
      <c r="G27" s="68" t="e">
        <f>NA()</f>
        <v>#N/A</v>
      </c>
      <c r="H27" s="68" t="e">
        <f>NA()</f>
        <v>#N/A</v>
      </c>
      <c r="I27" s="68" t="e">
        <f>NA()</f>
        <v>#N/A</v>
      </c>
      <c r="J27" s="68" t="e">
        <f>NA()</f>
        <v>#N/A</v>
      </c>
      <c r="K27" s="68" t="e">
        <f>NA()</f>
        <v>#N/A</v>
      </c>
      <c r="L27" s="68" t="e">
        <f>NA()</f>
        <v>#N/A</v>
      </c>
      <c r="M27" s="68" t="e">
        <f>NA()</f>
        <v>#N/A</v>
      </c>
      <c r="N27" s="68" t="e">
        <f>NA()</f>
        <v>#N/A</v>
      </c>
      <c r="O27" s="67">
        <v>883651.66666666663</v>
      </c>
      <c r="P27" s="67">
        <v>799096.66666666663</v>
      </c>
      <c r="Q27" s="67">
        <v>862536.66666666663</v>
      </c>
      <c r="R27" s="67">
        <v>653926.66666666663</v>
      </c>
      <c r="S27" s="67">
        <v>737478.33333333337</v>
      </c>
      <c r="T27" s="67">
        <v>727433.33333333326</v>
      </c>
      <c r="U27" s="67">
        <v>580280</v>
      </c>
      <c r="V27" s="67">
        <v>656941.66666666663</v>
      </c>
      <c r="W27" s="67">
        <v>560531.66666666663</v>
      </c>
      <c r="X27" s="67">
        <v>606821.66666666674</v>
      </c>
      <c r="Y27" s="67">
        <v>643158.33333333337</v>
      </c>
      <c r="Z27" s="67">
        <v>610535</v>
      </c>
      <c r="AA27" s="67">
        <v>731790.00000000012</v>
      </c>
      <c r="AB27" s="67">
        <v>693845</v>
      </c>
      <c r="AC27" s="67">
        <v>790568.3833333333</v>
      </c>
      <c r="AD27" s="67">
        <v>586340</v>
      </c>
      <c r="AE27" s="68" t="e">
        <f>NA()</f>
        <v>#N/A</v>
      </c>
      <c r="AF27" s="68" t="e">
        <f>NA()</f>
        <v>#N/A</v>
      </c>
      <c r="AG27" s="68" t="e">
        <f>NA()</f>
        <v>#N/A</v>
      </c>
      <c r="AH27" s="68" t="e">
        <f>NA()</f>
        <v>#N/A</v>
      </c>
      <c r="AI27" s="68" t="e">
        <f>NA()</f>
        <v>#N/A</v>
      </c>
      <c r="AJ27" s="68" t="e">
        <f>NA()</f>
        <v>#N/A</v>
      </c>
      <c r="AK27" s="68" t="e">
        <f>NA()</f>
        <v>#N/A</v>
      </c>
      <c r="AL27" s="68" t="e">
        <f>NA()</f>
        <v>#N/A</v>
      </c>
      <c r="AM27" s="68" t="e">
        <f>NA()</f>
        <v>#N/A</v>
      </c>
      <c r="AN27" s="68" t="e">
        <f>NA()</f>
        <v>#N/A</v>
      </c>
      <c r="AO27" s="68" t="e">
        <f>NA()</f>
        <v>#N/A</v>
      </c>
      <c r="AP27" s="63"/>
    </row>
    <row r="28" spans="2:42" x14ac:dyDescent="0.25">
      <c r="B28" s="64"/>
      <c r="C28" s="65"/>
      <c r="D28" s="66" t="s">
        <v>783</v>
      </c>
      <c r="E28" s="67" t="s">
        <v>274</v>
      </c>
      <c r="F28" s="68" t="e">
        <f>NA()</f>
        <v>#N/A</v>
      </c>
      <c r="G28" s="68" t="e">
        <f>NA()</f>
        <v>#N/A</v>
      </c>
      <c r="H28" s="68" t="e">
        <f>NA()</f>
        <v>#N/A</v>
      </c>
      <c r="I28" s="68" t="e">
        <f>NA()</f>
        <v>#N/A</v>
      </c>
      <c r="J28" s="68" t="e">
        <f>NA()</f>
        <v>#N/A</v>
      </c>
      <c r="K28" s="68" t="e">
        <f>NA()</f>
        <v>#N/A</v>
      </c>
      <c r="L28" s="68" t="e">
        <f>NA()</f>
        <v>#N/A</v>
      </c>
      <c r="M28" s="68" t="e">
        <f>NA()</f>
        <v>#N/A</v>
      </c>
      <c r="N28" s="68" t="e">
        <f>NA()</f>
        <v>#N/A</v>
      </c>
      <c r="O28" s="67">
        <v>655485</v>
      </c>
      <c r="P28" s="67">
        <v>571701.5</v>
      </c>
      <c r="Q28" s="67">
        <v>701891.66666666663</v>
      </c>
      <c r="R28" s="67">
        <v>631205</v>
      </c>
      <c r="S28" s="67">
        <v>596360</v>
      </c>
      <c r="T28" s="67">
        <v>590031.66666666674</v>
      </c>
      <c r="U28" s="67">
        <v>552825</v>
      </c>
      <c r="V28" s="67">
        <v>504228.33333333337</v>
      </c>
      <c r="W28" s="67">
        <v>491073.33333333331</v>
      </c>
      <c r="X28" s="67">
        <v>602345</v>
      </c>
      <c r="Y28" s="67">
        <v>574645</v>
      </c>
      <c r="Z28" s="67">
        <v>528963.33333333337</v>
      </c>
      <c r="AA28" s="67">
        <v>617430</v>
      </c>
      <c r="AB28" s="67">
        <v>656428.33333333337</v>
      </c>
      <c r="AC28" s="67">
        <v>745406.70000000007</v>
      </c>
      <c r="AD28" s="67">
        <v>559861.66666666674</v>
      </c>
      <c r="AE28" s="68" t="e">
        <f>NA()</f>
        <v>#N/A</v>
      </c>
      <c r="AF28" s="68" t="e">
        <f>NA()</f>
        <v>#N/A</v>
      </c>
      <c r="AG28" s="68" t="e">
        <f>NA()</f>
        <v>#N/A</v>
      </c>
      <c r="AH28" s="68" t="e">
        <f>NA()</f>
        <v>#N/A</v>
      </c>
      <c r="AI28" s="68" t="e">
        <f>NA()</f>
        <v>#N/A</v>
      </c>
      <c r="AJ28" s="68" t="e">
        <f>NA()</f>
        <v>#N/A</v>
      </c>
      <c r="AK28" s="68" t="e">
        <f>NA()</f>
        <v>#N/A</v>
      </c>
      <c r="AL28" s="68" t="e">
        <f>NA()</f>
        <v>#N/A</v>
      </c>
      <c r="AM28" s="68" t="e">
        <f>NA()</f>
        <v>#N/A</v>
      </c>
      <c r="AN28" s="68" t="e">
        <f>NA()</f>
        <v>#N/A</v>
      </c>
      <c r="AO28" s="68" t="e">
        <f>NA()</f>
        <v>#N/A</v>
      </c>
      <c r="AP28" s="63"/>
    </row>
    <row r="29" spans="2:42" x14ac:dyDescent="0.25">
      <c r="B29" s="64"/>
      <c r="C29" s="65"/>
      <c r="D29" s="66" t="s">
        <v>347</v>
      </c>
      <c r="E29" s="67" t="s">
        <v>275</v>
      </c>
      <c r="F29" s="68" t="e">
        <f>NA()</f>
        <v>#N/A</v>
      </c>
      <c r="G29" s="68" t="e">
        <f>NA()</f>
        <v>#N/A</v>
      </c>
      <c r="H29" s="68" t="e">
        <f>NA()</f>
        <v>#N/A</v>
      </c>
      <c r="I29" s="68" t="e">
        <f>NA()</f>
        <v>#N/A</v>
      </c>
      <c r="J29" s="68" t="e">
        <f>NA()</f>
        <v>#N/A</v>
      </c>
      <c r="K29" s="68" t="e">
        <f>NA()</f>
        <v>#N/A</v>
      </c>
      <c r="L29" s="68" t="e">
        <f>NA()</f>
        <v>#N/A</v>
      </c>
      <c r="M29" s="68" t="e">
        <f>NA()</f>
        <v>#N/A</v>
      </c>
      <c r="N29" s="68" t="e">
        <f>NA()</f>
        <v>#N/A</v>
      </c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>
        <v>30140</v>
      </c>
      <c r="Z29" s="67">
        <v>517358.33333333337</v>
      </c>
      <c r="AA29" s="67">
        <v>761048.33333333337</v>
      </c>
      <c r="AB29" s="67">
        <v>795178.33333333337</v>
      </c>
      <c r="AC29" s="67">
        <v>1071152.0499999998</v>
      </c>
      <c r="AD29" s="67">
        <v>740971.74999999988</v>
      </c>
      <c r="AE29" s="68" t="e">
        <f>NA()</f>
        <v>#N/A</v>
      </c>
      <c r="AF29" s="68" t="e">
        <f>NA()</f>
        <v>#N/A</v>
      </c>
      <c r="AG29" s="68" t="e">
        <f>NA()</f>
        <v>#N/A</v>
      </c>
      <c r="AH29" s="68" t="e">
        <f>NA()</f>
        <v>#N/A</v>
      </c>
      <c r="AI29" s="68" t="e">
        <f>NA()</f>
        <v>#N/A</v>
      </c>
      <c r="AJ29" s="68" t="e">
        <f>NA()</f>
        <v>#N/A</v>
      </c>
      <c r="AK29" s="68" t="e">
        <f>NA()</f>
        <v>#N/A</v>
      </c>
      <c r="AL29" s="68" t="e">
        <f>NA()</f>
        <v>#N/A</v>
      </c>
      <c r="AM29" s="68" t="e">
        <f>NA()</f>
        <v>#N/A</v>
      </c>
      <c r="AN29" s="68" t="e">
        <f>NA()</f>
        <v>#N/A</v>
      </c>
      <c r="AO29" s="68" t="e">
        <f>NA()</f>
        <v>#N/A</v>
      </c>
      <c r="AP29" s="63"/>
    </row>
    <row r="30" spans="2:42" x14ac:dyDescent="0.25">
      <c r="B30" s="64"/>
      <c r="C30" s="65"/>
      <c r="D30" s="66" t="s">
        <v>348</v>
      </c>
      <c r="E30" s="67" t="s">
        <v>368</v>
      </c>
      <c r="F30" s="68" t="e">
        <f>NA()</f>
        <v>#N/A</v>
      </c>
      <c r="G30" s="68" t="e">
        <f>NA()</f>
        <v>#N/A</v>
      </c>
      <c r="H30" s="68" t="e">
        <f>NA()</f>
        <v>#N/A</v>
      </c>
      <c r="I30" s="68" t="e">
        <f>NA()</f>
        <v>#N/A</v>
      </c>
      <c r="J30" s="68" t="e">
        <f>NA()</f>
        <v>#N/A</v>
      </c>
      <c r="K30" s="68" t="e">
        <f>NA()</f>
        <v>#N/A</v>
      </c>
      <c r="L30" s="68" t="e">
        <f>NA()</f>
        <v>#N/A</v>
      </c>
      <c r="M30" s="68" t="e">
        <f>NA()</f>
        <v>#N/A</v>
      </c>
      <c r="N30" s="68" t="e">
        <f>NA()</f>
        <v>#N/A</v>
      </c>
      <c r="O30" s="67">
        <v>1119188.8333333335</v>
      </c>
      <c r="P30" s="67">
        <v>1011505.3333333331</v>
      </c>
      <c r="Q30" s="67">
        <v>1213638.3333333333</v>
      </c>
      <c r="R30" s="67">
        <v>924583.33333333326</v>
      </c>
      <c r="S30" s="67">
        <v>972696.66666666663</v>
      </c>
      <c r="T30" s="67">
        <v>1011225</v>
      </c>
      <c r="U30" s="67">
        <v>889301.66666666674</v>
      </c>
      <c r="V30" s="67">
        <v>872745</v>
      </c>
      <c r="W30" s="67">
        <v>900293.33333333337</v>
      </c>
      <c r="X30" s="67">
        <v>931181.66666666674</v>
      </c>
      <c r="Y30" s="67">
        <v>958933.33333333337</v>
      </c>
      <c r="Z30" s="67">
        <v>1046726.6666666667</v>
      </c>
      <c r="AA30" s="67">
        <v>1150715</v>
      </c>
      <c r="AB30" s="67">
        <v>1042460.0000000001</v>
      </c>
      <c r="AC30" s="67">
        <v>1281713.4833333334</v>
      </c>
      <c r="AD30" s="67">
        <v>857158.33333333337</v>
      </c>
      <c r="AE30" s="68" t="e">
        <f>NA()</f>
        <v>#N/A</v>
      </c>
      <c r="AF30" s="68" t="e">
        <f>NA()</f>
        <v>#N/A</v>
      </c>
      <c r="AG30" s="68" t="e">
        <f>NA()</f>
        <v>#N/A</v>
      </c>
      <c r="AH30" s="68" t="e">
        <f>NA()</f>
        <v>#N/A</v>
      </c>
      <c r="AI30" s="68" t="e">
        <f>NA()</f>
        <v>#N/A</v>
      </c>
      <c r="AJ30" s="68" t="e">
        <f>NA()</f>
        <v>#N/A</v>
      </c>
      <c r="AK30" s="68" t="e">
        <f>NA()</f>
        <v>#N/A</v>
      </c>
      <c r="AL30" s="68" t="e">
        <f>NA()</f>
        <v>#N/A</v>
      </c>
      <c r="AM30" s="68" t="e">
        <f>NA()</f>
        <v>#N/A</v>
      </c>
      <c r="AN30" s="68" t="e">
        <f>NA()</f>
        <v>#N/A</v>
      </c>
      <c r="AO30" s="68" t="e">
        <f>NA()</f>
        <v>#N/A</v>
      </c>
      <c r="AP30" s="63"/>
    </row>
    <row r="31" spans="2:42" x14ac:dyDescent="0.25">
      <c r="B31" s="64"/>
      <c r="C31" s="65"/>
      <c r="D31" s="66" t="s">
        <v>784</v>
      </c>
      <c r="E31" s="67" t="s">
        <v>369</v>
      </c>
      <c r="F31" s="68" t="e">
        <f>NA()</f>
        <v>#N/A</v>
      </c>
      <c r="G31" s="68" t="e">
        <f>NA()</f>
        <v>#N/A</v>
      </c>
      <c r="H31" s="68" t="e">
        <f>NA()</f>
        <v>#N/A</v>
      </c>
      <c r="I31" s="68" t="e">
        <f>NA()</f>
        <v>#N/A</v>
      </c>
      <c r="J31" s="68" t="e">
        <f>NA()</f>
        <v>#N/A</v>
      </c>
      <c r="K31" s="68" t="e">
        <f>NA()</f>
        <v>#N/A</v>
      </c>
      <c r="L31" s="68" t="e">
        <f>NA()</f>
        <v>#N/A</v>
      </c>
      <c r="M31" s="68" t="e">
        <f>NA()</f>
        <v>#N/A</v>
      </c>
      <c r="N31" s="68" t="e">
        <f>NA()</f>
        <v>#N/A</v>
      </c>
      <c r="O31" s="67">
        <v>676642.16666666663</v>
      </c>
      <c r="P31" s="67">
        <v>627260.66666666674</v>
      </c>
      <c r="Q31" s="67">
        <v>877468.33333333337</v>
      </c>
      <c r="R31" s="67">
        <v>756315</v>
      </c>
      <c r="S31" s="67">
        <v>811136.66666666663</v>
      </c>
      <c r="T31" s="67">
        <v>777103.33333333326</v>
      </c>
      <c r="U31" s="67">
        <v>692146.66666666663</v>
      </c>
      <c r="V31" s="67">
        <v>727826.66666666663</v>
      </c>
      <c r="W31" s="67">
        <v>801500</v>
      </c>
      <c r="X31" s="67">
        <v>802376.66666666663</v>
      </c>
      <c r="Y31" s="67">
        <v>805666.66666666663</v>
      </c>
      <c r="Z31" s="67">
        <v>783165</v>
      </c>
      <c r="AA31" s="67">
        <v>834101.66666666674</v>
      </c>
      <c r="AB31" s="67">
        <v>828681.66666666663</v>
      </c>
      <c r="AC31" s="67">
        <v>1037495.1166666666</v>
      </c>
      <c r="AD31" s="67">
        <v>767546.66666666674</v>
      </c>
      <c r="AE31" s="68" t="e">
        <f>NA()</f>
        <v>#N/A</v>
      </c>
      <c r="AF31" s="68" t="e">
        <f>NA()</f>
        <v>#N/A</v>
      </c>
      <c r="AG31" s="68" t="e">
        <f>NA()</f>
        <v>#N/A</v>
      </c>
      <c r="AH31" s="68" t="e">
        <f>NA()</f>
        <v>#N/A</v>
      </c>
      <c r="AI31" s="68" t="e">
        <f>NA()</f>
        <v>#N/A</v>
      </c>
      <c r="AJ31" s="68" t="e">
        <f>NA()</f>
        <v>#N/A</v>
      </c>
      <c r="AK31" s="68" t="e">
        <f>NA()</f>
        <v>#N/A</v>
      </c>
      <c r="AL31" s="68" t="e">
        <f>NA()</f>
        <v>#N/A</v>
      </c>
      <c r="AM31" s="68" t="e">
        <f>NA()</f>
        <v>#N/A</v>
      </c>
      <c r="AN31" s="68" t="e">
        <f>NA()</f>
        <v>#N/A</v>
      </c>
      <c r="AO31" s="68" t="e">
        <f>NA()</f>
        <v>#N/A</v>
      </c>
      <c r="AP31" s="63"/>
    </row>
    <row r="32" spans="2:42" x14ac:dyDescent="0.25">
      <c r="B32" s="64"/>
      <c r="C32" s="65"/>
      <c r="D32" s="66" t="s">
        <v>349</v>
      </c>
      <c r="E32" s="67" t="s">
        <v>370</v>
      </c>
      <c r="F32" s="68" t="e">
        <f>NA()</f>
        <v>#N/A</v>
      </c>
      <c r="G32" s="68" t="e">
        <f>NA()</f>
        <v>#N/A</v>
      </c>
      <c r="H32" s="68" t="e">
        <f>NA()</f>
        <v>#N/A</v>
      </c>
      <c r="I32" s="68" t="e">
        <f>NA()</f>
        <v>#N/A</v>
      </c>
      <c r="J32" s="68" t="e">
        <f>NA()</f>
        <v>#N/A</v>
      </c>
      <c r="K32" s="68" t="e">
        <f>NA()</f>
        <v>#N/A</v>
      </c>
      <c r="L32" s="68" t="e">
        <f>NA()</f>
        <v>#N/A</v>
      </c>
      <c r="M32" s="68" t="e">
        <f>NA()</f>
        <v>#N/A</v>
      </c>
      <c r="N32" s="68" t="e">
        <f>NA()</f>
        <v>#N/A</v>
      </c>
      <c r="O32" s="67">
        <v>644828.33333333326</v>
      </c>
      <c r="P32" s="67">
        <v>598610</v>
      </c>
      <c r="Q32" s="67">
        <v>729723.16666666674</v>
      </c>
      <c r="R32" s="67">
        <v>554616.66666666674</v>
      </c>
      <c r="S32" s="67">
        <v>515870.00000000006</v>
      </c>
      <c r="T32" s="67">
        <v>587810</v>
      </c>
      <c r="U32" s="67">
        <v>550076.66666666663</v>
      </c>
      <c r="V32" s="67">
        <v>559655</v>
      </c>
      <c r="W32" s="67">
        <v>595790</v>
      </c>
      <c r="X32" s="67">
        <v>619695</v>
      </c>
      <c r="Y32" s="67">
        <v>603386.66666666674</v>
      </c>
      <c r="Z32" s="67">
        <v>689441.66666666663</v>
      </c>
      <c r="AA32" s="67">
        <v>677035</v>
      </c>
      <c r="AB32" s="67">
        <v>654503.33333333337</v>
      </c>
      <c r="AC32" s="67">
        <v>811051.78333333333</v>
      </c>
      <c r="AD32" s="67">
        <v>585336.66666666663</v>
      </c>
      <c r="AE32" s="68" t="e">
        <f>NA()</f>
        <v>#N/A</v>
      </c>
      <c r="AF32" s="68" t="e">
        <f>NA()</f>
        <v>#N/A</v>
      </c>
      <c r="AG32" s="68" t="e">
        <f>NA()</f>
        <v>#N/A</v>
      </c>
      <c r="AH32" s="68" t="e">
        <f>NA()</f>
        <v>#N/A</v>
      </c>
      <c r="AI32" s="68" t="e">
        <f>NA()</f>
        <v>#N/A</v>
      </c>
      <c r="AJ32" s="68" t="e">
        <f>NA()</f>
        <v>#N/A</v>
      </c>
      <c r="AK32" s="68" t="e">
        <f>NA()</f>
        <v>#N/A</v>
      </c>
      <c r="AL32" s="68" t="e">
        <f>NA()</f>
        <v>#N/A</v>
      </c>
      <c r="AM32" s="68" t="e">
        <f>NA()</f>
        <v>#N/A</v>
      </c>
      <c r="AN32" s="68" t="e">
        <f>NA()</f>
        <v>#N/A</v>
      </c>
      <c r="AO32" s="68" t="e">
        <f>NA()</f>
        <v>#N/A</v>
      </c>
      <c r="AP32" s="63"/>
    </row>
    <row r="33" spans="2:42" x14ac:dyDescent="0.25">
      <c r="B33" s="64"/>
      <c r="C33" s="65"/>
      <c r="D33" s="66" t="s">
        <v>785</v>
      </c>
      <c r="E33" s="67" t="s">
        <v>371</v>
      </c>
      <c r="F33" s="68" t="e">
        <f>NA()</f>
        <v>#N/A</v>
      </c>
      <c r="G33" s="68" t="e">
        <f>NA()</f>
        <v>#N/A</v>
      </c>
      <c r="H33" s="68" t="e">
        <f>NA()</f>
        <v>#N/A</v>
      </c>
      <c r="I33" s="68" t="e">
        <f>NA()</f>
        <v>#N/A</v>
      </c>
      <c r="J33" s="68" t="e">
        <f>NA()</f>
        <v>#N/A</v>
      </c>
      <c r="K33" s="68" t="e">
        <f>NA()</f>
        <v>#N/A</v>
      </c>
      <c r="L33" s="68" t="e">
        <f>NA()</f>
        <v>#N/A</v>
      </c>
      <c r="M33" s="68" t="e">
        <f>NA()</f>
        <v>#N/A</v>
      </c>
      <c r="N33" s="68" t="e">
        <f>NA()</f>
        <v>#N/A</v>
      </c>
      <c r="O33" s="67">
        <v>878799.99999999988</v>
      </c>
      <c r="P33" s="67">
        <v>842060.66666666663</v>
      </c>
      <c r="Q33" s="67">
        <v>1129770</v>
      </c>
      <c r="R33" s="67">
        <v>774481.66666666674</v>
      </c>
      <c r="S33" s="67">
        <v>848428.33333333337</v>
      </c>
      <c r="T33" s="67">
        <v>792058.33333333337</v>
      </c>
      <c r="U33" s="67">
        <v>714058.33333333337</v>
      </c>
      <c r="V33" s="67">
        <v>698895</v>
      </c>
      <c r="W33" s="67">
        <v>646873.33333333326</v>
      </c>
      <c r="X33" s="67">
        <v>649745</v>
      </c>
      <c r="Y33" s="67">
        <v>699721.66666666663</v>
      </c>
      <c r="Z33" s="67">
        <v>649475</v>
      </c>
      <c r="AA33" s="67">
        <v>692821.66666666663</v>
      </c>
      <c r="AB33" s="67">
        <v>672500</v>
      </c>
      <c r="AC33" s="67">
        <v>887525.18333333323</v>
      </c>
      <c r="AD33" s="67">
        <v>607045</v>
      </c>
      <c r="AE33" s="68" t="e">
        <f>NA()</f>
        <v>#N/A</v>
      </c>
      <c r="AF33" s="68" t="e">
        <f>NA()</f>
        <v>#N/A</v>
      </c>
      <c r="AG33" s="68" t="e">
        <f>NA()</f>
        <v>#N/A</v>
      </c>
      <c r="AH33" s="68" t="e">
        <f>NA()</f>
        <v>#N/A</v>
      </c>
      <c r="AI33" s="68" t="e">
        <f>NA()</f>
        <v>#N/A</v>
      </c>
      <c r="AJ33" s="68" t="e">
        <f>NA()</f>
        <v>#N/A</v>
      </c>
      <c r="AK33" s="68" t="e">
        <f>NA()</f>
        <v>#N/A</v>
      </c>
      <c r="AL33" s="68" t="e">
        <f>NA()</f>
        <v>#N/A</v>
      </c>
      <c r="AM33" s="68" t="e">
        <f>NA()</f>
        <v>#N/A</v>
      </c>
      <c r="AN33" s="68" t="e">
        <f>NA()</f>
        <v>#N/A</v>
      </c>
      <c r="AO33" s="68" t="e">
        <f>NA()</f>
        <v>#N/A</v>
      </c>
      <c r="AP33" s="63"/>
    </row>
    <row r="34" spans="2:42" x14ac:dyDescent="0.25">
      <c r="B34" s="64"/>
      <c r="C34" s="65"/>
      <c r="D34" s="66" t="s">
        <v>350</v>
      </c>
      <c r="E34" s="67" t="s">
        <v>372</v>
      </c>
      <c r="F34" s="68" t="e">
        <f>NA()</f>
        <v>#N/A</v>
      </c>
      <c r="G34" s="68" t="e">
        <f>NA()</f>
        <v>#N/A</v>
      </c>
      <c r="H34" s="68" t="e">
        <f>NA()</f>
        <v>#N/A</v>
      </c>
      <c r="I34" s="68" t="e">
        <f>NA()</f>
        <v>#N/A</v>
      </c>
      <c r="J34" s="68" t="e">
        <f>NA()</f>
        <v>#N/A</v>
      </c>
      <c r="K34" s="68" t="e">
        <f>NA()</f>
        <v>#N/A</v>
      </c>
      <c r="L34" s="68" t="e">
        <f>NA()</f>
        <v>#N/A</v>
      </c>
      <c r="M34" s="68" t="e">
        <f>NA()</f>
        <v>#N/A</v>
      </c>
      <c r="N34" s="68" t="e">
        <f>NA()</f>
        <v>#N/A</v>
      </c>
      <c r="O34" s="67">
        <v>2006110.5</v>
      </c>
      <c r="P34" s="67">
        <v>1793026.0000000002</v>
      </c>
      <c r="Q34" s="67">
        <v>2035886.6666666667</v>
      </c>
      <c r="R34" s="67">
        <v>1512243.3333333333</v>
      </c>
      <c r="S34" s="67">
        <v>1567625</v>
      </c>
      <c r="T34" s="67">
        <v>1682133.3333333335</v>
      </c>
      <c r="U34" s="67">
        <v>1600535</v>
      </c>
      <c r="V34" s="67">
        <v>1617910.0000000002</v>
      </c>
      <c r="W34" s="67">
        <v>1838826.6666666667</v>
      </c>
      <c r="X34" s="67">
        <v>1937843.3333333333</v>
      </c>
      <c r="Y34" s="67">
        <v>1957473.3333333333</v>
      </c>
      <c r="Z34" s="67">
        <v>1800205</v>
      </c>
      <c r="AA34" s="67">
        <v>1785973.3333333333</v>
      </c>
      <c r="AB34" s="67">
        <v>1498901.6666666665</v>
      </c>
      <c r="AC34" s="67">
        <v>1098773.3666666667</v>
      </c>
      <c r="AD34" s="67">
        <v>1028348.4666666666</v>
      </c>
      <c r="AE34" s="68" t="e">
        <f>NA()</f>
        <v>#N/A</v>
      </c>
      <c r="AF34" s="68" t="e">
        <f>NA()</f>
        <v>#N/A</v>
      </c>
      <c r="AG34" s="68" t="e">
        <f>NA()</f>
        <v>#N/A</v>
      </c>
      <c r="AH34" s="68" t="e">
        <f>NA()</f>
        <v>#N/A</v>
      </c>
      <c r="AI34" s="68" t="e">
        <f>NA()</f>
        <v>#N/A</v>
      </c>
      <c r="AJ34" s="68" t="e">
        <f>NA()</f>
        <v>#N/A</v>
      </c>
      <c r="AK34" s="68" t="e">
        <f>NA()</f>
        <v>#N/A</v>
      </c>
      <c r="AL34" s="68" t="e">
        <f>NA()</f>
        <v>#N/A</v>
      </c>
      <c r="AM34" s="68" t="e">
        <f>NA()</f>
        <v>#N/A</v>
      </c>
      <c r="AN34" s="68" t="e">
        <f>NA()</f>
        <v>#N/A</v>
      </c>
      <c r="AO34" s="68" t="e">
        <f>NA()</f>
        <v>#N/A</v>
      </c>
      <c r="AP34" s="63"/>
    </row>
    <row r="35" spans="2:42" x14ac:dyDescent="0.25">
      <c r="B35" s="64"/>
      <c r="C35" s="65"/>
      <c r="D35" s="66" t="s">
        <v>351</v>
      </c>
      <c r="E35" s="67" t="s">
        <v>373</v>
      </c>
      <c r="F35" s="68" t="e">
        <f>NA()</f>
        <v>#N/A</v>
      </c>
      <c r="G35" s="68" t="e">
        <f>NA()</f>
        <v>#N/A</v>
      </c>
      <c r="H35" s="68" t="e">
        <f>NA()</f>
        <v>#N/A</v>
      </c>
      <c r="I35" s="68" t="e">
        <f>NA()</f>
        <v>#N/A</v>
      </c>
      <c r="J35" s="68" t="e">
        <f>NA()</f>
        <v>#N/A</v>
      </c>
      <c r="K35" s="68" t="e">
        <f>NA()</f>
        <v>#N/A</v>
      </c>
      <c r="L35" s="68" t="e">
        <f>NA()</f>
        <v>#N/A</v>
      </c>
      <c r="M35" s="68" t="e">
        <f>NA()</f>
        <v>#N/A</v>
      </c>
      <c r="N35" s="68" t="e">
        <f>NA()</f>
        <v>#N/A</v>
      </c>
      <c r="O35" s="67">
        <v>815762.75</v>
      </c>
      <c r="P35" s="67">
        <v>717818</v>
      </c>
      <c r="Q35" s="67">
        <v>818606.66666666663</v>
      </c>
      <c r="R35" s="67">
        <v>594223.33333333337</v>
      </c>
      <c r="S35" s="67">
        <v>699630</v>
      </c>
      <c r="T35" s="67">
        <v>680728.33333333337</v>
      </c>
      <c r="U35" s="67">
        <v>667210</v>
      </c>
      <c r="V35" s="67">
        <v>660083.33333333337</v>
      </c>
      <c r="W35" s="67">
        <v>770701.66666666663</v>
      </c>
      <c r="X35" s="67">
        <v>782264.99999999988</v>
      </c>
      <c r="Y35" s="67">
        <v>805866.66666666663</v>
      </c>
      <c r="Z35" s="67">
        <v>763234.99999999988</v>
      </c>
      <c r="AA35" s="67">
        <v>731628.33333333337</v>
      </c>
      <c r="AB35" s="67">
        <v>707440</v>
      </c>
      <c r="AC35" s="67">
        <v>812160.33333333337</v>
      </c>
      <c r="AD35" s="67">
        <v>567623.33333333337</v>
      </c>
      <c r="AE35" s="68" t="e">
        <f>NA()</f>
        <v>#N/A</v>
      </c>
      <c r="AF35" s="68" t="e">
        <f>NA()</f>
        <v>#N/A</v>
      </c>
      <c r="AG35" s="68" t="e">
        <f>NA()</f>
        <v>#N/A</v>
      </c>
      <c r="AH35" s="68" t="e">
        <f>NA()</f>
        <v>#N/A</v>
      </c>
      <c r="AI35" s="68" t="e">
        <f>NA()</f>
        <v>#N/A</v>
      </c>
      <c r="AJ35" s="68" t="e">
        <f>NA()</f>
        <v>#N/A</v>
      </c>
      <c r="AK35" s="68" t="e">
        <f>NA()</f>
        <v>#N/A</v>
      </c>
      <c r="AL35" s="68" t="e">
        <f>NA()</f>
        <v>#N/A</v>
      </c>
      <c r="AM35" s="68" t="e">
        <f>NA()</f>
        <v>#N/A</v>
      </c>
      <c r="AN35" s="68" t="e">
        <f>NA()</f>
        <v>#N/A</v>
      </c>
      <c r="AO35" s="68" t="e">
        <f>NA()</f>
        <v>#N/A</v>
      </c>
      <c r="AP35" s="63"/>
    </row>
    <row r="36" spans="2:42" x14ac:dyDescent="0.25">
      <c r="B36" s="64"/>
      <c r="C36" s="65"/>
      <c r="D36" s="66" t="s">
        <v>719</v>
      </c>
      <c r="E36" s="67" t="s">
        <v>374</v>
      </c>
      <c r="F36" s="68" t="e">
        <f>NA()</f>
        <v>#N/A</v>
      </c>
      <c r="G36" s="68" t="e">
        <f>NA()</f>
        <v>#N/A</v>
      </c>
      <c r="H36" s="68" t="e">
        <f>NA()</f>
        <v>#N/A</v>
      </c>
      <c r="I36" s="68" t="e">
        <f>NA()</f>
        <v>#N/A</v>
      </c>
      <c r="J36" s="68" t="e">
        <f>NA()</f>
        <v>#N/A</v>
      </c>
      <c r="K36" s="68" t="e">
        <f>NA()</f>
        <v>#N/A</v>
      </c>
      <c r="L36" s="68" t="e">
        <f>NA()</f>
        <v>#N/A</v>
      </c>
      <c r="M36" s="68" t="e">
        <f>NA()</f>
        <v>#N/A</v>
      </c>
      <c r="N36" s="68" t="e">
        <f>NA()</f>
        <v>#N/A</v>
      </c>
      <c r="O36" s="67">
        <v>936657.75</v>
      </c>
      <c r="P36" s="67">
        <v>846015.66666666674</v>
      </c>
      <c r="Q36" s="67">
        <v>1054898.1666666667</v>
      </c>
      <c r="R36" s="67">
        <v>743023.33333333337</v>
      </c>
      <c r="S36" s="67">
        <v>840210</v>
      </c>
      <c r="T36" s="67">
        <v>807003.33333333326</v>
      </c>
      <c r="U36" s="67">
        <v>729178.33333333337</v>
      </c>
      <c r="V36" s="67">
        <v>751410</v>
      </c>
      <c r="W36" s="67">
        <v>672498.33333333337</v>
      </c>
      <c r="X36" s="67">
        <v>753758.33333333337</v>
      </c>
      <c r="Y36" s="67">
        <v>828855</v>
      </c>
      <c r="Z36" s="67">
        <v>348621.66666666669</v>
      </c>
      <c r="AA36" s="67">
        <v>1042525.0000000001</v>
      </c>
      <c r="AB36" s="67">
        <v>1020595.0000000001</v>
      </c>
      <c r="AC36" s="67">
        <v>1352766.7500000002</v>
      </c>
      <c r="AD36" s="67">
        <v>948475</v>
      </c>
      <c r="AE36" s="68" t="e">
        <f>NA()</f>
        <v>#N/A</v>
      </c>
      <c r="AF36" s="68" t="e">
        <f>NA()</f>
        <v>#N/A</v>
      </c>
      <c r="AG36" s="68" t="e">
        <f>NA()</f>
        <v>#N/A</v>
      </c>
      <c r="AH36" s="68" t="e">
        <f>NA()</f>
        <v>#N/A</v>
      </c>
      <c r="AI36" s="68" t="e">
        <f>NA()</f>
        <v>#N/A</v>
      </c>
      <c r="AJ36" s="68" t="e">
        <f>NA()</f>
        <v>#N/A</v>
      </c>
      <c r="AK36" s="68" t="e">
        <f>NA()</f>
        <v>#N/A</v>
      </c>
      <c r="AL36" s="68" t="e">
        <f>NA()</f>
        <v>#N/A</v>
      </c>
      <c r="AM36" s="68" t="e">
        <f>NA()</f>
        <v>#N/A</v>
      </c>
      <c r="AN36" s="68" t="e">
        <f>NA()</f>
        <v>#N/A</v>
      </c>
      <c r="AO36" s="68" t="e">
        <f>NA()</f>
        <v>#N/A</v>
      </c>
      <c r="AP36" s="63"/>
    </row>
    <row r="37" spans="2:42" x14ac:dyDescent="0.25">
      <c r="B37" s="64"/>
      <c r="C37" s="65"/>
      <c r="D37" s="66" t="s">
        <v>786</v>
      </c>
      <c r="E37" s="67" t="s">
        <v>375</v>
      </c>
      <c r="F37" s="68" t="e">
        <f>NA()</f>
        <v>#N/A</v>
      </c>
      <c r="G37" s="68" t="e">
        <f>NA()</f>
        <v>#N/A</v>
      </c>
      <c r="H37" s="68" t="e">
        <f>NA()</f>
        <v>#N/A</v>
      </c>
      <c r="I37" s="68" t="e">
        <f>NA()</f>
        <v>#N/A</v>
      </c>
      <c r="J37" s="68" t="e">
        <f>NA()</f>
        <v>#N/A</v>
      </c>
      <c r="K37" s="68" t="e">
        <f>NA()</f>
        <v>#N/A</v>
      </c>
      <c r="L37" s="68" t="e">
        <f>NA()</f>
        <v>#N/A</v>
      </c>
      <c r="M37" s="68" t="e">
        <f>NA()</f>
        <v>#N/A</v>
      </c>
      <c r="N37" s="68" t="e">
        <f>NA()</f>
        <v>#N/A</v>
      </c>
      <c r="O37" s="67">
        <v>2305345.4166666665</v>
      </c>
      <c r="P37" s="67">
        <v>2200328.9999999995</v>
      </c>
      <c r="Q37" s="67">
        <v>2540643.3333333335</v>
      </c>
      <c r="R37" s="67">
        <v>1827653.3333333335</v>
      </c>
      <c r="S37" s="67">
        <v>1890323.3333333335</v>
      </c>
      <c r="T37" s="67">
        <v>2062843.3333333333</v>
      </c>
      <c r="U37" s="67">
        <v>2093365</v>
      </c>
      <c r="V37" s="67">
        <v>2068826.6666666667</v>
      </c>
      <c r="W37" s="67">
        <v>2759765</v>
      </c>
      <c r="X37" s="67">
        <v>2434870</v>
      </c>
      <c r="Y37" s="67">
        <v>2302168.3333333335</v>
      </c>
      <c r="Z37" s="67">
        <v>2362778.3333333335</v>
      </c>
      <c r="AA37" s="67">
        <v>2759520</v>
      </c>
      <c r="AB37" s="67">
        <v>2191738.3333333335</v>
      </c>
      <c r="AC37" s="67">
        <v>2362793.4166666665</v>
      </c>
      <c r="AD37" s="67">
        <v>1716940.1666666665</v>
      </c>
      <c r="AE37" s="68" t="e">
        <f>NA()</f>
        <v>#N/A</v>
      </c>
      <c r="AF37" s="68" t="e">
        <f>NA()</f>
        <v>#N/A</v>
      </c>
      <c r="AG37" s="68" t="e">
        <f>NA()</f>
        <v>#N/A</v>
      </c>
      <c r="AH37" s="68" t="e">
        <f>NA()</f>
        <v>#N/A</v>
      </c>
      <c r="AI37" s="68" t="e">
        <f>NA()</f>
        <v>#N/A</v>
      </c>
      <c r="AJ37" s="68" t="e">
        <f>NA()</f>
        <v>#N/A</v>
      </c>
      <c r="AK37" s="68" t="e">
        <f>NA()</f>
        <v>#N/A</v>
      </c>
      <c r="AL37" s="68" t="e">
        <f>NA()</f>
        <v>#N/A</v>
      </c>
      <c r="AM37" s="68" t="e">
        <f>NA()</f>
        <v>#N/A</v>
      </c>
      <c r="AN37" s="68" t="e">
        <f>NA()</f>
        <v>#N/A</v>
      </c>
      <c r="AO37" s="68" t="e">
        <f>NA()</f>
        <v>#N/A</v>
      </c>
      <c r="AP37" s="63"/>
    </row>
    <row r="38" spans="2:42" x14ac:dyDescent="0.25">
      <c r="B38" s="64"/>
      <c r="C38" s="65"/>
      <c r="D38" s="66" t="s">
        <v>787</v>
      </c>
      <c r="E38" s="67" t="s">
        <v>376</v>
      </c>
      <c r="F38" s="68" t="e">
        <f>NA()</f>
        <v>#N/A</v>
      </c>
      <c r="G38" s="68" t="e">
        <f>NA()</f>
        <v>#N/A</v>
      </c>
      <c r="H38" s="68" t="e">
        <f>NA()</f>
        <v>#N/A</v>
      </c>
      <c r="I38" s="68" t="e">
        <f>NA()</f>
        <v>#N/A</v>
      </c>
      <c r="J38" s="68" t="e">
        <f>NA()</f>
        <v>#N/A</v>
      </c>
      <c r="K38" s="68" t="e">
        <f>NA()</f>
        <v>#N/A</v>
      </c>
      <c r="L38" s="68" t="e">
        <f>NA()</f>
        <v>#N/A</v>
      </c>
      <c r="M38" s="68" t="e">
        <f>NA()</f>
        <v>#N/A</v>
      </c>
      <c r="N38" s="68" t="e">
        <f>NA()</f>
        <v>#N/A</v>
      </c>
      <c r="O38" s="67">
        <v>2495156.6666666665</v>
      </c>
      <c r="P38" s="67">
        <v>2159464.833333333</v>
      </c>
      <c r="Q38" s="67">
        <v>2385943.3333333335</v>
      </c>
      <c r="R38" s="67">
        <v>1765348.3333333335</v>
      </c>
      <c r="S38" s="67">
        <v>1887708.3333333333</v>
      </c>
      <c r="T38" s="67">
        <v>1921433.3333333333</v>
      </c>
      <c r="U38" s="67">
        <v>1778283.6666666665</v>
      </c>
      <c r="V38" s="67">
        <v>1805886.6666666667</v>
      </c>
      <c r="W38" s="67">
        <v>2043818.3333333335</v>
      </c>
      <c r="X38" s="67">
        <v>2176686.666666667</v>
      </c>
      <c r="Y38" s="67">
        <v>2319035</v>
      </c>
      <c r="Z38" s="67">
        <v>2003428.3333333333</v>
      </c>
      <c r="AA38" s="67">
        <v>2341323.3333333335</v>
      </c>
      <c r="AB38" s="67">
        <v>1959718.3333333333</v>
      </c>
      <c r="AC38" s="67">
        <v>2231481.7999999998</v>
      </c>
      <c r="AD38" s="67">
        <v>1615556.7999999998</v>
      </c>
      <c r="AE38" s="68" t="e">
        <f>NA()</f>
        <v>#N/A</v>
      </c>
      <c r="AF38" s="68" t="e">
        <f>NA()</f>
        <v>#N/A</v>
      </c>
      <c r="AG38" s="68" t="e">
        <f>NA()</f>
        <v>#N/A</v>
      </c>
      <c r="AH38" s="68" t="e">
        <f>NA()</f>
        <v>#N/A</v>
      </c>
      <c r="AI38" s="68" t="e">
        <f>NA()</f>
        <v>#N/A</v>
      </c>
      <c r="AJ38" s="68" t="e">
        <f>NA()</f>
        <v>#N/A</v>
      </c>
      <c r="AK38" s="68" t="e">
        <f>NA()</f>
        <v>#N/A</v>
      </c>
      <c r="AL38" s="68" t="e">
        <f>NA()</f>
        <v>#N/A</v>
      </c>
      <c r="AM38" s="68" t="e">
        <f>NA()</f>
        <v>#N/A</v>
      </c>
      <c r="AN38" s="68" t="e">
        <f>NA()</f>
        <v>#N/A</v>
      </c>
      <c r="AO38" s="68" t="e">
        <f>NA()</f>
        <v>#N/A</v>
      </c>
      <c r="AP38" s="63"/>
    </row>
    <row r="39" spans="2:42" x14ac:dyDescent="0.25">
      <c r="B39" s="64"/>
      <c r="C39" s="65"/>
      <c r="D39" s="66" t="s">
        <v>788</v>
      </c>
      <c r="E39" s="67" t="s">
        <v>377</v>
      </c>
      <c r="F39" s="68" t="e">
        <f>NA()</f>
        <v>#N/A</v>
      </c>
      <c r="G39" s="68" t="e">
        <f>NA()</f>
        <v>#N/A</v>
      </c>
      <c r="H39" s="68" t="e">
        <f>NA()</f>
        <v>#N/A</v>
      </c>
      <c r="I39" s="68" t="e">
        <f>NA()</f>
        <v>#N/A</v>
      </c>
      <c r="J39" s="68" t="e">
        <f>NA()</f>
        <v>#N/A</v>
      </c>
      <c r="K39" s="68" t="e">
        <f>NA()</f>
        <v>#N/A</v>
      </c>
      <c r="L39" s="68" t="e">
        <f>NA()</f>
        <v>#N/A</v>
      </c>
      <c r="M39" s="68" t="e">
        <f>NA()</f>
        <v>#N/A</v>
      </c>
      <c r="N39" s="68" t="e">
        <f>NA()</f>
        <v>#N/A</v>
      </c>
      <c r="O39" s="67">
        <v>318416.66666666669</v>
      </c>
      <c r="P39" s="67">
        <v>339139.16666666669</v>
      </c>
      <c r="Q39" s="67">
        <v>438975</v>
      </c>
      <c r="R39" s="67">
        <v>303631.66666666663</v>
      </c>
      <c r="S39" s="67">
        <v>332445</v>
      </c>
      <c r="T39" s="67">
        <v>355351.5</v>
      </c>
      <c r="U39" s="67">
        <v>336328.33333333331</v>
      </c>
      <c r="V39" s="67">
        <v>355300</v>
      </c>
      <c r="W39" s="67">
        <v>235014.83333333331</v>
      </c>
      <c r="X39" s="67">
        <v>285816.5</v>
      </c>
      <c r="Y39" s="67">
        <v>292338.33333333331</v>
      </c>
      <c r="Z39" s="67">
        <v>301155</v>
      </c>
      <c r="AA39" s="67">
        <v>308470</v>
      </c>
      <c r="AB39" s="67">
        <v>307095</v>
      </c>
      <c r="AC39" s="67">
        <v>398978.4</v>
      </c>
      <c r="AD39" s="67">
        <v>238823.35</v>
      </c>
      <c r="AE39" s="68" t="e">
        <f>NA()</f>
        <v>#N/A</v>
      </c>
      <c r="AF39" s="68" t="e">
        <f>NA()</f>
        <v>#N/A</v>
      </c>
      <c r="AG39" s="68" t="e">
        <f>NA()</f>
        <v>#N/A</v>
      </c>
      <c r="AH39" s="68" t="e">
        <f>NA()</f>
        <v>#N/A</v>
      </c>
      <c r="AI39" s="68" t="e">
        <f>NA()</f>
        <v>#N/A</v>
      </c>
      <c r="AJ39" s="68" t="e">
        <f>NA()</f>
        <v>#N/A</v>
      </c>
      <c r="AK39" s="68" t="e">
        <f>NA()</f>
        <v>#N/A</v>
      </c>
      <c r="AL39" s="68" t="e">
        <f>NA()</f>
        <v>#N/A</v>
      </c>
      <c r="AM39" s="68" t="e">
        <f>NA()</f>
        <v>#N/A</v>
      </c>
      <c r="AN39" s="68" t="e">
        <f>NA()</f>
        <v>#N/A</v>
      </c>
      <c r="AO39" s="68" t="e">
        <f>NA()</f>
        <v>#N/A</v>
      </c>
      <c r="AP39" s="63"/>
    </row>
    <row r="40" spans="2:42" x14ac:dyDescent="0.25">
      <c r="B40" s="64"/>
      <c r="C40" s="65"/>
      <c r="D40" s="66" t="s">
        <v>789</v>
      </c>
      <c r="E40" s="67" t="s">
        <v>378</v>
      </c>
      <c r="F40" s="68" t="e">
        <f>NA()</f>
        <v>#N/A</v>
      </c>
      <c r="G40" s="68" t="e">
        <f>NA()</f>
        <v>#N/A</v>
      </c>
      <c r="H40" s="68" t="e">
        <f>NA()</f>
        <v>#N/A</v>
      </c>
      <c r="I40" s="68" t="e">
        <f>NA()</f>
        <v>#N/A</v>
      </c>
      <c r="J40" s="68" t="e">
        <f>NA()</f>
        <v>#N/A</v>
      </c>
      <c r="K40" s="68" t="e">
        <f>NA()</f>
        <v>#N/A</v>
      </c>
      <c r="L40" s="68" t="e">
        <f>NA()</f>
        <v>#N/A</v>
      </c>
      <c r="M40" s="68" t="e">
        <f>NA()</f>
        <v>#N/A</v>
      </c>
      <c r="N40" s="68" t="e">
        <f>NA()</f>
        <v>#N/A</v>
      </c>
      <c r="O40" s="67">
        <v>2477888.3333333335</v>
      </c>
      <c r="P40" s="67">
        <v>2476210.1666666665</v>
      </c>
      <c r="Q40" s="67">
        <v>2980861.6666666665</v>
      </c>
      <c r="R40" s="67">
        <v>2164871.666666667</v>
      </c>
      <c r="S40" s="67">
        <v>2258518.3333333335</v>
      </c>
      <c r="T40" s="67">
        <v>2291586.6666666665</v>
      </c>
      <c r="U40" s="67">
        <v>2167403.333333333</v>
      </c>
      <c r="V40" s="67">
        <v>2197941.6666666665</v>
      </c>
      <c r="W40" s="67">
        <v>2419535</v>
      </c>
      <c r="X40" s="67">
        <v>2649938.3333333335</v>
      </c>
      <c r="Y40" s="67">
        <v>2758356.6666666665</v>
      </c>
      <c r="Z40" s="67">
        <v>2443771.6666666665</v>
      </c>
      <c r="AA40" s="67">
        <v>2630748.3333333335</v>
      </c>
      <c r="AB40" s="67">
        <v>2351854.6666666665</v>
      </c>
      <c r="AC40" s="67">
        <v>2812588.916666667</v>
      </c>
      <c r="AD40" s="67">
        <v>1972761.9666666666</v>
      </c>
      <c r="AE40" s="68" t="e">
        <f>NA()</f>
        <v>#N/A</v>
      </c>
      <c r="AF40" s="68" t="e">
        <f>NA()</f>
        <v>#N/A</v>
      </c>
      <c r="AG40" s="68" t="e">
        <f>NA()</f>
        <v>#N/A</v>
      </c>
      <c r="AH40" s="68" t="e">
        <f>NA()</f>
        <v>#N/A</v>
      </c>
      <c r="AI40" s="68" t="e">
        <f>NA()</f>
        <v>#N/A</v>
      </c>
      <c r="AJ40" s="68" t="e">
        <f>NA()</f>
        <v>#N/A</v>
      </c>
      <c r="AK40" s="68" t="e">
        <f>NA()</f>
        <v>#N/A</v>
      </c>
      <c r="AL40" s="68" t="e">
        <f>NA()</f>
        <v>#N/A</v>
      </c>
      <c r="AM40" s="68" t="e">
        <f>NA()</f>
        <v>#N/A</v>
      </c>
      <c r="AN40" s="68" t="e">
        <f>NA()</f>
        <v>#N/A</v>
      </c>
      <c r="AO40" s="68" t="e">
        <f>NA()</f>
        <v>#N/A</v>
      </c>
      <c r="AP40" s="63"/>
    </row>
    <row r="41" spans="2:42" x14ac:dyDescent="0.25">
      <c r="B41" s="64"/>
      <c r="C41" s="65"/>
      <c r="D41" s="66" t="s">
        <v>352</v>
      </c>
      <c r="E41" s="67" t="s">
        <v>379</v>
      </c>
      <c r="F41" s="68" t="e">
        <f>NA()</f>
        <v>#N/A</v>
      </c>
      <c r="G41" s="68" t="e">
        <f>NA()</f>
        <v>#N/A</v>
      </c>
      <c r="H41" s="68" t="e">
        <f>NA()</f>
        <v>#N/A</v>
      </c>
      <c r="I41" s="68" t="e">
        <f>NA()</f>
        <v>#N/A</v>
      </c>
      <c r="J41" s="68" t="e">
        <f>NA()</f>
        <v>#N/A</v>
      </c>
      <c r="K41" s="68" t="e">
        <f>NA()</f>
        <v>#N/A</v>
      </c>
      <c r="L41" s="68" t="e">
        <f>NA()</f>
        <v>#N/A</v>
      </c>
      <c r="M41" s="68" t="e">
        <f>NA()</f>
        <v>#N/A</v>
      </c>
      <c r="N41" s="68" t="e">
        <f>NA()</f>
        <v>#N/A</v>
      </c>
      <c r="O41" s="67">
        <v>2283481.5833333335</v>
      </c>
      <c r="P41" s="67">
        <v>2028343.3333333333</v>
      </c>
      <c r="Q41" s="67">
        <v>2067180.3333333335</v>
      </c>
      <c r="R41" s="67">
        <v>1394525</v>
      </c>
      <c r="S41" s="67">
        <v>1642363.3333333333</v>
      </c>
      <c r="T41" s="67">
        <v>1813966.6666666665</v>
      </c>
      <c r="U41" s="67">
        <v>2002518.3333333335</v>
      </c>
      <c r="V41" s="67">
        <v>2000011.6666666667</v>
      </c>
      <c r="W41" s="67">
        <v>2201081.6666666665</v>
      </c>
      <c r="X41" s="67">
        <v>2243188.3333333335</v>
      </c>
      <c r="Y41" s="67">
        <v>2230201.6666666665</v>
      </c>
      <c r="Z41" s="67">
        <v>1812881.6666666667</v>
      </c>
      <c r="AA41" s="67">
        <v>1994828.3333333333</v>
      </c>
      <c r="AB41" s="67">
        <v>1801925</v>
      </c>
      <c r="AC41" s="67">
        <v>1937436.6666666667</v>
      </c>
      <c r="AD41" s="67">
        <v>1379060</v>
      </c>
      <c r="AE41" s="68" t="e">
        <f>NA()</f>
        <v>#N/A</v>
      </c>
      <c r="AF41" s="68" t="e">
        <f>NA()</f>
        <v>#N/A</v>
      </c>
      <c r="AG41" s="68" t="e">
        <f>NA()</f>
        <v>#N/A</v>
      </c>
      <c r="AH41" s="68" t="e">
        <f>NA()</f>
        <v>#N/A</v>
      </c>
      <c r="AI41" s="68" t="e">
        <f>NA()</f>
        <v>#N/A</v>
      </c>
      <c r="AJ41" s="68" t="e">
        <f>NA()</f>
        <v>#N/A</v>
      </c>
      <c r="AK41" s="68" t="e">
        <f>NA()</f>
        <v>#N/A</v>
      </c>
      <c r="AL41" s="68" t="e">
        <f>NA()</f>
        <v>#N/A</v>
      </c>
      <c r="AM41" s="68" t="e">
        <f>NA()</f>
        <v>#N/A</v>
      </c>
      <c r="AN41" s="68" t="e">
        <f>NA()</f>
        <v>#N/A</v>
      </c>
      <c r="AO41" s="68" t="e">
        <f>NA()</f>
        <v>#N/A</v>
      </c>
      <c r="AP41" s="63"/>
    </row>
    <row r="42" spans="2:42" x14ac:dyDescent="0.25">
      <c r="B42" s="64"/>
      <c r="C42" s="65"/>
      <c r="D42" s="66" t="s">
        <v>353</v>
      </c>
      <c r="E42" s="67" t="s">
        <v>380</v>
      </c>
      <c r="F42" s="68" t="e">
        <f>NA()</f>
        <v>#N/A</v>
      </c>
      <c r="G42" s="68" t="e">
        <f>NA()</f>
        <v>#N/A</v>
      </c>
      <c r="H42" s="68" t="e">
        <f>NA()</f>
        <v>#N/A</v>
      </c>
      <c r="I42" s="68" t="e">
        <f>NA()</f>
        <v>#N/A</v>
      </c>
      <c r="J42" s="68" t="e">
        <f>NA()</f>
        <v>#N/A</v>
      </c>
      <c r="K42" s="68" t="e">
        <f>NA()</f>
        <v>#N/A</v>
      </c>
      <c r="L42" s="68" t="e">
        <f>NA()</f>
        <v>#N/A</v>
      </c>
      <c r="M42" s="68" t="e">
        <f>NA()</f>
        <v>#N/A</v>
      </c>
      <c r="N42" s="68" t="e">
        <f>NA()</f>
        <v>#N/A</v>
      </c>
      <c r="O42" s="67">
        <v>1297666.6666666667</v>
      </c>
      <c r="P42" s="67">
        <v>1232048.5</v>
      </c>
      <c r="Q42" s="67">
        <v>1523339.8333333335</v>
      </c>
      <c r="R42" s="67">
        <v>1117483.3333333333</v>
      </c>
      <c r="S42" s="67">
        <v>1104576.6666666667</v>
      </c>
      <c r="T42" s="67">
        <v>1218143.3333333333</v>
      </c>
      <c r="U42" s="67">
        <v>1116608.3333333333</v>
      </c>
      <c r="V42" s="67">
        <v>1094376.6666666665</v>
      </c>
      <c r="W42" s="67">
        <v>1093156.6666666667</v>
      </c>
      <c r="X42" s="67">
        <v>1239773.3333333335</v>
      </c>
      <c r="Y42" s="67">
        <v>1368751.6666666667</v>
      </c>
      <c r="Z42" s="67">
        <v>1136728.3333333333</v>
      </c>
      <c r="AA42" s="67">
        <v>1244533.3333333333</v>
      </c>
      <c r="AB42" s="67">
        <v>1232508.3333333333</v>
      </c>
      <c r="AC42" s="67">
        <v>1575541.9666666668</v>
      </c>
      <c r="AD42" s="67">
        <v>1069350</v>
      </c>
      <c r="AE42" s="68" t="e">
        <f>NA()</f>
        <v>#N/A</v>
      </c>
      <c r="AF42" s="68" t="e">
        <f>NA()</f>
        <v>#N/A</v>
      </c>
      <c r="AG42" s="68" t="e">
        <f>NA()</f>
        <v>#N/A</v>
      </c>
      <c r="AH42" s="68" t="e">
        <f>NA()</f>
        <v>#N/A</v>
      </c>
      <c r="AI42" s="68" t="e">
        <f>NA()</f>
        <v>#N/A</v>
      </c>
      <c r="AJ42" s="68" t="e">
        <f>NA()</f>
        <v>#N/A</v>
      </c>
      <c r="AK42" s="68" t="e">
        <f>NA()</f>
        <v>#N/A</v>
      </c>
      <c r="AL42" s="68" t="e">
        <f>NA()</f>
        <v>#N/A</v>
      </c>
      <c r="AM42" s="68" t="e">
        <f>NA()</f>
        <v>#N/A</v>
      </c>
      <c r="AN42" s="68" t="e">
        <f>NA()</f>
        <v>#N/A</v>
      </c>
      <c r="AO42" s="68" t="e">
        <f>NA()</f>
        <v>#N/A</v>
      </c>
      <c r="AP42" s="63"/>
    </row>
    <row r="43" spans="2:42" x14ac:dyDescent="0.25">
      <c r="B43" s="64"/>
      <c r="C43" s="65"/>
      <c r="D43" s="66" t="s">
        <v>354</v>
      </c>
      <c r="E43" s="67" t="s">
        <v>381</v>
      </c>
      <c r="F43" s="68" t="e">
        <f>NA()</f>
        <v>#N/A</v>
      </c>
      <c r="G43" s="68" t="e">
        <f>NA()</f>
        <v>#N/A</v>
      </c>
      <c r="H43" s="68" t="e">
        <f>NA()</f>
        <v>#N/A</v>
      </c>
      <c r="I43" s="68" t="e">
        <f>NA()</f>
        <v>#N/A</v>
      </c>
      <c r="J43" s="68" t="e">
        <f>NA()</f>
        <v>#N/A</v>
      </c>
      <c r="K43" s="68" t="e">
        <f>NA()</f>
        <v>#N/A</v>
      </c>
      <c r="L43" s="68" t="e">
        <f>NA()</f>
        <v>#N/A</v>
      </c>
      <c r="M43" s="68" t="e">
        <f>NA()</f>
        <v>#N/A</v>
      </c>
      <c r="N43" s="68" t="e">
        <f>NA()</f>
        <v>#N/A</v>
      </c>
      <c r="O43" s="67">
        <v>1105311.5833333333</v>
      </c>
      <c r="P43" s="67">
        <v>965239.66666666686</v>
      </c>
      <c r="Q43" s="67">
        <v>1148275</v>
      </c>
      <c r="R43" s="67">
        <v>981935</v>
      </c>
      <c r="S43" s="67">
        <v>860261.66666666663</v>
      </c>
      <c r="T43" s="67">
        <v>987051.66666666674</v>
      </c>
      <c r="U43" s="67">
        <v>842751.66666666674</v>
      </c>
      <c r="V43" s="67">
        <v>827071.66666666663</v>
      </c>
      <c r="W43" s="67">
        <v>954738.33333333326</v>
      </c>
      <c r="X43" s="67">
        <v>1041488.3333333334</v>
      </c>
      <c r="Y43" s="67">
        <v>787446.66666666663</v>
      </c>
      <c r="Z43" s="67">
        <v>898440</v>
      </c>
      <c r="AA43" s="67">
        <v>982888.33333333337</v>
      </c>
      <c r="AB43" s="67">
        <v>911620</v>
      </c>
      <c r="AC43" s="67">
        <v>1251573.4333333333</v>
      </c>
      <c r="AD43" s="67">
        <v>916690</v>
      </c>
      <c r="AE43" s="68" t="e">
        <f>NA()</f>
        <v>#N/A</v>
      </c>
      <c r="AF43" s="68" t="e">
        <f>NA()</f>
        <v>#N/A</v>
      </c>
      <c r="AG43" s="68" t="e">
        <f>NA()</f>
        <v>#N/A</v>
      </c>
      <c r="AH43" s="68" t="e">
        <f>NA()</f>
        <v>#N/A</v>
      </c>
      <c r="AI43" s="68" t="e">
        <f>NA()</f>
        <v>#N/A</v>
      </c>
      <c r="AJ43" s="68" t="e">
        <f>NA()</f>
        <v>#N/A</v>
      </c>
      <c r="AK43" s="68" t="e">
        <f>NA()</f>
        <v>#N/A</v>
      </c>
      <c r="AL43" s="68" t="e">
        <f>NA()</f>
        <v>#N/A</v>
      </c>
      <c r="AM43" s="68" t="e">
        <f>NA()</f>
        <v>#N/A</v>
      </c>
      <c r="AN43" s="68" t="e">
        <f>NA()</f>
        <v>#N/A</v>
      </c>
      <c r="AO43" s="68" t="e">
        <f>NA()</f>
        <v>#N/A</v>
      </c>
      <c r="AP43" s="63"/>
    </row>
    <row r="44" spans="2:42" x14ac:dyDescent="0.25">
      <c r="B44" s="64"/>
      <c r="C44" s="65"/>
      <c r="D44" s="66" t="s">
        <v>355</v>
      </c>
      <c r="E44" s="67" t="s">
        <v>382</v>
      </c>
      <c r="F44" s="68" t="e">
        <f>NA()</f>
        <v>#N/A</v>
      </c>
      <c r="G44" s="68" t="e">
        <f>NA()</f>
        <v>#N/A</v>
      </c>
      <c r="H44" s="68" t="e">
        <f>NA()</f>
        <v>#N/A</v>
      </c>
      <c r="I44" s="68" t="e">
        <f>NA()</f>
        <v>#N/A</v>
      </c>
      <c r="J44" s="68" t="e">
        <f>NA()</f>
        <v>#N/A</v>
      </c>
      <c r="K44" s="68" t="e">
        <f>NA()</f>
        <v>#N/A</v>
      </c>
      <c r="L44" s="68" t="e">
        <f>NA()</f>
        <v>#N/A</v>
      </c>
      <c r="M44" s="68" t="e">
        <f>NA()</f>
        <v>#N/A</v>
      </c>
      <c r="N44" s="68" t="e">
        <f>NA()</f>
        <v>#N/A</v>
      </c>
      <c r="O44" s="67">
        <v>1287655</v>
      </c>
      <c r="P44" s="67">
        <v>1031293.8333333335</v>
      </c>
      <c r="Q44" s="67">
        <v>1165323.3333333333</v>
      </c>
      <c r="R44" s="67">
        <v>765451.66666666663</v>
      </c>
      <c r="S44" s="67">
        <v>928891.66666666663</v>
      </c>
      <c r="T44" s="67">
        <v>849641.66666666674</v>
      </c>
      <c r="U44" s="67">
        <v>943313.33333333337</v>
      </c>
      <c r="V44" s="67">
        <v>904193.33333333337</v>
      </c>
      <c r="W44" s="67">
        <v>1239663.3333333335</v>
      </c>
      <c r="X44" s="67">
        <v>1179743.3333333333</v>
      </c>
      <c r="Y44" s="67">
        <v>993610</v>
      </c>
      <c r="Z44" s="67">
        <v>876701.66666666674</v>
      </c>
      <c r="AA44" s="67">
        <v>1078875</v>
      </c>
      <c r="AB44" s="67">
        <v>913335</v>
      </c>
      <c r="AC44" s="67">
        <v>1042040.05</v>
      </c>
      <c r="AD44" s="67">
        <v>704056.66666666663</v>
      </c>
      <c r="AE44" s="68" t="e">
        <f>NA()</f>
        <v>#N/A</v>
      </c>
      <c r="AF44" s="68" t="e">
        <f>NA()</f>
        <v>#N/A</v>
      </c>
      <c r="AG44" s="68" t="e">
        <f>NA()</f>
        <v>#N/A</v>
      </c>
      <c r="AH44" s="68" t="e">
        <f>NA()</f>
        <v>#N/A</v>
      </c>
      <c r="AI44" s="68" t="e">
        <f>NA()</f>
        <v>#N/A</v>
      </c>
      <c r="AJ44" s="68" t="e">
        <f>NA()</f>
        <v>#N/A</v>
      </c>
      <c r="AK44" s="68" t="e">
        <f>NA()</f>
        <v>#N/A</v>
      </c>
      <c r="AL44" s="68" t="e">
        <f>NA()</f>
        <v>#N/A</v>
      </c>
      <c r="AM44" s="68" t="e">
        <f>NA()</f>
        <v>#N/A</v>
      </c>
      <c r="AN44" s="68" t="e">
        <f>NA()</f>
        <v>#N/A</v>
      </c>
      <c r="AO44" s="68" t="e">
        <f>NA()</f>
        <v>#N/A</v>
      </c>
      <c r="AP44" s="63"/>
    </row>
    <row r="45" spans="2:42" x14ac:dyDescent="0.25">
      <c r="B45" s="64"/>
      <c r="C45" s="65"/>
      <c r="D45" s="66" t="s">
        <v>790</v>
      </c>
      <c r="E45" s="67" t="s">
        <v>383</v>
      </c>
      <c r="F45" s="68" t="e">
        <f>NA()</f>
        <v>#N/A</v>
      </c>
      <c r="G45" s="68" t="e">
        <f>NA()</f>
        <v>#N/A</v>
      </c>
      <c r="H45" s="68" t="e">
        <f>NA()</f>
        <v>#N/A</v>
      </c>
      <c r="I45" s="68" t="e">
        <f>NA()</f>
        <v>#N/A</v>
      </c>
      <c r="J45" s="68" t="e">
        <f>NA()</f>
        <v>#N/A</v>
      </c>
      <c r="K45" s="68" t="e">
        <f>NA()</f>
        <v>#N/A</v>
      </c>
      <c r="L45" s="68" t="e">
        <f>NA()</f>
        <v>#N/A</v>
      </c>
      <c r="M45" s="68" t="e">
        <f>NA()</f>
        <v>#N/A</v>
      </c>
      <c r="N45" s="68" t="e">
        <f>NA()</f>
        <v>#N/A</v>
      </c>
      <c r="O45" s="67">
        <v>1371135</v>
      </c>
      <c r="P45" s="67">
        <v>1303264.3333333333</v>
      </c>
      <c r="Q45" s="67">
        <v>1433564.6666666667</v>
      </c>
      <c r="R45" s="67">
        <v>1093373.3333333335</v>
      </c>
      <c r="S45" s="67">
        <v>1148595</v>
      </c>
      <c r="T45" s="67">
        <v>1137903.3333333333</v>
      </c>
      <c r="U45" s="67">
        <v>1160871.6666666667</v>
      </c>
      <c r="V45" s="67">
        <v>1023653.3333333333</v>
      </c>
      <c r="W45" s="67">
        <v>1036376.6666666666</v>
      </c>
      <c r="X45" s="67">
        <v>1103630</v>
      </c>
      <c r="Y45" s="67">
        <v>1114176.6666666667</v>
      </c>
      <c r="Z45" s="67">
        <v>1194585</v>
      </c>
      <c r="AA45" s="67">
        <v>1287583.3333333333</v>
      </c>
      <c r="AB45" s="67">
        <v>1100970</v>
      </c>
      <c r="AC45" s="67">
        <v>1363510.0166666666</v>
      </c>
      <c r="AD45" s="67">
        <v>955854.99999999988</v>
      </c>
      <c r="AE45" s="68" t="e">
        <f>NA()</f>
        <v>#N/A</v>
      </c>
      <c r="AF45" s="68" t="e">
        <f>NA()</f>
        <v>#N/A</v>
      </c>
      <c r="AG45" s="68" t="e">
        <f>NA()</f>
        <v>#N/A</v>
      </c>
      <c r="AH45" s="68" t="e">
        <f>NA()</f>
        <v>#N/A</v>
      </c>
      <c r="AI45" s="68" t="e">
        <f>NA()</f>
        <v>#N/A</v>
      </c>
      <c r="AJ45" s="68" t="e">
        <f>NA()</f>
        <v>#N/A</v>
      </c>
      <c r="AK45" s="68" t="e">
        <f>NA()</f>
        <v>#N/A</v>
      </c>
      <c r="AL45" s="68" t="e">
        <f>NA()</f>
        <v>#N/A</v>
      </c>
      <c r="AM45" s="68" t="e">
        <f>NA()</f>
        <v>#N/A</v>
      </c>
      <c r="AN45" s="68" t="e">
        <f>NA()</f>
        <v>#N/A</v>
      </c>
      <c r="AO45" s="68" t="e">
        <f>NA()</f>
        <v>#N/A</v>
      </c>
      <c r="AP45" s="63"/>
    </row>
    <row r="46" spans="2:42" x14ac:dyDescent="0.25">
      <c r="B46" s="64"/>
      <c r="C46" s="65"/>
      <c r="D46" s="66" t="s">
        <v>791</v>
      </c>
      <c r="E46" s="67" t="s">
        <v>384</v>
      </c>
      <c r="F46" s="68" t="e">
        <f>NA()</f>
        <v>#N/A</v>
      </c>
      <c r="G46" s="68" t="e">
        <f>NA()</f>
        <v>#N/A</v>
      </c>
      <c r="H46" s="68" t="e">
        <f>NA()</f>
        <v>#N/A</v>
      </c>
      <c r="I46" s="68" t="e">
        <f>NA()</f>
        <v>#N/A</v>
      </c>
      <c r="J46" s="68" t="e">
        <f>NA()</f>
        <v>#N/A</v>
      </c>
      <c r="K46" s="68" t="e">
        <f>NA()</f>
        <v>#N/A</v>
      </c>
      <c r="L46" s="68" t="e">
        <f>NA()</f>
        <v>#N/A</v>
      </c>
      <c r="M46" s="68" t="e">
        <f>NA()</f>
        <v>#N/A</v>
      </c>
      <c r="N46" s="68" t="e">
        <f>NA()</f>
        <v>#N/A</v>
      </c>
      <c r="O46" s="67">
        <v>231823.33333333334</v>
      </c>
      <c r="P46" s="67">
        <v>235292.83333333334</v>
      </c>
      <c r="Q46" s="67">
        <v>282246.66666666669</v>
      </c>
      <c r="R46" s="67">
        <v>215253.33333333331</v>
      </c>
      <c r="S46" s="67">
        <v>238633.33333333334</v>
      </c>
      <c r="T46" s="67">
        <v>244026.66666666666</v>
      </c>
      <c r="U46" s="67">
        <v>271636.66666666663</v>
      </c>
      <c r="V46" s="67">
        <v>241971.66666666666</v>
      </c>
      <c r="W46" s="67">
        <v>323399.66666666663</v>
      </c>
      <c r="X46" s="67">
        <v>276869.5</v>
      </c>
      <c r="Y46" s="67">
        <v>276556.66666666669</v>
      </c>
      <c r="Z46" s="67">
        <v>244015</v>
      </c>
      <c r="AA46" s="67">
        <v>234633.33333333334</v>
      </c>
      <c r="AB46" s="67">
        <v>241788.33333333331</v>
      </c>
      <c r="AC46" s="67">
        <v>280951.68333333335</v>
      </c>
      <c r="AD46" s="67">
        <v>191866.66666666666</v>
      </c>
      <c r="AE46" s="68" t="e">
        <f>NA()</f>
        <v>#N/A</v>
      </c>
      <c r="AF46" s="68" t="e">
        <f>NA()</f>
        <v>#N/A</v>
      </c>
      <c r="AG46" s="68" t="e">
        <f>NA()</f>
        <v>#N/A</v>
      </c>
      <c r="AH46" s="68" t="e">
        <f>NA()</f>
        <v>#N/A</v>
      </c>
      <c r="AI46" s="68" t="e">
        <f>NA()</f>
        <v>#N/A</v>
      </c>
      <c r="AJ46" s="68" t="e">
        <f>NA()</f>
        <v>#N/A</v>
      </c>
      <c r="AK46" s="68" t="e">
        <f>NA()</f>
        <v>#N/A</v>
      </c>
      <c r="AL46" s="68" t="e">
        <f>NA()</f>
        <v>#N/A</v>
      </c>
      <c r="AM46" s="68" t="e">
        <f>NA()</f>
        <v>#N/A</v>
      </c>
      <c r="AN46" s="68" t="e">
        <f>NA()</f>
        <v>#N/A</v>
      </c>
      <c r="AO46" s="68" t="e">
        <f>NA()</f>
        <v>#N/A</v>
      </c>
      <c r="AP46" s="63"/>
    </row>
    <row r="47" spans="2:42" x14ac:dyDescent="0.25">
      <c r="B47" s="64"/>
      <c r="C47" s="65"/>
      <c r="D47" s="66" t="s">
        <v>356</v>
      </c>
      <c r="E47" s="67" t="s">
        <v>385</v>
      </c>
      <c r="F47" s="68" t="e">
        <f>NA()</f>
        <v>#N/A</v>
      </c>
      <c r="G47" s="68" t="e">
        <f>NA()</f>
        <v>#N/A</v>
      </c>
      <c r="H47" s="68" t="e">
        <f>NA()</f>
        <v>#N/A</v>
      </c>
      <c r="I47" s="68" t="e">
        <f>NA()</f>
        <v>#N/A</v>
      </c>
      <c r="J47" s="68" t="e">
        <f>NA()</f>
        <v>#N/A</v>
      </c>
      <c r="K47" s="68" t="e">
        <f>NA()</f>
        <v>#N/A</v>
      </c>
      <c r="L47" s="68" t="e">
        <f>NA()</f>
        <v>#N/A</v>
      </c>
      <c r="M47" s="68" t="e">
        <f>NA()</f>
        <v>#N/A</v>
      </c>
      <c r="N47" s="68" t="e">
        <f>NA()</f>
        <v>#N/A</v>
      </c>
      <c r="O47" s="67">
        <v>684740</v>
      </c>
      <c r="P47" s="67">
        <v>628324.33333333337</v>
      </c>
      <c r="Q47" s="67">
        <v>785900</v>
      </c>
      <c r="R47" s="67">
        <v>635053.33333333337</v>
      </c>
      <c r="S47" s="67">
        <v>640686.66666666663</v>
      </c>
      <c r="T47" s="67">
        <v>629840</v>
      </c>
      <c r="U47" s="67">
        <v>596420</v>
      </c>
      <c r="V47" s="67">
        <v>580370</v>
      </c>
      <c r="W47" s="67">
        <v>605568.33333333326</v>
      </c>
      <c r="X47" s="67">
        <v>623588.33333333337</v>
      </c>
      <c r="Y47" s="67">
        <v>686600</v>
      </c>
      <c r="Z47" s="67">
        <v>632586.66666666663</v>
      </c>
      <c r="AA47" s="67">
        <v>686955</v>
      </c>
      <c r="AB47" s="67">
        <v>653661.66666666674</v>
      </c>
      <c r="AC47" s="67">
        <v>729293.3666666667</v>
      </c>
      <c r="AD47" s="67">
        <v>624398.33333333337</v>
      </c>
      <c r="AE47" s="68" t="e">
        <f>NA()</f>
        <v>#N/A</v>
      </c>
      <c r="AF47" s="68" t="e">
        <f>NA()</f>
        <v>#N/A</v>
      </c>
      <c r="AG47" s="68" t="e">
        <f>NA()</f>
        <v>#N/A</v>
      </c>
      <c r="AH47" s="68" t="e">
        <f>NA()</f>
        <v>#N/A</v>
      </c>
      <c r="AI47" s="68" t="e">
        <f>NA()</f>
        <v>#N/A</v>
      </c>
      <c r="AJ47" s="68" t="e">
        <f>NA()</f>
        <v>#N/A</v>
      </c>
      <c r="AK47" s="68" t="e">
        <f>NA()</f>
        <v>#N/A</v>
      </c>
      <c r="AL47" s="68" t="e">
        <f>NA()</f>
        <v>#N/A</v>
      </c>
      <c r="AM47" s="68" t="e">
        <f>NA()</f>
        <v>#N/A</v>
      </c>
      <c r="AN47" s="68" t="e">
        <f>NA()</f>
        <v>#N/A</v>
      </c>
      <c r="AO47" s="68" t="e">
        <f>NA()</f>
        <v>#N/A</v>
      </c>
      <c r="AP47" s="63"/>
    </row>
    <row r="48" spans="2:42" x14ac:dyDescent="0.25">
      <c r="B48" s="64"/>
      <c r="C48" s="65"/>
      <c r="D48" s="66" t="s">
        <v>357</v>
      </c>
      <c r="E48" s="67" t="s">
        <v>386</v>
      </c>
      <c r="F48" s="68" t="e">
        <f>NA()</f>
        <v>#N/A</v>
      </c>
      <c r="G48" s="68" t="e">
        <f>NA()</f>
        <v>#N/A</v>
      </c>
      <c r="H48" s="68" t="e">
        <f>NA()</f>
        <v>#N/A</v>
      </c>
      <c r="I48" s="68" t="e">
        <f>NA()</f>
        <v>#N/A</v>
      </c>
      <c r="J48" s="68" t="e">
        <f>NA()</f>
        <v>#N/A</v>
      </c>
      <c r="K48" s="68" t="e">
        <f>NA()</f>
        <v>#N/A</v>
      </c>
      <c r="L48" s="68" t="e">
        <f>NA()</f>
        <v>#N/A</v>
      </c>
      <c r="M48" s="68" t="e">
        <f>NA()</f>
        <v>#N/A</v>
      </c>
      <c r="N48" s="68" t="e">
        <f>NA()</f>
        <v>#N/A</v>
      </c>
      <c r="O48" s="67">
        <v>1108343.3333333333</v>
      </c>
      <c r="P48" s="67">
        <v>875272.66666666663</v>
      </c>
      <c r="Q48" s="67">
        <v>1000169.8333333334</v>
      </c>
      <c r="R48" s="67">
        <v>745503.33333333326</v>
      </c>
      <c r="S48" s="67">
        <v>915555</v>
      </c>
      <c r="T48" s="67">
        <v>932644.99999999988</v>
      </c>
      <c r="U48" s="67">
        <v>932421.66666666663</v>
      </c>
      <c r="V48" s="67">
        <v>991141.66666666674</v>
      </c>
      <c r="W48" s="67">
        <v>1050926.6666666667</v>
      </c>
      <c r="X48" s="67">
        <v>1167956.6666666667</v>
      </c>
      <c r="Y48" s="67">
        <v>1193475</v>
      </c>
      <c r="Z48" s="67">
        <v>1036460</v>
      </c>
      <c r="AA48" s="67">
        <v>1030118.3333333333</v>
      </c>
      <c r="AB48" s="67">
        <v>951095</v>
      </c>
      <c r="AC48" s="67">
        <v>1105255.1499999999</v>
      </c>
      <c r="AD48" s="67">
        <v>770776.66666666663</v>
      </c>
      <c r="AE48" s="68" t="e">
        <f>NA()</f>
        <v>#N/A</v>
      </c>
      <c r="AF48" s="68" t="e">
        <f>NA()</f>
        <v>#N/A</v>
      </c>
      <c r="AG48" s="68" t="e">
        <f>NA()</f>
        <v>#N/A</v>
      </c>
      <c r="AH48" s="68" t="e">
        <f>NA()</f>
        <v>#N/A</v>
      </c>
      <c r="AI48" s="68" t="e">
        <f>NA()</f>
        <v>#N/A</v>
      </c>
      <c r="AJ48" s="68" t="e">
        <f>NA()</f>
        <v>#N/A</v>
      </c>
      <c r="AK48" s="68" t="e">
        <f>NA()</f>
        <v>#N/A</v>
      </c>
      <c r="AL48" s="68" t="e">
        <f>NA()</f>
        <v>#N/A</v>
      </c>
      <c r="AM48" s="68" t="e">
        <f>NA()</f>
        <v>#N/A</v>
      </c>
      <c r="AN48" s="68" t="e">
        <f>NA()</f>
        <v>#N/A</v>
      </c>
      <c r="AO48" s="68" t="e">
        <f>NA()</f>
        <v>#N/A</v>
      </c>
      <c r="AP48" s="63"/>
    </row>
    <row r="49" spans="2:42" x14ac:dyDescent="0.25">
      <c r="B49" s="64"/>
      <c r="C49" s="65"/>
      <c r="D49" s="66" t="s">
        <v>792</v>
      </c>
      <c r="E49" s="67" t="s">
        <v>387</v>
      </c>
      <c r="F49" s="68" t="e">
        <f>NA()</f>
        <v>#N/A</v>
      </c>
      <c r="G49" s="68" t="e">
        <f>NA()</f>
        <v>#N/A</v>
      </c>
      <c r="H49" s="68" t="e">
        <f>NA()</f>
        <v>#N/A</v>
      </c>
      <c r="I49" s="68" t="e">
        <f>NA()</f>
        <v>#N/A</v>
      </c>
      <c r="J49" s="68" t="e">
        <f>NA()</f>
        <v>#N/A</v>
      </c>
      <c r="K49" s="68" t="e">
        <f>NA()</f>
        <v>#N/A</v>
      </c>
      <c r="L49" s="68" t="e">
        <f>NA()</f>
        <v>#N/A</v>
      </c>
      <c r="M49" s="68" t="e">
        <f>NA()</f>
        <v>#N/A</v>
      </c>
      <c r="N49" s="68" t="e">
        <f>NA()</f>
        <v>#N/A</v>
      </c>
      <c r="O49" s="67">
        <v>852171.66666666674</v>
      </c>
      <c r="P49" s="67">
        <v>813353</v>
      </c>
      <c r="Q49" s="67">
        <v>900861.66666666663</v>
      </c>
      <c r="R49" s="67">
        <v>584095</v>
      </c>
      <c r="S49" s="67">
        <v>791600</v>
      </c>
      <c r="T49" s="67">
        <v>698730</v>
      </c>
      <c r="U49" s="67">
        <v>780403.33333333326</v>
      </c>
      <c r="V49" s="67">
        <v>609661.66666666663</v>
      </c>
      <c r="W49" s="67">
        <v>689953.33333333337</v>
      </c>
      <c r="X49" s="67">
        <v>826071.66666666674</v>
      </c>
      <c r="Y49" s="67">
        <v>554853.33333333337</v>
      </c>
      <c r="Z49" s="67">
        <v>497631.66666666669</v>
      </c>
      <c r="AA49" s="67">
        <v>797311.66666666663</v>
      </c>
      <c r="AB49" s="67">
        <v>579476.66666666663</v>
      </c>
      <c r="AC49" s="67">
        <v>630478.3666666667</v>
      </c>
      <c r="AD49" s="67">
        <v>420826.83333333337</v>
      </c>
      <c r="AE49" s="68" t="e">
        <f>NA()</f>
        <v>#N/A</v>
      </c>
      <c r="AF49" s="68" t="e">
        <f>NA()</f>
        <v>#N/A</v>
      </c>
      <c r="AG49" s="68" t="e">
        <f>NA()</f>
        <v>#N/A</v>
      </c>
      <c r="AH49" s="68" t="e">
        <f>NA()</f>
        <v>#N/A</v>
      </c>
      <c r="AI49" s="68" t="e">
        <f>NA()</f>
        <v>#N/A</v>
      </c>
      <c r="AJ49" s="68" t="e">
        <f>NA()</f>
        <v>#N/A</v>
      </c>
      <c r="AK49" s="68" t="e">
        <f>NA()</f>
        <v>#N/A</v>
      </c>
      <c r="AL49" s="68" t="e">
        <f>NA()</f>
        <v>#N/A</v>
      </c>
      <c r="AM49" s="68" t="e">
        <f>NA()</f>
        <v>#N/A</v>
      </c>
      <c r="AN49" s="68" t="e">
        <f>NA()</f>
        <v>#N/A</v>
      </c>
      <c r="AO49" s="68" t="e">
        <f>NA()</f>
        <v>#N/A</v>
      </c>
      <c r="AP49" s="63"/>
    </row>
    <row r="50" spans="2:42" x14ac:dyDescent="0.25">
      <c r="B50" s="64"/>
      <c r="C50" s="65"/>
      <c r="D50" s="66" t="s">
        <v>358</v>
      </c>
      <c r="E50" s="67" t="s">
        <v>388</v>
      </c>
      <c r="F50" s="68" t="e">
        <f>NA()</f>
        <v>#N/A</v>
      </c>
      <c r="G50" s="68" t="e">
        <f>NA()</f>
        <v>#N/A</v>
      </c>
      <c r="H50" s="68" t="e">
        <f>NA()</f>
        <v>#N/A</v>
      </c>
      <c r="I50" s="68" t="e">
        <f>NA()</f>
        <v>#N/A</v>
      </c>
      <c r="J50" s="68" t="e">
        <f>NA()</f>
        <v>#N/A</v>
      </c>
      <c r="K50" s="68" t="e">
        <f>NA()</f>
        <v>#N/A</v>
      </c>
      <c r="L50" s="68" t="e">
        <f>NA()</f>
        <v>#N/A</v>
      </c>
      <c r="M50" s="68" t="e">
        <f>NA()</f>
        <v>#N/A</v>
      </c>
      <c r="N50" s="68" t="e">
        <f>NA()</f>
        <v>#N/A</v>
      </c>
      <c r="O50" s="67">
        <v>2503405</v>
      </c>
      <c r="P50" s="67">
        <v>2411949.3333333335</v>
      </c>
      <c r="Q50" s="67">
        <v>2785133.333333333</v>
      </c>
      <c r="R50" s="67">
        <v>2125958.3333333335</v>
      </c>
      <c r="S50" s="67">
        <v>1376090</v>
      </c>
      <c r="T50" s="67">
        <v>1823648.3333333335</v>
      </c>
      <c r="U50" s="67">
        <v>1830466.8333333337</v>
      </c>
      <c r="V50" s="67">
        <v>1912810</v>
      </c>
      <c r="W50" s="67">
        <v>2152050.333333333</v>
      </c>
      <c r="X50" s="67">
        <v>2141285.5</v>
      </c>
      <c r="Y50" s="67">
        <v>2302790</v>
      </c>
      <c r="Z50" s="67">
        <v>2381266.6666666665</v>
      </c>
      <c r="AA50" s="67">
        <v>2543698.333333333</v>
      </c>
      <c r="AB50" s="67">
        <v>2345030</v>
      </c>
      <c r="AC50" s="67">
        <v>2513846.9833333334</v>
      </c>
      <c r="AD50" s="67">
        <v>1869616.7</v>
      </c>
      <c r="AE50" s="68" t="e">
        <f>NA()</f>
        <v>#N/A</v>
      </c>
      <c r="AF50" s="68" t="e">
        <f>NA()</f>
        <v>#N/A</v>
      </c>
      <c r="AG50" s="68" t="e">
        <f>NA()</f>
        <v>#N/A</v>
      </c>
      <c r="AH50" s="68" t="e">
        <f>NA()</f>
        <v>#N/A</v>
      </c>
      <c r="AI50" s="68" t="e">
        <f>NA()</f>
        <v>#N/A</v>
      </c>
      <c r="AJ50" s="68" t="e">
        <f>NA()</f>
        <v>#N/A</v>
      </c>
      <c r="AK50" s="68" t="e">
        <f>NA()</f>
        <v>#N/A</v>
      </c>
      <c r="AL50" s="68" t="e">
        <f>NA()</f>
        <v>#N/A</v>
      </c>
      <c r="AM50" s="68" t="e">
        <f>NA()</f>
        <v>#N/A</v>
      </c>
      <c r="AN50" s="68" t="e">
        <f>NA()</f>
        <v>#N/A</v>
      </c>
      <c r="AO50" s="68" t="e">
        <f>NA()</f>
        <v>#N/A</v>
      </c>
      <c r="AP50" s="63"/>
    </row>
    <row r="51" spans="2:42" x14ac:dyDescent="0.25">
      <c r="B51" s="64"/>
      <c r="C51" s="65"/>
      <c r="D51" s="66" t="s">
        <v>793</v>
      </c>
      <c r="E51" s="67" t="s">
        <v>389</v>
      </c>
      <c r="F51" s="68" t="e">
        <f>NA()</f>
        <v>#N/A</v>
      </c>
      <c r="G51" s="68" t="e">
        <f>NA()</f>
        <v>#N/A</v>
      </c>
      <c r="H51" s="68" t="e">
        <f>NA()</f>
        <v>#N/A</v>
      </c>
      <c r="I51" s="68" t="e">
        <f>NA()</f>
        <v>#N/A</v>
      </c>
      <c r="J51" s="68" t="e">
        <f>NA()</f>
        <v>#N/A</v>
      </c>
      <c r="K51" s="68" t="e">
        <f>NA()</f>
        <v>#N/A</v>
      </c>
      <c r="L51" s="68" t="e">
        <f>NA()</f>
        <v>#N/A</v>
      </c>
      <c r="M51" s="68" t="e">
        <f>NA()</f>
        <v>#N/A</v>
      </c>
      <c r="N51" s="68" t="e">
        <f>NA()</f>
        <v>#N/A</v>
      </c>
      <c r="O51" s="67">
        <v>3364956.8500000006</v>
      </c>
      <c r="P51" s="67">
        <v>3211878.55</v>
      </c>
      <c r="Q51" s="67">
        <v>3599110.0666666669</v>
      </c>
      <c r="R51" s="67">
        <v>2825165.833333333</v>
      </c>
      <c r="S51" s="67">
        <v>3028618.1333333333</v>
      </c>
      <c r="T51" s="67">
        <v>3307026.2833333337</v>
      </c>
      <c r="U51" s="67">
        <v>3135505.6666666665</v>
      </c>
      <c r="V51" s="67">
        <v>3102384.3666666667</v>
      </c>
      <c r="W51" s="67">
        <v>3792541.7333333334</v>
      </c>
      <c r="X51" s="67">
        <v>3689781.85</v>
      </c>
      <c r="Y51" s="67">
        <v>3553278.0666666664</v>
      </c>
      <c r="Z51" s="67">
        <v>3299945.3</v>
      </c>
      <c r="AA51" s="67">
        <v>3317147.4</v>
      </c>
      <c r="AB51" s="67">
        <v>3074064.2</v>
      </c>
      <c r="AC51" s="67">
        <v>3238848.35</v>
      </c>
      <c r="AD51" s="67">
        <v>2765218.1666666665</v>
      </c>
      <c r="AE51" s="68" t="e">
        <f>NA()</f>
        <v>#N/A</v>
      </c>
      <c r="AF51" s="68" t="e">
        <f>NA()</f>
        <v>#N/A</v>
      </c>
      <c r="AG51" s="68" t="e">
        <f>NA()</f>
        <v>#N/A</v>
      </c>
      <c r="AH51" s="68" t="e">
        <f>NA()</f>
        <v>#N/A</v>
      </c>
      <c r="AI51" s="68" t="e">
        <f>NA()</f>
        <v>#N/A</v>
      </c>
      <c r="AJ51" s="68" t="e">
        <f>NA()</f>
        <v>#N/A</v>
      </c>
      <c r="AK51" s="68" t="e">
        <f>NA()</f>
        <v>#N/A</v>
      </c>
      <c r="AL51" s="68" t="e">
        <f>NA()</f>
        <v>#N/A</v>
      </c>
      <c r="AM51" s="68" t="e">
        <f>NA()</f>
        <v>#N/A</v>
      </c>
      <c r="AN51" s="68" t="e">
        <f>NA()</f>
        <v>#N/A</v>
      </c>
      <c r="AO51" s="68" t="e">
        <f>NA()</f>
        <v>#N/A</v>
      </c>
      <c r="AP51" s="63"/>
    </row>
    <row r="52" spans="2:42" x14ac:dyDescent="0.25">
      <c r="B52" s="64"/>
      <c r="C52" s="65"/>
      <c r="D52" s="66" t="s">
        <v>794</v>
      </c>
      <c r="E52" s="67" t="s">
        <v>390</v>
      </c>
      <c r="F52" s="68" t="e">
        <f>NA()</f>
        <v>#N/A</v>
      </c>
      <c r="G52" s="68" t="e">
        <f>NA()</f>
        <v>#N/A</v>
      </c>
      <c r="H52" s="68" t="e">
        <f>NA()</f>
        <v>#N/A</v>
      </c>
      <c r="I52" s="68" t="e">
        <f>NA()</f>
        <v>#N/A</v>
      </c>
      <c r="J52" s="68" t="e">
        <f>NA()</f>
        <v>#N/A</v>
      </c>
      <c r="K52" s="68" t="e">
        <f>NA()</f>
        <v>#N/A</v>
      </c>
      <c r="L52" s="68" t="e">
        <f>NA()</f>
        <v>#N/A</v>
      </c>
      <c r="M52" s="68" t="e">
        <f>NA()</f>
        <v>#N/A</v>
      </c>
      <c r="N52" s="68" t="e">
        <f>NA()</f>
        <v>#N/A</v>
      </c>
      <c r="O52" s="67">
        <v>1190411.6666666667</v>
      </c>
      <c r="P52" s="67">
        <v>1046366.1666666666</v>
      </c>
      <c r="Q52" s="67">
        <v>1120196.6666666667</v>
      </c>
      <c r="R52" s="67">
        <v>725501.66666666674</v>
      </c>
      <c r="S52" s="67">
        <v>955583.33333333337</v>
      </c>
      <c r="T52" s="67">
        <v>1060405</v>
      </c>
      <c r="U52" s="67">
        <v>1111043.3333333333</v>
      </c>
      <c r="V52" s="67">
        <v>1027668.3333333333</v>
      </c>
      <c r="W52" s="67">
        <v>1386733.3333333333</v>
      </c>
      <c r="X52" s="67">
        <v>1264700</v>
      </c>
      <c r="Y52" s="67">
        <v>1265933.3333333333</v>
      </c>
      <c r="Z52" s="67">
        <v>1103683.3333333333</v>
      </c>
      <c r="AA52" s="67">
        <v>1135616.6666666667</v>
      </c>
      <c r="AB52" s="67">
        <v>1111428.3333333333</v>
      </c>
      <c r="AC52" s="67">
        <v>1285955.2333333334</v>
      </c>
      <c r="AD52" s="67">
        <v>905281.8666666667</v>
      </c>
      <c r="AE52" s="68" t="e">
        <f>NA()</f>
        <v>#N/A</v>
      </c>
      <c r="AF52" s="68" t="e">
        <f>NA()</f>
        <v>#N/A</v>
      </c>
      <c r="AG52" s="68" t="e">
        <f>NA()</f>
        <v>#N/A</v>
      </c>
      <c r="AH52" s="68" t="e">
        <f>NA()</f>
        <v>#N/A</v>
      </c>
      <c r="AI52" s="68" t="e">
        <f>NA()</f>
        <v>#N/A</v>
      </c>
      <c r="AJ52" s="68" t="e">
        <f>NA()</f>
        <v>#N/A</v>
      </c>
      <c r="AK52" s="68" t="e">
        <f>NA()</f>
        <v>#N/A</v>
      </c>
      <c r="AL52" s="68" t="e">
        <f>NA()</f>
        <v>#N/A</v>
      </c>
      <c r="AM52" s="68" t="e">
        <f>NA()</f>
        <v>#N/A</v>
      </c>
      <c r="AN52" s="68" t="e">
        <f>NA()</f>
        <v>#N/A</v>
      </c>
      <c r="AO52" s="68" t="e">
        <f>NA()</f>
        <v>#N/A</v>
      </c>
      <c r="AP52" s="63"/>
    </row>
    <row r="53" spans="2:42" x14ac:dyDescent="0.25">
      <c r="B53" s="64"/>
      <c r="C53" s="65"/>
      <c r="D53" s="66" t="s">
        <v>795</v>
      </c>
      <c r="E53" s="67" t="s">
        <v>391</v>
      </c>
      <c r="F53" s="68" t="e">
        <f>NA()</f>
        <v>#N/A</v>
      </c>
      <c r="G53" s="68" t="e">
        <f>NA()</f>
        <v>#N/A</v>
      </c>
      <c r="H53" s="68" t="e">
        <f>NA()</f>
        <v>#N/A</v>
      </c>
      <c r="I53" s="68" t="e">
        <f>NA()</f>
        <v>#N/A</v>
      </c>
      <c r="J53" s="68" t="e">
        <f>NA()</f>
        <v>#N/A</v>
      </c>
      <c r="K53" s="68" t="e">
        <f>NA()</f>
        <v>#N/A</v>
      </c>
      <c r="L53" s="68" t="e">
        <f>NA()</f>
        <v>#N/A</v>
      </c>
      <c r="M53" s="68" t="e">
        <f>NA()</f>
        <v>#N/A</v>
      </c>
      <c r="N53" s="68" t="e">
        <f>NA()</f>
        <v>#N/A</v>
      </c>
      <c r="O53" s="67">
        <v>1019613.3333333334</v>
      </c>
      <c r="P53" s="67">
        <v>935774.00000000012</v>
      </c>
      <c r="Q53" s="67">
        <v>1117175</v>
      </c>
      <c r="R53" s="67">
        <v>858240</v>
      </c>
      <c r="S53" s="67">
        <v>944533.33333333326</v>
      </c>
      <c r="T53" s="67">
        <v>921510</v>
      </c>
      <c r="U53" s="67">
        <v>830313.33333333326</v>
      </c>
      <c r="V53" s="67">
        <v>886361.66666666674</v>
      </c>
      <c r="W53" s="67">
        <v>921386.66666666663</v>
      </c>
      <c r="X53" s="67">
        <v>992625</v>
      </c>
      <c r="Y53" s="67">
        <v>1005193.3333333333</v>
      </c>
      <c r="Z53" s="67">
        <v>1000733.3333333334</v>
      </c>
      <c r="AA53" s="67">
        <v>1243716.6666666667</v>
      </c>
      <c r="AB53" s="67">
        <v>1015258.3333333334</v>
      </c>
      <c r="AC53" s="67">
        <v>1163963.4833333332</v>
      </c>
      <c r="AD53" s="67">
        <v>815753.33333333326</v>
      </c>
      <c r="AE53" s="68" t="e">
        <f>NA()</f>
        <v>#N/A</v>
      </c>
      <c r="AF53" s="68" t="e">
        <f>NA()</f>
        <v>#N/A</v>
      </c>
      <c r="AG53" s="68" t="e">
        <f>NA()</f>
        <v>#N/A</v>
      </c>
      <c r="AH53" s="68" t="e">
        <f>NA()</f>
        <v>#N/A</v>
      </c>
      <c r="AI53" s="68" t="e">
        <f>NA()</f>
        <v>#N/A</v>
      </c>
      <c r="AJ53" s="68" t="e">
        <f>NA()</f>
        <v>#N/A</v>
      </c>
      <c r="AK53" s="68" t="e">
        <f>NA()</f>
        <v>#N/A</v>
      </c>
      <c r="AL53" s="68" t="e">
        <f>NA()</f>
        <v>#N/A</v>
      </c>
      <c r="AM53" s="68" t="e">
        <f>NA()</f>
        <v>#N/A</v>
      </c>
      <c r="AN53" s="68" t="e">
        <f>NA()</f>
        <v>#N/A</v>
      </c>
      <c r="AO53" s="68" t="e">
        <f>NA()</f>
        <v>#N/A</v>
      </c>
      <c r="AP53" s="63"/>
    </row>
    <row r="54" spans="2:42" x14ac:dyDescent="0.25">
      <c r="B54" s="64"/>
      <c r="C54" s="65"/>
      <c r="D54" s="66" t="s">
        <v>796</v>
      </c>
      <c r="E54" s="67" t="s">
        <v>392</v>
      </c>
      <c r="F54" s="68" t="e">
        <f>NA()</f>
        <v>#N/A</v>
      </c>
      <c r="G54" s="68" t="e">
        <f>NA()</f>
        <v>#N/A</v>
      </c>
      <c r="H54" s="68" t="e">
        <f>NA()</f>
        <v>#N/A</v>
      </c>
      <c r="I54" s="68" t="e">
        <f>NA()</f>
        <v>#N/A</v>
      </c>
      <c r="J54" s="68" t="e">
        <f>NA()</f>
        <v>#N/A</v>
      </c>
      <c r="K54" s="68" t="e">
        <f>NA()</f>
        <v>#N/A</v>
      </c>
      <c r="L54" s="68" t="e">
        <f>NA()</f>
        <v>#N/A</v>
      </c>
      <c r="M54" s="68" t="e">
        <f>NA()</f>
        <v>#N/A</v>
      </c>
      <c r="N54" s="68" t="e">
        <f>NA()</f>
        <v>#N/A</v>
      </c>
      <c r="O54" s="67">
        <v>513300.83333333337</v>
      </c>
      <c r="P54" s="67">
        <v>518830.83333333331</v>
      </c>
      <c r="Q54" s="67">
        <v>557428</v>
      </c>
      <c r="R54" s="67">
        <v>460968.33333333331</v>
      </c>
      <c r="S54" s="67">
        <v>424524.99999999994</v>
      </c>
      <c r="T54" s="67">
        <v>467900</v>
      </c>
      <c r="U54" s="67">
        <v>390568.33333333331</v>
      </c>
      <c r="V54" s="67">
        <v>463528.16666666674</v>
      </c>
      <c r="W54" s="67">
        <v>342675</v>
      </c>
      <c r="X54" s="67">
        <v>397391.49999999994</v>
      </c>
      <c r="Y54" s="67">
        <v>471428.33333333331</v>
      </c>
      <c r="Z54" s="67">
        <v>407790</v>
      </c>
      <c r="AA54" s="67">
        <v>414641.66666666663</v>
      </c>
      <c r="AB54" s="67">
        <v>469586.66666666663</v>
      </c>
      <c r="AC54" s="67">
        <v>612393.44999999995</v>
      </c>
      <c r="AD54" s="67">
        <v>413031.66666666669</v>
      </c>
      <c r="AE54" s="68" t="e">
        <f>NA()</f>
        <v>#N/A</v>
      </c>
      <c r="AF54" s="68" t="e">
        <f>NA()</f>
        <v>#N/A</v>
      </c>
      <c r="AG54" s="68" t="e">
        <f>NA()</f>
        <v>#N/A</v>
      </c>
      <c r="AH54" s="68" t="e">
        <f>NA()</f>
        <v>#N/A</v>
      </c>
      <c r="AI54" s="68" t="e">
        <f>NA()</f>
        <v>#N/A</v>
      </c>
      <c r="AJ54" s="68" t="e">
        <f>NA()</f>
        <v>#N/A</v>
      </c>
      <c r="AK54" s="68" t="e">
        <f>NA()</f>
        <v>#N/A</v>
      </c>
      <c r="AL54" s="68" t="e">
        <f>NA()</f>
        <v>#N/A</v>
      </c>
      <c r="AM54" s="68" t="e">
        <f>NA()</f>
        <v>#N/A</v>
      </c>
      <c r="AN54" s="68" t="e">
        <f>NA()</f>
        <v>#N/A</v>
      </c>
      <c r="AO54" s="68" t="e">
        <f>NA()</f>
        <v>#N/A</v>
      </c>
      <c r="AP54" s="63"/>
    </row>
    <row r="55" spans="2:42" x14ac:dyDescent="0.25">
      <c r="B55" s="64"/>
      <c r="C55" s="65"/>
      <c r="D55" s="66" t="s">
        <v>797</v>
      </c>
      <c r="E55" s="67" t="s">
        <v>393</v>
      </c>
      <c r="F55" s="68" t="e">
        <f>NA()</f>
        <v>#N/A</v>
      </c>
      <c r="G55" s="68" t="e">
        <f>NA()</f>
        <v>#N/A</v>
      </c>
      <c r="H55" s="68" t="e">
        <f>NA()</f>
        <v>#N/A</v>
      </c>
      <c r="I55" s="68" t="e">
        <f>NA()</f>
        <v>#N/A</v>
      </c>
      <c r="J55" s="68" t="e">
        <f>NA()</f>
        <v>#N/A</v>
      </c>
      <c r="K55" s="68" t="e">
        <f>NA()</f>
        <v>#N/A</v>
      </c>
      <c r="L55" s="68" t="e">
        <f>NA()</f>
        <v>#N/A</v>
      </c>
      <c r="M55" s="68" t="e">
        <f>NA()</f>
        <v>#N/A</v>
      </c>
      <c r="N55" s="68" t="e">
        <f>NA()</f>
        <v>#N/A</v>
      </c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>
        <v>88750</v>
      </c>
      <c r="Z55" s="67">
        <v>451153.33333333337</v>
      </c>
      <c r="AA55" s="67">
        <v>704870</v>
      </c>
      <c r="AB55" s="67">
        <v>694768.33333333326</v>
      </c>
      <c r="AC55" s="67">
        <v>924985.05</v>
      </c>
      <c r="AD55" s="67">
        <v>687250</v>
      </c>
      <c r="AE55" s="68" t="e">
        <f>NA()</f>
        <v>#N/A</v>
      </c>
      <c r="AF55" s="68" t="e">
        <f>NA()</f>
        <v>#N/A</v>
      </c>
      <c r="AG55" s="68" t="e">
        <f>NA()</f>
        <v>#N/A</v>
      </c>
      <c r="AH55" s="68" t="e">
        <f>NA()</f>
        <v>#N/A</v>
      </c>
      <c r="AI55" s="68" t="e">
        <f>NA()</f>
        <v>#N/A</v>
      </c>
      <c r="AJ55" s="68" t="e">
        <f>NA()</f>
        <v>#N/A</v>
      </c>
      <c r="AK55" s="68" t="e">
        <f>NA()</f>
        <v>#N/A</v>
      </c>
      <c r="AL55" s="68" t="e">
        <f>NA()</f>
        <v>#N/A</v>
      </c>
      <c r="AM55" s="68" t="e">
        <f>NA()</f>
        <v>#N/A</v>
      </c>
      <c r="AN55" s="68" t="e">
        <f>NA()</f>
        <v>#N/A</v>
      </c>
      <c r="AO55" s="68" t="e">
        <f>NA()</f>
        <v>#N/A</v>
      </c>
      <c r="AP55" s="63"/>
    </row>
    <row r="56" spans="2:42" x14ac:dyDescent="0.25">
      <c r="B56" s="64"/>
      <c r="C56" s="65"/>
      <c r="D56" s="66" t="s">
        <v>798</v>
      </c>
      <c r="E56" s="67" t="s">
        <v>394</v>
      </c>
      <c r="F56" s="68" t="e">
        <f>NA()</f>
        <v>#N/A</v>
      </c>
      <c r="G56" s="68" t="e">
        <f>NA()</f>
        <v>#N/A</v>
      </c>
      <c r="H56" s="68" t="e">
        <f>NA()</f>
        <v>#N/A</v>
      </c>
      <c r="I56" s="68" t="e">
        <f>NA()</f>
        <v>#N/A</v>
      </c>
      <c r="J56" s="68" t="e">
        <f>NA()</f>
        <v>#N/A</v>
      </c>
      <c r="K56" s="68" t="e">
        <f>NA()</f>
        <v>#N/A</v>
      </c>
      <c r="L56" s="68" t="e">
        <f>NA()</f>
        <v>#N/A</v>
      </c>
      <c r="M56" s="68" t="e">
        <f>NA()</f>
        <v>#N/A</v>
      </c>
      <c r="N56" s="68" t="e">
        <f>NA()</f>
        <v>#N/A</v>
      </c>
      <c r="O56" s="67">
        <v>469043.33333333331</v>
      </c>
      <c r="P56" s="67">
        <v>416441.83333333337</v>
      </c>
      <c r="Q56" s="67">
        <v>452258.33333333337</v>
      </c>
      <c r="R56" s="67">
        <v>322726.41666666669</v>
      </c>
      <c r="S56" s="67">
        <v>400241.66666666669</v>
      </c>
      <c r="T56" s="67">
        <v>395541.66666666669</v>
      </c>
      <c r="U56" s="67">
        <v>408090</v>
      </c>
      <c r="V56" s="67">
        <v>286171.66666666669</v>
      </c>
      <c r="W56" s="67">
        <v>331655</v>
      </c>
      <c r="X56" s="67">
        <v>395246.66666666669</v>
      </c>
      <c r="Y56" s="67">
        <v>324183.33333333331</v>
      </c>
      <c r="Z56" s="67">
        <v>370368.33333333331</v>
      </c>
      <c r="AA56" s="67">
        <v>442908.33333333331</v>
      </c>
      <c r="AB56" s="67">
        <v>376791.66666666669</v>
      </c>
      <c r="AC56" s="67">
        <v>449371.66666666669</v>
      </c>
      <c r="AD56" s="67">
        <v>327295</v>
      </c>
      <c r="AE56" s="68" t="e">
        <f>NA()</f>
        <v>#N/A</v>
      </c>
      <c r="AF56" s="68" t="e">
        <f>NA()</f>
        <v>#N/A</v>
      </c>
      <c r="AG56" s="68" t="e">
        <f>NA()</f>
        <v>#N/A</v>
      </c>
      <c r="AH56" s="68" t="e">
        <f>NA()</f>
        <v>#N/A</v>
      </c>
      <c r="AI56" s="68" t="e">
        <f>NA()</f>
        <v>#N/A</v>
      </c>
      <c r="AJ56" s="68" t="e">
        <f>NA()</f>
        <v>#N/A</v>
      </c>
      <c r="AK56" s="68" t="e">
        <f>NA()</f>
        <v>#N/A</v>
      </c>
      <c r="AL56" s="68" t="e">
        <f>NA()</f>
        <v>#N/A</v>
      </c>
      <c r="AM56" s="68" t="e">
        <f>NA()</f>
        <v>#N/A</v>
      </c>
      <c r="AN56" s="68" t="e">
        <f>NA()</f>
        <v>#N/A</v>
      </c>
      <c r="AO56" s="68" t="e">
        <f>NA()</f>
        <v>#N/A</v>
      </c>
      <c r="AP56" s="63"/>
    </row>
    <row r="57" spans="2:42" x14ac:dyDescent="0.25">
      <c r="B57" s="64"/>
      <c r="C57" s="65"/>
      <c r="D57" s="66" t="s">
        <v>799</v>
      </c>
      <c r="E57" s="67" t="s">
        <v>395</v>
      </c>
      <c r="F57" s="68" t="e">
        <f>NA()</f>
        <v>#N/A</v>
      </c>
      <c r="G57" s="68" t="e">
        <f>NA()</f>
        <v>#N/A</v>
      </c>
      <c r="H57" s="68" t="e">
        <f>NA()</f>
        <v>#N/A</v>
      </c>
      <c r="I57" s="68" t="e">
        <f>NA()</f>
        <v>#N/A</v>
      </c>
      <c r="J57" s="68" t="e">
        <f>NA()</f>
        <v>#N/A</v>
      </c>
      <c r="K57" s="68" t="e">
        <f>NA()</f>
        <v>#N/A</v>
      </c>
      <c r="L57" s="68" t="e">
        <f>NA()</f>
        <v>#N/A</v>
      </c>
      <c r="M57" s="68" t="e">
        <f>NA()</f>
        <v>#N/A</v>
      </c>
      <c r="N57" s="68" t="e">
        <f>NA()</f>
        <v>#N/A</v>
      </c>
      <c r="O57" s="67">
        <v>1038387.1666666667</v>
      </c>
      <c r="P57" s="67">
        <v>912404.00000000012</v>
      </c>
      <c r="Q57" s="67">
        <v>1059692.1666666667</v>
      </c>
      <c r="R57" s="67">
        <v>781470</v>
      </c>
      <c r="S57" s="67">
        <v>936256.66666666674</v>
      </c>
      <c r="T57" s="67">
        <v>974631.66666666663</v>
      </c>
      <c r="U57" s="67">
        <v>828891.66666666663</v>
      </c>
      <c r="V57" s="67">
        <v>890380</v>
      </c>
      <c r="W57" s="67">
        <v>941339.99999999988</v>
      </c>
      <c r="X57" s="67">
        <v>1044680.0000000001</v>
      </c>
      <c r="Y57" s="67">
        <v>1031985</v>
      </c>
      <c r="Z57" s="67">
        <v>941708.33333333337</v>
      </c>
      <c r="AA57" s="67">
        <v>969875</v>
      </c>
      <c r="AB57" s="67">
        <v>987135</v>
      </c>
      <c r="AC57" s="67">
        <v>1130618.5833333335</v>
      </c>
      <c r="AD57" s="67">
        <v>806583.33333333337</v>
      </c>
      <c r="AE57" s="68" t="e">
        <f>NA()</f>
        <v>#N/A</v>
      </c>
      <c r="AF57" s="68" t="e">
        <f>NA()</f>
        <v>#N/A</v>
      </c>
      <c r="AG57" s="68" t="e">
        <f>NA()</f>
        <v>#N/A</v>
      </c>
      <c r="AH57" s="68" t="e">
        <f>NA()</f>
        <v>#N/A</v>
      </c>
      <c r="AI57" s="68" t="e">
        <f>NA()</f>
        <v>#N/A</v>
      </c>
      <c r="AJ57" s="68" t="e">
        <f>NA()</f>
        <v>#N/A</v>
      </c>
      <c r="AK57" s="68" t="e">
        <f>NA()</f>
        <v>#N/A</v>
      </c>
      <c r="AL57" s="68" t="e">
        <f>NA()</f>
        <v>#N/A</v>
      </c>
      <c r="AM57" s="68" t="e">
        <f>NA()</f>
        <v>#N/A</v>
      </c>
      <c r="AN57" s="68" t="e">
        <f>NA()</f>
        <v>#N/A</v>
      </c>
      <c r="AO57" s="68" t="e">
        <f>NA()</f>
        <v>#N/A</v>
      </c>
      <c r="AP57" s="63"/>
    </row>
    <row r="58" spans="2:42" x14ac:dyDescent="0.25">
      <c r="B58" s="64"/>
      <c r="C58" s="65"/>
      <c r="D58" s="66" t="s">
        <v>800</v>
      </c>
      <c r="E58" s="67" t="s">
        <v>396</v>
      </c>
      <c r="F58" s="68" t="e">
        <f>NA()</f>
        <v>#N/A</v>
      </c>
      <c r="G58" s="68" t="e">
        <f>NA()</f>
        <v>#N/A</v>
      </c>
      <c r="H58" s="68" t="e">
        <f>NA()</f>
        <v>#N/A</v>
      </c>
      <c r="I58" s="68" t="e">
        <f>NA()</f>
        <v>#N/A</v>
      </c>
      <c r="J58" s="68" t="e">
        <f>NA()</f>
        <v>#N/A</v>
      </c>
      <c r="K58" s="68" t="e">
        <f>NA()</f>
        <v>#N/A</v>
      </c>
      <c r="L58" s="68" t="e">
        <f>NA()</f>
        <v>#N/A</v>
      </c>
      <c r="M58" s="68" t="e">
        <f>NA()</f>
        <v>#N/A</v>
      </c>
      <c r="N58" s="68" t="e">
        <f>NA()</f>
        <v>#N/A</v>
      </c>
      <c r="O58" s="67">
        <v>1295265</v>
      </c>
      <c r="P58" s="67">
        <v>1167521.8333333333</v>
      </c>
      <c r="Q58" s="67">
        <v>1523355</v>
      </c>
      <c r="R58" s="67">
        <v>996095.00000000012</v>
      </c>
      <c r="S58" s="67">
        <v>1061258.3333333333</v>
      </c>
      <c r="T58" s="67">
        <v>1135148.3333333333</v>
      </c>
      <c r="U58" s="67">
        <v>976110</v>
      </c>
      <c r="V58" s="67">
        <v>955056.66666666663</v>
      </c>
      <c r="W58" s="67">
        <v>933238.33333333337</v>
      </c>
      <c r="X58" s="67">
        <v>1144810</v>
      </c>
      <c r="Y58" s="67">
        <v>1253028.3333333335</v>
      </c>
      <c r="Z58" s="67">
        <v>1143643.3333333335</v>
      </c>
      <c r="AA58" s="67">
        <v>1196303.3333333333</v>
      </c>
      <c r="AB58" s="67">
        <v>1130361.6666666665</v>
      </c>
      <c r="AC58" s="67">
        <v>1403772.2</v>
      </c>
      <c r="AD58" s="67">
        <v>1003155.0166666666</v>
      </c>
      <c r="AE58" s="68" t="e">
        <f>NA()</f>
        <v>#N/A</v>
      </c>
      <c r="AF58" s="68" t="e">
        <f>NA()</f>
        <v>#N/A</v>
      </c>
      <c r="AG58" s="68" t="e">
        <f>NA()</f>
        <v>#N/A</v>
      </c>
      <c r="AH58" s="68" t="e">
        <f>NA()</f>
        <v>#N/A</v>
      </c>
      <c r="AI58" s="68" t="e">
        <f>NA()</f>
        <v>#N/A</v>
      </c>
      <c r="AJ58" s="68" t="e">
        <f>NA()</f>
        <v>#N/A</v>
      </c>
      <c r="AK58" s="68" t="e">
        <f>NA()</f>
        <v>#N/A</v>
      </c>
      <c r="AL58" s="68" t="e">
        <f>NA()</f>
        <v>#N/A</v>
      </c>
      <c r="AM58" s="68" t="e">
        <f>NA()</f>
        <v>#N/A</v>
      </c>
      <c r="AN58" s="68" t="e">
        <f>NA()</f>
        <v>#N/A</v>
      </c>
      <c r="AO58" s="68" t="e">
        <f>NA()</f>
        <v>#N/A</v>
      </c>
      <c r="AP58" s="63"/>
    </row>
    <row r="59" spans="2:42" x14ac:dyDescent="0.25">
      <c r="B59" s="64"/>
      <c r="C59" s="65"/>
      <c r="D59" s="66" t="s">
        <v>801</v>
      </c>
      <c r="E59" s="67" t="s">
        <v>397</v>
      </c>
      <c r="F59" s="68" t="e">
        <f>NA()</f>
        <v>#N/A</v>
      </c>
      <c r="G59" s="68" t="e">
        <f>NA()</f>
        <v>#N/A</v>
      </c>
      <c r="H59" s="68" t="e">
        <f>NA()</f>
        <v>#N/A</v>
      </c>
      <c r="I59" s="68" t="e">
        <f>NA()</f>
        <v>#N/A</v>
      </c>
      <c r="J59" s="68" t="e">
        <f>NA()</f>
        <v>#N/A</v>
      </c>
      <c r="K59" s="68" t="e">
        <f>NA()</f>
        <v>#N/A</v>
      </c>
      <c r="L59" s="68" t="e">
        <f>NA()</f>
        <v>#N/A</v>
      </c>
      <c r="M59" s="68" t="e">
        <f>NA()</f>
        <v>#N/A</v>
      </c>
      <c r="N59" s="68" t="e">
        <f>NA()</f>
        <v>#N/A</v>
      </c>
      <c r="O59" s="67">
        <v>769050</v>
      </c>
      <c r="P59" s="67">
        <v>697622.83333333337</v>
      </c>
      <c r="Q59" s="67">
        <v>830738</v>
      </c>
      <c r="R59" s="67">
        <v>711798.33333333326</v>
      </c>
      <c r="S59" s="67">
        <v>741790</v>
      </c>
      <c r="T59" s="67">
        <v>715430</v>
      </c>
      <c r="U59" s="67">
        <v>655973.33333333326</v>
      </c>
      <c r="V59" s="67">
        <v>675501.66666666663</v>
      </c>
      <c r="W59" s="67">
        <v>631316.66666666663</v>
      </c>
      <c r="X59" s="67">
        <v>699350</v>
      </c>
      <c r="Y59" s="67">
        <v>690006.66666666674</v>
      </c>
      <c r="Z59" s="67">
        <v>709315</v>
      </c>
      <c r="AA59" s="67">
        <v>816020.00000000012</v>
      </c>
      <c r="AB59" s="67">
        <v>719661.66666666674</v>
      </c>
      <c r="AC59" s="67">
        <v>875155.16666666663</v>
      </c>
      <c r="AD59" s="67">
        <v>627530</v>
      </c>
      <c r="AE59" s="68" t="e">
        <f>NA()</f>
        <v>#N/A</v>
      </c>
      <c r="AF59" s="68" t="e">
        <f>NA()</f>
        <v>#N/A</v>
      </c>
      <c r="AG59" s="68" t="e">
        <f>NA()</f>
        <v>#N/A</v>
      </c>
      <c r="AH59" s="68" t="e">
        <f>NA()</f>
        <v>#N/A</v>
      </c>
      <c r="AI59" s="68" t="e">
        <f>NA()</f>
        <v>#N/A</v>
      </c>
      <c r="AJ59" s="68" t="e">
        <f>NA()</f>
        <v>#N/A</v>
      </c>
      <c r="AK59" s="68" t="e">
        <f>NA()</f>
        <v>#N/A</v>
      </c>
      <c r="AL59" s="68" t="e">
        <f>NA()</f>
        <v>#N/A</v>
      </c>
      <c r="AM59" s="68" t="e">
        <f>NA()</f>
        <v>#N/A</v>
      </c>
      <c r="AN59" s="68" t="e">
        <f>NA()</f>
        <v>#N/A</v>
      </c>
      <c r="AO59" s="68" t="e">
        <f>NA()</f>
        <v>#N/A</v>
      </c>
      <c r="AP59" s="63"/>
    </row>
    <row r="60" spans="2:42" x14ac:dyDescent="0.25">
      <c r="B60" s="64"/>
      <c r="C60" s="65"/>
      <c r="D60" s="66" t="s">
        <v>359</v>
      </c>
      <c r="E60" s="67" t="s">
        <v>398</v>
      </c>
      <c r="F60" s="68" t="e">
        <f>NA()</f>
        <v>#N/A</v>
      </c>
      <c r="G60" s="68" t="e">
        <f>NA()</f>
        <v>#N/A</v>
      </c>
      <c r="H60" s="68" t="e">
        <f>NA()</f>
        <v>#N/A</v>
      </c>
      <c r="I60" s="68" t="e">
        <f>NA()</f>
        <v>#N/A</v>
      </c>
      <c r="J60" s="68" t="e">
        <f>NA()</f>
        <v>#N/A</v>
      </c>
      <c r="K60" s="68" t="e">
        <f>NA()</f>
        <v>#N/A</v>
      </c>
      <c r="L60" s="68" t="e">
        <f>NA()</f>
        <v>#N/A</v>
      </c>
      <c r="M60" s="68" t="e">
        <f>NA()</f>
        <v>#N/A</v>
      </c>
      <c r="N60" s="68" t="e">
        <f>NA()</f>
        <v>#N/A</v>
      </c>
      <c r="O60" s="67">
        <v>1016978.3333333334</v>
      </c>
      <c r="P60" s="67">
        <v>984323.33333333326</v>
      </c>
      <c r="Q60" s="67">
        <v>1084955</v>
      </c>
      <c r="R60" s="67">
        <v>830383.33333333337</v>
      </c>
      <c r="S60" s="67">
        <v>906209.99999999988</v>
      </c>
      <c r="T60" s="67">
        <v>882640.00000000012</v>
      </c>
      <c r="U60" s="67">
        <v>755151.66666666663</v>
      </c>
      <c r="V60" s="67">
        <v>723175</v>
      </c>
      <c r="W60" s="67">
        <v>757686.66666666663</v>
      </c>
      <c r="X60" s="67">
        <v>800486.66666666663</v>
      </c>
      <c r="Y60" s="67">
        <v>825298.33333333337</v>
      </c>
      <c r="Z60" s="67">
        <v>854213.33333333337</v>
      </c>
      <c r="AA60" s="67">
        <v>900475</v>
      </c>
      <c r="AB60" s="67">
        <v>776645.00000000012</v>
      </c>
      <c r="AC60" s="67">
        <v>914586.7333333334</v>
      </c>
      <c r="AD60" s="67">
        <v>643198.33333333326</v>
      </c>
      <c r="AE60" s="68" t="e">
        <f>NA()</f>
        <v>#N/A</v>
      </c>
      <c r="AF60" s="68" t="e">
        <f>NA()</f>
        <v>#N/A</v>
      </c>
      <c r="AG60" s="68" t="e">
        <f>NA()</f>
        <v>#N/A</v>
      </c>
      <c r="AH60" s="68" t="e">
        <f>NA()</f>
        <v>#N/A</v>
      </c>
      <c r="AI60" s="68" t="e">
        <f>NA()</f>
        <v>#N/A</v>
      </c>
      <c r="AJ60" s="68" t="e">
        <f>NA()</f>
        <v>#N/A</v>
      </c>
      <c r="AK60" s="68" t="e">
        <f>NA()</f>
        <v>#N/A</v>
      </c>
      <c r="AL60" s="68" t="e">
        <f>NA()</f>
        <v>#N/A</v>
      </c>
      <c r="AM60" s="68" t="e">
        <f>NA()</f>
        <v>#N/A</v>
      </c>
      <c r="AN60" s="68" t="e">
        <f>NA()</f>
        <v>#N/A</v>
      </c>
      <c r="AO60" s="68" t="e">
        <f>NA()</f>
        <v>#N/A</v>
      </c>
      <c r="AP60" s="63"/>
    </row>
    <row r="61" spans="2:42" x14ac:dyDescent="0.25">
      <c r="B61" s="64"/>
      <c r="C61" s="65"/>
      <c r="D61" s="66" t="s">
        <v>360</v>
      </c>
      <c r="E61" s="67" t="s">
        <v>399</v>
      </c>
      <c r="F61" s="68" t="e">
        <f>NA()</f>
        <v>#N/A</v>
      </c>
      <c r="G61" s="68" t="e">
        <f>NA()</f>
        <v>#N/A</v>
      </c>
      <c r="H61" s="68" t="e">
        <f>NA()</f>
        <v>#N/A</v>
      </c>
      <c r="I61" s="68" t="e">
        <f>NA()</f>
        <v>#N/A</v>
      </c>
      <c r="J61" s="68" t="e">
        <f>NA()</f>
        <v>#N/A</v>
      </c>
      <c r="K61" s="68" t="e">
        <f>NA()</f>
        <v>#N/A</v>
      </c>
      <c r="L61" s="68" t="e">
        <f>NA()</f>
        <v>#N/A</v>
      </c>
      <c r="M61" s="68" t="e">
        <f>NA()</f>
        <v>#N/A</v>
      </c>
      <c r="N61" s="68" t="e">
        <f>NA()</f>
        <v>#N/A</v>
      </c>
      <c r="O61" s="67">
        <v>570563.33333333337</v>
      </c>
      <c r="P61" s="67">
        <v>527946</v>
      </c>
      <c r="Q61" s="67">
        <v>870065</v>
      </c>
      <c r="R61" s="67">
        <v>534476.66666666663</v>
      </c>
      <c r="S61" s="67">
        <v>541038.33333333337</v>
      </c>
      <c r="T61" s="67">
        <v>595153.33333333337</v>
      </c>
      <c r="U61" s="67">
        <v>600246.66666666663</v>
      </c>
      <c r="V61" s="67">
        <v>614673.33333333326</v>
      </c>
      <c r="W61" s="67">
        <v>612198.33333333337</v>
      </c>
      <c r="X61" s="67">
        <v>727796.66666666663</v>
      </c>
      <c r="Y61" s="67">
        <v>733545</v>
      </c>
      <c r="Z61" s="67">
        <v>703035</v>
      </c>
      <c r="AA61" s="67">
        <v>789846.66666666674</v>
      </c>
      <c r="AB61" s="67">
        <v>710065</v>
      </c>
      <c r="AC61" s="67">
        <v>928041.73333333328</v>
      </c>
      <c r="AD61" s="67">
        <v>625916.68333333335</v>
      </c>
      <c r="AE61" s="68" t="e">
        <f>NA()</f>
        <v>#N/A</v>
      </c>
      <c r="AF61" s="68" t="e">
        <f>NA()</f>
        <v>#N/A</v>
      </c>
      <c r="AG61" s="68" t="e">
        <f>NA()</f>
        <v>#N/A</v>
      </c>
      <c r="AH61" s="68" t="e">
        <f>NA()</f>
        <v>#N/A</v>
      </c>
      <c r="AI61" s="68" t="e">
        <f>NA()</f>
        <v>#N/A</v>
      </c>
      <c r="AJ61" s="68" t="e">
        <f>NA()</f>
        <v>#N/A</v>
      </c>
      <c r="AK61" s="68" t="e">
        <f>NA()</f>
        <v>#N/A</v>
      </c>
      <c r="AL61" s="68" t="e">
        <f>NA()</f>
        <v>#N/A</v>
      </c>
      <c r="AM61" s="68" t="e">
        <f>NA()</f>
        <v>#N/A</v>
      </c>
      <c r="AN61" s="68" t="e">
        <f>NA()</f>
        <v>#N/A</v>
      </c>
      <c r="AO61" s="68" t="e">
        <f>NA()</f>
        <v>#N/A</v>
      </c>
      <c r="AP61" s="63"/>
    </row>
    <row r="62" spans="2:42" x14ac:dyDescent="0.25">
      <c r="B62" s="64"/>
      <c r="C62" s="65"/>
      <c r="D62" s="66" t="s">
        <v>802</v>
      </c>
      <c r="E62" s="67" t="s">
        <v>400</v>
      </c>
      <c r="F62" s="68" t="e">
        <f>NA()</f>
        <v>#N/A</v>
      </c>
      <c r="G62" s="68" t="e">
        <f>NA()</f>
        <v>#N/A</v>
      </c>
      <c r="H62" s="68" t="e">
        <f>NA()</f>
        <v>#N/A</v>
      </c>
      <c r="I62" s="68" t="e">
        <f>NA()</f>
        <v>#N/A</v>
      </c>
      <c r="J62" s="68" t="e">
        <f>NA()</f>
        <v>#N/A</v>
      </c>
      <c r="K62" s="68" t="e">
        <f>NA()</f>
        <v>#N/A</v>
      </c>
      <c r="L62" s="68" t="e">
        <f>NA()</f>
        <v>#N/A</v>
      </c>
      <c r="M62" s="68" t="e">
        <f>NA()</f>
        <v>#N/A</v>
      </c>
      <c r="N62" s="68" t="e">
        <f>NA()</f>
        <v>#N/A</v>
      </c>
      <c r="O62" s="67">
        <v>659090</v>
      </c>
      <c r="P62" s="67">
        <v>622965</v>
      </c>
      <c r="Q62" s="67">
        <v>790506.16666666663</v>
      </c>
      <c r="R62" s="67">
        <v>555745</v>
      </c>
      <c r="S62" s="67">
        <v>633196.66666666674</v>
      </c>
      <c r="T62" s="67">
        <v>600088.33333333326</v>
      </c>
      <c r="U62" s="67">
        <v>574978.33333333337</v>
      </c>
      <c r="V62" s="67">
        <v>602556.66666666663</v>
      </c>
      <c r="W62" s="67">
        <v>652350</v>
      </c>
      <c r="X62" s="67">
        <v>586741.66666666663</v>
      </c>
      <c r="Y62" s="67">
        <v>610458.33333333337</v>
      </c>
      <c r="Z62" s="67">
        <v>643363.33333333337</v>
      </c>
      <c r="AA62" s="67">
        <v>1064071.6666666667</v>
      </c>
      <c r="AB62" s="67">
        <v>1064551.6666666665</v>
      </c>
      <c r="AC62" s="67">
        <v>1241461.8333333333</v>
      </c>
      <c r="AD62" s="67">
        <v>992561.66666666663</v>
      </c>
      <c r="AE62" s="68" t="e">
        <f>NA()</f>
        <v>#N/A</v>
      </c>
      <c r="AF62" s="68" t="e">
        <f>NA()</f>
        <v>#N/A</v>
      </c>
      <c r="AG62" s="68" t="e">
        <f>NA()</f>
        <v>#N/A</v>
      </c>
      <c r="AH62" s="68" t="e">
        <f>NA()</f>
        <v>#N/A</v>
      </c>
      <c r="AI62" s="68" t="e">
        <f>NA()</f>
        <v>#N/A</v>
      </c>
      <c r="AJ62" s="68" t="e">
        <f>NA()</f>
        <v>#N/A</v>
      </c>
      <c r="AK62" s="68" t="e">
        <f>NA()</f>
        <v>#N/A</v>
      </c>
      <c r="AL62" s="68" t="e">
        <f>NA()</f>
        <v>#N/A</v>
      </c>
      <c r="AM62" s="68" t="e">
        <f>NA()</f>
        <v>#N/A</v>
      </c>
      <c r="AN62" s="68" t="e">
        <f>NA()</f>
        <v>#N/A</v>
      </c>
      <c r="AO62" s="68" t="e">
        <f>NA()</f>
        <v>#N/A</v>
      </c>
      <c r="AP62" s="63"/>
    </row>
    <row r="63" spans="2:42" x14ac:dyDescent="0.25">
      <c r="B63" s="64"/>
      <c r="C63" s="65"/>
      <c r="D63" s="66" t="s">
        <v>361</v>
      </c>
      <c r="E63" s="67" t="s">
        <v>401</v>
      </c>
      <c r="F63" s="68" t="e">
        <f>NA()</f>
        <v>#N/A</v>
      </c>
      <c r="G63" s="68" t="e">
        <f>NA()</f>
        <v>#N/A</v>
      </c>
      <c r="H63" s="68" t="e">
        <f>NA()</f>
        <v>#N/A</v>
      </c>
      <c r="I63" s="68" t="e">
        <f>NA()</f>
        <v>#N/A</v>
      </c>
      <c r="J63" s="68" t="e">
        <f>NA()</f>
        <v>#N/A</v>
      </c>
      <c r="K63" s="68" t="e">
        <f>NA()</f>
        <v>#N/A</v>
      </c>
      <c r="L63" s="68" t="e">
        <f>NA()</f>
        <v>#N/A</v>
      </c>
      <c r="M63" s="68" t="e">
        <f>NA()</f>
        <v>#N/A</v>
      </c>
      <c r="N63" s="68" t="e">
        <f>NA()</f>
        <v>#N/A</v>
      </c>
      <c r="O63" s="67">
        <v>475602.5</v>
      </c>
      <c r="P63" s="67">
        <v>380245.66666666663</v>
      </c>
      <c r="Q63" s="67">
        <v>371116.33333333331</v>
      </c>
      <c r="R63" s="67">
        <v>291539.16666666669</v>
      </c>
      <c r="S63" s="67">
        <v>296405</v>
      </c>
      <c r="T63" s="67">
        <v>353361.66666666663</v>
      </c>
      <c r="U63" s="67">
        <v>415594.16666666663</v>
      </c>
      <c r="V63" s="67">
        <v>476648.33333333337</v>
      </c>
      <c r="W63" s="67">
        <v>605667.5</v>
      </c>
      <c r="X63" s="67">
        <v>791407.5</v>
      </c>
      <c r="Y63" s="67">
        <v>821799.16666666663</v>
      </c>
      <c r="Z63" s="67">
        <v>558447.5</v>
      </c>
      <c r="AA63" s="67">
        <v>515801.66666666669</v>
      </c>
      <c r="AB63" s="67">
        <v>446132.50000000006</v>
      </c>
      <c r="AC63" s="67">
        <v>458580.03333333338</v>
      </c>
      <c r="AD63" s="67">
        <v>356072.53333333333</v>
      </c>
      <c r="AE63" s="68" t="e">
        <f>NA()</f>
        <v>#N/A</v>
      </c>
      <c r="AF63" s="68" t="e">
        <f>NA()</f>
        <v>#N/A</v>
      </c>
      <c r="AG63" s="68" t="e">
        <f>NA()</f>
        <v>#N/A</v>
      </c>
      <c r="AH63" s="68" t="e">
        <f>NA()</f>
        <v>#N/A</v>
      </c>
      <c r="AI63" s="68" t="e">
        <f>NA()</f>
        <v>#N/A</v>
      </c>
      <c r="AJ63" s="68" t="e">
        <f>NA()</f>
        <v>#N/A</v>
      </c>
      <c r="AK63" s="68" t="e">
        <f>NA()</f>
        <v>#N/A</v>
      </c>
      <c r="AL63" s="68" t="e">
        <f>NA()</f>
        <v>#N/A</v>
      </c>
      <c r="AM63" s="68" t="e">
        <f>NA()</f>
        <v>#N/A</v>
      </c>
      <c r="AN63" s="68" t="e">
        <f>NA()</f>
        <v>#N/A</v>
      </c>
      <c r="AO63" s="68" t="e">
        <f>NA()</f>
        <v>#N/A</v>
      </c>
      <c r="AP63" s="63"/>
    </row>
    <row r="64" spans="2:42" x14ac:dyDescent="0.25">
      <c r="B64" s="64"/>
      <c r="C64" s="65"/>
      <c r="D64" s="66" t="s">
        <v>803</v>
      </c>
      <c r="E64" s="67" t="s">
        <v>402</v>
      </c>
      <c r="F64" s="68" t="e">
        <f>NA()</f>
        <v>#N/A</v>
      </c>
      <c r="G64" s="68" t="e">
        <f>NA()</f>
        <v>#N/A</v>
      </c>
      <c r="H64" s="68" t="e">
        <f>NA()</f>
        <v>#N/A</v>
      </c>
      <c r="I64" s="68" t="e">
        <f>NA()</f>
        <v>#N/A</v>
      </c>
      <c r="J64" s="68" t="e">
        <f>NA()</f>
        <v>#N/A</v>
      </c>
      <c r="K64" s="68" t="e">
        <f>NA()</f>
        <v>#N/A</v>
      </c>
      <c r="L64" s="68" t="e">
        <f>NA()</f>
        <v>#N/A</v>
      </c>
      <c r="M64" s="68" t="e">
        <f>NA()</f>
        <v>#N/A</v>
      </c>
      <c r="N64" s="68" t="e">
        <f>NA()</f>
        <v>#N/A</v>
      </c>
      <c r="O64" s="67">
        <v>676291.08333333337</v>
      </c>
      <c r="P64" s="67">
        <v>602885.83333333337</v>
      </c>
      <c r="Q64" s="67">
        <v>766413</v>
      </c>
      <c r="R64" s="67">
        <v>579146.66666666663</v>
      </c>
      <c r="S64" s="67">
        <v>555078.33333333337</v>
      </c>
      <c r="T64" s="67">
        <v>611580</v>
      </c>
      <c r="U64" s="67">
        <v>577536.66666666674</v>
      </c>
      <c r="V64" s="67">
        <v>604608.33333333337</v>
      </c>
      <c r="W64" s="67">
        <v>549486.66666666674</v>
      </c>
      <c r="X64" s="67">
        <v>601648.33333333337</v>
      </c>
      <c r="Y64" s="67">
        <v>677645</v>
      </c>
      <c r="Z64" s="67">
        <v>599216.66666666663</v>
      </c>
      <c r="AA64" s="67">
        <v>622326.66666666663</v>
      </c>
      <c r="AB64" s="67">
        <v>644851.66666666674</v>
      </c>
      <c r="AC64" s="67">
        <v>813715.15</v>
      </c>
      <c r="AD64" s="67">
        <v>516425</v>
      </c>
      <c r="AE64" s="68" t="e">
        <f>NA()</f>
        <v>#N/A</v>
      </c>
      <c r="AF64" s="68" t="e">
        <f>NA()</f>
        <v>#N/A</v>
      </c>
      <c r="AG64" s="68" t="e">
        <f>NA()</f>
        <v>#N/A</v>
      </c>
      <c r="AH64" s="68" t="e">
        <f>NA()</f>
        <v>#N/A</v>
      </c>
      <c r="AI64" s="68" t="e">
        <f>NA()</f>
        <v>#N/A</v>
      </c>
      <c r="AJ64" s="68" t="e">
        <f>NA()</f>
        <v>#N/A</v>
      </c>
      <c r="AK64" s="68" t="e">
        <f>NA()</f>
        <v>#N/A</v>
      </c>
      <c r="AL64" s="68" t="e">
        <f>NA()</f>
        <v>#N/A</v>
      </c>
      <c r="AM64" s="68" t="e">
        <f>NA()</f>
        <v>#N/A</v>
      </c>
      <c r="AN64" s="68" t="e">
        <f>NA()</f>
        <v>#N/A</v>
      </c>
      <c r="AO64" s="68" t="e">
        <f>NA()</f>
        <v>#N/A</v>
      </c>
      <c r="AP64" s="63"/>
    </row>
    <row r="65" spans="2:42" x14ac:dyDescent="0.25">
      <c r="B65" s="64"/>
      <c r="C65" s="65"/>
      <c r="D65" s="66" t="s">
        <v>804</v>
      </c>
      <c r="E65" s="67" t="s">
        <v>403</v>
      </c>
      <c r="F65" s="68" t="e">
        <f>NA()</f>
        <v>#N/A</v>
      </c>
      <c r="G65" s="68" t="e">
        <f>NA()</f>
        <v>#N/A</v>
      </c>
      <c r="H65" s="68" t="e">
        <f>NA()</f>
        <v>#N/A</v>
      </c>
      <c r="I65" s="68" t="e">
        <f>NA()</f>
        <v>#N/A</v>
      </c>
      <c r="J65" s="68" t="e">
        <f>NA()</f>
        <v>#N/A</v>
      </c>
      <c r="K65" s="68" t="e">
        <f>NA()</f>
        <v>#N/A</v>
      </c>
      <c r="L65" s="68" t="e">
        <f>NA()</f>
        <v>#N/A</v>
      </c>
      <c r="M65" s="68" t="e">
        <f>NA()</f>
        <v>#N/A</v>
      </c>
      <c r="N65" s="68" t="e">
        <f>NA()</f>
        <v>#N/A</v>
      </c>
      <c r="O65" s="67">
        <v>758938.33333333337</v>
      </c>
      <c r="P65" s="67">
        <v>733057.83333333337</v>
      </c>
      <c r="Q65" s="67">
        <v>844780</v>
      </c>
      <c r="R65" s="67">
        <v>672136.66666666663</v>
      </c>
      <c r="S65" s="67">
        <v>716885</v>
      </c>
      <c r="T65" s="67">
        <v>735795</v>
      </c>
      <c r="U65" s="67">
        <v>707520</v>
      </c>
      <c r="V65" s="67">
        <v>742016.66666666674</v>
      </c>
      <c r="W65" s="67">
        <v>737433.33333333326</v>
      </c>
      <c r="X65" s="67">
        <v>864698.33333333326</v>
      </c>
      <c r="Y65" s="67">
        <v>857088.33333333326</v>
      </c>
      <c r="Z65" s="67">
        <v>836383.33333333326</v>
      </c>
      <c r="AA65" s="67">
        <v>958138.33333333326</v>
      </c>
      <c r="AB65" s="67">
        <v>903016.66666666674</v>
      </c>
      <c r="AC65" s="67">
        <v>974216.66666666663</v>
      </c>
      <c r="AD65" s="67">
        <v>752288.33333333337</v>
      </c>
      <c r="AE65" s="68" t="e">
        <f>NA()</f>
        <v>#N/A</v>
      </c>
      <c r="AF65" s="68" t="e">
        <f>NA()</f>
        <v>#N/A</v>
      </c>
      <c r="AG65" s="68" t="e">
        <f>NA()</f>
        <v>#N/A</v>
      </c>
      <c r="AH65" s="68" t="e">
        <f>NA()</f>
        <v>#N/A</v>
      </c>
      <c r="AI65" s="68" t="e">
        <f>NA()</f>
        <v>#N/A</v>
      </c>
      <c r="AJ65" s="68" t="e">
        <f>NA()</f>
        <v>#N/A</v>
      </c>
      <c r="AK65" s="68" t="e">
        <f>NA()</f>
        <v>#N/A</v>
      </c>
      <c r="AL65" s="68" t="e">
        <f>NA()</f>
        <v>#N/A</v>
      </c>
      <c r="AM65" s="68" t="e">
        <f>NA()</f>
        <v>#N/A</v>
      </c>
      <c r="AN65" s="68" t="e">
        <f>NA()</f>
        <v>#N/A</v>
      </c>
      <c r="AO65" s="68" t="e">
        <f>NA()</f>
        <v>#N/A</v>
      </c>
      <c r="AP65" s="63"/>
    </row>
    <row r="66" spans="2:42" x14ac:dyDescent="0.25">
      <c r="B66" s="64"/>
      <c r="C66" s="65"/>
      <c r="D66" s="66" t="s">
        <v>805</v>
      </c>
      <c r="E66" s="67" t="s">
        <v>404</v>
      </c>
      <c r="F66" s="68" t="e">
        <f>NA()</f>
        <v>#N/A</v>
      </c>
      <c r="G66" s="68" t="e">
        <f>NA()</f>
        <v>#N/A</v>
      </c>
      <c r="H66" s="68" t="e">
        <f>NA()</f>
        <v>#N/A</v>
      </c>
      <c r="I66" s="68" t="e">
        <f>NA()</f>
        <v>#N/A</v>
      </c>
      <c r="J66" s="68" t="e">
        <f>NA()</f>
        <v>#N/A</v>
      </c>
      <c r="K66" s="68" t="e">
        <f>NA()</f>
        <v>#N/A</v>
      </c>
      <c r="L66" s="68" t="e">
        <f>NA()</f>
        <v>#N/A</v>
      </c>
      <c r="M66" s="68" t="e">
        <f>NA()</f>
        <v>#N/A</v>
      </c>
      <c r="N66" s="68" t="e">
        <f>NA()</f>
        <v>#N/A</v>
      </c>
      <c r="O66" s="67">
        <v>656686.66666666663</v>
      </c>
      <c r="P66" s="67">
        <v>632869.00000000012</v>
      </c>
      <c r="Q66" s="67">
        <v>716438.33333333337</v>
      </c>
      <c r="R66" s="67">
        <v>559408.33333333337</v>
      </c>
      <c r="S66" s="67">
        <v>550633.33333333337</v>
      </c>
      <c r="T66" s="67">
        <v>708495</v>
      </c>
      <c r="U66" s="67">
        <v>706301.66666666663</v>
      </c>
      <c r="V66" s="67">
        <v>690498.33333333337</v>
      </c>
      <c r="W66" s="67">
        <v>681738.33333333337</v>
      </c>
      <c r="X66" s="67">
        <v>691511.66666666663</v>
      </c>
      <c r="Y66" s="67">
        <v>693853.33333333337</v>
      </c>
      <c r="Z66" s="67">
        <v>706530</v>
      </c>
      <c r="AA66" s="67">
        <v>701765</v>
      </c>
      <c r="AB66" s="67">
        <v>692680</v>
      </c>
      <c r="AC66" s="67">
        <v>827331.75</v>
      </c>
      <c r="AD66" s="67">
        <v>557171.68333333335</v>
      </c>
      <c r="AE66" s="68" t="e">
        <f>NA()</f>
        <v>#N/A</v>
      </c>
      <c r="AF66" s="68" t="e">
        <f>NA()</f>
        <v>#N/A</v>
      </c>
      <c r="AG66" s="68" t="e">
        <f>NA()</f>
        <v>#N/A</v>
      </c>
      <c r="AH66" s="68" t="e">
        <f>NA()</f>
        <v>#N/A</v>
      </c>
      <c r="AI66" s="68" t="e">
        <f>NA()</f>
        <v>#N/A</v>
      </c>
      <c r="AJ66" s="68" t="e">
        <f>NA()</f>
        <v>#N/A</v>
      </c>
      <c r="AK66" s="68" t="e">
        <f>NA()</f>
        <v>#N/A</v>
      </c>
      <c r="AL66" s="68" t="e">
        <f>NA()</f>
        <v>#N/A</v>
      </c>
      <c r="AM66" s="68" t="e">
        <f>NA()</f>
        <v>#N/A</v>
      </c>
      <c r="AN66" s="68" t="e">
        <f>NA()</f>
        <v>#N/A</v>
      </c>
      <c r="AO66" s="68" t="e">
        <f>NA()</f>
        <v>#N/A</v>
      </c>
      <c r="AP66" s="63"/>
    </row>
    <row r="67" spans="2:42" x14ac:dyDescent="0.25">
      <c r="B67" s="64"/>
      <c r="C67" s="65"/>
      <c r="D67" s="66" t="s">
        <v>362</v>
      </c>
      <c r="E67" s="67" t="s">
        <v>405</v>
      </c>
      <c r="F67" s="68" t="e">
        <f>NA()</f>
        <v>#N/A</v>
      </c>
      <c r="G67" s="68" t="e">
        <f>NA()</f>
        <v>#N/A</v>
      </c>
      <c r="H67" s="68" t="e">
        <f>NA()</f>
        <v>#N/A</v>
      </c>
      <c r="I67" s="68" t="e">
        <f>NA()</f>
        <v>#N/A</v>
      </c>
      <c r="J67" s="68" t="e">
        <f>NA()</f>
        <v>#N/A</v>
      </c>
      <c r="K67" s="68" t="e">
        <f>NA()</f>
        <v>#N/A</v>
      </c>
      <c r="L67" s="68" t="e">
        <f>NA()</f>
        <v>#N/A</v>
      </c>
      <c r="M67" s="68" t="e">
        <f>NA()</f>
        <v>#N/A</v>
      </c>
      <c r="N67" s="68" t="e">
        <f>NA()</f>
        <v>#N/A</v>
      </c>
      <c r="O67" s="67">
        <v>751856.66666666663</v>
      </c>
      <c r="P67" s="67">
        <v>715218.66666666674</v>
      </c>
      <c r="Q67" s="67">
        <v>881960</v>
      </c>
      <c r="R67" s="67">
        <v>652148.33333333337</v>
      </c>
      <c r="S67" s="67">
        <v>726273.33333333326</v>
      </c>
      <c r="T67" s="67">
        <v>697743.33333333326</v>
      </c>
      <c r="U67" s="67">
        <v>560378.33333333337</v>
      </c>
      <c r="V67" s="67">
        <v>604296.66666666663</v>
      </c>
      <c r="W67" s="67">
        <v>629718.33333333326</v>
      </c>
      <c r="X67" s="67">
        <v>700958.33333333337</v>
      </c>
      <c r="Y67" s="67">
        <v>679646.66666666663</v>
      </c>
      <c r="Z67" s="67">
        <v>675641.66666666663</v>
      </c>
      <c r="AA67" s="67">
        <v>721113.33333333326</v>
      </c>
      <c r="AB67" s="67">
        <v>630636.66666666663</v>
      </c>
      <c r="AC67" s="67">
        <v>783440.04999999993</v>
      </c>
      <c r="AD67" s="67">
        <v>596370</v>
      </c>
      <c r="AE67" s="68" t="e">
        <f>NA()</f>
        <v>#N/A</v>
      </c>
      <c r="AF67" s="68" t="e">
        <f>NA()</f>
        <v>#N/A</v>
      </c>
      <c r="AG67" s="68" t="e">
        <f>NA()</f>
        <v>#N/A</v>
      </c>
      <c r="AH67" s="68" t="e">
        <f>NA()</f>
        <v>#N/A</v>
      </c>
      <c r="AI67" s="68" t="e">
        <f>NA()</f>
        <v>#N/A</v>
      </c>
      <c r="AJ67" s="68" t="e">
        <f>NA()</f>
        <v>#N/A</v>
      </c>
      <c r="AK67" s="68" t="e">
        <f>NA()</f>
        <v>#N/A</v>
      </c>
      <c r="AL67" s="68" t="e">
        <f>NA()</f>
        <v>#N/A</v>
      </c>
      <c r="AM67" s="68" t="e">
        <f>NA()</f>
        <v>#N/A</v>
      </c>
      <c r="AN67" s="68" t="e">
        <f>NA()</f>
        <v>#N/A</v>
      </c>
      <c r="AO67" s="68" t="e">
        <f>NA()</f>
        <v>#N/A</v>
      </c>
      <c r="AP67" s="63"/>
    </row>
    <row r="68" spans="2:42" x14ac:dyDescent="0.25">
      <c r="B68" s="64"/>
      <c r="C68" s="65"/>
      <c r="D68" s="66" t="s">
        <v>806</v>
      </c>
      <c r="E68" s="67" t="s">
        <v>406</v>
      </c>
      <c r="F68" s="68" t="e">
        <f>NA()</f>
        <v>#N/A</v>
      </c>
      <c r="G68" s="68" t="e">
        <f>NA()</f>
        <v>#N/A</v>
      </c>
      <c r="H68" s="68" t="e">
        <f>NA()</f>
        <v>#N/A</v>
      </c>
      <c r="I68" s="68" t="e">
        <f>NA()</f>
        <v>#N/A</v>
      </c>
      <c r="J68" s="68" t="e">
        <f>NA()</f>
        <v>#N/A</v>
      </c>
      <c r="K68" s="68" t="e">
        <f>NA()</f>
        <v>#N/A</v>
      </c>
      <c r="L68" s="68" t="e">
        <f>NA()</f>
        <v>#N/A</v>
      </c>
      <c r="M68" s="68" t="e">
        <f>NA()</f>
        <v>#N/A</v>
      </c>
      <c r="N68" s="68" t="e">
        <f>NA()</f>
        <v>#N/A</v>
      </c>
      <c r="O68" s="67">
        <v>918939.91666666651</v>
      </c>
      <c r="P68" s="67">
        <v>966519</v>
      </c>
      <c r="Q68" s="67">
        <v>1128969.8333333333</v>
      </c>
      <c r="R68" s="67">
        <v>814408.33333333326</v>
      </c>
      <c r="S68" s="67">
        <v>936813.33333333337</v>
      </c>
      <c r="T68" s="67">
        <v>941496.66666666674</v>
      </c>
      <c r="U68" s="67">
        <v>790281.66666666663</v>
      </c>
      <c r="V68" s="67">
        <v>755558.33333333337</v>
      </c>
      <c r="W68" s="67">
        <v>807405</v>
      </c>
      <c r="X68" s="67">
        <v>864315</v>
      </c>
      <c r="Y68" s="67">
        <v>862288.33333333337</v>
      </c>
      <c r="Z68" s="67">
        <v>810656.66666666663</v>
      </c>
      <c r="AA68" s="67">
        <v>887834.99999999988</v>
      </c>
      <c r="AB68" s="67">
        <v>786093.33333333326</v>
      </c>
      <c r="AC68" s="67">
        <v>1102761.8333333333</v>
      </c>
      <c r="AD68" s="67">
        <v>721813.33333333326</v>
      </c>
      <c r="AE68" s="68" t="e">
        <f>NA()</f>
        <v>#N/A</v>
      </c>
      <c r="AF68" s="68" t="e">
        <f>NA()</f>
        <v>#N/A</v>
      </c>
      <c r="AG68" s="68" t="e">
        <f>NA()</f>
        <v>#N/A</v>
      </c>
      <c r="AH68" s="68" t="e">
        <f>NA()</f>
        <v>#N/A</v>
      </c>
      <c r="AI68" s="68" t="e">
        <f>NA()</f>
        <v>#N/A</v>
      </c>
      <c r="AJ68" s="68" t="e">
        <f>NA()</f>
        <v>#N/A</v>
      </c>
      <c r="AK68" s="68" t="e">
        <f>NA()</f>
        <v>#N/A</v>
      </c>
      <c r="AL68" s="68" t="e">
        <f>NA()</f>
        <v>#N/A</v>
      </c>
      <c r="AM68" s="68" t="e">
        <f>NA()</f>
        <v>#N/A</v>
      </c>
      <c r="AN68" s="68" t="e">
        <f>NA()</f>
        <v>#N/A</v>
      </c>
      <c r="AO68" s="68" t="e">
        <f>NA()</f>
        <v>#N/A</v>
      </c>
      <c r="AP68" s="63"/>
    </row>
    <row r="69" spans="2:42" x14ac:dyDescent="0.25">
      <c r="B69" s="64"/>
      <c r="C69" s="65"/>
      <c r="D69" s="66" t="s">
        <v>807</v>
      </c>
      <c r="E69" s="67" t="s">
        <v>407</v>
      </c>
      <c r="F69" s="68" t="e">
        <f>NA()</f>
        <v>#N/A</v>
      </c>
      <c r="G69" s="68" t="e">
        <f>NA()</f>
        <v>#N/A</v>
      </c>
      <c r="H69" s="68" t="e">
        <f>NA()</f>
        <v>#N/A</v>
      </c>
      <c r="I69" s="68" t="e">
        <f>NA()</f>
        <v>#N/A</v>
      </c>
      <c r="J69" s="68" t="e">
        <f>NA()</f>
        <v>#N/A</v>
      </c>
      <c r="K69" s="68" t="e">
        <f>NA()</f>
        <v>#N/A</v>
      </c>
      <c r="L69" s="68" t="e">
        <f>NA()</f>
        <v>#N/A</v>
      </c>
      <c r="M69" s="68" t="e">
        <f>NA()</f>
        <v>#N/A</v>
      </c>
      <c r="N69" s="68" t="e">
        <f>NA()</f>
        <v>#N/A</v>
      </c>
      <c r="O69" s="67">
        <v>254588.33333333334</v>
      </c>
      <c r="P69" s="67">
        <v>245484.5</v>
      </c>
      <c r="Q69" s="67">
        <v>269141.66666666669</v>
      </c>
      <c r="R69" s="67">
        <v>187096.66666666666</v>
      </c>
      <c r="S69" s="67">
        <v>237851.66666666669</v>
      </c>
      <c r="T69" s="67">
        <v>229778.33333333331</v>
      </c>
      <c r="U69" s="67">
        <v>242741.66666666666</v>
      </c>
      <c r="V69" s="67">
        <v>205135</v>
      </c>
      <c r="W69" s="67">
        <v>186951.66666666666</v>
      </c>
      <c r="X69" s="67">
        <v>241576.66666666666</v>
      </c>
      <c r="Y69" s="67">
        <v>221665</v>
      </c>
      <c r="Z69" s="67">
        <v>207876.66666666666</v>
      </c>
      <c r="AA69" s="67">
        <v>244141.66666666666</v>
      </c>
      <c r="AB69" s="67">
        <v>222290.00000000003</v>
      </c>
      <c r="AC69" s="67">
        <v>314016.66666666663</v>
      </c>
      <c r="AD69" s="67">
        <v>218350</v>
      </c>
      <c r="AE69" s="68" t="e">
        <f>NA()</f>
        <v>#N/A</v>
      </c>
      <c r="AF69" s="68" t="e">
        <f>NA()</f>
        <v>#N/A</v>
      </c>
      <c r="AG69" s="68" t="e">
        <f>NA()</f>
        <v>#N/A</v>
      </c>
      <c r="AH69" s="68" t="e">
        <f>NA()</f>
        <v>#N/A</v>
      </c>
      <c r="AI69" s="68" t="e">
        <f>NA()</f>
        <v>#N/A</v>
      </c>
      <c r="AJ69" s="68" t="e">
        <f>NA()</f>
        <v>#N/A</v>
      </c>
      <c r="AK69" s="68" t="e">
        <f>NA()</f>
        <v>#N/A</v>
      </c>
      <c r="AL69" s="68" t="e">
        <f>NA()</f>
        <v>#N/A</v>
      </c>
      <c r="AM69" s="68" t="e">
        <f>NA()</f>
        <v>#N/A</v>
      </c>
      <c r="AN69" s="68" t="e">
        <f>NA()</f>
        <v>#N/A</v>
      </c>
      <c r="AO69" s="68" t="e">
        <f>NA()</f>
        <v>#N/A</v>
      </c>
      <c r="AP69" s="63"/>
    </row>
    <row r="70" spans="2:42" x14ac:dyDescent="0.25">
      <c r="B70" s="64"/>
      <c r="C70" s="65"/>
      <c r="D70" s="66" t="s">
        <v>808</v>
      </c>
      <c r="E70" s="67" t="s">
        <v>408</v>
      </c>
      <c r="F70" s="68" t="e">
        <f>NA()</f>
        <v>#N/A</v>
      </c>
      <c r="G70" s="68" t="e">
        <f>NA()</f>
        <v>#N/A</v>
      </c>
      <c r="H70" s="68" t="e">
        <f>NA()</f>
        <v>#N/A</v>
      </c>
      <c r="I70" s="68" t="e">
        <f>NA()</f>
        <v>#N/A</v>
      </c>
      <c r="J70" s="68" t="e">
        <f>NA()</f>
        <v>#N/A</v>
      </c>
      <c r="K70" s="68" t="e">
        <f>NA()</f>
        <v>#N/A</v>
      </c>
      <c r="L70" s="68" t="e">
        <f>NA()</f>
        <v>#N/A</v>
      </c>
      <c r="M70" s="68" t="e">
        <f>NA()</f>
        <v>#N/A</v>
      </c>
      <c r="N70" s="68" t="e">
        <f>NA()</f>
        <v>#N/A</v>
      </c>
      <c r="O70" s="67">
        <v>501727.49999999994</v>
      </c>
      <c r="P70" s="67">
        <v>480046.66666666669</v>
      </c>
      <c r="Q70" s="67">
        <v>614586.66666666674</v>
      </c>
      <c r="R70" s="67">
        <v>394900</v>
      </c>
      <c r="S70" s="67">
        <v>545623.33333333337</v>
      </c>
      <c r="T70" s="67">
        <v>530930.83333333326</v>
      </c>
      <c r="U70" s="67">
        <v>477654.16666666663</v>
      </c>
      <c r="V70" s="67">
        <v>486830</v>
      </c>
      <c r="W70" s="67">
        <v>438052.5</v>
      </c>
      <c r="X70" s="67">
        <v>514738.33333333337</v>
      </c>
      <c r="Y70" s="67">
        <v>520146.66666666669</v>
      </c>
      <c r="Z70" s="67">
        <v>518633.33333333337</v>
      </c>
      <c r="AA70" s="67">
        <v>545845</v>
      </c>
      <c r="AB70" s="67">
        <v>548038.33333333337</v>
      </c>
      <c r="AC70" s="67">
        <v>716294.33333333326</v>
      </c>
      <c r="AD70" s="67">
        <v>468447.5</v>
      </c>
      <c r="AE70" s="68" t="e">
        <f>NA()</f>
        <v>#N/A</v>
      </c>
      <c r="AF70" s="68" t="e">
        <f>NA()</f>
        <v>#N/A</v>
      </c>
      <c r="AG70" s="68" t="e">
        <f>NA()</f>
        <v>#N/A</v>
      </c>
      <c r="AH70" s="68" t="e">
        <f>NA()</f>
        <v>#N/A</v>
      </c>
      <c r="AI70" s="68" t="e">
        <f>NA()</f>
        <v>#N/A</v>
      </c>
      <c r="AJ70" s="68" t="e">
        <f>NA()</f>
        <v>#N/A</v>
      </c>
      <c r="AK70" s="68" t="e">
        <f>NA()</f>
        <v>#N/A</v>
      </c>
      <c r="AL70" s="68" t="e">
        <f>NA()</f>
        <v>#N/A</v>
      </c>
      <c r="AM70" s="68" t="e">
        <f>NA()</f>
        <v>#N/A</v>
      </c>
      <c r="AN70" s="68" t="e">
        <f>NA()</f>
        <v>#N/A</v>
      </c>
      <c r="AO70" s="68" t="e">
        <f>NA()</f>
        <v>#N/A</v>
      </c>
      <c r="AP70" s="63"/>
    </row>
    <row r="71" spans="2:42" x14ac:dyDescent="0.25">
      <c r="B71" s="64"/>
      <c r="C71" s="65"/>
      <c r="D71" s="66" t="s">
        <v>809</v>
      </c>
      <c r="E71" s="67" t="s">
        <v>409</v>
      </c>
      <c r="F71" s="68" t="e">
        <f>NA()</f>
        <v>#N/A</v>
      </c>
      <c r="G71" s="68" t="e">
        <f>NA()</f>
        <v>#N/A</v>
      </c>
      <c r="H71" s="68" t="e">
        <f>NA()</f>
        <v>#N/A</v>
      </c>
      <c r="I71" s="68" t="e">
        <f>NA()</f>
        <v>#N/A</v>
      </c>
      <c r="J71" s="68" t="e">
        <f>NA()</f>
        <v>#N/A</v>
      </c>
      <c r="K71" s="68" t="e">
        <f>NA()</f>
        <v>#N/A</v>
      </c>
      <c r="L71" s="68" t="e">
        <f>NA()</f>
        <v>#N/A</v>
      </c>
      <c r="M71" s="68" t="e">
        <f>NA()</f>
        <v>#N/A</v>
      </c>
      <c r="N71" s="68" t="e">
        <f>NA()</f>
        <v>#N/A</v>
      </c>
      <c r="O71" s="67">
        <v>619813.33333333326</v>
      </c>
      <c r="P71" s="67">
        <v>499025.49999999994</v>
      </c>
      <c r="Q71" s="67">
        <v>673300</v>
      </c>
      <c r="R71" s="67">
        <v>564215</v>
      </c>
      <c r="S71" s="67">
        <v>672701.5</v>
      </c>
      <c r="T71" s="67">
        <v>658238</v>
      </c>
      <c r="U71" s="67">
        <v>625515</v>
      </c>
      <c r="V71" s="67">
        <v>552403.16666666674</v>
      </c>
      <c r="W71" s="67">
        <v>550877.83333333337</v>
      </c>
      <c r="X71" s="67">
        <v>578107.5</v>
      </c>
      <c r="Y71" s="67">
        <v>666621.66666666674</v>
      </c>
      <c r="Z71" s="67">
        <v>571466.66666666663</v>
      </c>
      <c r="AA71" s="67">
        <v>675306.66666666674</v>
      </c>
      <c r="AB71" s="67">
        <v>617083.33333333337</v>
      </c>
      <c r="AC71" s="67">
        <v>884087.08333333337</v>
      </c>
      <c r="AD71" s="67">
        <v>539705.06666666665</v>
      </c>
      <c r="AE71" s="68" t="e">
        <f>NA()</f>
        <v>#N/A</v>
      </c>
      <c r="AF71" s="68" t="e">
        <f>NA()</f>
        <v>#N/A</v>
      </c>
      <c r="AG71" s="68" t="e">
        <f>NA()</f>
        <v>#N/A</v>
      </c>
      <c r="AH71" s="68" t="e">
        <f>NA()</f>
        <v>#N/A</v>
      </c>
      <c r="AI71" s="68" t="e">
        <f>NA()</f>
        <v>#N/A</v>
      </c>
      <c r="AJ71" s="68" t="e">
        <f>NA()</f>
        <v>#N/A</v>
      </c>
      <c r="AK71" s="68" t="e">
        <f>NA()</f>
        <v>#N/A</v>
      </c>
      <c r="AL71" s="68" t="e">
        <f>NA()</f>
        <v>#N/A</v>
      </c>
      <c r="AM71" s="68" t="e">
        <f>NA()</f>
        <v>#N/A</v>
      </c>
      <c r="AN71" s="68" t="e">
        <f>NA()</f>
        <v>#N/A</v>
      </c>
      <c r="AO71" s="68" t="e">
        <f>NA()</f>
        <v>#N/A</v>
      </c>
      <c r="AP71" s="63"/>
    </row>
    <row r="72" spans="2:42" x14ac:dyDescent="0.25">
      <c r="B72" s="64"/>
      <c r="C72" s="65"/>
      <c r="D72" s="66" t="s">
        <v>364</v>
      </c>
      <c r="E72" s="67" t="s">
        <v>410</v>
      </c>
      <c r="F72" s="68" t="e">
        <f>NA()</f>
        <v>#N/A</v>
      </c>
      <c r="G72" s="68" t="e">
        <f>NA()</f>
        <v>#N/A</v>
      </c>
      <c r="H72" s="68" t="e">
        <f>NA()</f>
        <v>#N/A</v>
      </c>
      <c r="I72" s="68" t="e">
        <f>NA()</f>
        <v>#N/A</v>
      </c>
      <c r="J72" s="68" t="e">
        <f>NA()</f>
        <v>#N/A</v>
      </c>
      <c r="K72" s="68" t="e">
        <f>NA()</f>
        <v>#N/A</v>
      </c>
      <c r="L72" s="68" t="e">
        <f>NA()</f>
        <v>#N/A</v>
      </c>
      <c r="M72" s="68" t="e">
        <f>NA()</f>
        <v>#N/A</v>
      </c>
      <c r="N72" s="68" t="e">
        <f>NA()</f>
        <v>#N/A</v>
      </c>
      <c r="O72" s="67">
        <v>826876.66666666663</v>
      </c>
      <c r="P72" s="67">
        <v>665984.16666666663</v>
      </c>
      <c r="Q72" s="67">
        <v>764705</v>
      </c>
      <c r="R72" s="67">
        <v>590640</v>
      </c>
      <c r="S72" s="67">
        <v>621901.66666666663</v>
      </c>
      <c r="T72" s="67">
        <v>630460</v>
      </c>
      <c r="U72" s="67">
        <v>629795</v>
      </c>
      <c r="V72" s="67">
        <v>612550</v>
      </c>
      <c r="W72" s="67">
        <v>660493.33333333337</v>
      </c>
      <c r="X72" s="67">
        <v>643020</v>
      </c>
      <c r="Y72" s="67">
        <v>628326.66666666663</v>
      </c>
      <c r="Z72" s="67">
        <v>701473.33333333326</v>
      </c>
      <c r="AA72" s="67">
        <v>913743.33333333326</v>
      </c>
      <c r="AB72" s="67">
        <v>719196.66666666663</v>
      </c>
      <c r="AC72" s="67">
        <v>857836.83333333337</v>
      </c>
      <c r="AD72" s="67">
        <v>654761.66666666663</v>
      </c>
      <c r="AE72" s="68" t="e">
        <f>NA()</f>
        <v>#N/A</v>
      </c>
      <c r="AF72" s="68" t="e">
        <f>NA()</f>
        <v>#N/A</v>
      </c>
      <c r="AG72" s="68" t="e">
        <f>NA()</f>
        <v>#N/A</v>
      </c>
      <c r="AH72" s="68" t="e">
        <f>NA()</f>
        <v>#N/A</v>
      </c>
      <c r="AI72" s="68" t="e">
        <f>NA()</f>
        <v>#N/A</v>
      </c>
      <c r="AJ72" s="68" t="e">
        <f>NA()</f>
        <v>#N/A</v>
      </c>
      <c r="AK72" s="68" t="e">
        <f>NA()</f>
        <v>#N/A</v>
      </c>
      <c r="AL72" s="68" t="e">
        <f>NA()</f>
        <v>#N/A</v>
      </c>
      <c r="AM72" s="68" t="e">
        <f>NA()</f>
        <v>#N/A</v>
      </c>
      <c r="AN72" s="68" t="e">
        <f>NA()</f>
        <v>#N/A</v>
      </c>
      <c r="AO72" s="68" t="e">
        <f>NA()</f>
        <v>#N/A</v>
      </c>
      <c r="AP72" s="63"/>
    </row>
    <row r="73" spans="2:42" x14ac:dyDescent="0.25">
      <c r="B73" s="64"/>
      <c r="C73" s="65"/>
      <c r="D73" s="66" t="s">
        <v>810</v>
      </c>
      <c r="E73" s="67" t="s">
        <v>411</v>
      </c>
      <c r="F73" s="68" t="e">
        <f>NA()</f>
        <v>#N/A</v>
      </c>
      <c r="G73" s="68" t="e">
        <f>NA()</f>
        <v>#N/A</v>
      </c>
      <c r="H73" s="68" t="e">
        <f>NA()</f>
        <v>#N/A</v>
      </c>
      <c r="I73" s="68" t="e">
        <f>NA()</f>
        <v>#N/A</v>
      </c>
      <c r="J73" s="68" t="e">
        <f>NA()</f>
        <v>#N/A</v>
      </c>
      <c r="K73" s="68" t="e">
        <f>NA()</f>
        <v>#N/A</v>
      </c>
      <c r="L73" s="68" t="e">
        <f>NA()</f>
        <v>#N/A</v>
      </c>
      <c r="M73" s="68" t="e">
        <f>NA()</f>
        <v>#N/A</v>
      </c>
      <c r="N73" s="68" t="e">
        <f>NA()</f>
        <v>#N/A</v>
      </c>
      <c r="O73" s="67">
        <v>892498.83333333337</v>
      </c>
      <c r="P73" s="67">
        <v>807637.83333333337</v>
      </c>
      <c r="Q73" s="67">
        <v>1007998.3333333334</v>
      </c>
      <c r="R73" s="67">
        <v>766605.00000000012</v>
      </c>
      <c r="S73" s="67">
        <v>814915.00000000012</v>
      </c>
      <c r="T73" s="67">
        <v>796266.66666666674</v>
      </c>
      <c r="U73" s="67">
        <v>744758.33333333326</v>
      </c>
      <c r="V73" s="67">
        <v>768096.66666666663</v>
      </c>
      <c r="W73" s="67">
        <v>833888.33333333326</v>
      </c>
      <c r="X73" s="67">
        <v>907185.00000000012</v>
      </c>
      <c r="Y73" s="67">
        <v>860488.33333333326</v>
      </c>
      <c r="Z73" s="67">
        <v>848910.00000000012</v>
      </c>
      <c r="AA73" s="67">
        <v>923300</v>
      </c>
      <c r="AB73" s="67">
        <v>815971.66666666663</v>
      </c>
      <c r="AC73" s="67">
        <v>973745.11666666646</v>
      </c>
      <c r="AD73" s="67">
        <v>708571.66666666663</v>
      </c>
      <c r="AE73" s="68" t="e">
        <f>NA()</f>
        <v>#N/A</v>
      </c>
      <c r="AF73" s="68" t="e">
        <f>NA()</f>
        <v>#N/A</v>
      </c>
      <c r="AG73" s="68" t="e">
        <f>NA()</f>
        <v>#N/A</v>
      </c>
      <c r="AH73" s="68" t="e">
        <f>NA()</f>
        <v>#N/A</v>
      </c>
      <c r="AI73" s="68" t="e">
        <f>NA()</f>
        <v>#N/A</v>
      </c>
      <c r="AJ73" s="68" t="e">
        <f>NA()</f>
        <v>#N/A</v>
      </c>
      <c r="AK73" s="68" t="e">
        <f>NA()</f>
        <v>#N/A</v>
      </c>
      <c r="AL73" s="68" t="e">
        <f>NA()</f>
        <v>#N/A</v>
      </c>
      <c r="AM73" s="68" t="e">
        <f>NA()</f>
        <v>#N/A</v>
      </c>
      <c r="AN73" s="68" t="e">
        <f>NA()</f>
        <v>#N/A</v>
      </c>
      <c r="AO73" s="68" t="e">
        <f>NA()</f>
        <v>#N/A</v>
      </c>
      <c r="AP73" s="63"/>
    </row>
    <row r="74" spans="2:42" x14ac:dyDescent="0.25">
      <c r="B74" s="64"/>
      <c r="C74" s="65"/>
      <c r="D74" s="66" t="s">
        <v>811</v>
      </c>
      <c r="E74" s="67" t="s">
        <v>412</v>
      </c>
      <c r="F74" s="68" t="e">
        <f>NA()</f>
        <v>#N/A</v>
      </c>
      <c r="G74" s="68" t="e">
        <f>NA()</f>
        <v>#N/A</v>
      </c>
      <c r="H74" s="68" t="e">
        <f>NA()</f>
        <v>#N/A</v>
      </c>
      <c r="I74" s="68" t="e">
        <f>NA()</f>
        <v>#N/A</v>
      </c>
      <c r="J74" s="68" t="e">
        <f>NA()</f>
        <v>#N/A</v>
      </c>
      <c r="K74" s="68" t="e">
        <f>NA()</f>
        <v>#N/A</v>
      </c>
      <c r="L74" s="68" t="e">
        <f>NA()</f>
        <v>#N/A</v>
      </c>
      <c r="M74" s="68" t="e">
        <f>NA()</f>
        <v>#N/A</v>
      </c>
      <c r="N74" s="68" t="e">
        <f>NA()</f>
        <v>#N/A</v>
      </c>
      <c r="O74" s="67">
        <v>783894.99999999988</v>
      </c>
      <c r="P74" s="67">
        <v>636143.83333333326</v>
      </c>
      <c r="Q74" s="67">
        <v>898346.66666666674</v>
      </c>
      <c r="R74" s="67">
        <v>634441.66666666663</v>
      </c>
      <c r="S74" s="67">
        <v>596651.66666666663</v>
      </c>
      <c r="T74" s="67">
        <v>650733.33333333337</v>
      </c>
      <c r="U74" s="67">
        <v>652265</v>
      </c>
      <c r="V74" s="67">
        <v>589933.33333333337</v>
      </c>
      <c r="W74" s="67">
        <v>656066.66666666663</v>
      </c>
      <c r="X74" s="67">
        <v>607620</v>
      </c>
      <c r="Y74" s="67">
        <v>604608.33333333337</v>
      </c>
      <c r="Z74" s="67">
        <v>710700</v>
      </c>
      <c r="AA74" s="67">
        <v>810593.33333333326</v>
      </c>
      <c r="AB74" s="67">
        <v>785496.66666666674</v>
      </c>
      <c r="AC74" s="67">
        <v>853988.39999999991</v>
      </c>
      <c r="AD74" s="67">
        <v>690171.66666666663</v>
      </c>
      <c r="AE74" s="68" t="e">
        <f>NA()</f>
        <v>#N/A</v>
      </c>
      <c r="AF74" s="68" t="e">
        <f>NA()</f>
        <v>#N/A</v>
      </c>
      <c r="AG74" s="68" t="e">
        <f>NA()</f>
        <v>#N/A</v>
      </c>
      <c r="AH74" s="68" t="e">
        <f>NA()</f>
        <v>#N/A</v>
      </c>
      <c r="AI74" s="68" t="e">
        <f>NA()</f>
        <v>#N/A</v>
      </c>
      <c r="AJ74" s="68" t="e">
        <f>NA()</f>
        <v>#N/A</v>
      </c>
      <c r="AK74" s="68" t="e">
        <f>NA()</f>
        <v>#N/A</v>
      </c>
      <c r="AL74" s="68" t="e">
        <f>NA()</f>
        <v>#N/A</v>
      </c>
      <c r="AM74" s="68" t="e">
        <f>NA()</f>
        <v>#N/A</v>
      </c>
      <c r="AN74" s="68" t="e">
        <f>NA()</f>
        <v>#N/A</v>
      </c>
      <c r="AO74" s="68" t="e">
        <f>NA()</f>
        <v>#N/A</v>
      </c>
      <c r="AP74" s="63"/>
    </row>
    <row r="75" spans="2:42" x14ac:dyDescent="0.25">
      <c r="B75" s="64"/>
      <c r="C75" s="65"/>
      <c r="D75" s="66" t="s">
        <v>812</v>
      </c>
      <c r="E75" s="67" t="s">
        <v>413</v>
      </c>
      <c r="F75" s="68" t="e">
        <f>NA()</f>
        <v>#N/A</v>
      </c>
      <c r="G75" s="68" t="e">
        <f>NA()</f>
        <v>#N/A</v>
      </c>
      <c r="H75" s="68" t="e">
        <f>NA()</f>
        <v>#N/A</v>
      </c>
      <c r="I75" s="68" t="e">
        <f>NA()</f>
        <v>#N/A</v>
      </c>
      <c r="J75" s="68" t="e">
        <f>NA()</f>
        <v>#N/A</v>
      </c>
      <c r="K75" s="68" t="e">
        <f>NA()</f>
        <v>#N/A</v>
      </c>
      <c r="L75" s="68" t="e">
        <f>NA()</f>
        <v>#N/A</v>
      </c>
      <c r="M75" s="68" t="e">
        <f>NA()</f>
        <v>#N/A</v>
      </c>
      <c r="N75" s="68" t="e">
        <f>NA()</f>
        <v>#N/A</v>
      </c>
      <c r="O75" s="67">
        <v>874264.83333333337</v>
      </c>
      <c r="P75" s="67">
        <v>780049.66666666663</v>
      </c>
      <c r="Q75" s="67">
        <v>897993.83333333337</v>
      </c>
      <c r="R75" s="67">
        <v>593233.33333333337</v>
      </c>
      <c r="S75" s="67">
        <v>799650</v>
      </c>
      <c r="T75" s="67">
        <v>797783.33333333326</v>
      </c>
      <c r="U75" s="67">
        <v>665936.66666666663</v>
      </c>
      <c r="V75" s="67">
        <v>685581.66666666674</v>
      </c>
      <c r="W75" s="67">
        <v>728338.33333333337</v>
      </c>
      <c r="X75" s="67">
        <v>752518.33333333337</v>
      </c>
      <c r="Y75" s="67">
        <v>805568.33333333337</v>
      </c>
      <c r="Z75" s="67">
        <v>748894.99999999988</v>
      </c>
      <c r="AA75" s="67">
        <v>815583.33333333337</v>
      </c>
      <c r="AB75" s="67">
        <v>726441.66666666674</v>
      </c>
      <c r="AC75" s="67">
        <v>811181.70000000007</v>
      </c>
      <c r="AD75" s="67">
        <v>623611.66666666663</v>
      </c>
      <c r="AE75" s="68" t="e">
        <f>NA()</f>
        <v>#N/A</v>
      </c>
      <c r="AF75" s="68" t="e">
        <f>NA()</f>
        <v>#N/A</v>
      </c>
      <c r="AG75" s="68" t="e">
        <f>NA()</f>
        <v>#N/A</v>
      </c>
      <c r="AH75" s="68" t="e">
        <f>NA()</f>
        <v>#N/A</v>
      </c>
      <c r="AI75" s="68" t="e">
        <f>NA()</f>
        <v>#N/A</v>
      </c>
      <c r="AJ75" s="68" t="e">
        <f>NA()</f>
        <v>#N/A</v>
      </c>
      <c r="AK75" s="68" t="e">
        <f>NA()</f>
        <v>#N/A</v>
      </c>
      <c r="AL75" s="68" t="e">
        <f>NA()</f>
        <v>#N/A</v>
      </c>
      <c r="AM75" s="68" t="e">
        <f>NA()</f>
        <v>#N/A</v>
      </c>
      <c r="AN75" s="68" t="e">
        <f>NA()</f>
        <v>#N/A</v>
      </c>
      <c r="AO75" s="68" t="e">
        <f>NA()</f>
        <v>#N/A</v>
      </c>
      <c r="AP75" s="63"/>
    </row>
    <row r="76" spans="2:42" x14ac:dyDescent="0.25">
      <c r="B76" s="64"/>
      <c r="C76" s="65"/>
      <c r="D76" s="66" t="s">
        <v>813</v>
      </c>
      <c r="E76" s="67" t="s">
        <v>720</v>
      </c>
      <c r="F76" s="68" t="e">
        <f>NA()</f>
        <v>#N/A</v>
      </c>
      <c r="G76" s="68" t="e">
        <f>NA()</f>
        <v>#N/A</v>
      </c>
      <c r="H76" s="68" t="e">
        <f>NA()</f>
        <v>#N/A</v>
      </c>
      <c r="I76" s="68" t="e">
        <f>NA()</f>
        <v>#N/A</v>
      </c>
      <c r="J76" s="68" t="e">
        <f>NA()</f>
        <v>#N/A</v>
      </c>
      <c r="K76" s="68" t="e">
        <f>NA()</f>
        <v>#N/A</v>
      </c>
      <c r="L76" s="68" t="e">
        <f>NA()</f>
        <v>#N/A</v>
      </c>
      <c r="M76" s="68" t="e">
        <f>NA()</f>
        <v>#N/A</v>
      </c>
      <c r="N76" s="68" t="e">
        <f>NA()</f>
        <v>#N/A</v>
      </c>
      <c r="O76" s="67">
        <v>431805.00000000006</v>
      </c>
      <c r="P76" s="67">
        <v>403988.50000000006</v>
      </c>
      <c r="Q76" s="67">
        <v>567013</v>
      </c>
      <c r="R76" s="67">
        <v>363228.33333333331</v>
      </c>
      <c r="S76" s="67">
        <v>333028.33333333331</v>
      </c>
      <c r="T76" s="67">
        <v>395425</v>
      </c>
      <c r="U76" s="67">
        <v>476791.66666666669</v>
      </c>
      <c r="V76" s="67">
        <v>469750</v>
      </c>
      <c r="W76" s="67">
        <v>575171.66666666663</v>
      </c>
      <c r="X76" s="67">
        <v>571841.66666666663</v>
      </c>
      <c r="Y76" s="67">
        <v>713578.33333333337</v>
      </c>
      <c r="Z76" s="67">
        <v>410720</v>
      </c>
      <c r="AA76" s="67">
        <v>410985.00000000006</v>
      </c>
      <c r="AB76" s="67">
        <v>372434.99999999994</v>
      </c>
      <c r="AC76" s="67">
        <v>512330.16666666663</v>
      </c>
      <c r="AD76" s="67">
        <v>322295</v>
      </c>
      <c r="AE76" s="68" t="e">
        <f>NA()</f>
        <v>#N/A</v>
      </c>
      <c r="AF76" s="68" t="e">
        <f>NA()</f>
        <v>#N/A</v>
      </c>
      <c r="AG76" s="68" t="e">
        <f>NA()</f>
        <v>#N/A</v>
      </c>
      <c r="AH76" s="68" t="e">
        <f>NA()</f>
        <v>#N/A</v>
      </c>
      <c r="AI76" s="68" t="e">
        <f>NA()</f>
        <v>#N/A</v>
      </c>
      <c r="AJ76" s="68" t="e">
        <f>NA()</f>
        <v>#N/A</v>
      </c>
      <c r="AK76" s="68" t="e">
        <f>NA()</f>
        <v>#N/A</v>
      </c>
      <c r="AL76" s="68" t="e">
        <f>NA()</f>
        <v>#N/A</v>
      </c>
      <c r="AM76" s="68" t="e">
        <f>NA()</f>
        <v>#N/A</v>
      </c>
      <c r="AN76" s="68" t="e">
        <f>NA()</f>
        <v>#N/A</v>
      </c>
      <c r="AO76" s="68" t="e">
        <f>NA()</f>
        <v>#N/A</v>
      </c>
      <c r="AP76" s="63"/>
    </row>
    <row r="77" spans="2:42" x14ac:dyDescent="0.25">
      <c r="B77" s="64"/>
      <c r="C77" s="65"/>
      <c r="D77" s="66" t="s">
        <v>814</v>
      </c>
      <c r="E77" s="67" t="s">
        <v>721</v>
      </c>
      <c r="F77" s="68" t="e">
        <f>NA()</f>
        <v>#N/A</v>
      </c>
      <c r="G77" s="68" t="e">
        <f>NA()</f>
        <v>#N/A</v>
      </c>
      <c r="H77" s="68" t="e">
        <f>NA()</f>
        <v>#N/A</v>
      </c>
      <c r="I77" s="68" t="e">
        <f>NA()</f>
        <v>#N/A</v>
      </c>
      <c r="J77" s="68" t="e">
        <f>NA()</f>
        <v>#N/A</v>
      </c>
      <c r="K77" s="68" t="e">
        <f>NA()</f>
        <v>#N/A</v>
      </c>
      <c r="L77" s="68" t="e">
        <f>NA()</f>
        <v>#N/A</v>
      </c>
      <c r="M77" s="68" t="e">
        <f>NA()</f>
        <v>#N/A</v>
      </c>
      <c r="N77" s="68" t="e">
        <f>NA()</f>
        <v>#N/A</v>
      </c>
      <c r="O77" s="67">
        <v>676178.33333333337</v>
      </c>
      <c r="P77" s="67">
        <v>615932.66666666663</v>
      </c>
      <c r="Q77" s="67">
        <v>924850.83333333337</v>
      </c>
      <c r="R77" s="67">
        <v>609855</v>
      </c>
      <c r="S77" s="67">
        <v>658831.66666666663</v>
      </c>
      <c r="T77" s="67">
        <v>708625</v>
      </c>
      <c r="U77" s="67">
        <v>636995</v>
      </c>
      <c r="V77" s="67">
        <v>730055</v>
      </c>
      <c r="W77" s="67">
        <v>641150</v>
      </c>
      <c r="X77" s="67">
        <v>668800</v>
      </c>
      <c r="Y77" s="67">
        <v>702666.66666666674</v>
      </c>
      <c r="Z77" s="67">
        <v>650116.66666666663</v>
      </c>
      <c r="AA77" s="67">
        <v>738000</v>
      </c>
      <c r="AB77" s="67">
        <v>692000</v>
      </c>
      <c r="AC77" s="67">
        <v>1026583.5</v>
      </c>
      <c r="AD77" s="67">
        <v>608366.66666666663</v>
      </c>
      <c r="AE77" s="68" t="e">
        <f>NA()</f>
        <v>#N/A</v>
      </c>
      <c r="AF77" s="68" t="e">
        <f>NA()</f>
        <v>#N/A</v>
      </c>
      <c r="AG77" s="68" t="e">
        <f>NA()</f>
        <v>#N/A</v>
      </c>
      <c r="AH77" s="68" t="e">
        <f>NA()</f>
        <v>#N/A</v>
      </c>
      <c r="AI77" s="68" t="e">
        <f>NA()</f>
        <v>#N/A</v>
      </c>
      <c r="AJ77" s="68" t="e">
        <f>NA()</f>
        <v>#N/A</v>
      </c>
      <c r="AK77" s="68" t="e">
        <f>NA()</f>
        <v>#N/A</v>
      </c>
      <c r="AL77" s="68" t="e">
        <f>NA()</f>
        <v>#N/A</v>
      </c>
      <c r="AM77" s="68" t="e">
        <f>NA()</f>
        <v>#N/A</v>
      </c>
      <c r="AN77" s="68" t="e">
        <f>NA()</f>
        <v>#N/A</v>
      </c>
      <c r="AO77" s="68" t="e">
        <f>NA()</f>
        <v>#N/A</v>
      </c>
      <c r="AP77" s="63"/>
    </row>
    <row r="78" spans="2:42" s="72" customFormat="1" x14ac:dyDescent="0.25">
      <c r="B78" s="64"/>
      <c r="C78" s="65"/>
      <c r="D78" s="69" t="s">
        <v>414</v>
      </c>
      <c r="E78" s="65" t="s">
        <v>276</v>
      </c>
      <c r="F78" s="70" t="e">
        <f t="shared" ref="F78:AO78" si="0">SUM(F3:F77)</f>
        <v>#N/A</v>
      </c>
      <c r="G78" s="70" t="e">
        <f t="shared" si="0"/>
        <v>#N/A</v>
      </c>
      <c r="H78" s="70" t="e">
        <f t="shared" si="0"/>
        <v>#N/A</v>
      </c>
      <c r="I78" s="70" t="e">
        <f t="shared" si="0"/>
        <v>#N/A</v>
      </c>
      <c r="J78" s="70" t="e">
        <f t="shared" si="0"/>
        <v>#N/A</v>
      </c>
      <c r="K78" s="70" t="e">
        <f t="shared" si="0"/>
        <v>#N/A</v>
      </c>
      <c r="L78" s="70" t="e">
        <f t="shared" si="0"/>
        <v>#N/A</v>
      </c>
      <c r="M78" s="70" t="e">
        <f t="shared" si="0"/>
        <v>#N/A</v>
      </c>
      <c r="N78" s="70" t="e">
        <f t="shared" si="0"/>
        <v>#N/A</v>
      </c>
      <c r="O78" s="67">
        <f t="shared" ref="O78:AD78" si="1">((SUM(O3:O77))/210)*350</f>
        <v>117795497.11111112</v>
      </c>
      <c r="P78" s="67">
        <f t="shared" si="1"/>
        <v>108574556.75000003</v>
      </c>
      <c r="Q78" s="67">
        <f t="shared" si="1"/>
        <v>129432802.8888889</v>
      </c>
      <c r="R78" s="67">
        <f t="shared" si="1"/>
        <v>95272134.305555567</v>
      </c>
      <c r="S78" s="67">
        <f t="shared" si="1"/>
        <v>102291660.5</v>
      </c>
      <c r="T78" s="67">
        <f t="shared" si="1"/>
        <v>105841461.02777776</v>
      </c>
      <c r="U78" s="67">
        <f t="shared" si="1"/>
        <v>100009051.94444442</v>
      </c>
      <c r="V78" s="67">
        <f t="shared" si="1"/>
        <v>101615398.38888887</v>
      </c>
      <c r="W78" s="67">
        <f t="shared" si="1"/>
        <v>110252664.55555557</v>
      </c>
      <c r="X78" s="67">
        <f t="shared" si="1"/>
        <v>117708945.30555557</v>
      </c>
      <c r="Y78" s="67">
        <f t="shared" si="1"/>
        <v>117777341.61111106</v>
      </c>
      <c r="Z78" s="67">
        <f t="shared" si="1"/>
        <v>108412775.77777779</v>
      </c>
      <c r="AA78" s="67">
        <f t="shared" si="1"/>
        <v>121172423.44444443</v>
      </c>
      <c r="AB78" s="67">
        <f t="shared" si="1"/>
        <v>110016707.83333331</v>
      </c>
      <c r="AC78" s="67">
        <f t="shared" si="1"/>
        <v>132191655.83333333</v>
      </c>
      <c r="AD78" s="67">
        <f t="shared" si="1"/>
        <v>94719960.666666657</v>
      </c>
      <c r="AE78" s="70" t="e">
        <f t="shared" si="0"/>
        <v>#N/A</v>
      </c>
      <c r="AF78" s="70" t="e">
        <f t="shared" si="0"/>
        <v>#N/A</v>
      </c>
      <c r="AG78" s="70" t="e">
        <f t="shared" si="0"/>
        <v>#N/A</v>
      </c>
      <c r="AH78" s="70" t="e">
        <f t="shared" si="0"/>
        <v>#N/A</v>
      </c>
      <c r="AI78" s="70" t="e">
        <f t="shared" si="0"/>
        <v>#N/A</v>
      </c>
      <c r="AJ78" s="70" t="e">
        <f t="shared" si="0"/>
        <v>#N/A</v>
      </c>
      <c r="AK78" s="70" t="e">
        <f t="shared" si="0"/>
        <v>#N/A</v>
      </c>
      <c r="AL78" s="70" t="e">
        <f t="shared" si="0"/>
        <v>#N/A</v>
      </c>
      <c r="AM78" s="70" t="e">
        <f t="shared" si="0"/>
        <v>#N/A</v>
      </c>
      <c r="AN78" s="70" t="e">
        <f t="shared" si="0"/>
        <v>#N/A</v>
      </c>
      <c r="AO78" s="70" t="e">
        <f t="shared" si="0"/>
        <v>#N/A</v>
      </c>
      <c r="AP78" s="71"/>
    </row>
    <row r="79" spans="2:42" x14ac:dyDescent="0.25">
      <c r="B79" s="64"/>
      <c r="C79" s="65" t="s">
        <v>415</v>
      </c>
      <c r="D79" s="66" t="s">
        <v>769</v>
      </c>
      <c r="E79" s="67" t="s">
        <v>416</v>
      </c>
      <c r="F79" s="68" t="e">
        <f>NA()</f>
        <v>#N/A</v>
      </c>
      <c r="G79" s="68" t="e">
        <f>NA()</f>
        <v>#N/A</v>
      </c>
      <c r="H79" s="68" t="e">
        <f>NA()</f>
        <v>#N/A</v>
      </c>
      <c r="I79" s="68" t="e">
        <f>NA()</f>
        <v>#N/A</v>
      </c>
      <c r="J79" s="68" t="e">
        <f>NA()</f>
        <v>#N/A</v>
      </c>
      <c r="K79" s="68" t="e">
        <f>NA()</f>
        <v>#N/A</v>
      </c>
      <c r="L79" s="68" t="e">
        <f>NA()</f>
        <v>#N/A</v>
      </c>
      <c r="M79" s="68" t="e">
        <f>NA()</f>
        <v>#N/A</v>
      </c>
      <c r="N79" s="68" t="e">
        <f>NA()</f>
        <v>#N/A</v>
      </c>
      <c r="O79" s="67">
        <v>6150.0000000000009</v>
      </c>
      <c r="P79" s="67">
        <v>6294.9999999999991</v>
      </c>
      <c r="Q79" s="67">
        <v>7190.0000000000009</v>
      </c>
      <c r="R79" s="67">
        <v>5566.666666666667</v>
      </c>
      <c r="S79" s="67">
        <v>5470</v>
      </c>
      <c r="T79" s="67">
        <v>5708.3333333333339</v>
      </c>
      <c r="U79" s="67">
        <v>5745</v>
      </c>
      <c r="V79" s="67">
        <v>5615.0000000000009</v>
      </c>
      <c r="W79" s="67">
        <v>5568.333333333333</v>
      </c>
      <c r="X79" s="67">
        <v>5695</v>
      </c>
      <c r="Y79" s="67">
        <v>5908.333333333333</v>
      </c>
      <c r="Z79" s="67">
        <v>5676.6666666666661</v>
      </c>
      <c r="AA79" s="67">
        <v>5873.3333333333339</v>
      </c>
      <c r="AB79" s="67">
        <v>5733.333333333333</v>
      </c>
      <c r="AC79" s="67">
        <v>6298.333333333333</v>
      </c>
      <c r="AD79" s="67">
        <v>5080</v>
      </c>
      <c r="AE79" s="68" t="e">
        <f>NA()</f>
        <v>#N/A</v>
      </c>
      <c r="AF79" s="68" t="e">
        <f>NA()</f>
        <v>#N/A</v>
      </c>
      <c r="AG79" s="68" t="e">
        <f>NA()</f>
        <v>#N/A</v>
      </c>
      <c r="AH79" s="68" t="e">
        <f>NA()</f>
        <v>#N/A</v>
      </c>
      <c r="AI79" s="68" t="e">
        <f>NA()</f>
        <v>#N/A</v>
      </c>
      <c r="AJ79" s="68" t="e">
        <f>NA()</f>
        <v>#N/A</v>
      </c>
      <c r="AK79" s="68" t="e">
        <f>NA()</f>
        <v>#N/A</v>
      </c>
      <c r="AL79" s="68" t="e">
        <f>NA()</f>
        <v>#N/A</v>
      </c>
      <c r="AM79" s="68" t="e">
        <f>NA()</f>
        <v>#N/A</v>
      </c>
      <c r="AN79" s="68" t="e">
        <f>NA()</f>
        <v>#N/A</v>
      </c>
      <c r="AO79" s="68" t="e">
        <f>NA()</f>
        <v>#N/A</v>
      </c>
      <c r="AP79" s="63"/>
    </row>
    <row r="80" spans="2:42" x14ac:dyDescent="0.25">
      <c r="B80" s="64"/>
      <c r="C80" s="65"/>
      <c r="D80" s="66" t="s">
        <v>345</v>
      </c>
      <c r="E80" s="67" t="s">
        <v>417</v>
      </c>
      <c r="F80" s="68" t="e">
        <f>NA()</f>
        <v>#N/A</v>
      </c>
      <c r="G80" s="68" t="e">
        <f>NA()</f>
        <v>#N/A</v>
      </c>
      <c r="H80" s="68" t="e">
        <f>NA()</f>
        <v>#N/A</v>
      </c>
      <c r="I80" s="68" t="e">
        <f>NA()</f>
        <v>#N/A</v>
      </c>
      <c r="J80" s="68" t="e">
        <f>NA()</f>
        <v>#N/A</v>
      </c>
      <c r="K80" s="68" t="e">
        <f>NA()</f>
        <v>#N/A</v>
      </c>
      <c r="L80" s="68" t="e">
        <f>NA()</f>
        <v>#N/A</v>
      </c>
      <c r="M80" s="68" t="e">
        <f>NA()</f>
        <v>#N/A</v>
      </c>
      <c r="N80" s="68" t="e">
        <f>NA()</f>
        <v>#N/A</v>
      </c>
      <c r="O80" s="67">
        <v>3446.666666666667</v>
      </c>
      <c r="P80" s="67">
        <v>2931.666666666667</v>
      </c>
      <c r="Q80" s="67">
        <v>2673.3333333333335</v>
      </c>
      <c r="R80" s="67">
        <v>2350</v>
      </c>
      <c r="S80" s="67">
        <v>2475</v>
      </c>
      <c r="T80" s="67">
        <v>2951.666666666667</v>
      </c>
      <c r="U80" s="67">
        <v>3426.666666666667</v>
      </c>
      <c r="V80" s="67">
        <v>4035</v>
      </c>
      <c r="W80" s="67">
        <v>4706.666666666667</v>
      </c>
      <c r="X80" s="67">
        <v>5975.0000000000009</v>
      </c>
      <c r="Y80" s="67">
        <v>5380</v>
      </c>
      <c r="Z80" s="67">
        <v>3765.0000000000005</v>
      </c>
      <c r="AA80" s="67">
        <v>3401.6666666666665</v>
      </c>
      <c r="AB80" s="67">
        <v>2800</v>
      </c>
      <c r="AC80" s="67">
        <v>2985</v>
      </c>
      <c r="AD80" s="67">
        <v>2320</v>
      </c>
      <c r="AE80" s="68" t="e">
        <f>NA()</f>
        <v>#N/A</v>
      </c>
      <c r="AF80" s="68" t="e">
        <f>NA()</f>
        <v>#N/A</v>
      </c>
      <c r="AG80" s="68" t="e">
        <f>NA()</f>
        <v>#N/A</v>
      </c>
      <c r="AH80" s="68" t="e">
        <f>NA()</f>
        <v>#N/A</v>
      </c>
      <c r="AI80" s="68" t="e">
        <f>NA()</f>
        <v>#N/A</v>
      </c>
      <c r="AJ80" s="68" t="e">
        <f>NA()</f>
        <v>#N/A</v>
      </c>
      <c r="AK80" s="68" t="e">
        <f>NA()</f>
        <v>#N/A</v>
      </c>
      <c r="AL80" s="68" t="e">
        <f>NA()</f>
        <v>#N/A</v>
      </c>
      <c r="AM80" s="68" t="e">
        <f>NA()</f>
        <v>#N/A</v>
      </c>
      <c r="AN80" s="68" t="e">
        <f>NA()</f>
        <v>#N/A</v>
      </c>
      <c r="AO80" s="68" t="e">
        <f>NA()</f>
        <v>#N/A</v>
      </c>
      <c r="AP80" s="63"/>
    </row>
    <row r="81" spans="2:42" x14ac:dyDescent="0.25">
      <c r="B81" s="64"/>
      <c r="C81" s="65"/>
      <c r="D81" s="66" t="s">
        <v>777</v>
      </c>
      <c r="E81" s="67" t="s">
        <v>418</v>
      </c>
      <c r="F81" s="68" t="e">
        <f>NA()</f>
        <v>#N/A</v>
      </c>
      <c r="G81" s="68" t="e">
        <f>NA()</f>
        <v>#N/A</v>
      </c>
      <c r="H81" s="68" t="e">
        <f>NA()</f>
        <v>#N/A</v>
      </c>
      <c r="I81" s="68" t="e">
        <f>NA()</f>
        <v>#N/A</v>
      </c>
      <c r="J81" s="68" t="e">
        <f>NA()</f>
        <v>#N/A</v>
      </c>
      <c r="K81" s="68" t="e">
        <f>NA()</f>
        <v>#N/A</v>
      </c>
      <c r="L81" s="68" t="e">
        <f>NA()</f>
        <v>#N/A</v>
      </c>
      <c r="M81" s="68" t="e">
        <f>NA()</f>
        <v>#N/A</v>
      </c>
      <c r="N81" s="68" t="e">
        <f>NA()</f>
        <v>#N/A</v>
      </c>
      <c r="O81" s="67">
        <v>16228.333333333334</v>
      </c>
      <c r="P81" s="67">
        <v>15868.333333333332</v>
      </c>
      <c r="Q81" s="67">
        <v>16635</v>
      </c>
      <c r="R81" s="67">
        <v>13393.333333333332</v>
      </c>
      <c r="S81" s="67">
        <v>14245.000000000002</v>
      </c>
      <c r="T81" s="67">
        <v>14803.333333333334</v>
      </c>
      <c r="U81" s="67">
        <v>14655</v>
      </c>
      <c r="V81" s="67">
        <v>15808.333333333332</v>
      </c>
      <c r="W81" s="67">
        <v>16851.666666666664</v>
      </c>
      <c r="X81" s="67">
        <v>18723.333333333332</v>
      </c>
      <c r="Y81" s="67">
        <v>17805</v>
      </c>
      <c r="Z81" s="67">
        <v>16328.333333333334</v>
      </c>
      <c r="AA81" s="67">
        <v>17908.333333333332</v>
      </c>
      <c r="AB81" s="67">
        <v>15019.999999999998</v>
      </c>
      <c r="AC81" s="67">
        <v>17221.666666666664</v>
      </c>
      <c r="AD81" s="67">
        <v>13276.666666666666</v>
      </c>
      <c r="AE81" s="68" t="e">
        <f>NA()</f>
        <v>#N/A</v>
      </c>
      <c r="AF81" s="68" t="e">
        <f>NA()</f>
        <v>#N/A</v>
      </c>
      <c r="AG81" s="68" t="e">
        <f>NA()</f>
        <v>#N/A</v>
      </c>
      <c r="AH81" s="68" t="e">
        <f>NA()</f>
        <v>#N/A</v>
      </c>
      <c r="AI81" s="68" t="e">
        <f>NA()</f>
        <v>#N/A</v>
      </c>
      <c r="AJ81" s="68" t="e">
        <f>NA()</f>
        <v>#N/A</v>
      </c>
      <c r="AK81" s="68" t="e">
        <f>NA()</f>
        <v>#N/A</v>
      </c>
      <c r="AL81" s="68" t="e">
        <f>NA()</f>
        <v>#N/A</v>
      </c>
      <c r="AM81" s="68" t="e">
        <f>NA()</f>
        <v>#N/A</v>
      </c>
      <c r="AN81" s="68" t="e">
        <f>NA()</f>
        <v>#N/A</v>
      </c>
      <c r="AO81" s="68" t="e">
        <f>NA()</f>
        <v>#N/A</v>
      </c>
      <c r="AP81" s="63"/>
    </row>
    <row r="82" spans="2:42" x14ac:dyDescent="0.25">
      <c r="B82" s="64"/>
      <c r="C82" s="65"/>
      <c r="D82" s="66" t="s">
        <v>776</v>
      </c>
      <c r="E82" s="67" t="s">
        <v>419</v>
      </c>
      <c r="F82" s="68" t="e">
        <f>NA()</f>
        <v>#N/A</v>
      </c>
      <c r="G82" s="68" t="e">
        <f>NA()</f>
        <v>#N/A</v>
      </c>
      <c r="H82" s="68" t="e">
        <f>NA()</f>
        <v>#N/A</v>
      </c>
      <c r="I82" s="68" t="e">
        <f>NA()</f>
        <v>#N/A</v>
      </c>
      <c r="J82" s="68" t="e">
        <f>NA()</f>
        <v>#N/A</v>
      </c>
      <c r="K82" s="68" t="e">
        <f>NA()</f>
        <v>#N/A</v>
      </c>
      <c r="L82" s="68" t="e">
        <f>NA()</f>
        <v>#N/A</v>
      </c>
      <c r="M82" s="68" t="e">
        <f>NA()</f>
        <v>#N/A</v>
      </c>
      <c r="N82" s="68" t="e">
        <f>NA()</f>
        <v>#N/A</v>
      </c>
      <c r="O82" s="67">
        <v>14898.333333333334</v>
      </c>
      <c r="P82" s="67">
        <v>13613.333333333332</v>
      </c>
      <c r="Q82" s="67">
        <v>14215</v>
      </c>
      <c r="R82" s="67">
        <v>11438.333333333334</v>
      </c>
      <c r="S82" s="67">
        <v>12780</v>
      </c>
      <c r="T82" s="67">
        <v>12793.333333333332</v>
      </c>
      <c r="U82" s="67">
        <v>11533.333333333332</v>
      </c>
      <c r="V82" s="67">
        <v>11398.333333333334</v>
      </c>
      <c r="W82" s="67">
        <v>12740</v>
      </c>
      <c r="X82" s="67">
        <v>12926.666666666666</v>
      </c>
      <c r="Y82" s="67">
        <v>8200</v>
      </c>
      <c r="Z82" s="67">
        <v>6984.9999999999991</v>
      </c>
      <c r="AA82" s="67">
        <v>7185</v>
      </c>
      <c r="AB82" s="67">
        <v>6710</v>
      </c>
      <c r="AC82" s="67">
        <v>9968.3333333333339</v>
      </c>
      <c r="AD82" s="67">
        <v>7486.6666666666661</v>
      </c>
      <c r="AE82" s="68" t="e">
        <f>NA()</f>
        <v>#N/A</v>
      </c>
      <c r="AF82" s="68" t="e">
        <f>NA()</f>
        <v>#N/A</v>
      </c>
      <c r="AG82" s="68" t="e">
        <f>NA()</f>
        <v>#N/A</v>
      </c>
      <c r="AH82" s="68" t="e">
        <f>NA()</f>
        <v>#N/A</v>
      </c>
      <c r="AI82" s="68" t="e">
        <f>NA()</f>
        <v>#N/A</v>
      </c>
      <c r="AJ82" s="68" t="e">
        <f>NA()</f>
        <v>#N/A</v>
      </c>
      <c r="AK82" s="68" t="e">
        <f>NA()</f>
        <v>#N/A</v>
      </c>
      <c r="AL82" s="68" t="e">
        <f>NA()</f>
        <v>#N/A</v>
      </c>
      <c r="AM82" s="68" t="e">
        <f>NA()</f>
        <v>#N/A</v>
      </c>
      <c r="AN82" s="68" t="e">
        <f>NA()</f>
        <v>#N/A</v>
      </c>
      <c r="AO82" s="68" t="e">
        <f>NA()</f>
        <v>#N/A</v>
      </c>
      <c r="AP82" s="63"/>
    </row>
    <row r="83" spans="2:42" x14ac:dyDescent="0.25">
      <c r="B83" s="64"/>
      <c r="C83" s="65"/>
      <c r="D83" s="66" t="s">
        <v>775</v>
      </c>
      <c r="E83" s="67" t="s">
        <v>420</v>
      </c>
      <c r="F83" s="68" t="e">
        <f>NA()</f>
        <v>#N/A</v>
      </c>
      <c r="G83" s="68" t="e">
        <f>NA()</f>
        <v>#N/A</v>
      </c>
      <c r="H83" s="68" t="e">
        <f>NA()</f>
        <v>#N/A</v>
      </c>
      <c r="I83" s="68" t="e">
        <f>NA()</f>
        <v>#N/A</v>
      </c>
      <c r="J83" s="68" t="e">
        <f>NA()</f>
        <v>#N/A</v>
      </c>
      <c r="K83" s="68" t="e">
        <f>NA()</f>
        <v>#N/A</v>
      </c>
      <c r="L83" s="68" t="e">
        <f>NA()</f>
        <v>#N/A</v>
      </c>
      <c r="M83" s="68" t="e">
        <f>NA()</f>
        <v>#N/A</v>
      </c>
      <c r="N83" s="68" t="e">
        <f>NA()</f>
        <v>#N/A</v>
      </c>
      <c r="O83" s="67">
        <v>3758.333333333333</v>
      </c>
      <c r="P83" s="67">
        <v>3236.6666666666665</v>
      </c>
      <c r="Q83" s="67">
        <v>3389.9999999999995</v>
      </c>
      <c r="R83" s="67">
        <v>2838.333333333333</v>
      </c>
      <c r="S83" s="67">
        <v>2928.3333333333335</v>
      </c>
      <c r="T83" s="67">
        <v>2821.6666666666665</v>
      </c>
      <c r="U83" s="67">
        <v>2816.6666666666665</v>
      </c>
      <c r="V83" s="67">
        <v>2860</v>
      </c>
      <c r="W83" s="67">
        <v>2593.3333333333335</v>
      </c>
      <c r="X83" s="67">
        <v>2970</v>
      </c>
      <c r="Y83" s="67">
        <v>3043.333333333333</v>
      </c>
      <c r="Z83" s="67">
        <v>2638.3333333333335</v>
      </c>
      <c r="AA83" s="67">
        <v>2825</v>
      </c>
      <c r="AB83" s="67">
        <v>2621.6666666666665</v>
      </c>
      <c r="AC83" s="67">
        <v>3026.6666666666665</v>
      </c>
      <c r="AD83" s="67">
        <v>2553.3333333333335</v>
      </c>
      <c r="AE83" s="68" t="e">
        <f>NA()</f>
        <v>#N/A</v>
      </c>
      <c r="AF83" s="68" t="e">
        <f>NA()</f>
        <v>#N/A</v>
      </c>
      <c r="AG83" s="68" t="e">
        <f>NA()</f>
        <v>#N/A</v>
      </c>
      <c r="AH83" s="68" t="e">
        <f>NA()</f>
        <v>#N/A</v>
      </c>
      <c r="AI83" s="68" t="e">
        <f>NA()</f>
        <v>#N/A</v>
      </c>
      <c r="AJ83" s="68" t="e">
        <f>NA()</f>
        <v>#N/A</v>
      </c>
      <c r="AK83" s="68" t="e">
        <f>NA()</f>
        <v>#N/A</v>
      </c>
      <c r="AL83" s="68" t="e">
        <f>NA()</f>
        <v>#N/A</v>
      </c>
      <c r="AM83" s="68" t="e">
        <f>NA()</f>
        <v>#N/A</v>
      </c>
      <c r="AN83" s="68" t="e">
        <f>NA()</f>
        <v>#N/A</v>
      </c>
      <c r="AO83" s="68" t="e">
        <f>NA()</f>
        <v>#N/A</v>
      </c>
      <c r="AP83" s="63"/>
    </row>
    <row r="84" spans="2:42" x14ac:dyDescent="0.25">
      <c r="B84" s="64"/>
      <c r="C84" s="65"/>
      <c r="D84" s="66" t="s">
        <v>774</v>
      </c>
      <c r="E84" s="67" t="s">
        <v>421</v>
      </c>
      <c r="F84" s="68" t="e">
        <f>NA()</f>
        <v>#N/A</v>
      </c>
      <c r="G84" s="68" t="e">
        <f>NA()</f>
        <v>#N/A</v>
      </c>
      <c r="H84" s="68" t="e">
        <f>NA()</f>
        <v>#N/A</v>
      </c>
      <c r="I84" s="68" t="e">
        <f>NA()</f>
        <v>#N/A</v>
      </c>
      <c r="J84" s="68" t="e">
        <f>NA()</f>
        <v>#N/A</v>
      </c>
      <c r="K84" s="68" t="e">
        <f>NA()</f>
        <v>#N/A</v>
      </c>
      <c r="L84" s="68" t="e">
        <f>NA()</f>
        <v>#N/A</v>
      </c>
      <c r="M84" s="68" t="e">
        <f>NA()</f>
        <v>#N/A</v>
      </c>
      <c r="N84" s="68" t="e">
        <f>NA()</f>
        <v>#N/A</v>
      </c>
      <c r="O84" s="67">
        <v>8788.3333333333339</v>
      </c>
      <c r="P84" s="67">
        <v>8733.3333333333339</v>
      </c>
      <c r="Q84" s="67">
        <v>9300</v>
      </c>
      <c r="R84" s="67">
        <v>7366.666666666667</v>
      </c>
      <c r="S84" s="67">
        <v>8125</v>
      </c>
      <c r="T84" s="67">
        <v>8065.0000000000009</v>
      </c>
      <c r="U84" s="67">
        <v>7586.666666666667</v>
      </c>
      <c r="V84" s="67">
        <v>7443.333333333333</v>
      </c>
      <c r="W84" s="67">
        <v>7350</v>
      </c>
      <c r="X84" s="67">
        <v>8191.666666666667</v>
      </c>
      <c r="Y84" s="67">
        <v>7616.666666666667</v>
      </c>
      <c r="Z84" s="67">
        <v>7841.666666666667</v>
      </c>
      <c r="AA84" s="67">
        <v>8291.6666666666661</v>
      </c>
      <c r="AB84" s="67">
        <v>7245</v>
      </c>
      <c r="AC84" s="67">
        <v>8181.666666666667</v>
      </c>
      <c r="AD84" s="67">
        <v>6178.333333333333</v>
      </c>
      <c r="AE84" s="68" t="e">
        <f>NA()</f>
        <v>#N/A</v>
      </c>
      <c r="AF84" s="68" t="e">
        <f>NA()</f>
        <v>#N/A</v>
      </c>
      <c r="AG84" s="68" t="e">
        <f>NA()</f>
        <v>#N/A</v>
      </c>
      <c r="AH84" s="68" t="e">
        <f>NA()</f>
        <v>#N/A</v>
      </c>
      <c r="AI84" s="68" t="e">
        <f>NA()</f>
        <v>#N/A</v>
      </c>
      <c r="AJ84" s="68" t="e">
        <f>NA()</f>
        <v>#N/A</v>
      </c>
      <c r="AK84" s="68" t="e">
        <f>NA()</f>
        <v>#N/A</v>
      </c>
      <c r="AL84" s="68" t="e">
        <f>NA()</f>
        <v>#N/A</v>
      </c>
      <c r="AM84" s="68" t="e">
        <f>NA()</f>
        <v>#N/A</v>
      </c>
      <c r="AN84" s="68" t="e">
        <f>NA()</f>
        <v>#N/A</v>
      </c>
      <c r="AO84" s="68" t="e">
        <f>NA()</f>
        <v>#N/A</v>
      </c>
      <c r="AP84" s="63"/>
    </row>
    <row r="85" spans="2:42" x14ac:dyDescent="0.25">
      <c r="B85" s="64"/>
      <c r="C85" s="65"/>
      <c r="D85" s="66" t="s">
        <v>363</v>
      </c>
      <c r="E85" s="67" t="s">
        <v>422</v>
      </c>
      <c r="F85" s="68" t="e">
        <f>NA()</f>
        <v>#N/A</v>
      </c>
      <c r="G85" s="68" t="e">
        <f>NA()</f>
        <v>#N/A</v>
      </c>
      <c r="H85" s="68" t="e">
        <f>NA()</f>
        <v>#N/A</v>
      </c>
      <c r="I85" s="68" t="e">
        <f>NA()</f>
        <v>#N/A</v>
      </c>
      <c r="J85" s="68" t="e">
        <f>NA()</f>
        <v>#N/A</v>
      </c>
      <c r="K85" s="68" t="e">
        <f>NA()</f>
        <v>#N/A</v>
      </c>
      <c r="L85" s="68" t="e">
        <f>NA()</f>
        <v>#N/A</v>
      </c>
      <c r="M85" s="68" t="e">
        <f>NA()</f>
        <v>#N/A</v>
      </c>
      <c r="N85" s="68" t="e">
        <f>NA()</f>
        <v>#N/A</v>
      </c>
      <c r="O85" s="67">
        <v>11266.666666666666</v>
      </c>
      <c r="P85" s="67">
        <v>10061.666666666666</v>
      </c>
      <c r="Q85" s="67">
        <v>12490</v>
      </c>
      <c r="R85" s="67">
        <v>9706.6666666666679</v>
      </c>
      <c r="S85" s="67">
        <v>10841.666666666666</v>
      </c>
      <c r="T85" s="67">
        <v>10690</v>
      </c>
      <c r="U85" s="67">
        <v>9221.6666666666661</v>
      </c>
      <c r="V85" s="67">
        <v>10446.666666666666</v>
      </c>
      <c r="W85" s="67">
        <v>10193.333333333334</v>
      </c>
      <c r="X85" s="67">
        <v>11173.333333333334</v>
      </c>
      <c r="Y85" s="67">
        <v>11310</v>
      </c>
      <c r="Z85" s="67">
        <v>11125</v>
      </c>
      <c r="AA85" s="67">
        <v>11876.666666666666</v>
      </c>
      <c r="AB85" s="67">
        <v>11175</v>
      </c>
      <c r="AC85" s="67">
        <v>12743.333333333334</v>
      </c>
      <c r="AD85" s="67">
        <v>9995</v>
      </c>
      <c r="AE85" s="68" t="e">
        <f>NA()</f>
        <v>#N/A</v>
      </c>
      <c r="AF85" s="68" t="e">
        <f>NA()</f>
        <v>#N/A</v>
      </c>
      <c r="AG85" s="68" t="e">
        <f>NA()</f>
        <v>#N/A</v>
      </c>
      <c r="AH85" s="68" t="e">
        <f>NA()</f>
        <v>#N/A</v>
      </c>
      <c r="AI85" s="68" t="e">
        <f>NA()</f>
        <v>#N/A</v>
      </c>
      <c r="AJ85" s="68" t="e">
        <f>NA()</f>
        <v>#N/A</v>
      </c>
      <c r="AK85" s="68" t="e">
        <f>NA()</f>
        <v>#N/A</v>
      </c>
      <c r="AL85" s="68" t="e">
        <f>NA()</f>
        <v>#N/A</v>
      </c>
      <c r="AM85" s="68" t="e">
        <f>NA()</f>
        <v>#N/A</v>
      </c>
      <c r="AN85" s="68" t="e">
        <f>NA()</f>
        <v>#N/A</v>
      </c>
      <c r="AO85" s="68" t="e">
        <f>NA()</f>
        <v>#N/A</v>
      </c>
      <c r="AP85" s="63"/>
    </row>
    <row r="86" spans="2:42" x14ac:dyDescent="0.25">
      <c r="B86" s="64"/>
      <c r="C86" s="65"/>
      <c r="D86" s="66" t="s">
        <v>773</v>
      </c>
      <c r="E86" s="67" t="s">
        <v>423</v>
      </c>
      <c r="F86" s="68" t="e">
        <f>NA()</f>
        <v>#N/A</v>
      </c>
      <c r="G86" s="68" t="e">
        <f>NA()</f>
        <v>#N/A</v>
      </c>
      <c r="H86" s="68" t="e">
        <f>NA()</f>
        <v>#N/A</v>
      </c>
      <c r="I86" s="68" t="e">
        <f>NA()</f>
        <v>#N/A</v>
      </c>
      <c r="J86" s="68" t="e">
        <f>NA()</f>
        <v>#N/A</v>
      </c>
      <c r="K86" s="68" t="e">
        <f>NA()</f>
        <v>#N/A</v>
      </c>
      <c r="L86" s="68" t="e">
        <f>NA()</f>
        <v>#N/A</v>
      </c>
      <c r="M86" s="68" t="e">
        <f>NA()</f>
        <v>#N/A</v>
      </c>
      <c r="N86" s="68" t="e">
        <f>NA()</f>
        <v>#N/A</v>
      </c>
      <c r="O86" s="67">
        <v>3744.9999999999995</v>
      </c>
      <c r="P86" s="67">
        <v>2953.3333333333335</v>
      </c>
      <c r="Q86" s="67">
        <v>1953.3333333333333</v>
      </c>
      <c r="R86" s="67">
        <v>1256.6666666666667</v>
      </c>
      <c r="S86" s="67">
        <v>2520</v>
      </c>
      <c r="T86" s="67">
        <v>2906.666666666667</v>
      </c>
      <c r="U86" s="67">
        <v>3693.3333333333335</v>
      </c>
      <c r="V86" s="67">
        <v>3906.6666666666665</v>
      </c>
      <c r="W86" s="67">
        <v>6716.6666666666661</v>
      </c>
      <c r="X86" s="67">
        <v>6150.0000000000009</v>
      </c>
      <c r="Y86" s="67">
        <v>7508.333333333333</v>
      </c>
      <c r="Z86" s="67">
        <v>4808.333333333333</v>
      </c>
      <c r="AA86" s="67">
        <v>4365</v>
      </c>
      <c r="AB86" s="67">
        <v>3866.6666666666665</v>
      </c>
      <c r="AC86" s="67">
        <v>3971.666666666667</v>
      </c>
      <c r="AD86" s="67">
        <v>3203.333333333333</v>
      </c>
      <c r="AE86" s="68" t="e">
        <f>NA()</f>
        <v>#N/A</v>
      </c>
      <c r="AF86" s="68" t="e">
        <f>NA()</f>
        <v>#N/A</v>
      </c>
      <c r="AG86" s="68" t="e">
        <f>NA()</f>
        <v>#N/A</v>
      </c>
      <c r="AH86" s="68" t="e">
        <f>NA()</f>
        <v>#N/A</v>
      </c>
      <c r="AI86" s="68" t="e">
        <f>NA()</f>
        <v>#N/A</v>
      </c>
      <c r="AJ86" s="68" t="e">
        <f>NA()</f>
        <v>#N/A</v>
      </c>
      <c r="AK86" s="68" t="e">
        <f>NA()</f>
        <v>#N/A</v>
      </c>
      <c r="AL86" s="68" t="e">
        <f>NA()</f>
        <v>#N/A</v>
      </c>
      <c r="AM86" s="68" t="e">
        <f>NA()</f>
        <v>#N/A</v>
      </c>
      <c r="AN86" s="68" t="e">
        <f>NA()</f>
        <v>#N/A</v>
      </c>
      <c r="AO86" s="68" t="e">
        <f>NA()</f>
        <v>#N/A</v>
      </c>
      <c r="AP86" s="63"/>
    </row>
    <row r="87" spans="2:42" x14ac:dyDescent="0.25">
      <c r="B87" s="64"/>
      <c r="C87" s="65"/>
      <c r="D87" s="66" t="s">
        <v>365</v>
      </c>
      <c r="E87" s="67" t="s">
        <v>424</v>
      </c>
      <c r="F87" s="68" t="e">
        <f>NA()</f>
        <v>#N/A</v>
      </c>
      <c r="G87" s="68" t="e">
        <f>NA()</f>
        <v>#N/A</v>
      </c>
      <c r="H87" s="68" t="e">
        <f>NA()</f>
        <v>#N/A</v>
      </c>
      <c r="I87" s="68" t="e">
        <f>NA()</f>
        <v>#N/A</v>
      </c>
      <c r="J87" s="68" t="e">
        <f>NA()</f>
        <v>#N/A</v>
      </c>
      <c r="K87" s="68" t="e">
        <f>NA()</f>
        <v>#N/A</v>
      </c>
      <c r="L87" s="68" t="e">
        <f>NA()</f>
        <v>#N/A</v>
      </c>
      <c r="M87" s="68" t="e">
        <f>NA()</f>
        <v>#N/A</v>
      </c>
      <c r="N87" s="68" t="e">
        <f>NA()</f>
        <v>#N/A</v>
      </c>
      <c r="O87" s="67">
        <v>5441.666666666667</v>
      </c>
      <c r="P87" s="67">
        <v>4295</v>
      </c>
      <c r="Q87" s="67">
        <v>4235</v>
      </c>
      <c r="R87" s="67">
        <v>3591.666666666667</v>
      </c>
      <c r="S87" s="67">
        <v>3825</v>
      </c>
      <c r="T87" s="67">
        <v>4173.333333333333</v>
      </c>
      <c r="U87" s="67">
        <v>3403.333333333333</v>
      </c>
      <c r="V87" s="67">
        <v>3550</v>
      </c>
      <c r="W87" s="67">
        <v>3461.666666666667</v>
      </c>
      <c r="X87" s="67">
        <v>3811.666666666667</v>
      </c>
      <c r="Y87" s="67">
        <v>4123.3333333333339</v>
      </c>
      <c r="Z87" s="67">
        <v>4613.333333333333</v>
      </c>
      <c r="AA87" s="67">
        <v>5080</v>
      </c>
      <c r="AB87" s="67">
        <v>4850</v>
      </c>
      <c r="AC87" s="67">
        <v>5230</v>
      </c>
      <c r="AD87" s="67">
        <v>3898.333333333333</v>
      </c>
      <c r="AE87" s="68" t="e">
        <f>NA()</f>
        <v>#N/A</v>
      </c>
      <c r="AF87" s="68" t="e">
        <f>NA()</f>
        <v>#N/A</v>
      </c>
      <c r="AG87" s="68" t="e">
        <f>NA()</f>
        <v>#N/A</v>
      </c>
      <c r="AH87" s="68" t="e">
        <f>NA()</f>
        <v>#N/A</v>
      </c>
      <c r="AI87" s="68" t="e">
        <f>NA()</f>
        <v>#N/A</v>
      </c>
      <c r="AJ87" s="68" t="e">
        <f>NA()</f>
        <v>#N/A</v>
      </c>
      <c r="AK87" s="68" t="e">
        <f>NA()</f>
        <v>#N/A</v>
      </c>
      <c r="AL87" s="68" t="e">
        <f>NA()</f>
        <v>#N/A</v>
      </c>
      <c r="AM87" s="68" t="e">
        <f>NA()</f>
        <v>#N/A</v>
      </c>
      <c r="AN87" s="68" t="e">
        <f>NA()</f>
        <v>#N/A</v>
      </c>
      <c r="AO87" s="68" t="e">
        <f>NA()</f>
        <v>#N/A</v>
      </c>
      <c r="AP87" s="63"/>
    </row>
    <row r="88" spans="2:42" x14ac:dyDescent="0.25">
      <c r="B88" s="64"/>
      <c r="C88" s="65"/>
      <c r="D88" s="66" t="s">
        <v>772</v>
      </c>
      <c r="E88" s="67" t="s">
        <v>425</v>
      </c>
      <c r="F88" s="68" t="e">
        <f>NA()</f>
        <v>#N/A</v>
      </c>
      <c r="G88" s="68" t="e">
        <f>NA()</f>
        <v>#N/A</v>
      </c>
      <c r="H88" s="68" t="e">
        <f>NA()</f>
        <v>#N/A</v>
      </c>
      <c r="I88" s="68" t="e">
        <f>NA()</f>
        <v>#N/A</v>
      </c>
      <c r="J88" s="68" t="e">
        <f>NA()</f>
        <v>#N/A</v>
      </c>
      <c r="K88" s="68" t="e">
        <f>NA()</f>
        <v>#N/A</v>
      </c>
      <c r="L88" s="68" t="e">
        <f>NA()</f>
        <v>#N/A</v>
      </c>
      <c r="M88" s="68" t="e">
        <f>NA()</f>
        <v>#N/A</v>
      </c>
      <c r="N88" s="68" t="e">
        <f>NA()</f>
        <v>#N/A</v>
      </c>
      <c r="O88" s="67">
        <v>11535</v>
      </c>
      <c r="P88" s="67">
        <v>10175</v>
      </c>
      <c r="Q88" s="67">
        <v>10030</v>
      </c>
      <c r="R88" s="67">
        <v>8931.6666666666661</v>
      </c>
      <c r="S88" s="67">
        <v>9551.6666666666661</v>
      </c>
      <c r="T88" s="67">
        <v>9883.3333333333339</v>
      </c>
      <c r="U88" s="67">
        <v>9468.3333333333339</v>
      </c>
      <c r="V88" s="67">
        <v>9850</v>
      </c>
      <c r="W88" s="67">
        <v>10320</v>
      </c>
      <c r="X88" s="67">
        <v>10371.666666666666</v>
      </c>
      <c r="Y88" s="67">
        <v>11060</v>
      </c>
      <c r="Z88" s="67">
        <v>9973.3333333333321</v>
      </c>
      <c r="AA88" s="67">
        <v>10526.666666666666</v>
      </c>
      <c r="AB88" s="67">
        <v>9411.6666666666661</v>
      </c>
      <c r="AC88" s="67">
        <v>10310</v>
      </c>
      <c r="AD88" s="67">
        <v>8095.0000000000009</v>
      </c>
      <c r="AE88" s="68" t="e">
        <f>NA()</f>
        <v>#N/A</v>
      </c>
      <c r="AF88" s="68" t="e">
        <f>NA()</f>
        <v>#N/A</v>
      </c>
      <c r="AG88" s="68" t="e">
        <f>NA()</f>
        <v>#N/A</v>
      </c>
      <c r="AH88" s="68" t="e">
        <f>NA()</f>
        <v>#N/A</v>
      </c>
      <c r="AI88" s="68" t="e">
        <f>NA()</f>
        <v>#N/A</v>
      </c>
      <c r="AJ88" s="68" t="e">
        <f>NA()</f>
        <v>#N/A</v>
      </c>
      <c r="AK88" s="68" t="e">
        <f>NA()</f>
        <v>#N/A</v>
      </c>
      <c r="AL88" s="68" t="e">
        <f>NA()</f>
        <v>#N/A</v>
      </c>
      <c r="AM88" s="68" t="e">
        <f>NA()</f>
        <v>#N/A</v>
      </c>
      <c r="AN88" s="68" t="e">
        <f>NA()</f>
        <v>#N/A</v>
      </c>
      <c r="AO88" s="68" t="e">
        <f>NA()</f>
        <v>#N/A</v>
      </c>
      <c r="AP88" s="63"/>
    </row>
    <row r="89" spans="2:42" x14ac:dyDescent="0.25">
      <c r="B89" s="64"/>
      <c r="C89" s="65"/>
      <c r="D89" s="66" t="s">
        <v>339</v>
      </c>
      <c r="E89" s="67" t="s">
        <v>426</v>
      </c>
      <c r="F89" s="68" t="e">
        <f>NA()</f>
        <v>#N/A</v>
      </c>
      <c r="G89" s="68" t="e">
        <f>NA()</f>
        <v>#N/A</v>
      </c>
      <c r="H89" s="68" t="e">
        <f>NA()</f>
        <v>#N/A</v>
      </c>
      <c r="I89" s="68" t="e">
        <f>NA()</f>
        <v>#N/A</v>
      </c>
      <c r="J89" s="68" t="e">
        <f>NA()</f>
        <v>#N/A</v>
      </c>
      <c r="K89" s="68" t="e">
        <f>NA()</f>
        <v>#N/A</v>
      </c>
      <c r="L89" s="68" t="e">
        <f>NA()</f>
        <v>#N/A</v>
      </c>
      <c r="M89" s="68" t="e">
        <f>NA()</f>
        <v>#N/A</v>
      </c>
      <c r="N89" s="68" t="e">
        <f>NA()</f>
        <v>#N/A</v>
      </c>
      <c r="O89" s="67">
        <v>8091.666666666667</v>
      </c>
      <c r="P89" s="67">
        <v>7585</v>
      </c>
      <c r="Q89" s="67">
        <v>7898.333333333333</v>
      </c>
      <c r="R89" s="67">
        <v>6425</v>
      </c>
      <c r="S89" s="67">
        <v>6695.0000000000009</v>
      </c>
      <c r="T89" s="67">
        <v>8103.333333333333</v>
      </c>
      <c r="U89" s="67">
        <v>8325</v>
      </c>
      <c r="V89" s="67">
        <v>8735</v>
      </c>
      <c r="W89" s="67">
        <v>9016.6666666666661</v>
      </c>
      <c r="X89" s="67">
        <v>9320</v>
      </c>
      <c r="Y89" s="67">
        <v>9930</v>
      </c>
      <c r="Z89" s="67">
        <v>9220</v>
      </c>
      <c r="AA89" s="67">
        <v>9446.6666666666661</v>
      </c>
      <c r="AB89" s="67">
        <v>9635</v>
      </c>
      <c r="AC89" s="67">
        <v>10765</v>
      </c>
      <c r="AD89" s="67">
        <v>8630</v>
      </c>
      <c r="AE89" s="68" t="e">
        <f>NA()</f>
        <v>#N/A</v>
      </c>
      <c r="AF89" s="68" t="e">
        <f>NA()</f>
        <v>#N/A</v>
      </c>
      <c r="AG89" s="68" t="e">
        <f>NA()</f>
        <v>#N/A</v>
      </c>
      <c r="AH89" s="68" t="e">
        <f>NA()</f>
        <v>#N/A</v>
      </c>
      <c r="AI89" s="68" t="e">
        <f>NA()</f>
        <v>#N/A</v>
      </c>
      <c r="AJ89" s="68" t="e">
        <f>NA()</f>
        <v>#N/A</v>
      </c>
      <c r="AK89" s="68" t="e">
        <f>NA()</f>
        <v>#N/A</v>
      </c>
      <c r="AL89" s="68" t="e">
        <f>NA()</f>
        <v>#N/A</v>
      </c>
      <c r="AM89" s="68" t="e">
        <f>NA()</f>
        <v>#N/A</v>
      </c>
      <c r="AN89" s="68" t="e">
        <f>NA()</f>
        <v>#N/A</v>
      </c>
      <c r="AO89" s="68" t="e">
        <f>NA()</f>
        <v>#N/A</v>
      </c>
      <c r="AP89" s="63"/>
    </row>
    <row r="90" spans="2:42" x14ac:dyDescent="0.25">
      <c r="B90" s="64"/>
      <c r="C90" s="65"/>
      <c r="D90" s="66" t="s">
        <v>771</v>
      </c>
      <c r="E90" s="67" t="s">
        <v>427</v>
      </c>
      <c r="F90" s="68" t="e">
        <f>NA()</f>
        <v>#N/A</v>
      </c>
      <c r="G90" s="68" t="e">
        <f>NA()</f>
        <v>#N/A</v>
      </c>
      <c r="H90" s="68" t="e">
        <f>NA()</f>
        <v>#N/A</v>
      </c>
      <c r="I90" s="68" t="e">
        <f>NA()</f>
        <v>#N/A</v>
      </c>
      <c r="J90" s="68" t="e">
        <f>NA()</f>
        <v>#N/A</v>
      </c>
      <c r="K90" s="68" t="e">
        <f>NA()</f>
        <v>#N/A</v>
      </c>
      <c r="L90" s="68" t="e">
        <f>NA()</f>
        <v>#N/A</v>
      </c>
      <c r="M90" s="68" t="e">
        <f>NA()</f>
        <v>#N/A</v>
      </c>
      <c r="N90" s="68" t="e">
        <f>NA()</f>
        <v>#N/A</v>
      </c>
      <c r="O90" s="67">
        <v>7893.3333333333339</v>
      </c>
      <c r="P90" s="67">
        <v>6996.666666666667</v>
      </c>
      <c r="Q90" s="67">
        <v>8406.6666666666661</v>
      </c>
      <c r="R90" s="67">
        <v>6610</v>
      </c>
      <c r="S90" s="67">
        <v>6185</v>
      </c>
      <c r="T90" s="67">
        <v>6291.6666666666661</v>
      </c>
      <c r="U90" s="67">
        <v>6311.666666666667</v>
      </c>
      <c r="V90" s="67">
        <v>7006.666666666667</v>
      </c>
      <c r="W90" s="67">
        <v>6079.9999999999991</v>
      </c>
      <c r="X90" s="67">
        <v>6756.6666666666661</v>
      </c>
      <c r="Y90" s="67">
        <v>8133.333333333333</v>
      </c>
      <c r="Z90" s="67">
        <v>6548.333333333333</v>
      </c>
      <c r="AA90" s="67">
        <v>7256.666666666667</v>
      </c>
      <c r="AB90" s="67">
        <v>7095</v>
      </c>
      <c r="AC90" s="67">
        <v>8020</v>
      </c>
      <c r="AD90" s="67">
        <v>5986.666666666667</v>
      </c>
      <c r="AE90" s="68" t="e">
        <f>NA()</f>
        <v>#N/A</v>
      </c>
      <c r="AF90" s="68" t="e">
        <f>NA()</f>
        <v>#N/A</v>
      </c>
      <c r="AG90" s="68" t="e">
        <f>NA()</f>
        <v>#N/A</v>
      </c>
      <c r="AH90" s="68" t="e">
        <f>NA()</f>
        <v>#N/A</v>
      </c>
      <c r="AI90" s="68" t="e">
        <f>NA()</f>
        <v>#N/A</v>
      </c>
      <c r="AJ90" s="68" t="e">
        <f>NA()</f>
        <v>#N/A</v>
      </c>
      <c r="AK90" s="68" t="e">
        <f>NA()</f>
        <v>#N/A</v>
      </c>
      <c r="AL90" s="68" t="e">
        <f>NA()</f>
        <v>#N/A</v>
      </c>
      <c r="AM90" s="68" t="e">
        <f>NA()</f>
        <v>#N/A</v>
      </c>
      <c r="AN90" s="68" t="e">
        <f>NA()</f>
        <v>#N/A</v>
      </c>
      <c r="AO90" s="68" t="e">
        <f>NA()</f>
        <v>#N/A</v>
      </c>
      <c r="AP90" s="63"/>
    </row>
    <row r="91" spans="2:42" x14ac:dyDescent="0.25">
      <c r="B91" s="64"/>
      <c r="C91" s="65"/>
      <c r="D91" s="66" t="s">
        <v>340</v>
      </c>
      <c r="E91" s="67" t="s">
        <v>428</v>
      </c>
      <c r="F91" s="68" t="e">
        <f>NA()</f>
        <v>#N/A</v>
      </c>
      <c r="G91" s="68" t="e">
        <f>NA()</f>
        <v>#N/A</v>
      </c>
      <c r="H91" s="68" t="e">
        <f>NA()</f>
        <v>#N/A</v>
      </c>
      <c r="I91" s="68" t="e">
        <f>NA()</f>
        <v>#N/A</v>
      </c>
      <c r="J91" s="68" t="e">
        <f>NA()</f>
        <v>#N/A</v>
      </c>
      <c r="K91" s="68" t="e">
        <f>NA()</f>
        <v>#N/A</v>
      </c>
      <c r="L91" s="68" t="e">
        <f>NA()</f>
        <v>#N/A</v>
      </c>
      <c r="M91" s="68" t="e">
        <f>NA()</f>
        <v>#N/A</v>
      </c>
      <c r="N91" s="68" t="e">
        <f>NA()</f>
        <v>#N/A</v>
      </c>
      <c r="O91" s="67">
        <v>9380</v>
      </c>
      <c r="P91" s="67">
        <v>9068.3333333333321</v>
      </c>
      <c r="Q91" s="67">
        <v>9786.6666666666661</v>
      </c>
      <c r="R91" s="67">
        <v>7463.333333333333</v>
      </c>
      <c r="S91" s="67">
        <v>7723.333333333333</v>
      </c>
      <c r="T91" s="67">
        <v>8631.6666666666661</v>
      </c>
      <c r="U91" s="67">
        <v>8408.3333333333339</v>
      </c>
      <c r="V91" s="67">
        <v>8530</v>
      </c>
      <c r="W91" s="67">
        <v>9253.3333333333321</v>
      </c>
      <c r="X91" s="67">
        <v>9791.6666666666661</v>
      </c>
      <c r="Y91" s="67">
        <v>10501.666666666668</v>
      </c>
      <c r="Z91" s="67">
        <v>8225</v>
      </c>
      <c r="AA91" s="67">
        <v>11596.666666666666</v>
      </c>
      <c r="AB91" s="67">
        <v>10380</v>
      </c>
      <c r="AC91" s="67">
        <v>10131.666666666666</v>
      </c>
      <c r="AD91" s="67">
        <v>4458.333333333333</v>
      </c>
      <c r="AE91" s="68" t="e">
        <f>NA()</f>
        <v>#N/A</v>
      </c>
      <c r="AF91" s="68" t="e">
        <f>NA()</f>
        <v>#N/A</v>
      </c>
      <c r="AG91" s="68" t="e">
        <f>NA()</f>
        <v>#N/A</v>
      </c>
      <c r="AH91" s="68" t="e">
        <f>NA()</f>
        <v>#N/A</v>
      </c>
      <c r="AI91" s="68" t="e">
        <f>NA()</f>
        <v>#N/A</v>
      </c>
      <c r="AJ91" s="68" t="e">
        <f>NA()</f>
        <v>#N/A</v>
      </c>
      <c r="AK91" s="68" t="e">
        <f>NA()</f>
        <v>#N/A</v>
      </c>
      <c r="AL91" s="68" t="e">
        <f>NA()</f>
        <v>#N/A</v>
      </c>
      <c r="AM91" s="68" t="e">
        <f>NA()</f>
        <v>#N/A</v>
      </c>
      <c r="AN91" s="68" t="e">
        <f>NA()</f>
        <v>#N/A</v>
      </c>
      <c r="AO91" s="68" t="e">
        <f>NA()</f>
        <v>#N/A</v>
      </c>
      <c r="AP91" s="63"/>
    </row>
    <row r="92" spans="2:42" x14ac:dyDescent="0.25">
      <c r="B92" s="64"/>
      <c r="C92" s="65"/>
      <c r="D92" s="66" t="s">
        <v>770</v>
      </c>
      <c r="E92" s="67" t="s">
        <v>429</v>
      </c>
      <c r="F92" s="68" t="e">
        <f>NA()</f>
        <v>#N/A</v>
      </c>
      <c r="G92" s="68" t="e">
        <f>NA()</f>
        <v>#N/A</v>
      </c>
      <c r="H92" s="68" t="e">
        <f>NA()</f>
        <v>#N/A</v>
      </c>
      <c r="I92" s="68" t="e">
        <f>NA()</f>
        <v>#N/A</v>
      </c>
      <c r="J92" s="68" t="e">
        <f>NA()</f>
        <v>#N/A</v>
      </c>
      <c r="K92" s="68" t="e">
        <f>NA()</f>
        <v>#N/A</v>
      </c>
      <c r="L92" s="68" t="e">
        <f>NA()</f>
        <v>#N/A</v>
      </c>
      <c r="M92" s="68" t="e">
        <f>NA()</f>
        <v>#N/A</v>
      </c>
      <c r="N92" s="68" t="e">
        <f>NA()</f>
        <v>#N/A</v>
      </c>
      <c r="O92" s="67">
        <v>5160</v>
      </c>
      <c r="P92" s="67">
        <v>3943.3333333333335</v>
      </c>
      <c r="Q92" s="67">
        <v>5206.666666666667</v>
      </c>
      <c r="R92" s="67">
        <v>3835</v>
      </c>
      <c r="S92" s="67">
        <v>5105</v>
      </c>
      <c r="T92" s="67">
        <v>5631.666666666667</v>
      </c>
      <c r="U92" s="67">
        <v>5283.333333333333</v>
      </c>
      <c r="V92" s="67">
        <v>4818.3333333333339</v>
      </c>
      <c r="W92" s="67">
        <v>5988.3333333333339</v>
      </c>
      <c r="X92" s="67">
        <v>6860.0000000000009</v>
      </c>
      <c r="Y92" s="67">
        <v>7065</v>
      </c>
      <c r="Z92" s="67">
        <v>5166.666666666667</v>
      </c>
      <c r="AA92" s="67">
        <v>5801.666666666667</v>
      </c>
      <c r="AB92" s="67">
        <v>5666.6666666666661</v>
      </c>
      <c r="AC92" s="67">
        <v>6488.333333333333</v>
      </c>
      <c r="AD92" s="67">
        <v>5008.3333333333339</v>
      </c>
      <c r="AE92" s="68" t="e">
        <f>NA()</f>
        <v>#N/A</v>
      </c>
      <c r="AF92" s="68" t="e">
        <f>NA()</f>
        <v>#N/A</v>
      </c>
      <c r="AG92" s="68" t="e">
        <f>NA()</f>
        <v>#N/A</v>
      </c>
      <c r="AH92" s="68" t="e">
        <f>NA()</f>
        <v>#N/A</v>
      </c>
      <c r="AI92" s="68" t="e">
        <f>NA()</f>
        <v>#N/A</v>
      </c>
      <c r="AJ92" s="68" t="e">
        <f>NA()</f>
        <v>#N/A</v>
      </c>
      <c r="AK92" s="68" t="e">
        <f>NA()</f>
        <v>#N/A</v>
      </c>
      <c r="AL92" s="68" t="e">
        <f>NA()</f>
        <v>#N/A</v>
      </c>
      <c r="AM92" s="68" t="e">
        <f>NA()</f>
        <v>#N/A</v>
      </c>
      <c r="AN92" s="68" t="e">
        <f>NA()</f>
        <v>#N/A</v>
      </c>
      <c r="AO92" s="68" t="e">
        <f>NA()</f>
        <v>#N/A</v>
      </c>
      <c r="AP92" s="63"/>
    </row>
    <row r="93" spans="2:42" x14ac:dyDescent="0.25">
      <c r="B93" s="64"/>
      <c r="C93" s="65"/>
      <c r="D93" s="66" t="s">
        <v>341</v>
      </c>
      <c r="E93" s="67" t="s">
        <v>430</v>
      </c>
      <c r="F93" s="68" t="e">
        <f>NA()</f>
        <v>#N/A</v>
      </c>
      <c r="G93" s="68" t="e">
        <f>NA()</f>
        <v>#N/A</v>
      </c>
      <c r="H93" s="68" t="e">
        <f>NA()</f>
        <v>#N/A</v>
      </c>
      <c r="I93" s="68" t="e">
        <f>NA()</f>
        <v>#N/A</v>
      </c>
      <c r="J93" s="68" t="e">
        <f>NA()</f>
        <v>#N/A</v>
      </c>
      <c r="K93" s="68" t="e">
        <f>NA()</f>
        <v>#N/A</v>
      </c>
      <c r="L93" s="68" t="e">
        <f>NA()</f>
        <v>#N/A</v>
      </c>
      <c r="M93" s="68" t="e">
        <f>NA()</f>
        <v>#N/A</v>
      </c>
      <c r="N93" s="68" t="e">
        <f>NA()</f>
        <v>#N/A</v>
      </c>
      <c r="O93" s="67">
        <v>5670</v>
      </c>
      <c r="P93" s="67">
        <v>5185</v>
      </c>
      <c r="Q93" s="67">
        <v>6031.666666666667</v>
      </c>
      <c r="R93" s="67">
        <v>4990</v>
      </c>
      <c r="S93" s="67">
        <v>5191.666666666667</v>
      </c>
      <c r="T93" s="67">
        <v>5365</v>
      </c>
      <c r="U93" s="67">
        <v>5046.666666666667</v>
      </c>
      <c r="V93" s="67">
        <v>4918.333333333333</v>
      </c>
      <c r="W93" s="67">
        <v>5061.666666666667</v>
      </c>
      <c r="X93" s="67">
        <v>5080</v>
      </c>
      <c r="Y93" s="67">
        <v>4891.666666666667</v>
      </c>
      <c r="Z93" s="67">
        <v>4178.333333333333</v>
      </c>
      <c r="AA93" s="67">
        <v>5203.3333333333339</v>
      </c>
      <c r="AB93" s="67">
        <v>4305</v>
      </c>
      <c r="AC93" s="67">
        <v>4570</v>
      </c>
      <c r="AD93" s="67">
        <v>4080</v>
      </c>
      <c r="AE93" s="68" t="e">
        <f>NA()</f>
        <v>#N/A</v>
      </c>
      <c r="AF93" s="68" t="e">
        <f>NA()</f>
        <v>#N/A</v>
      </c>
      <c r="AG93" s="68" t="e">
        <f>NA()</f>
        <v>#N/A</v>
      </c>
      <c r="AH93" s="68" t="e">
        <f>NA()</f>
        <v>#N/A</v>
      </c>
      <c r="AI93" s="68" t="e">
        <f>NA()</f>
        <v>#N/A</v>
      </c>
      <c r="AJ93" s="68" t="e">
        <f>NA()</f>
        <v>#N/A</v>
      </c>
      <c r="AK93" s="68" t="e">
        <f>NA()</f>
        <v>#N/A</v>
      </c>
      <c r="AL93" s="68" t="e">
        <f>NA()</f>
        <v>#N/A</v>
      </c>
      <c r="AM93" s="68" t="e">
        <f>NA()</f>
        <v>#N/A</v>
      </c>
      <c r="AN93" s="68" t="e">
        <f>NA()</f>
        <v>#N/A</v>
      </c>
      <c r="AO93" s="68" t="e">
        <f>NA()</f>
        <v>#N/A</v>
      </c>
      <c r="AP93" s="63"/>
    </row>
    <row r="94" spans="2:42" x14ac:dyDescent="0.25">
      <c r="B94" s="64"/>
      <c r="C94" s="65"/>
      <c r="D94" s="66" t="s">
        <v>778</v>
      </c>
      <c r="E94" s="67" t="s">
        <v>431</v>
      </c>
      <c r="F94" s="68" t="e">
        <f>NA()</f>
        <v>#N/A</v>
      </c>
      <c r="G94" s="68" t="e">
        <f>NA()</f>
        <v>#N/A</v>
      </c>
      <c r="H94" s="68" t="e">
        <f>NA()</f>
        <v>#N/A</v>
      </c>
      <c r="I94" s="68" t="e">
        <f>NA()</f>
        <v>#N/A</v>
      </c>
      <c r="J94" s="68" t="e">
        <f>NA()</f>
        <v>#N/A</v>
      </c>
      <c r="K94" s="68" t="e">
        <f>NA()</f>
        <v>#N/A</v>
      </c>
      <c r="L94" s="68" t="e">
        <f>NA()</f>
        <v>#N/A</v>
      </c>
      <c r="M94" s="68" t="e">
        <f>NA()</f>
        <v>#N/A</v>
      </c>
      <c r="N94" s="68" t="e">
        <f>NA()</f>
        <v>#N/A</v>
      </c>
      <c r="O94" s="67">
        <v>5930</v>
      </c>
      <c r="P94" s="67">
        <v>6556.666666666667</v>
      </c>
      <c r="Q94" s="67">
        <v>7153.333333333333</v>
      </c>
      <c r="R94" s="67">
        <v>6233.3333333333339</v>
      </c>
      <c r="S94" s="67">
        <v>7230</v>
      </c>
      <c r="T94" s="67">
        <v>8014.9999999999991</v>
      </c>
      <c r="U94" s="67">
        <v>7750</v>
      </c>
      <c r="V94" s="67">
        <v>8508.3333333333339</v>
      </c>
      <c r="W94" s="67">
        <v>9393.3333333333339</v>
      </c>
      <c r="X94" s="67">
        <v>12270</v>
      </c>
      <c r="Y94" s="67">
        <v>5496.6666666666661</v>
      </c>
      <c r="Z94" s="67">
        <v>1.6666666666666667</v>
      </c>
      <c r="AA94" s="67"/>
      <c r="AB94" s="67">
        <v>103.33333333333333</v>
      </c>
      <c r="AC94" s="67">
        <v>3919.9999999999995</v>
      </c>
      <c r="AD94" s="67">
        <v>3295</v>
      </c>
      <c r="AE94" s="68" t="e">
        <f>NA()</f>
        <v>#N/A</v>
      </c>
      <c r="AF94" s="68" t="e">
        <f>NA()</f>
        <v>#N/A</v>
      </c>
      <c r="AG94" s="68" t="e">
        <f>NA()</f>
        <v>#N/A</v>
      </c>
      <c r="AH94" s="68" t="e">
        <f>NA()</f>
        <v>#N/A</v>
      </c>
      <c r="AI94" s="68" t="e">
        <f>NA()</f>
        <v>#N/A</v>
      </c>
      <c r="AJ94" s="68" t="e">
        <f>NA()</f>
        <v>#N/A</v>
      </c>
      <c r="AK94" s="68" t="e">
        <f>NA()</f>
        <v>#N/A</v>
      </c>
      <c r="AL94" s="68" t="e">
        <f>NA()</f>
        <v>#N/A</v>
      </c>
      <c r="AM94" s="68" t="e">
        <f>NA()</f>
        <v>#N/A</v>
      </c>
      <c r="AN94" s="68" t="e">
        <f>NA()</f>
        <v>#N/A</v>
      </c>
      <c r="AO94" s="68" t="e">
        <f>NA()</f>
        <v>#N/A</v>
      </c>
      <c r="AP94" s="63"/>
    </row>
    <row r="95" spans="2:42" x14ac:dyDescent="0.25">
      <c r="B95" s="64"/>
      <c r="C95" s="65"/>
      <c r="D95" s="66" t="s">
        <v>342</v>
      </c>
      <c r="E95" s="67" t="s">
        <v>432</v>
      </c>
      <c r="F95" s="68" t="e">
        <f>NA()</f>
        <v>#N/A</v>
      </c>
      <c r="G95" s="68" t="e">
        <f>NA()</f>
        <v>#N/A</v>
      </c>
      <c r="H95" s="68" t="e">
        <f>NA()</f>
        <v>#N/A</v>
      </c>
      <c r="I95" s="68" t="e">
        <f>NA()</f>
        <v>#N/A</v>
      </c>
      <c r="J95" s="68" t="e">
        <f>NA()</f>
        <v>#N/A</v>
      </c>
      <c r="K95" s="68" t="e">
        <f>NA()</f>
        <v>#N/A</v>
      </c>
      <c r="L95" s="68" t="e">
        <f>NA()</f>
        <v>#N/A</v>
      </c>
      <c r="M95" s="68" t="e">
        <f>NA()</f>
        <v>#N/A</v>
      </c>
      <c r="N95" s="68" t="e">
        <f>NA()</f>
        <v>#N/A</v>
      </c>
      <c r="O95" s="67">
        <v>12159.999999999998</v>
      </c>
      <c r="P95" s="67">
        <v>12166.666666666666</v>
      </c>
      <c r="Q95" s="67">
        <v>13528.333333333334</v>
      </c>
      <c r="R95" s="67">
        <v>10721.666666666666</v>
      </c>
      <c r="S95" s="67">
        <v>11051.666666666666</v>
      </c>
      <c r="T95" s="67">
        <v>11506.666666666666</v>
      </c>
      <c r="U95" s="67">
        <v>10131.666666666666</v>
      </c>
      <c r="V95" s="67">
        <v>10546.666666666666</v>
      </c>
      <c r="W95" s="67">
        <v>10541.666666666668</v>
      </c>
      <c r="X95" s="67">
        <v>11400</v>
      </c>
      <c r="Y95" s="67">
        <v>11158.333333333332</v>
      </c>
      <c r="Z95" s="67">
        <v>9970</v>
      </c>
      <c r="AA95" s="67">
        <v>11483.333333333334</v>
      </c>
      <c r="AB95" s="67">
        <v>10883.333333333334</v>
      </c>
      <c r="AC95" s="67">
        <v>12684.999999999998</v>
      </c>
      <c r="AD95" s="67">
        <v>10166.666666666666</v>
      </c>
      <c r="AE95" s="68" t="e">
        <f>NA()</f>
        <v>#N/A</v>
      </c>
      <c r="AF95" s="68" t="e">
        <f>NA()</f>
        <v>#N/A</v>
      </c>
      <c r="AG95" s="68" t="e">
        <f>NA()</f>
        <v>#N/A</v>
      </c>
      <c r="AH95" s="68" t="e">
        <f>NA()</f>
        <v>#N/A</v>
      </c>
      <c r="AI95" s="68" t="e">
        <f>NA()</f>
        <v>#N/A</v>
      </c>
      <c r="AJ95" s="68" t="e">
        <f>NA()</f>
        <v>#N/A</v>
      </c>
      <c r="AK95" s="68" t="e">
        <f>NA()</f>
        <v>#N/A</v>
      </c>
      <c r="AL95" s="68" t="e">
        <f>NA()</f>
        <v>#N/A</v>
      </c>
      <c r="AM95" s="68" t="e">
        <f>NA()</f>
        <v>#N/A</v>
      </c>
      <c r="AN95" s="68" t="e">
        <f>NA()</f>
        <v>#N/A</v>
      </c>
      <c r="AO95" s="68" t="e">
        <f>NA()</f>
        <v>#N/A</v>
      </c>
      <c r="AP95" s="63"/>
    </row>
    <row r="96" spans="2:42" x14ac:dyDescent="0.25">
      <c r="B96" s="64"/>
      <c r="C96" s="65"/>
      <c r="D96" s="66" t="s">
        <v>343</v>
      </c>
      <c r="E96" s="67" t="s">
        <v>433</v>
      </c>
      <c r="F96" s="68" t="e">
        <f>NA()</f>
        <v>#N/A</v>
      </c>
      <c r="G96" s="68" t="e">
        <f>NA()</f>
        <v>#N/A</v>
      </c>
      <c r="H96" s="68" t="e">
        <f>NA()</f>
        <v>#N/A</v>
      </c>
      <c r="I96" s="68" t="e">
        <f>NA()</f>
        <v>#N/A</v>
      </c>
      <c r="J96" s="68" t="e">
        <f>NA()</f>
        <v>#N/A</v>
      </c>
      <c r="K96" s="68" t="e">
        <f>NA()</f>
        <v>#N/A</v>
      </c>
      <c r="L96" s="68" t="e">
        <f>NA()</f>
        <v>#N/A</v>
      </c>
      <c r="M96" s="68" t="e">
        <f>NA()</f>
        <v>#N/A</v>
      </c>
      <c r="N96" s="68" t="e">
        <f>NA()</f>
        <v>#N/A</v>
      </c>
      <c r="O96" s="67">
        <v>4568.333333333333</v>
      </c>
      <c r="P96" s="67">
        <v>4438.333333333333</v>
      </c>
      <c r="Q96" s="67">
        <v>4805</v>
      </c>
      <c r="R96" s="67">
        <v>4151.666666666667</v>
      </c>
      <c r="S96" s="67">
        <v>4350</v>
      </c>
      <c r="T96" s="67">
        <v>4413.333333333333</v>
      </c>
      <c r="U96" s="67">
        <v>4410</v>
      </c>
      <c r="V96" s="67">
        <v>4238.333333333333</v>
      </c>
      <c r="W96" s="67">
        <v>4743.333333333333</v>
      </c>
      <c r="X96" s="67">
        <v>4643.3333333333339</v>
      </c>
      <c r="Y96" s="67">
        <v>4505</v>
      </c>
      <c r="Z96" s="67">
        <v>4031.6666666666665</v>
      </c>
      <c r="AA96" s="67">
        <v>4331.666666666667</v>
      </c>
      <c r="AB96" s="67">
        <v>3885</v>
      </c>
      <c r="AC96" s="67">
        <v>4903.333333333333</v>
      </c>
      <c r="AD96" s="67">
        <v>3681.6666666666665</v>
      </c>
      <c r="AE96" s="68" t="e">
        <f>NA()</f>
        <v>#N/A</v>
      </c>
      <c r="AF96" s="68" t="e">
        <f>NA()</f>
        <v>#N/A</v>
      </c>
      <c r="AG96" s="68" t="e">
        <f>NA()</f>
        <v>#N/A</v>
      </c>
      <c r="AH96" s="68" t="e">
        <f>NA()</f>
        <v>#N/A</v>
      </c>
      <c r="AI96" s="68" t="e">
        <f>NA()</f>
        <v>#N/A</v>
      </c>
      <c r="AJ96" s="68" t="e">
        <f>NA()</f>
        <v>#N/A</v>
      </c>
      <c r="AK96" s="68" t="e">
        <f>NA()</f>
        <v>#N/A</v>
      </c>
      <c r="AL96" s="68" t="e">
        <f>NA()</f>
        <v>#N/A</v>
      </c>
      <c r="AM96" s="68" t="e">
        <f>NA()</f>
        <v>#N/A</v>
      </c>
      <c r="AN96" s="68" t="e">
        <f>NA()</f>
        <v>#N/A</v>
      </c>
      <c r="AO96" s="68" t="e">
        <f>NA()</f>
        <v>#N/A</v>
      </c>
      <c r="AP96" s="63"/>
    </row>
    <row r="97" spans="2:42" x14ac:dyDescent="0.25">
      <c r="B97" s="64"/>
      <c r="C97" s="65"/>
      <c r="D97" s="66" t="s">
        <v>344</v>
      </c>
      <c r="E97" s="67" t="s">
        <v>434</v>
      </c>
      <c r="F97" s="68" t="e">
        <f>NA()</f>
        <v>#N/A</v>
      </c>
      <c r="G97" s="68" t="e">
        <f>NA()</f>
        <v>#N/A</v>
      </c>
      <c r="H97" s="68" t="e">
        <f>NA()</f>
        <v>#N/A</v>
      </c>
      <c r="I97" s="68" t="e">
        <f>NA()</f>
        <v>#N/A</v>
      </c>
      <c r="J97" s="68" t="e">
        <f>NA()</f>
        <v>#N/A</v>
      </c>
      <c r="K97" s="68" t="e">
        <f>NA()</f>
        <v>#N/A</v>
      </c>
      <c r="L97" s="68" t="e">
        <f>NA()</f>
        <v>#N/A</v>
      </c>
      <c r="M97" s="68" t="e">
        <f>NA()</f>
        <v>#N/A</v>
      </c>
      <c r="N97" s="68" t="e">
        <f>NA()</f>
        <v>#N/A</v>
      </c>
      <c r="O97" s="67">
        <v>7486.6666666666661</v>
      </c>
      <c r="P97" s="67">
        <v>7861.666666666667</v>
      </c>
      <c r="Q97" s="67">
        <v>8685</v>
      </c>
      <c r="R97" s="67">
        <v>6406.6666666666661</v>
      </c>
      <c r="S97" s="67">
        <v>7013.333333333333</v>
      </c>
      <c r="T97" s="67">
        <v>8731.6666666666661</v>
      </c>
      <c r="U97" s="67">
        <v>9061.6666666666661</v>
      </c>
      <c r="V97" s="67">
        <v>8198.3333333333339</v>
      </c>
      <c r="W97" s="67">
        <v>8836.6666666666661</v>
      </c>
      <c r="X97" s="67">
        <v>8661.6666666666661</v>
      </c>
      <c r="Y97" s="67">
        <v>8471.6666666666679</v>
      </c>
      <c r="Z97" s="67">
        <v>7953.3333333333339</v>
      </c>
      <c r="AA97" s="67">
        <v>8425</v>
      </c>
      <c r="AB97" s="67">
        <v>8393.3333333333339</v>
      </c>
      <c r="AC97" s="67">
        <v>10113.333333333334</v>
      </c>
      <c r="AD97" s="67">
        <v>7573.3333333333339</v>
      </c>
      <c r="AE97" s="68" t="e">
        <f>NA()</f>
        <v>#N/A</v>
      </c>
      <c r="AF97" s="68" t="e">
        <f>NA()</f>
        <v>#N/A</v>
      </c>
      <c r="AG97" s="68" t="e">
        <f>NA()</f>
        <v>#N/A</v>
      </c>
      <c r="AH97" s="68" t="e">
        <f>NA()</f>
        <v>#N/A</v>
      </c>
      <c r="AI97" s="68" t="e">
        <f>NA()</f>
        <v>#N/A</v>
      </c>
      <c r="AJ97" s="68" t="e">
        <f>NA()</f>
        <v>#N/A</v>
      </c>
      <c r="AK97" s="68" t="e">
        <f>NA()</f>
        <v>#N/A</v>
      </c>
      <c r="AL97" s="68" t="e">
        <f>NA()</f>
        <v>#N/A</v>
      </c>
      <c r="AM97" s="68" t="e">
        <f>NA()</f>
        <v>#N/A</v>
      </c>
      <c r="AN97" s="68" t="e">
        <f>NA()</f>
        <v>#N/A</v>
      </c>
      <c r="AO97" s="68" t="e">
        <f>NA()</f>
        <v>#N/A</v>
      </c>
      <c r="AP97" s="63"/>
    </row>
    <row r="98" spans="2:42" x14ac:dyDescent="0.25">
      <c r="B98" s="64"/>
      <c r="C98" s="65"/>
      <c r="D98" s="66" t="s">
        <v>779</v>
      </c>
      <c r="E98" s="67" t="s">
        <v>435</v>
      </c>
      <c r="F98" s="68" t="e">
        <f>NA()</f>
        <v>#N/A</v>
      </c>
      <c r="G98" s="68" t="e">
        <f>NA()</f>
        <v>#N/A</v>
      </c>
      <c r="H98" s="68" t="e">
        <f>NA()</f>
        <v>#N/A</v>
      </c>
      <c r="I98" s="68" t="e">
        <f>NA()</f>
        <v>#N/A</v>
      </c>
      <c r="J98" s="68" t="e">
        <f>NA()</f>
        <v>#N/A</v>
      </c>
      <c r="K98" s="68" t="e">
        <f>NA()</f>
        <v>#N/A</v>
      </c>
      <c r="L98" s="68" t="e">
        <f>NA()</f>
        <v>#N/A</v>
      </c>
      <c r="M98" s="68" t="e">
        <f>NA()</f>
        <v>#N/A</v>
      </c>
      <c r="N98" s="68" t="e">
        <f>NA()</f>
        <v>#N/A</v>
      </c>
      <c r="O98" s="67">
        <v>6560</v>
      </c>
      <c r="P98" s="67">
        <v>5641.666666666667</v>
      </c>
      <c r="Q98" s="67">
        <v>4976.6666666666661</v>
      </c>
      <c r="R98" s="67">
        <v>4170</v>
      </c>
      <c r="S98" s="67">
        <v>4671.666666666667</v>
      </c>
      <c r="T98" s="67">
        <v>5465</v>
      </c>
      <c r="U98" s="67">
        <v>5810.0000000000009</v>
      </c>
      <c r="V98" s="67">
        <v>6958.333333333333</v>
      </c>
      <c r="W98" s="67">
        <v>10125</v>
      </c>
      <c r="X98" s="67">
        <v>11400</v>
      </c>
      <c r="Y98" s="67">
        <v>12176.666666666666</v>
      </c>
      <c r="Z98" s="67">
        <v>8331.6666666666661</v>
      </c>
      <c r="AA98" s="67">
        <v>7945</v>
      </c>
      <c r="AB98" s="67">
        <v>6293.333333333333</v>
      </c>
      <c r="AC98" s="67">
        <v>5780.0000000000009</v>
      </c>
      <c r="AD98" s="67">
        <v>5618.3333333333339</v>
      </c>
      <c r="AE98" s="68" t="e">
        <f>NA()</f>
        <v>#N/A</v>
      </c>
      <c r="AF98" s="68" t="e">
        <f>NA()</f>
        <v>#N/A</v>
      </c>
      <c r="AG98" s="68" t="e">
        <f>NA()</f>
        <v>#N/A</v>
      </c>
      <c r="AH98" s="68" t="e">
        <f>NA()</f>
        <v>#N/A</v>
      </c>
      <c r="AI98" s="68" t="e">
        <f>NA()</f>
        <v>#N/A</v>
      </c>
      <c r="AJ98" s="68" t="e">
        <f>NA()</f>
        <v>#N/A</v>
      </c>
      <c r="AK98" s="68" t="e">
        <f>NA()</f>
        <v>#N/A</v>
      </c>
      <c r="AL98" s="68" t="e">
        <f>NA()</f>
        <v>#N/A</v>
      </c>
      <c r="AM98" s="68" t="e">
        <f>NA()</f>
        <v>#N/A</v>
      </c>
      <c r="AN98" s="68" t="e">
        <f>NA()</f>
        <v>#N/A</v>
      </c>
      <c r="AO98" s="68" t="e">
        <f>NA()</f>
        <v>#N/A</v>
      </c>
      <c r="AP98" s="63"/>
    </row>
    <row r="99" spans="2:42" x14ac:dyDescent="0.25">
      <c r="B99" s="64"/>
      <c r="C99" s="65"/>
      <c r="D99" s="66" t="s">
        <v>718</v>
      </c>
      <c r="E99" s="67" t="s">
        <v>436</v>
      </c>
      <c r="F99" s="68" t="e">
        <f>NA()</f>
        <v>#N/A</v>
      </c>
      <c r="G99" s="68" t="e">
        <f>NA()</f>
        <v>#N/A</v>
      </c>
      <c r="H99" s="68" t="e">
        <f>NA()</f>
        <v>#N/A</v>
      </c>
      <c r="I99" s="68" t="e">
        <f>NA()</f>
        <v>#N/A</v>
      </c>
      <c r="J99" s="68" t="e">
        <f>NA()</f>
        <v>#N/A</v>
      </c>
      <c r="K99" s="68" t="e">
        <f>NA()</f>
        <v>#N/A</v>
      </c>
      <c r="L99" s="68" t="e">
        <f>NA()</f>
        <v>#N/A</v>
      </c>
      <c r="M99" s="68" t="e">
        <f>NA()</f>
        <v>#N/A</v>
      </c>
      <c r="N99" s="68" t="e">
        <f>NA()</f>
        <v>#N/A</v>
      </c>
      <c r="O99" s="67">
        <v>7643.3333333333339</v>
      </c>
      <c r="P99" s="67">
        <v>6758.3333333333339</v>
      </c>
      <c r="Q99" s="67">
        <v>7290</v>
      </c>
      <c r="R99" s="67">
        <v>5285</v>
      </c>
      <c r="S99" s="67">
        <v>6293.333333333333</v>
      </c>
      <c r="T99" s="67">
        <v>6553.3333333333339</v>
      </c>
      <c r="U99" s="67">
        <v>6215</v>
      </c>
      <c r="V99" s="67">
        <v>5843.3333333333339</v>
      </c>
      <c r="W99" s="67">
        <v>5828.333333333333</v>
      </c>
      <c r="X99" s="67">
        <v>5916.666666666667</v>
      </c>
      <c r="Y99" s="67">
        <v>6274.9999999999991</v>
      </c>
      <c r="Z99" s="67">
        <v>6248.333333333333</v>
      </c>
      <c r="AA99" s="67">
        <v>6695.0000000000009</v>
      </c>
      <c r="AB99" s="67">
        <v>6256.666666666667</v>
      </c>
      <c r="AC99" s="67">
        <v>7041.666666666667</v>
      </c>
      <c r="AD99" s="67">
        <v>5858.333333333333</v>
      </c>
      <c r="AE99" s="68" t="e">
        <f>NA()</f>
        <v>#N/A</v>
      </c>
      <c r="AF99" s="68" t="e">
        <f>NA()</f>
        <v>#N/A</v>
      </c>
      <c r="AG99" s="68" t="e">
        <f>NA()</f>
        <v>#N/A</v>
      </c>
      <c r="AH99" s="68" t="e">
        <f>NA()</f>
        <v>#N/A</v>
      </c>
      <c r="AI99" s="68" t="e">
        <f>NA()</f>
        <v>#N/A</v>
      </c>
      <c r="AJ99" s="68" t="e">
        <f>NA()</f>
        <v>#N/A</v>
      </c>
      <c r="AK99" s="68" t="e">
        <f>NA()</f>
        <v>#N/A</v>
      </c>
      <c r="AL99" s="68" t="e">
        <f>NA()</f>
        <v>#N/A</v>
      </c>
      <c r="AM99" s="68" t="e">
        <f>NA()</f>
        <v>#N/A</v>
      </c>
      <c r="AN99" s="68" t="e">
        <f>NA()</f>
        <v>#N/A</v>
      </c>
      <c r="AO99" s="68" t="e">
        <f>NA()</f>
        <v>#N/A</v>
      </c>
      <c r="AP99" s="63"/>
    </row>
    <row r="100" spans="2:42" x14ac:dyDescent="0.25">
      <c r="B100" s="64"/>
      <c r="C100" s="65"/>
      <c r="D100" s="66" t="s">
        <v>780</v>
      </c>
      <c r="E100" s="67" t="s">
        <v>437</v>
      </c>
      <c r="F100" s="68" t="e">
        <f>NA()</f>
        <v>#N/A</v>
      </c>
      <c r="G100" s="68" t="e">
        <f>NA()</f>
        <v>#N/A</v>
      </c>
      <c r="H100" s="68" t="e">
        <f>NA()</f>
        <v>#N/A</v>
      </c>
      <c r="I100" s="68" t="e">
        <f>NA()</f>
        <v>#N/A</v>
      </c>
      <c r="J100" s="68" t="e">
        <f>NA()</f>
        <v>#N/A</v>
      </c>
      <c r="K100" s="68" t="e">
        <f>NA()</f>
        <v>#N/A</v>
      </c>
      <c r="L100" s="68" t="e">
        <f>NA()</f>
        <v>#N/A</v>
      </c>
      <c r="M100" s="68" t="e">
        <f>NA()</f>
        <v>#N/A</v>
      </c>
      <c r="N100" s="68" t="e">
        <f>NA()</f>
        <v>#N/A</v>
      </c>
      <c r="O100" s="67">
        <v>6046.6666666666661</v>
      </c>
      <c r="P100" s="67">
        <v>3998.3333333333335</v>
      </c>
      <c r="Q100" s="67">
        <v>4453.333333333333</v>
      </c>
      <c r="R100" s="67">
        <v>3213.333333333333</v>
      </c>
      <c r="S100" s="67">
        <v>4060</v>
      </c>
      <c r="T100" s="67">
        <v>4328.3333333333339</v>
      </c>
      <c r="U100" s="67">
        <v>4840</v>
      </c>
      <c r="V100" s="67">
        <v>4893.333333333333</v>
      </c>
      <c r="W100" s="67">
        <v>5073.333333333333</v>
      </c>
      <c r="X100" s="67">
        <v>5436.666666666667</v>
      </c>
      <c r="Y100" s="67">
        <v>5846.666666666667</v>
      </c>
      <c r="Z100" s="67">
        <v>4888.333333333333</v>
      </c>
      <c r="AA100" s="67">
        <v>5073.333333333333</v>
      </c>
      <c r="AB100" s="67">
        <v>1699.9999999999998</v>
      </c>
      <c r="AC100" s="67">
        <v>2988.3333333333335</v>
      </c>
      <c r="AD100" s="67">
        <v>3240.0000000000005</v>
      </c>
      <c r="AE100" s="68" t="e">
        <f>NA()</f>
        <v>#N/A</v>
      </c>
      <c r="AF100" s="68" t="e">
        <f>NA()</f>
        <v>#N/A</v>
      </c>
      <c r="AG100" s="68" t="e">
        <f>NA()</f>
        <v>#N/A</v>
      </c>
      <c r="AH100" s="68" t="e">
        <f>NA()</f>
        <v>#N/A</v>
      </c>
      <c r="AI100" s="68" t="e">
        <f>NA()</f>
        <v>#N/A</v>
      </c>
      <c r="AJ100" s="68" t="e">
        <f>NA()</f>
        <v>#N/A</v>
      </c>
      <c r="AK100" s="68" t="e">
        <f>NA()</f>
        <v>#N/A</v>
      </c>
      <c r="AL100" s="68" t="e">
        <f>NA()</f>
        <v>#N/A</v>
      </c>
      <c r="AM100" s="68" t="e">
        <f>NA()</f>
        <v>#N/A</v>
      </c>
      <c r="AN100" s="68" t="e">
        <f>NA()</f>
        <v>#N/A</v>
      </c>
      <c r="AO100" s="68" t="e">
        <f>NA()</f>
        <v>#N/A</v>
      </c>
      <c r="AP100" s="63"/>
    </row>
    <row r="101" spans="2:42" x14ac:dyDescent="0.25">
      <c r="B101" s="64"/>
      <c r="C101" s="65"/>
      <c r="D101" s="66" t="s">
        <v>346</v>
      </c>
      <c r="E101" s="67" t="s">
        <v>438</v>
      </c>
      <c r="F101" s="68" t="e">
        <f>NA()</f>
        <v>#N/A</v>
      </c>
      <c r="G101" s="68" t="e">
        <f>NA()</f>
        <v>#N/A</v>
      </c>
      <c r="H101" s="68" t="e">
        <f>NA()</f>
        <v>#N/A</v>
      </c>
      <c r="I101" s="68" t="e">
        <f>NA()</f>
        <v>#N/A</v>
      </c>
      <c r="J101" s="68" t="e">
        <f>NA()</f>
        <v>#N/A</v>
      </c>
      <c r="K101" s="68" t="e">
        <f>NA()</f>
        <v>#N/A</v>
      </c>
      <c r="L101" s="68" t="e">
        <f>NA()</f>
        <v>#N/A</v>
      </c>
      <c r="M101" s="68" t="e">
        <f>NA()</f>
        <v>#N/A</v>
      </c>
      <c r="N101" s="68" t="e">
        <f>NA()</f>
        <v>#N/A</v>
      </c>
      <c r="O101" s="67">
        <v>5025</v>
      </c>
      <c r="P101" s="67">
        <v>4481.666666666667</v>
      </c>
      <c r="Q101" s="67">
        <v>5426.666666666667</v>
      </c>
      <c r="R101" s="67">
        <v>3773.3333333333335</v>
      </c>
      <c r="S101" s="67">
        <v>3960.0000000000005</v>
      </c>
      <c r="T101" s="67">
        <v>4328.3333333333339</v>
      </c>
      <c r="U101" s="67">
        <v>4470</v>
      </c>
      <c r="V101" s="67">
        <v>4665</v>
      </c>
      <c r="W101" s="67">
        <v>3241.666666666667</v>
      </c>
      <c r="X101" s="67">
        <v>4636.6666666666661</v>
      </c>
      <c r="Y101" s="67">
        <v>5110</v>
      </c>
      <c r="Z101" s="67">
        <v>3916.6666666666665</v>
      </c>
      <c r="AA101" s="67">
        <v>4515</v>
      </c>
      <c r="AB101" s="67">
        <v>4205</v>
      </c>
      <c r="AC101" s="67">
        <v>4856.666666666667</v>
      </c>
      <c r="AD101" s="67">
        <v>3431.666666666667</v>
      </c>
      <c r="AE101" s="68" t="e">
        <f>NA()</f>
        <v>#N/A</v>
      </c>
      <c r="AF101" s="68" t="e">
        <f>NA()</f>
        <v>#N/A</v>
      </c>
      <c r="AG101" s="68" t="e">
        <f>NA()</f>
        <v>#N/A</v>
      </c>
      <c r="AH101" s="68" t="e">
        <f>NA()</f>
        <v>#N/A</v>
      </c>
      <c r="AI101" s="68" t="e">
        <f>NA()</f>
        <v>#N/A</v>
      </c>
      <c r="AJ101" s="68" t="e">
        <f>NA()</f>
        <v>#N/A</v>
      </c>
      <c r="AK101" s="68" t="e">
        <f>NA()</f>
        <v>#N/A</v>
      </c>
      <c r="AL101" s="68" t="e">
        <f>NA()</f>
        <v>#N/A</v>
      </c>
      <c r="AM101" s="68" t="e">
        <f>NA()</f>
        <v>#N/A</v>
      </c>
      <c r="AN101" s="68" t="e">
        <f>NA()</f>
        <v>#N/A</v>
      </c>
      <c r="AO101" s="68" t="e">
        <f>NA()</f>
        <v>#N/A</v>
      </c>
      <c r="AP101" s="63"/>
    </row>
    <row r="102" spans="2:42" x14ac:dyDescent="0.25">
      <c r="B102" s="64"/>
      <c r="C102" s="65"/>
      <c r="D102" s="66" t="s">
        <v>781</v>
      </c>
      <c r="E102" s="67" t="s">
        <v>439</v>
      </c>
      <c r="F102" s="68" t="e">
        <f>NA()</f>
        <v>#N/A</v>
      </c>
      <c r="G102" s="68" t="e">
        <f>NA()</f>
        <v>#N/A</v>
      </c>
      <c r="H102" s="68" t="e">
        <f>NA()</f>
        <v>#N/A</v>
      </c>
      <c r="I102" s="68" t="e">
        <f>NA()</f>
        <v>#N/A</v>
      </c>
      <c r="J102" s="68" t="e">
        <f>NA()</f>
        <v>#N/A</v>
      </c>
      <c r="K102" s="68" t="e">
        <f>NA()</f>
        <v>#N/A</v>
      </c>
      <c r="L102" s="68" t="e">
        <f>NA()</f>
        <v>#N/A</v>
      </c>
      <c r="M102" s="68" t="e">
        <f>NA()</f>
        <v>#N/A</v>
      </c>
      <c r="N102" s="68" t="e">
        <f>NA()</f>
        <v>#N/A</v>
      </c>
      <c r="O102" s="67">
        <v>6883.3333333333339</v>
      </c>
      <c r="P102" s="67">
        <v>7143.333333333333</v>
      </c>
      <c r="Q102" s="67">
        <v>8098.3333333333339</v>
      </c>
      <c r="R102" s="67">
        <v>6411.666666666667</v>
      </c>
      <c r="S102" s="67">
        <v>7091.666666666667</v>
      </c>
      <c r="T102" s="67">
        <v>7499.9999999999991</v>
      </c>
      <c r="U102" s="67">
        <v>7153.333333333333</v>
      </c>
      <c r="V102" s="67">
        <v>6813.333333333333</v>
      </c>
      <c r="W102" s="67">
        <v>5991.666666666667</v>
      </c>
      <c r="X102" s="67">
        <v>6358.3333333333339</v>
      </c>
      <c r="Y102" s="67">
        <v>6410</v>
      </c>
      <c r="Z102" s="67">
        <v>3705</v>
      </c>
      <c r="AA102" s="67">
        <v>7683.333333333333</v>
      </c>
      <c r="AB102" s="67">
        <v>7358.3333333333339</v>
      </c>
      <c r="AC102" s="67">
        <v>8323.3333333333339</v>
      </c>
      <c r="AD102" s="67">
        <v>6695.0000000000009</v>
      </c>
      <c r="AE102" s="68" t="e">
        <f>NA()</f>
        <v>#N/A</v>
      </c>
      <c r="AF102" s="68" t="e">
        <f>NA()</f>
        <v>#N/A</v>
      </c>
      <c r="AG102" s="68" t="e">
        <f>NA()</f>
        <v>#N/A</v>
      </c>
      <c r="AH102" s="68" t="e">
        <f>NA()</f>
        <v>#N/A</v>
      </c>
      <c r="AI102" s="68" t="e">
        <f>NA()</f>
        <v>#N/A</v>
      </c>
      <c r="AJ102" s="68" t="e">
        <f>NA()</f>
        <v>#N/A</v>
      </c>
      <c r="AK102" s="68" t="e">
        <f>NA()</f>
        <v>#N/A</v>
      </c>
      <c r="AL102" s="68" t="e">
        <f>NA()</f>
        <v>#N/A</v>
      </c>
      <c r="AM102" s="68" t="e">
        <f>NA()</f>
        <v>#N/A</v>
      </c>
      <c r="AN102" s="68" t="e">
        <f>NA()</f>
        <v>#N/A</v>
      </c>
      <c r="AO102" s="68" t="e">
        <f>NA()</f>
        <v>#N/A</v>
      </c>
      <c r="AP102" s="63"/>
    </row>
    <row r="103" spans="2:42" x14ac:dyDescent="0.25">
      <c r="B103" s="64"/>
      <c r="C103" s="65"/>
      <c r="D103" s="66" t="s">
        <v>782</v>
      </c>
      <c r="E103" s="67" t="s">
        <v>440</v>
      </c>
      <c r="F103" s="68" t="e">
        <f>NA()</f>
        <v>#N/A</v>
      </c>
      <c r="G103" s="68" t="e">
        <f>NA()</f>
        <v>#N/A</v>
      </c>
      <c r="H103" s="68" t="e">
        <f>NA()</f>
        <v>#N/A</v>
      </c>
      <c r="I103" s="68" t="e">
        <f>NA()</f>
        <v>#N/A</v>
      </c>
      <c r="J103" s="68" t="e">
        <f>NA()</f>
        <v>#N/A</v>
      </c>
      <c r="K103" s="68" t="e">
        <f>NA()</f>
        <v>#N/A</v>
      </c>
      <c r="L103" s="68" t="e">
        <f>NA()</f>
        <v>#N/A</v>
      </c>
      <c r="M103" s="68" t="e">
        <f>NA()</f>
        <v>#N/A</v>
      </c>
      <c r="N103" s="68" t="e">
        <f>NA()</f>
        <v>#N/A</v>
      </c>
      <c r="O103" s="67">
        <v>8421.6666666666679</v>
      </c>
      <c r="P103" s="67">
        <v>7503.333333333333</v>
      </c>
      <c r="Q103" s="67">
        <v>7568.333333333333</v>
      </c>
      <c r="R103" s="67">
        <v>6123.333333333333</v>
      </c>
      <c r="S103" s="67">
        <v>6931.6666666666661</v>
      </c>
      <c r="T103" s="67">
        <v>7151.666666666667</v>
      </c>
      <c r="U103" s="67">
        <v>5908.333333333333</v>
      </c>
      <c r="V103" s="67">
        <v>6420</v>
      </c>
      <c r="W103" s="67">
        <v>5313.333333333333</v>
      </c>
      <c r="X103" s="67">
        <v>5536.666666666667</v>
      </c>
      <c r="Y103" s="67">
        <v>5785</v>
      </c>
      <c r="Z103" s="67">
        <v>5581.666666666667</v>
      </c>
      <c r="AA103" s="67">
        <v>6505</v>
      </c>
      <c r="AB103" s="67">
        <v>6050</v>
      </c>
      <c r="AC103" s="67">
        <v>6688.3333333333339</v>
      </c>
      <c r="AD103" s="67">
        <v>5241.666666666667</v>
      </c>
      <c r="AE103" s="68" t="e">
        <f>NA()</f>
        <v>#N/A</v>
      </c>
      <c r="AF103" s="68" t="e">
        <f>NA()</f>
        <v>#N/A</v>
      </c>
      <c r="AG103" s="68" t="e">
        <f>NA()</f>
        <v>#N/A</v>
      </c>
      <c r="AH103" s="68" t="e">
        <f>NA()</f>
        <v>#N/A</v>
      </c>
      <c r="AI103" s="68" t="e">
        <f>NA()</f>
        <v>#N/A</v>
      </c>
      <c r="AJ103" s="68" t="e">
        <f>NA()</f>
        <v>#N/A</v>
      </c>
      <c r="AK103" s="68" t="e">
        <f>NA()</f>
        <v>#N/A</v>
      </c>
      <c r="AL103" s="68" t="e">
        <f>NA()</f>
        <v>#N/A</v>
      </c>
      <c r="AM103" s="68" t="e">
        <f>NA()</f>
        <v>#N/A</v>
      </c>
      <c r="AN103" s="68" t="e">
        <f>NA()</f>
        <v>#N/A</v>
      </c>
      <c r="AO103" s="68" t="e">
        <f>NA()</f>
        <v>#N/A</v>
      </c>
      <c r="AP103" s="63"/>
    </row>
    <row r="104" spans="2:42" x14ac:dyDescent="0.25">
      <c r="B104" s="64"/>
      <c r="C104" s="65"/>
      <c r="D104" s="66" t="s">
        <v>783</v>
      </c>
      <c r="E104" s="67" t="s">
        <v>441</v>
      </c>
      <c r="F104" s="68" t="e">
        <f>NA()</f>
        <v>#N/A</v>
      </c>
      <c r="G104" s="68" t="e">
        <f>NA()</f>
        <v>#N/A</v>
      </c>
      <c r="H104" s="68" t="e">
        <f>NA()</f>
        <v>#N/A</v>
      </c>
      <c r="I104" s="68" t="e">
        <f>NA()</f>
        <v>#N/A</v>
      </c>
      <c r="J104" s="68" t="e">
        <f>NA()</f>
        <v>#N/A</v>
      </c>
      <c r="K104" s="68" t="e">
        <f>NA()</f>
        <v>#N/A</v>
      </c>
      <c r="L104" s="68" t="e">
        <f>NA()</f>
        <v>#N/A</v>
      </c>
      <c r="M104" s="68" t="e">
        <f>NA()</f>
        <v>#N/A</v>
      </c>
      <c r="N104" s="68" t="e">
        <f>NA()</f>
        <v>#N/A</v>
      </c>
      <c r="O104" s="67">
        <v>8448.3333333333339</v>
      </c>
      <c r="P104" s="67">
        <v>7316.666666666667</v>
      </c>
      <c r="Q104" s="67">
        <v>7586.666666666667</v>
      </c>
      <c r="R104" s="67">
        <v>6761.666666666667</v>
      </c>
      <c r="S104" s="67">
        <v>7148.333333333333</v>
      </c>
      <c r="T104" s="67">
        <v>7385.0000000000009</v>
      </c>
      <c r="U104" s="67">
        <v>7231.6666666666661</v>
      </c>
      <c r="V104" s="67">
        <v>6136.666666666667</v>
      </c>
      <c r="W104" s="67">
        <v>6056.6666666666661</v>
      </c>
      <c r="X104" s="67">
        <v>7391.666666666667</v>
      </c>
      <c r="Y104" s="67">
        <v>6855</v>
      </c>
      <c r="Z104" s="67">
        <v>6225</v>
      </c>
      <c r="AA104" s="67">
        <v>7153.333333333333</v>
      </c>
      <c r="AB104" s="67">
        <v>7275</v>
      </c>
      <c r="AC104" s="67">
        <v>7453.333333333333</v>
      </c>
      <c r="AD104" s="67">
        <v>5888.333333333333</v>
      </c>
      <c r="AE104" s="68" t="e">
        <f>NA()</f>
        <v>#N/A</v>
      </c>
      <c r="AF104" s="68" t="e">
        <f>NA()</f>
        <v>#N/A</v>
      </c>
      <c r="AG104" s="68" t="e">
        <f>NA()</f>
        <v>#N/A</v>
      </c>
      <c r="AH104" s="68" t="e">
        <f>NA()</f>
        <v>#N/A</v>
      </c>
      <c r="AI104" s="68" t="e">
        <f>NA()</f>
        <v>#N/A</v>
      </c>
      <c r="AJ104" s="68" t="e">
        <f>NA()</f>
        <v>#N/A</v>
      </c>
      <c r="AK104" s="68" t="e">
        <f>NA()</f>
        <v>#N/A</v>
      </c>
      <c r="AL104" s="68" t="e">
        <f>NA()</f>
        <v>#N/A</v>
      </c>
      <c r="AM104" s="68" t="e">
        <f>NA()</f>
        <v>#N/A</v>
      </c>
      <c r="AN104" s="68" t="e">
        <f>NA()</f>
        <v>#N/A</v>
      </c>
      <c r="AO104" s="68" t="e">
        <f>NA()</f>
        <v>#N/A</v>
      </c>
      <c r="AP104" s="63"/>
    </row>
    <row r="105" spans="2:42" x14ac:dyDescent="0.25">
      <c r="B105" s="64"/>
      <c r="C105" s="65"/>
      <c r="D105" s="66" t="s">
        <v>347</v>
      </c>
      <c r="E105" s="67" t="s">
        <v>442</v>
      </c>
      <c r="F105" s="68" t="e">
        <f>NA()</f>
        <v>#N/A</v>
      </c>
      <c r="G105" s="68" t="e">
        <f>NA()</f>
        <v>#N/A</v>
      </c>
      <c r="H105" s="68" t="e">
        <f>NA()</f>
        <v>#N/A</v>
      </c>
      <c r="I105" s="68" t="e">
        <f>NA()</f>
        <v>#N/A</v>
      </c>
      <c r="J105" s="68" t="e">
        <f>NA()</f>
        <v>#N/A</v>
      </c>
      <c r="K105" s="68" t="e">
        <f>NA()</f>
        <v>#N/A</v>
      </c>
      <c r="L105" s="68" t="e">
        <f>NA()</f>
        <v>#N/A</v>
      </c>
      <c r="M105" s="68" t="e">
        <f>NA()</f>
        <v>#N/A</v>
      </c>
      <c r="N105" s="68" t="e">
        <f>NA()</f>
        <v>#N/A</v>
      </c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>
        <v>351.66666666666669</v>
      </c>
      <c r="Z105" s="67">
        <v>6571.6666666666661</v>
      </c>
      <c r="AA105" s="67">
        <v>9693.3333333333339</v>
      </c>
      <c r="AB105" s="67">
        <v>9098.3333333333321</v>
      </c>
      <c r="AC105" s="67">
        <v>10933.333333333334</v>
      </c>
      <c r="AD105" s="67">
        <v>8880</v>
      </c>
      <c r="AE105" s="68" t="e">
        <f>NA()</f>
        <v>#N/A</v>
      </c>
      <c r="AF105" s="68" t="e">
        <f>NA()</f>
        <v>#N/A</v>
      </c>
      <c r="AG105" s="68" t="e">
        <f>NA()</f>
        <v>#N/A</v>
      </c>
      <c r="AH105" s="68" t="e">
        <f>NA()</f>
        <v>#N/A</v>
      </c>
      <c r="AI105" s="68" t="e">
        <f>NA()</f>
        <v>#N/A</v>
      </c>
      <c r="AJ105" s="68" t="e">
        <f>NA()</f>
        <v>#N/A</v>
      </c>
      <c r="AK105" s="68" t="e">
        <f>NA()</f>
        <v>#N/A</v>
      </c>
      <c r="AL105" s="68" t="e">
        <f>NA()</f>
        <v>#N/A</v>
      </c>
      <c r="AM105" s="68" t="e">
        <f>NA()</f>
        <v>#N/A</v>
      </c>
      <c r="AN105" s="68" t="e">
        <f>NA()</f>
        <v>#N/A</v>
      </c>
      <c r="AO105" s="68" t="e">
        <f>NA()</f>
        <v>#N/A</v>
      </c>
      <c r="AP105" s="63"/>
    </row>
    <row r="106" spans="2:42" x14ac:dyDescent="0.25">
      <c r="B106" s="64"/>
      <c r="C106" s="65"/>
      <c r="D106" s="66" t="s">
        <v>348</v>
      </c>
      <c r="E106" s="67" t="s">
        <v>443</v>
      </c>
      <c r="F106" s="68" t="e">
        <f>NA()</f>
        <v>#N/A</v>
      </c>
      <c r="G106" s="68" t="e">
        <f>NA()</f>
        <v>#N/A</v>
      </c>
      <c r="H106" s="68" t="e">
        <f>NA()</f>
        <v>#N/A</v>
      </c>
      <c r="I106" s="68" t="e">
        <f>NA()</f>
        <v>#N/A</v>
      </c>
      <c r="J106" s="68" t="e">
        <f>NA()</f>
        <v>#N/A</v>
      </c>
      <c r="K106" s="68" t="e">
        <f>NA()</f>
        <v>#N/A</v>
      </c>
      <c r="L106" s="68" t="e">
        <f>NA()</f>
        <v>#N/A</v>
      </c>
      <c r="M106" s="68" t="e">
        <f>NA()</f>
        <v>#N/A</v>
      </c>
      <c r="N106" s="68" t="e">
        <f>NA()</f>
        <v>#N/A</v>
      </c>
      <c r="O106" s="67">
        <v>10591.666666666666</v>
      </c>
      <c r="P106" s="67">
        <v>9311.6666666666661</v>
      </c>
      <c r="Q106" s="67">
        <v>10048.333333333334</v>
      </c>
      <c r="R106" s="67">
        <v>8210</v>
      </c>
      <c r="S106" s="67">
        <v>8696.6666666666661</v>
      </c>
      <c r="T106" s="67">
        <v>9348.3333333333339</v>
      </c>
      <c r="U106" s="67">
        <v>8900</v>
      </c>
      <c r="V106" s="67">
        <v>8358.3333333333321</v>
      </c>
      <c r="W106" s="67">
        <v>8525</v>
      </c>
      <c r="X106" s="67">
        <v>9075</v>
      </c>
      <c r="Y106" s="67">
        <v>8896.6666666666661</v>
      </c>
      <c r="Z106" s="67">
        <v>9236.6666666666661</v>
      </c>
      <c r="AA106" s="67">
        <v>10315</v>
      </c>
      <c r="AB106" s="67">
        <v>9133.3333333333339</v>
      </c>
      <c r="AC106" s="67">
        <v>10240</v>
      </c>
      <c r="AD106" s="67">
        <v>7575</v>
      </c>
      <c r="AE106" s="68" t="e">
        <f>NA()</f>
        <v>#N/A</v>
      </c>
      <c r="AF106" s="68" t="e">
        <f>NA()</f>
        <v>#N/A</v>
      </c>
      <c r="AG106" s="68" t="e">
        <f>NA()</f>
        <v>#N/A</v>
      </c>
      <c r="AH106" s="68" t="e">
        <f>NA()</f>
        <v>#N/A</v>
      </c>
      <c r="AI106" s="68" t="e">
        <f>NA()</f>
        <v>#N/A</v>
      </c>
      <c r="AJ106" s="68" t="e">
        <f>NA()</f>
        <v>#N/A</v>
      </c>
      <c r="AK106" s="68" t="e">
        <f>NA()</f>
        <v>#N/A</v>
      </c>
      <c r="AL106" s="68" t="e">
        <f>NA()</f>
        <v>#N/A</v>
      </c>
      <c r="AM106" s="68" t="e">
        <f>NA()</f>
        <v>#N/A</v>
      </c>
      <c r="AN106" s="68" t="e">
        <f>NA()</f>
        <v>#N/A</v>
      </c>
      <c r="AO106" s="68" t="e">
        <f>NA()</f>
        <v>#N/A</v>
      </c>
      <c r="AP106" s="63"/>
    </row>
    <row r="107" spans="2:42" x14ac:dyDescent="0.25">
      <c r="B107" s="64"/>
      <c r="C107" s="65"/>
      <c r="D107" s="66" t="s">
        <v>784</v>
      </c>
      <c r="E107" s="67" t="s">
        <v>444</v>
      </c>
      <c r="F107" s="68" t="e">
        <f>NA()</f>
        <v>#N/A</v>
      </c>
      <c r="G107" s="68" t="e">
        <f>NA()</f>
        <v>#N/A</v>
      </c>
      <c r="H107" s="68" t="e">
        <f>NA()</f>
        <v>#N/A</v>
      </c>
      <c r="I107" s="68" t="e">
        <f>NA()</f>
        <v>#N/A</v>
      </c>
      <c r="J107" s="68" t="e">
        <f>NA()</f>
        <v>#N/A</v>
      </c>
      <c r="K107" s="68" t="e">
        <f>NA()</f>
        <v>#N/A</v>
      </c>
      <c r="L107" s="68" t="e">
        <f>NA()</f>
        <v>#N/A</v>
      </c>
      <c r="M107" s="68" t="e">
        <f>NA()</f>
        <v>#N/A</v>
      </c>
      <c r="N107" s="68" t="e">
        <f>NA()</f>
        <v>#N/A</v>
      </c>
      <c r="O107" s="67">
        <v>6521.6666666666661</v>
      </c>
      <c r="P107" s="67">
        <v>6263.333333333333</v>
      </c>
      <c r="Q107" s="67">
        <v>7351.666666666667</v>
      </c>
      <c r="R107" s="67">
        <v>7005.0000000000009</v>
      </c>
      <c r="S107" s="67">
        <v>7601.6666666666661</v>
      </c>
      <c r="T107" s="67">
        <v>7576.666666666667</v>
      </c>
      <c r="U107" s="67">
        <v>7075</v>
      </c>
      <c r="V107" s="67">
        <v>6905</v>
      </c>
      <c r="W107" s="67">
        <v>7498.333333333333</v>
      </c>
      <c r="X107" s="67">
        <v>7491.666666666667</v>
      </c>
      <c r="Y107" s="67">
        <v>7171.666666666667</v>
      </c>
      <c r="Z107" s="67">
        <v>7316.666666666667</v>
      </c>
      <c r="AA107" s="67">
        <v>7603.3333333333339</v>
      </c>
      <c r="AB107" s="67">
        <v>7533.3333333333339</v>
      </c>
      <c r="AC107" s="67">
        <v>8711.6666666666661</v>
      </c>
      <c r="AD107" s="67">
        <v>7113.333333333333</v>
      </c>
      <c r="AE107" s="68" t="e">
        <f>NA()</f>
        <v>#N/A</v>
      </c>
      <c r="AF107" s="68" t="e">
        <f>NA()</f>
        <v>#N/A</v>
      </c>
      <c r="AG107" s="68" t="e">
        <f>NA()</f>
        <v>#N/A</v>
      </c>
      <c r="AH107" s="68" t="e">
        <f>NA()</f>
        <v>#N/A</v>
      </c>
      <c r="AI107" s="68" t="e">
        <f>NA()</f>
        <v>#N/A</v>
      </c>
      <c r="AJ107" s="68" t="e">
        <f>NA()</f>
        <v>#N/A</v>
      </c>
      <c r="AK107" s="68" t="e">
        <f>NA()</f>
        <v>#N/A</v>
      </c>
      <c r="AL107" s="68" t="e">
        <f>NA()</f>
        <v>#N/A</v>
      </c>
      <c r="AM107" s="68" t="e">
        <f>NA()</f>
        <v>#N/A</v>
      </c>
      <c r="AN107" s="68" t="e">
        <f>NA()</f>
        <v>#N/A</v>
      </c>
      <c r="AO107" s="68" t="e">
        <f>NA()</f>
        <v>#N/A</v>
      </c>
      <c r="AP107" s="63"/>
    </row>
    <row r="108" spans="2:42" x14ac:dyDescent="0.25">
      <c r="B108" s="64"/>
      <c r="C108" s="65"/>
      <c r="D108" s="66" t="s">
        <v>349</v>
      </c>
      <c r="E108" s="67" t="s">
        <v>445</v>
      </c>
      <c r="F108" s="68" t="e">
        <f>NA()</f>
        <v>#N/A</v>
      </c>
      <c r="G108" s="68" t="e">
        <f>NA()</f>
        <v>#N/A</v>
      </c>
      <c r="H108" s="68" t="e">
        <f>NA()</f>
        <v>#N/A</v>
      </c>
      <c r="I108" s="68" t="e">
        <f>NA()</f>
        <v>#N/A</v>
      </c>
      <c r="J108" s="68" t="e">
        <f>NA()</f>
        <v>#N/A</v>
      </c>
      <c r="K108" s="68" t="e">
        <f>NA()</f>
        <v>#N/A</v>
      </c>
      <c r="L108" s="68" t="e">
        <f>NA()</f>
        <v>#N/A</v>
      </c>
      <c r="M108" s="68" t="e">
        <f>NA()</f>
        <v>#N/A</v>
      </c>
      <c r="N108" s="68" t="e">
        <f>NA()</f>
        <v>#N/A</v>
      </c>
      <c r="O108" s="67">
        <v>7006.666666666667</v>
      </c>
      <c r="P108" s="67">
        <v>6593.3333333333339</v>
      </c>
      <c r="Q108" s="67">
        <v>7165</v>
      </c>
      <c r="R108" s="67">
        <v>5706.6666666666661</v>
      </c>
      <c r="S108" s="67">
        <v>5681.666666666667</v>
      </c>
      <c r="T108" s="67">
        <v>6353.333333333333</v>
      </c>
      <c r="U108" s="67">
        <v>6350</v>
      </c>
      <c r="V108" s="67">
        <v>6498.333333333333</v>
      </c>
      <c r="W108" s="67">
        <v>6561.6666666666661</v>
      </c>
      <c r="X108" s="67">
        <v>6661.666666666667</v>
      </c>
      <c r="Y108" s="67">
        <v>6365</v>
      </c>
      <c r="Z108" s="67">
        <v>7216.666666666667</v>
      </c>
      <c r="AA108" s="67">
        <v>6881.6666666666661</v>
      </c>
      <c r="AB108" s="67">
        <v>6500.0000000000009</v>
      </c>
      <c r="AC108" s="67">
        <v>7295</v>
      </c>
      <c r="AD108" s="67">
        <v>5891.6666666666661</v>
      </c>
      <c r="AE108" s="68" t="e">
        <f>NA()</f>
        <v>#N/A</v>
      </c>
      <c r="AF108" s="68" t="e">
        <f>NA()</f>
        <v>#N/A</v>
      </c>
      <c r="AG108" s="68" t="e">
        <f>NA()</f>
        <v>#N/A</v>
      </c>
      <c r="AH108" s="68" t="e">
        <f>NA()</f>
        <v>#N/A</v>
      </c>
      <c r="AI108" s="68" t="e">
        <f>NA()</f>
        <v>#N/A</v>
      </c>
      <c r="AJ108" s="68" t="e">
        <f>NA()</f>
        <v>#N/A</v>
      </c>
      <c r="AK108" s="68" t="e">
        <f>NA()</f>
        <v>#N/A</v>
      </c>
      <c r="AL108" s="68" t="e">
        <f>NA()</f>
        <v>#N/A</v>
      </c>
      <c r="AM108" s="68" t="e">
        <f>NA()</f>
        <v>#N/A</v>
      </c>
      <c r="AN108" s="68" t="e">
        <f>NA()</f>
        <v>#N/A</v>
      </c>
      <c r="AO108" s="68" t="e">
        <f>NA()</f>
        <v>#N/A</v>
      </c>
      <c r="AP108" s="63"/>
    </row>
    <row r="109" spans="2:42" x14ac:dyDescent="0.25">
      <c r="B109" s="64"/>
      <c r="C109" s="65"/>
      <c r="D109" s="66" t="s">
        <v>785</v>
      </c>
      <c r="E109" s="67" t="s">
        <v>446</v>
      </c>
      <c r="F109" s="68" t="e">
        <f>NA()</f>
        <v>#N/A</v>
      </c>
      <c r="G109" s="68" t="e">
        <f>NA()</f>
        <v>#N/A</v>
      </c>
      <c r="H109" s="68" t="e">
        <f>NA()</f>
        <v>#N/A</v>
      </c>
      <c r="I109" s="68" t="e">
        <f>NA()</f>
        <v>#N/A</v>
      </c>
      <c r="J109" s="68" t="e">
        <f>NA()</f>
        <v>#N/A</v>
      </c>
      <c r="K109" s="68" t="e">
        <f>NA()</f>
        <v>#N/A</v>
      </c>
      <c r="L109" s="68" t="e">
        <f>NA()</f>
        <v>#N/A</v>
      </c>
      <c r="M109" s="68" t="e">
        <f>NA()</f>
        <v>#N/A</v>
      </c>
      <c r="N109" s="68" t="e">
        <f>NA()</f>
        <v>#N/A</v>
      </c>
      <c r="O109" s="67">
        <v>8221.6666666666661</v>
      </c>
      <c r="P109" s="67">
        <v>8151.666666666667</v>
      </c>
      <c r="Q109" s="67">
        <v>8928.3333333333339</v>
      </c>
      <c r="R109" s="67">
        <v>7181.666666666667</v>
      </c>
      <c r="S109" s="67">
        <v>7215</v>
      </c>
      <c r="T109" s="67">
        <v>7203.3333333333339</v>
      </c>
      <c r="U109" s="67">
        <v>7033.333333333333</v>
      </c>
      <c r="V109" s="67">
        <v>6776.6666666666661</v>
      </c>
      <c r="W109" s="67">
        <v>6168.333333333333</v>
      </c>
      <c r="X109" s="67">
        <v>6286.666666666667</v>
      </c>
      <c r="Y109" s="67">
        <v>6678.3333333333339</v>
      </c>
      <c r="Z109" s="67">
        <v>6116.6666666666661</v>
      </c>
      <c r="AA109" s="67">
        <v>6264.9999999999991</v>
      </c>
      <c r="AB109" s="67">
        <v>5870</v>
      </c>
      <c r="AC109" s="67">
        <v>6896.666666666667</v>
      </c>
      <c r="AD109" s="67">
        <v>5630</v>
      </c>
      <c r="AE109" s="68" t="e">
        <f>NA()</f>
        <v>#N/A</v>
      </c>
      <c r="AF109" s="68" t="e">
        <f>NA()</f>
        <v>#N/A</v>
      </c>
      <c r="AG109" s="68" t="e">
        <f>NA()</f>
        <v>#N/A</v>
      </c>
      <c r="AH109" s="68" t="e">
        <f>NA()</f>
        <v>#N/A</v>
      </c>
      <c r="AI109" s="68" t="e">
        <f>NA()</f>
        <v>#N/A</v>
      </c>
      <c r="AJ109" s="68" t="e">
        <f>NA()</f>
        <v>#N/A</v>
      </c>
      <c r="AK109" s="68" t="e">
        <f>NA()</f>
        <v>#N/A</v>
      </c>
      <c r="AL109" s="68" t="e">
        <f>NA()</f>
        <v>#N/A</v>
      </c>
      <c r="AM109" s="68" t="e">
        <f>NA()</f>
        <v>#N/A</v>
      </c>
      <c r="AN109" s="68" t="e">
        <f>NA()</f>
        <v>#N/A</v>
      </c>
      <c r="AO109" s="68" t="e">
        <f>NA()</f>
        <v>#N/A</v>
      </c>
      <c r="AP109" s="63"/>
    </row>
    <row r="110" spans="2:42" x14ac:dyDescent="0.25">
      <c r="B110" s="64"/>
      <c r="C110" s="65"/>
      <c r="D110" s="66" t="s">
        <v>350</v>
      </c>
      <c r="E110" s="67" t="s">
        <v>447</v>
      </c>
      <c r="F110" s="68" t="e">
        <f>NA()</f>
        <v>#N/A</v>
      </c>
      <c r="G110" s="68" t="e">
        <f>NA()</f>
        <v>#N/A</v>
      </c>
      <c r="H110" s="68" t="e">
        <f>NA()</f>
        <v>#N/A</v>
      </c>
      <c r="I110" s="68" t="e">
        <f>NA()</f>
        <v>#N/A</v>
      </c>
      <c r="J110" s="68" t="e">
        <f>NA()</f>
        <v>#N/A</v>
      </c>
      <c r="K110" s="68" t="e">
        <f>NA()</f>
        <v>#N/A</v>
      </c>
      <c r="L110" s="68" t="e">
        <f>NA()</f>
        <v>#N/A</v>
      </c>
      <c r="M110" s="68" t="e">
        <f>NA()</f>
        <v>#N/A</v>
      </c>
      <c r="N110" s="68" t="e">
        <f>NA()</f>
        <v>#N/A</v>
      </c>
      <c r="O110" s="67">
        <v>19950</v>
      </c>
      <c r="P110" s="67">
        <v>17686.666666666664</v>
      </c>
      <c r="Q110" s="67">
        <v>17346.666666666668</v>
      </c>
      <c r="R110" s="67">
        <v>13941.666666666668</v>
      </c>
      <c r="S110" s="67">
        <v>14875</v>
      </c>
      <c r="T110" s="67">
        <v>16323.333333333334</v>
      </c>
      <c r="U110" s="67">
        <v>16981.666666666668</v>
      </c>
      <c r="V110" s="67">
        <v>16005</v>
      </c>
      <c r="W110" s="67">
        <v>18220</v>
      </c>
      <c r="X110" s="67">
        <v>18520</v>
      </c>
      <c r="Y110" s="67">
        <v>18368.333333333332</v>
      </c>
      <c r="Z110" s="67">
        <v>17028.333333333332</v>
      </c>
      <c r="AA110" s="67">
        <v>16691.666666666668</v>
      </c>
      <c r="AB110" s="67">
        <v>13590</v>
      </c>
      <c r="AC110" s="67">
        <v>8900</v>
      </c>
      <c r="AD110" s="67">
        <v>9446.6666666666661</v>
      </c>
      <c r="AE110" s="68" t="e">
        <f>NA()</f>
        <v>#N/A</v>
      </c>
      <c r="AF110" s="68" t="e">
        <f>NA()</f>
        <v>#N/A</v>
      </c>
      <c r="AG110" s="68" t="e">
        <f>NA()</f>
        <v>#N/A</v>
      </c>
      <c r="AH110" s="68" t="e">
        <f>NA()</f>
        <v>#N/A</v>
      </c>
      <c r="AI110" s="68" t="e">
        <f>NA()</f>
        <v>#N/A</v>
      </c>
      <c r="AJ110" s="68" t="e">
        <f>NA()</f>
        <v>#N/A</v>
      </c>
      <c r="AK110" s="68" t="e">
        <f>NA()</f>
        <v>#N/A</v>
      </c>
      <c r="AL110" s="68" t="e">
        <f>NA()</f>
        <v>#N/A</v>
      </c>
      <c r="AM110" s="68" t="e">
        <f>NA()</f>
        <v>#N/A</v>
      </c>
      <c r="AN110" s="68" t="e">
        <f>NA()</f>
        <v>#N/A</v>
      </c>
      <c r="AO110" s="68" t="e">
        <f>NA()</f>
        <v>#N/A</v>
      </c>
      <c r="AP110" s="63"/>
    </row>
    <row r="111" spans="2:42" x14ac:dyDescent="0.25">
      <c r="B111" s="64"/>
      <c r="C111" s="65"/>
      <c r="D111" s="66" t="s">
        <v>351</v>
      </c>
      <c r="E111" s="67" t="s">
        <v>448</v>
      </c>
      <c r="F111" s="68" t="e">
        <f>NA()</f>
        <v>#N/A</v>
      </c>
      <c r="G111" s="68" t="e">
        <f>NA()</f>
        <v>#N/A</v>
      </c>
      <c r="H111" s="68" t="e">
        <f>NA()</f>
        <v>#N/A</v>
      </c>
      <c r="I111" s="68" t="e">
        <f>NA()</f>
        <v>#N/A</v>
      </c>
      <c r="J111" s="68" t="e">
        <f>NA()</f>
        <v>#N/A</v>
      </c>
      <c r="K111" s="68" t="e">
        <f>NA()</f>
        <v>#N/A</v>
      </c>
      <c r="L111" s="68" t="e">
        <f>NA()</f>
        <v>#N/A</v>
      </c>
      <c r="M111" s="68" t="e">
        <f>NA()</f>
        <v>#N/A</v>
      </c>
      <c r="N111" s="68" t="e">
        <f>NA()</f>
        <v>#N/A</v>
      </c>
      <c r="O111" s="67">
        <v>8883.3333333333321</v>
      </c>
      <c r="P111" s="67">
        <v>7848.333333333333</v>
      </c>
      <c r="Q111" s="67">
        <v>7470</v>
      </c>
      <c r="R111" s="67">
        <v>5950</v>
      </c>
      <c r="S111" s="67">
        <v>6915</v>
      </c>
      <c r="T111" s="67">
        <v>7010</v>
      </c>
      <c r="U111" s="67">
        <v>7451.666666666667</v>
      </c>
      <c r="V111" s="67">
        <v>6960</v>
      </c>
      <c r="W111" s="67">
        <v>8121.666666666667</v>
      </c>
      <c r="X111" s="67">
        <v>8003.3333333333339</v>
      </c>
      <c r="Y111" s="67">
        <v>7859.9999999999991</v>
      </c>
      <c r="Z111" s="67">
        <v>7288.333333333333</v>
      </c>
      <c r="AA111" s="67">
        <v>7321.6666666666661</v>
      </c>
      <c r="AB111" s="67">
        <v>6831.666666666667</v>
      </c>
      <c r="AC111" s="67">
        <v>7355.0000000000009</v>
      </c>
      <c r="AD111" s="67">
        <v>5590</v>
      </c>
      <c r="AE111" s="68" t="e">
        <f>NA()</f>
        <v>#N/A</v>
      </c>
      <c r="AF111" s="68" t="e">
        <f>NA()</f>
        <v>#N/A</v>
      </c>
      <c r="AG111" s="68" t="e">
        <f>NA()</f>
        <v>#N/A</v>
      </c>
      <c r="AH111" s="68" t="e">
        <f>NA()</f>
        <v>#N/A</v>
      </c>
      <c r="AI111" s="68" t="e">
        <f>NA()</f>
        <v>#N/A</v>
      </c>
      <c r="AJ111" s="68" t="e">
        <f>NA()</f>
        <v>#N/A</v>
      </c>
      <c r="AK111" s="68" t="e">
        <f>NA()</f>
        <v>#N/A</v>
      </c>
      <c r="AL111" s="68" t="e">
        <f>NA()</f>
        <v>#N/A</v>
      </c>
      <c r="AM111" s="68" t="e">
        <f>NA()</f>
        <v>#N/A</v>
      </c>
      <c r="AN111" s="68" t="e">
        <f>NA()</f>
        <v>#N/A</v>
      </c>
      <c r="AO111" s="68" t="e">
        <f>NA()</f>
        <v>#N/A</v>
      </c>
      <c r="AP111" s="63"/>
    </row>
    <row r="112" spans="2:42" x14ac:dyDescent="0.25">
      <c r="B112" s="64"/>
      <c r="C112" s="65"/>
      <c r="D112" s="66" t="s">
        <v>719</v>
      </c>
      <c r="E112" s="67" t="s">
        <v>449</v>
      </c>
      <c r="F112" s="68" t="e">
        <f>NA()</f>
        <v>#N/A</v>
      </c>
      <c r="G112" s="68" t="e">
        <f>NA()</f>
        <v>#N/A</v>
      </c>
      <c r="H112" s="68" t="e">
        <f>NA()</f>
        <v>#N/A</v>
      </c>
      <c r="I112" s="68" t="e">
        <f>NA()</f>
        <v>#N/A</v>
      </c>
      <c r="J112" s="68" t="e">
        <f>NA()</f>
        <v>#N/A</v>
      </c>
      <c r="K112" s="68" t="e">
        <f>NA()</f>
        <v>#N/A</v>
      </c>
      <c r="L112" s="68" t="e">
        <f>NA()</f>
        <v>#N/A</v>
      </c>
      <c r="M112" s="68" t="e">
        <f>NA()</f>
        <v>#N/A</v>
      </c>
      <c r="N112" s="68" t="e">
        <f>NA()</f>
        <v>#N/A</v>
      </c>
      <c r="O112" s="67">
        <v>9751.6666666666661</v>
      </c>
      <c r="P112" s="67">
        <v>8668.3333333333321</v>
      </c>
      <c r="Q112" s="67">
        <v>9840</v>
      </c>
      <c r="R112" s="67">
        <v>7740</v>
      </c>
      <c r="S112" s="67">
        <v>8210</v>
      </c>
      <c r="T112" s="67">
        <v>8495</v>
      </c>
      <c r="U112" s="67">
        <v>8386.6666666666661</v>
      </c>
      <c r="V112" s="67">
        <v>8306.6666666666679</v>
      </c>
      <c r="W112" s="67">
        <v>7070</v>
      </c>
      <c r="X112" s="67">
        <v>7843.333333333333</v>
      </c>
      <c r="Y112" s="67">
        <v>8376.6666666666661</v>
      </c>
      <c r="Z112" s="67">
        <v>3360</v>
      </c>
      <c r="AA112" s="67">
        <v>10450</v>
      </c>
      <c r="AB112" s="67">
        <v>10091.666666666666</v>
      </c>
      <c r="AC112" s="67">
        <v>11674.999999999998</v>
      </c>
      <c r="AD112" s="67">
        <v>9375</v>
      </c>
      <c r="AE112" s="68" t="e">
        <f>NA()</f>
        <v>#N/A</v>
      </c>
      <c r="AF112" s="68" t="e">
        <f>NA()</f>
        <v>#N/A</v>
      </c>
      <c r="AG112" s="68" t="e">
        <f>NA()</f>
        <v>#N/A</v>
      </c>
      <c r="AH112" s="68" t="e">
        <f>NA()</f>
        <v>#N/A</v>
      </c>
      <c r="AI112" s="68" t="e">
        <f>NA()</f>
        <v>#N/A</v>
      </c>
      <c r="AJ112" s="68" t="e">
        <f>NA()</f>
        <v>#N/A</v>
      </c>
      <c r="AK112" s="68" t="e">
        <f>NA()</f>
        <v>#N/A</v>
      </c>
      <c r="AL112" s="68" t="e">
        <f>NA()</f>
        <v>#N/A</v>
      </c>
      <c r="AM112" s="68" t="e">
        <f>NA()</f>
        <v>#N/A</v>
      </c>
      <c r="AN112" s="68" t="e">
        <f>NA()</f>
        <v>#N/A</v>
      </c>
      <c r="AO112" s="68" t="e">
        <f>NA()</f>
        <v>#N/A</v>
      </c>
      <c r="AP112" s="63"/>
    </row>
    <row r="113" spans="2:42" x14ac:dyDescent="0.25">
      <c r="B113" s="64"/>
      <c r="C113" s="65"/>
      <c r="D113" s="66" t="s">
        <v>786</v>
      </c>
      <c r="E113" s="67" t="s">
        <v>450</v>
      </c>
      <c r="F113" s="68" t="e">
        <f>NA()</f>
        <v>#N/A</v>
      </c>
      <c r="G113" s="68" t="e">
        <f>NA()</f>
        <v>#N/A</v>
      </c>
      <c r="H113" s="68" t="e">
        <f>NA()</f>
        <v>#N/A</v>
      </c>
      <c r="I113" s="68" t="e">
        <f>NA()</f>
        <v>#N/A</v>
      </c>
      <c r="J113" s="68" t="e">
        <f>NA()</f>
        <v>#N/A</v>
      </c>
      <c r="K113" s="68" t="e">
        <f>NA()</f>
        <v>#N/A</v>
      </c>
      <c r="L113" s="68" t="e">
        <f>NA()</f>
        <v>#N/A</v>
      </c>
      <c r="M113" s="68" t="e">
        <f>NA()</f>
        <v>#N/A</v>
      </c>
      <c r="N113" s="68" t="e">
        <f>NA()</f>
        <v>#N/A</v>
      </c>
      <c r="O113" s="67">
        <v>24841.666666666668</v>
      </c>
      <c r="P113" s="67">
        <v>22678.333333333332</v>
      </c>
      <c r="Q113" s="67">
        <v>24981.666666666664</v>
      </c>
      <c r="R113" s="67">
        <v>18323.333333333336</v>
      </c>
      <c r="S113" s="67">
        <v>20715</v>
      </c>
      <c r="T113" s="67">
        <v>22041.666666666668</v>
      </c>
      <c r="U113" s="67">
        <v>23513.333333333332</v>
      </c>
      <c r="V113" s="67">
        <v>22341.666666666668</v>
      </c>
      <c r="W113" s="67">
        <v>28260</v>
      </c>
      <c r="X113" s="67">
        <v>24563.333333333332</v>
      </c>
      <c r="Y113" s="67">
        <v>23650</v>
      </c>
      <c r="Z113" s="67">
        <v>24310</v>
      </c>
      <c r="AA113" s="67">
        <v>26933.333333333332</v>
      </c>
      <c r="AB113" s="67">
        <v>22106.666666666668</v>
      </c>
      <c r="AC113" s="67">
        <v>22970</v>
      </c>
      <c r="AD113" s="67">
        <v>17471.666666666668</v>
      </c>
      <c r="AE113" s="68" t="e">
        <f>NA()</f>
        <v>#N/A</v>
      </c>
      <c r="AF113" s="68" t="e">
        <f>NA()</f>
        <v>#N/A</v>
      </c>
      <c r="AG113" s="68" t="e">
        <f>NA()</f>
        <v>#N/A</v>
      </c>
      <c r="AH113" s="68" t="e">
        <f>NA()</f>
        <v>#N/A</v>
      </c>
      <c r="AI113" s="68" t="e">
        <f>NA()</f>
        <v>#N/A</v>
      </c>
      <c r="AJ113" s="68" t="e">
        <f>NA()</f>
        <v>#N/A</v>
      </c>
      <c r="AK113" s="68" t="e">
        <f>NA()</f>
        <v>#N/A</v>
      </c>
      <c r="AL113" s="68" t="e">
        <f>NA()</f>
        <v>#N/A</v>
      </c>
      <c r="AM113" s="68" t="e">
        <f>NA()</f>
        <v>#N/A</v>
      </c>
      <c r="AN113" s="68" t="e">
        <f>NA()</f>
        <v>#N/A</v>
      </c>
      <c r="AO113" s="68" t="e">
        <f>NA()</f>
        <v>#N/A</v>
      </c>
      <c r="AP113" s="63"/>
    </row>
    <row r="114" spans="2:42" x14ac:dyDescent="0.25">
      <c r="B114" s="64"/>
      <c r="C114" s="65"/>
      <c r="D114" s="66" t="s">
        <v>787</v>
      </c>
      <c r="E114" s="67" t="s">
        <v>451</v>
      </c>
      <c r="F114" s="68" t="e">
        <f>NA()</f>
        <v>#N/A</v>
      </c>
      <c r="G114" s="68" t="e">
        <f>NA()</f>
        <v>#N/A</v>
      </c>
      <c r="H114" s="68" t="e">
        <f>NA()</f>
        <v>#N/A</v>
      </c>
      <c r="I114" s="68" t="e">
        <f>NA()</f>
        <v>#N/A</v>
      </c>
      <c r="J114" s="68" t="e">
        <f>NA()</f>
        <v>#N/A</v>
      </c>
      <c r="K114" s="68" t="e">
        <f>NA()</f>
        <v>#N/A</v>
      </c>
      <c r="L114" s="68" t="e">
        <f>NA()</f>
        <v>#N/A</v>
      </c>
      <c r="M114" s="68" t="e">
        <f>NA()</f>
        <v>#N/A</v>
      </c>
      <c r="N114" s="68" t="e">
        <f>NA()</f>
        <v>#N/A</v>
      </c>
      <c r="O114" s="67">
        <v>25066.666666666668</v>
      </c>
      <c r="P114" s="67">
        <v>21398.333333333332</v>
      </c>
      <c r="Q114" s="67">
        <v>21380</v>
      </c>
      <c r="R114" s="67">
        <v>16925</v>
      </c>
      <c r="S114" s="67">
        <v>18238.333333333332</v>
      </c>
      <c r="T114" s="67">
        <v>19165</v>
      </c>
      <c r="U114" s="67">
        <v>18835</v>
      </c>
      <c r="V114" s="67">
        <v>18231.666666666664</v>
      </c>
      <c r="W114" s="67">
        <v>20581.666666666668</v>
      </c>
      <c r="X114" s="67">
        <v>20876.666666666664</v>
      </c>
      <c r="Y114" s="67">
        <v>22146.666666666668</v>
      </c>
      <c r="Z114" s="67">
        <v>19265</v>
      </c>
      <c r="AA114" s="67">
        <v>21960</v>
      </c>
      <c r="AB114" s="67">
        <v>18923.333333333336</v>
      </c>
      <c r="AC114" s="67">
        <v>19708.333333333332</v>
      </c>
      <c r="AD114" s="67">
        <v>15480</v>
      </c>
      <c r="AE114" s="68" t="e">
        <f>NA()</f>
        <v>#N/A</v>
      </c>
      <c r="AF114" s="68" t="e">
        <f>NA()</f>
        <v>#N/A</v>
      </c>
      <c r="AG114" s="68" t="e">
        <f>NA()</f>
        <v>#N/A</v>
      </c>
      <c r="AH114" s="68" t="e">
        <f>NA()</f>
        <v>#N/A</v>
      </c>
      <c r="AI114" s="68" t="e">
        <f>NA()</f>
        <v>#N/A</v>
      </c>
      <c r="AJ114" s="68" t="e">
        <f>NA()</f>
        <v>#N/A</v>
      </c>
      <c r="AK114" s="68" t="e">
        <f>NA()</f>
        <v>#N/A</v>
      </c>
      <c r="AL114" s="68" t="e">
        <f>NA()</f>
        <v>#N/A</v>
      </c>
      <c r="AM114" s="68" t="e">
        <f>NA()</f>
        <v>#N/A</v>
      </c>
      <c r="AN114" s="68" t="e">
        <f>NA()</f>
        <v>#N/A</v>
      </c>
      <c r="AO114" s="68" t="e">
        <f>NA()</f>
        <v>#N/A</v>
      </c>
      <c r="AP114" s="63"/>
    </row>
    <row r="115" spans="2:42" x14ac:dyDescent="0.25">
      <c r="B115" s="64"/>
      <c r="C115" s="65"/>
      <c r="D115" s="66" t="s">
        <v>788</v>
      </c>
      <c r="E115" s="67" t="s">
        <v>452</v>
      </c>
      <c r="F115" s="68" t="e">
        <f>NA()</f>
        <v>#N/A</v>
      </c>
      <c r="G115" s="68" t="e">
        <f>NA()</f>
        <v>#N/A</v>
      </c>
      <c r="H115" s="68" t="e">
        <f>NA()</f>
        <v>#N/A</v>
      </c>
      <c r="I115" s="68" t="e">
        <f>NA()</f>
        <v>#N/A</v>
      </c>
      <c r="J115" s="68" t="e">
        <f>NA()</f>
        <v>#N/A</v>
      </c>
      <c r="K115" s="68" t="e">
        <f>NA()</f>
        <v>#N/A</v>
      </c>
      <c r="L115" s="68" t="e">
        <f>NA()</f>
        <v>#N/A</v>
      </c>
      <c r="M115" s="68" t="e">
        <f>NA()</f>
        <v>#N/A</v>
      </c>
      <c r="N115" s="68" t="e">
        <f>NA()</f>
        <v>#N/A</v>
      </c>
      <c r="O115" s="67">
        <v>4286.6666666666661</v>
      </c>
      <c r="P115" s="67">
        <v>4380</v>
      </c>
      <c r="Q115" s="67">
        <v>4648.3333333333339</v>
      </c>
      <c r="R115" s="67">
        <v>3718.333333333333</v>
      </c>
      <c r="S115" s="67">
        <v>3923.333333333333</v>
      </c>
      <c r="T115" s="67">
        <v>4345</v>
      </c>
      <c r="U115" s="67">
        <v>4540</v>
      </c>
      <c r="V115" s="67">
        <v>4451.6666666666661</v>
      </c>
      <c r="W115" s="67">
        <v>3196.6666666666665</v>
      </c>
      <c r="X115" s="67">
        <v>3841.6666666666665</v>
      </c>
      <c r="Y115" s="67">
        <v>3498.3333333333335</v>
      </c>
      <c r="Z115" s="67">
        <v>4111.6666666666661</v>
      </c>
      <c r="AA115" s="67">
        <v>4478.3333333333339</v>
      </c>
      <c r="AB115" s="67">
        <v>4340</v>
      </c>
      <c r="AC115" s="67">
        <v>5056.666666666667</v>
      </c>
      <c r="AD115" s="67">
        <v>3600.0000000000005</v>
      </c>
      <c r="AE115" s="68" t="e">
        <f>NA()</f>
        <v>#N/A</v>
      </c>
      <c r="AF115" s="68" t="e">
        <f>NA()</f>
        <v>#N/A</v>
      </c>
      <c r="AG115" s="68" t="e">
        <f>NA()</f>
        <v>#N/A</v>
      </c>
      <c r="AH115" s="68" t="e">
        <f>NA()</f>
        <v>#N/A</v>
      </c>
      <c r="AI115" s="68" t="e">
        <f>NA()</f>
        <v>#N/A</v>
      </c>
      <c r="AJ115" s="68" t="e">
        <f>NA()</f>
        <v>#N/A</v>
      </c>
      <c r="AK115" s="68" t="e">
        <f>NA()</f>
        <v>#N/A</v>
      </c>
      <c r="AL115" s="68" t="e">
        <f>NA()</f>
        <v>#N/A</v>
      </c>
      <c r="AM115" s="68" t="e">
        <f>NA()</f>
        <v>#N/A</v>
      </c>
      <c r="AN115" s="68" t="e">
        <f>NA()</f>
        <v>#N/A</v>
      </c>
      <c r="AO115" s="68" t="e">
        <f>NA()</f>
        <v>#N/A</v>
      </c>
      <c r="AP115" s="63"/>
    </row>
    <row r="116" spans="2:42" x14ac:dyDescent="0.25">
      <c r="B116" s="64"/>
      <c r="C116" s="65"/>
      <c r="D116" s="66" t="s">
        <v>789</v>
      </c>
      <c r="E116" s="67" t="s">
        <v>453</v>
      </c>
      <c r="F116" s="68" t="e">
        <f>NA()</f>
        <v>#N/A</v>
      </c>
      <c r="G116" s="68" t="e">
        <f>NA()</f>
        <v>#N/A</v>
      </c>
      <c r="H116" s="68" t="e">
        <f>NA()</f>
        <v>#N/A</v>
      </c>
      <c r="I116" s="68" t="e">
        <f>NA()</f>
        <v>#N/A</v>
      </c>
      <c r="J116" s="68" t="e">
        <f>NA()</f>
        <v>#N/A</v>
      </c>
      <c r="K116" s="68" t="e">
        <f>NA()</f>
        <v>#N/A</v>
      </c>
      <c r="L116" s="68" t="e">
        <f>NA()</f>
        <v>#N/A</v>
      </c>
      <c r="M116" s="68" t="e">
        <f>NA()</f>
        <v>#N/A</v>
      </c>
      <c r="N116" s="68" t="e">
        <f>NA()</f>
        <v>#N/A</v>
      </c>
      <c r="O116" s="67">
        <v>24895</v>
      </c>
      <c r="P116" s="67">
        <v>21443.333333333332</v>
      </c>
      <c r="Q116" s="67">
        <v>21980</v>
      </c>
      <c r="R116" s="67">
        <v>19361.666666666664</v>
      </c>
      <c r="S116" s="67">
        <v>20280</v>
      </c>
      <c r="T116" s="67">
        <v>21756.666666666668</v>
      </c>
      <c r="U116" s="67">
        <v>22436.666666666664</v>
      </c>
      <c r="V116" s="67">
        <v>22321.666666666668</v>
      </c>
      <c r="W116" s="67">
        <v>24460</v>
      </c>
      <c r="X116" s="67">
        <v>25735</v>
      </c>
      <c r="Y116" s="67">
        <v>26808.333333333336</v>
      </c>
      <c r="Z116" s="67">
        <v>23180</v>
      </c>
      <c r="AA116" s="67">
        <v>23993.333333333336</v>
      </c>
      <c r="AB116" s="67">
        <v>21666.666666666668</v>
      </c>
      <c r="AC116" s="67">
        <v>24380</v>
      </c>
      <c r="AD116" s="67">
        <v>18803.333333333332</v>
      </c>
      <c r="AE116" s="68" t="e">
        <f>NA()</f>
        <v>#N/A</v>
      </c>
      <c r="AF116" s="68" t="e">
        <f>NA()</f>
        <v>#N/A</v>
      </c>
      <c r="AG116" s="68" t="e">
        <f>NA()</f>
        <v>#N/A</v>
      </c>
      <c r="AH116" s="68" t="e">
        <f>NA()</f>
        <v>#N/A</v>
      </c>
      <c r="AI116" s="68" t="e">
        <f>NA()</f>
        <v>#N/A</v>
      </c>
      <c r="AJ116" s="68" t="e">
        <f>NA()</f>
        <v>#N/A</v>
      </c>
      <c r="AK116" s="68" t="e">
        <f>NA()</f>
        <v>#N/A</v>
      </c>
      <c r="AL116" s="68" t="e">
        <f>NA()</f>
        <v>#N/A</v>
      </c>
      <c r="AM116" s="68" t="e">
        <f>NA()</f>
        <v>#N/A</v>
      </c>
      <c r="AN116" s="68" t="e">
        <f>NA()</f>
        <v>#N/A</v>
      </c>
      <c r="AO116" s="68" t="e">
        <f>NA()</f>
        <v>#N/A</v>
      </c>
      <c r="AP116" s="63"/>
    </row>
    <row r="117" spans="2:42" x14ac:dyDescent="0.25">
      <c r="B117" s="64"/>
      <c r="C117" s="65"/>
      <c r="D117" s="66" t="s">
        <v>352</v>
      </c>
      <c r="E117" s="67" t="s">
        <v>454</v>
      </c>
      <c r="F117" s="68" t="e">
        <f>NA()</f>
        <v>#N/A</v>
      </c>
      <c r="G117" s="68" t="e">
        <f>NA()</f>
        <v>#N/A</v>
      </c>
      <c r="H117" s="68" t="e">
        <f>NA()</f>
        <v>#N/A</v>
      </c>
      <c r="I117" s="68" t="e">
        <f>NA()</f>
        <v>#N/A</v>
      </c>
      <c r="J117" s="68" t="e">
        <f>NA()</f>
        <v>#N/A</v>
      </c>
      <c r="K117" s="68" t="e">
        <f>NA()</f>
        <v>#N/A</v>
      </c>
      <c r="L117" s="68" t="e">
        <f>NA()</f>
        <v>#N/A</v>
      </c>
      <c r="M117" s="68" t="e">
        <f>NA()</f>
        <v>#N/A</v>
      </c>
      <c r="N117" s="68" t="e">
        <f>NA()</f>
        <v>#N/A</v>
      </c>
      <c r="O117" s="67">
        <v>22558.333333333332</v>
      </c>
      <c r="P117" s="67">
        <v>19565</v>
      </c>
      <c r="Q117" s="67">
        <v>18508.333333333332</v>
      </c>
      <c r="R117" s="67">
        <v>13406.666666666666</v>
      </c>
      <c r="S117" s="67">
        <v>15905</v>
      </c>
      <c r="T117" s="67">
        <v>17596.666666666668</v>
      </c>
      <c r="U117" s="67">
        <v>20656.666666666668</v>
      </c>
      <c r="V117" s="67">
        <v>19351.666666666668</v>
      </c>
      <c r="W117" s="67">
        <v>21996.666666666668</v>
      </c>
      <c r="X117" s="67">
        <v>20611.666666666668</v>
      </c>
      <c r="Y117" s="67">
        <v>21170</v>
      </c>
      <c r="Z117" s="67">
        <v>17366.666666666668</v>
      </c>
      <c r="AA117" s="67">
        <v>19480</v>
      </c>
      <c r="AB117" s="67">
        <v>17058.333333333336</v>
      </c>
      <c r="AC117" s="67">
        <v>17135</v>
      </c>
      <c r="AD117" s="67">
        <v>13410</v>
      </c>
      <c r="AE117" s="68" t="e">
        <f>NA()</f>
        <v>#N/A</v>
      </c>
      <c r="AF117" s="68" t="e">
        <f>NA()</f>
        <v>#N/A</v>
      </c>
      <c r="AG117" s="68" t="e">
        <f>NA()</f>
        <v>#N/A</v>
      </c>
      <c r="AH117" s="68" t="e">
        <f>NA()</f>
        <v>#N/A</v>
      </c>
      <c r="AI117" s="68" t="e">
        <f>NA()</f>
        <v>#N/A</v>
      </c>
      <c r="AJ117" s="68" t="e">
        <f>NA()</f>
        <v>#N/A</v>
      </c>
      <c r="AK117" s="68" t="e">
        <f>NA()</f>
        <v>#N/A</v>
      </c>
      <c r="AL117" s="68" t="e">
        <f>NA()</f>
        <v>#N/A</v>
      </c>
      <c r="AM117" s="68" t="e">
        <f>NA()</f>
        <v>#N/A</v>
      </c>
      <c r="AN117" s="68" t="e">
        <f>NA()</f>
        <v>#N/A</v>
      </c>
      <c r="AO117" s="68" t="e">
        <f>NA()</f>
        <v>#N/A</v>
      </c>
      <c r="AP117" s="63"/>
    </row>
    <row r="118" spans="2:42" x14ac:dyDescent="0.25">
      <c r="B118" s="64"/>
      <c r="C118" s="65"/>
      <c r="D118" s="66" t="s">
        <v>353</v>
      </c>
      <c r="E118" s="67" t="s">
        <v>455</v>
      </c>
      <c r="F118" s="68" t="e">
        <f>NA()</f>
        <v>#N/A</v>
      </c>
      <c r="G118" s="68" t="e">
        <f>NA()</f>
        <v>#N/A</v>
      </c>
      <c r="H118" s="68" t="e">
        <f>NA()</f>
        <v>#N/A</v>
      </c>
      <c r="I118" s="68" t="e">
        <f>NA()</f>
        <v>#N/A</v>
      </c>
      <c r="J118" s="68" t="e">
        <f>NA()</f>
        <v>#N/A</v>
      </c>
      <c r="K118" s="68" t="e">
        <f>NA()</f>
        <v>#N/A</v>
      </c>
      <c r="L118" s="68" t="e">
        <f>NA()</f>
        <v>#N/A</v>
      </c>
      <c r="M118" s="68" t="e">
        <f>NA()</f>
        <v>#N/A</v>
      </c>
      <c r="N118" s="68" t="e">
        <f>NA()</f>
        <v>#N/A</v>
      </c>
      <c r="O118" s="67">
        <v>15766.666666666668</v>
      </c>
      <c r="P118" s="67">
        <v>14668.333333333334</v>
      </c>
      <c r="Q118" s="67">
        <v>15825</v>
      </c>
      <c r="R118" s="67">
        <v>12878.333333333334</v>
      </c>
      <c r="S118" s="67">
        <v>12936.666666666666</v>
      </c>
      <c r="T118" s="67">
        <v>14388.333333333332</v>
      </c>
      <c r="U118" s="67">
        <v>13961.666666666668</v>
      </c>
      <c r="V118" s="67">
        <v>13298.333333333332</v>
      </c>
      <c r="W118" s="67">
        <v>12855</v>
      </c>
      <c r="X118" s="67">
        <v>14265.000000000002</v>
      </c>
      <c r="Y118" s="67">
        <v>15173.333333333334</v>
      </c>
      <c r="Z118" s="67">
        <v>11956.666666666668</v>
      </c>
      <c r="AA118" s="67">
        <v>12520</v>
      </c>
      <c r="AB118" s="67">
        <v>12473.333333333334</v>
      </c>
      <c r="AC118" s="67">
        <v>14120</v>
      </c>
      <c r="AD118" s="67">
        <v>10766.666666666666</v>
      </c>
      <c r="AE118" s="68" t="e">
        <f>NA()</f>
        <v>#N/A</v>
      </c>
      <c r="AF118" s="68" t="e">
        <f>NA()</f>
        <v>#N/A</v>
      </c>
      <c r="AG118" s="68" t="e">
        <f>NA()</f>
        <v>#N/A</v>
      </c>
      <c r="AH118" s="68" t="e">
        <f>NA()</f>
        <v>#N/A</v>
      </c>
      <c r="AI118" s="68" t="e">
        <f>NA()</f>
        <v>#N/A</v>
      </c>
      <c r="AJ118" s="68" t="e">
        <f>NA()</f>
        <v>#N/A</v>
      </c>
      <c r="AK118" s="68" t="e">
        <f>NA()</f>
        <v>#N/A</v>
      </c>
      <c r="AL118" s="68" t="e">
        <f>NA()</f>
        <v>#N/A</v>
      </c>
      <c r="AM118" s="68" t="e">
        <f>NA()</f>
        <v>#N/A</v>
      </c>
      <c r="AN118" s="68" t="e">
        <f>NA()</f>
        <v>#N/A</v>
      </c>
      <c r="AO118" s="68" t="e">
        <f>NA()</f>
        <v>#N/A</v>
      </c>
      <c r="AP118" s="63"/>
    </row>
    <row r="119" spans="2:42" x14ac:dyDescent="0.25">
      <c r="B119" s="64"/>
      <c r="C119" s="65"/>
      <c r="D119" s="66" t="s">
        <v>354</v>
      </c>
      <c r="E119" s="67" t="s">
        <v>456</v>
      </c>
      <c r="F119" s="68" t="e">
        <f>NA()</f>
        <v>#N/A</v>
      </c>
      <c r="G119" s="68" t="e">
        <f>NA()</f>
        <v>#N/A</v>
      </c>
      <c r="H119" s="68" t="e">
        <f>NA()</f>
        <v>#N/A</v>
      </c>
      <c r="I119" s="68" t="e">
        <f>NA()</f>
        <v>#N/A</v>
      </c>
      <c r="J119" s="68" t="e">
        <f>NA()</f>
        <v>#N/A</v>
      </c>
      <c r="K119" s="68" t="e">
        <f>NA()</f>
        <v>#N/A</v>
      </c>
      <c r="L119" s="68" t="e">
        <f>NA()</f>
        <v>#N/A</v>
      </c>
      <c r="M119" s="68" t="e">
        <f>NA()</f>
        <v>#N/A</v>
      </c>
      <c r="N119" s="68" t="e">
        <f>NA()</f>
        <v>#N/A</v>
      </c>
      <c r="O119" s="67">
        <v>12873.333333333332</v>
      </c>
      <c r="P119" s="67">
        <v>11076.666666666668</v>
      </c>
      <c r="Q119" s="67">
        <v>12090</v>
      </c>
      <c r="R119" s="67">
        <v>11086.666666666668</v>
      </c>
      <c r="S119" s="67">
        <v>10373.333333333334</v>
      </c>
      <c r="T119" s="67">
        <v>11608.333333333332</v>
      </c>
      <c r="U119" s="67">
        <v>10160</v>
      </c>
      <c r="V119" s="67">
        <v>9670</v>
      </c>
      <c r="W119" s="67">
        <v>10235</v>
      </c>
      <c r="X119" s="67">
        <v>11010</v>
      </c>
      <c r="Y119" s="67">
        <v>8150</v>
      </c>
      <c r="Z119" s="67">
        <v>9546.6666666666661</v>
      </c>
      <c r="AA119" s="67">
        <v>10320</v>
      </c>
      <c r="AB119" s="67">
        <v>9536.6666666666661</v>
      </c>
      <c r="AC119" s="67">
        <v>12008.333333333334</v>
      </c>
      <c r="AD119" s="67">
        <v>9891.6666666666661</v>
      </c>
      <c r="AE119" s="68" t="e">
        <f>NA()</f>
        <v>#N/A</v>
      </c>
      <c r="AF119" s="68" t="e">
        <f>NA()</f>
        <v>#N/A</v>
      </c>
      <c r="AG119" s="68" t="e">
        <f>NA()</f>
        <v>#N/A</v>
      </c>
      <c r="AH119" s="68" t="e">
        <f>NA()</f>
        <v>#N/A</v>
      </c>
      <c r="AI119" s="68" t="e">
        <f>NA()</f>
        <v>#N/A</v>
      </c>
      <c r="AJ119" s="68" t="e">
        <f>NA()</f>
        <v>#N/A</v>
      </c>
      <c r="AK119" s="68" t="e">
        <f>NA()</f>
        <v>#N/A</v>
      </c>
      <c r="AL119" s="68" t="e">
        <f>NA()</f>
        <v>#N/A</v>
      </c>
      <c r="AM119" s="68" t="e">
        <f>NA()</f>
        <v>#N/A</v>
      </c>
      <c r="AN119" s="68" t="e">
        <f>NA()</f>
        <v>#N/A</v>
      </c>
      <c r="AO119" s="68" t="e">
        <f>NA()</f>
        <v>#N/A</v>
      </c>
      <c r="AP119" s="63"/>
    </row>
    <row r="120" spans="2:42" x14ac:dyDescent="0.25">
      <c r="B120" s="64"/>
      <c r="C120" s="65"/>
      <c r="D120" s="66" t="s">
        <v>355</v>
      </c>
      <c r="E120" s="67" t="s">
        <v>457</v>
      </c>
      <c r="F120" s="68" t="e">
        <f>NA()</f>
        <v>#N/A</v>
      </c>
      <c r="G120" s="68" t="e">
        <f>NA()</f>
        <v>#N/A</v>
      </c>
      <c r="H120" s="68" t="e">
        <f>NA()</f>
        <v>#N/A</v>
      </c>
      <c r="I120" s="68" t="e">
        <f>NA()</f>
        <v>#N/A</v>
      </c>
      <c r="J120" s="68" t="e">
        <f>NA()</f>
        <v>#N/A</v>
      </c>
      <c r="K120" s="68" t="e">
        <f>NA()</f>
        <v>#N/A</v>
      </c>
      <c r="L120" s="68" t="e">
        <f>NA()</f>
        <v>#N/A</v>
      </c>
      <c r="M120" s="68" t="e">
        <f>NA()</f>
        <v>#N/A</v>
      </c>
      <c r="N120" s="68" t="e">
        <f>NA()</f>
        <v>#N/A</v>
      </c>
      <c r="O120" s="67">
        <v>13103.333333333332</v>
      </c>
      <c r="P120" s="67">
        <v>10221.666666666668</v>
      </c>
      <c r="Q120" s="67">
        <v>10575</v>
      </c>
      <c r="R120" s="67">
        <v>7598.333333333333</v>
      </c>
      <c r="S120" s="67">
        <v>8920</v>
      </c>
      <c r="T120" s="67">
        <v>8446.6666666666661</v>
      </c>
      <c r="U120" s="67">
        <v>9850</v>
      </c>
      <c r="V120" s="67">
        <v>9178.3333333333339</v>
      </c>
      <c r="W120" s="67">
        <v>12326.666666666668</v>
      </c>
      <c r="X120" s="67">
        <v>11663.333333333332</v>
      </c>
      <c r="Y120" s="67">
        <v>9635</v>
      </c>
      <c r="Z120" s="67">
        <v>8321.6666666666661</v>
      </c>
      <c r="AA120" s="67">
        <v>10118.333333333332</v>
      </c>
      <c r="AB120" s="67">
        <v>8783.3333333333339</v>
      </c>
      <c r="AC120" s="67">
        <v>9373.3333333333339</v>
      </c>
      <c r="AD120" s="67">
        <v>6808.333333333333</v>
      </c>
      <c r="AE120" s="68" t="e">
        <f>NA()</f>
        <v>#N/A</v>
      </c>
      <c r="AF120" s="68" t="e">
        <f>NA()</f>
        <v>#N/A</v>
      </c>
      <c r="AG120" s="68" t="e">
        <f>NA()</f>
        <v>#N/A</v>
      </c>
      <c r="AH120" s="68" t="e">
        <f>NA()</f>
        <v>#N/A</v>
      </c>
      <c r="AI120" s="68" t="e">
        <f>NA()</f>
        <v>#N/A</v>
      </c>
      <c r="AJ120" s="68" t="e">
        <f>NA()</f>
        <v>#N/A</v>
      </c>
      <c r="AK120" s="68" t="e">
        <f>NA()</f>
        <v>#N/A</v>
      </c>
      <c r="AL120" s="68" t="e">
        <f>NA()</f>
        <v>#N/A</v>
      </c>
      <c r="AM120" s="68" t="e">
        <f>NA()</f>
        <v>#N/A</v>
      </c>
      <c r="AN120" s="68" t="e">
        <f>NA()</f>
        <v>#N/A</v>
      </c>
      <c r="AO120" s="68" t="e">
        <f>NA()</f>
        <v>#N/A</v>
      </c>
      <c r="AP120" s="63"/>
    </row>
    <row r="121" spans="2:42" x14ac:dyDescent="0.25">
      <c r="B121" s="64"/>
      <c r="C121" s="65"/>
      <c r="D121" s="66" t="s">
        <v>790</v>
      </c>
      <c r="E121" s="67" t="s">
        <v>458</v>
      </c>
      <c r="F121" s="68" t="e">
        <f>NA()</f>
        <v>#N/A</v>
      </c>
      <c r="G121" s="68" t="e">
        <f>NA()</f>
        <v>#N/A</v>
      </c>
      <c r="H121" s="68" t="e">
        <f>NA()</f>
        <v>#N/A</v>
      </c>
      <c r="I121" s="68" t="e">
        <f>NA()</f>
        <v>#N/A</v>
      </c>
      <c r="J121" s="68" t="e">
        <f>NA()</f>
        <v>#N/A</v>
      </c>
      <c r="K121" s="68" t="e">
        <f>NA()</f>
        <v>#N/A</v>
      </c>
      <c r="L121" s="68" t="e">
        <f>NA()</f>
        <v>#N/A</v>
      </c>
      <c r="M121" s="68" t="e">
        <f>NA()</f>
        <v>#N/A</v>
      </c>
      <c r="N121" s="68" t="e">
        <f>NA()</f>
        <v>#N/A</v>
      </c>
      <c r="O121" s="67">
        <v>13953.333333333334</v>
      </c>
      <c r="P121" s="67">
        <v>12815</v>
      </c>
      <c r="Q121" s="67">
        <v>12923.333333333334</v>
      </c>
      <c r="R121" s="67">
        <v>10356.666666666668</v>
      </c>
      <c r="S121" s="67">
        <v>10783.333333333334</v>
      </c>
      <c r="T121" s="67">
        <v>11261.666666666668</v>
      </c>
      <c r="U121" s="67">
        <v>11903.333333333334</v>
      </c>
      <c r="V121" s="67">
        <v>10423.333333333334</v>
      </c>
      <c r="W121" s="67">
        <v>10685</v>
      </c>
      <c r="X121" s="67">
        <v>10876.666666666666</v>
      </c>
      <c r="Y121" s="67">
        <v>10653.333333333332</v>
      </c>
      <c r="Z121" s="67">
        <v>11383.333333333334</v>
      </c>
      <c r="AA121" s="67">
        <v>12456.666666666666</v>
      </c>
      <c r="AB121" s="67">
        <v>10393.333333333334</v>
      </c>
      <c r="AC121" s="67">
        <v>12121.666666666666</v>
      </c>
      <c r="AD121" s="67">
        <v>9385</v>
      </c>
      <c r="AE121" s="68" t="e">
        <f>NA()</f>
        <v>#N/A</v>
      </c>
      <c r="AF121" s="68" t="e">
        <f>NA()</f>
        <v>#N/A</v>
      </c>
      <c r="AG121" s="68" t="e">
        <f>NA()</f>
        <v>#N/A</v>
      </c>
      <c r="AH121" s="68" t="e">
        <f>NA()</f>
        <v>#N/A</v>
      </c>
      <c r="AI121" s="68" t="e">
        <f>NA()</f>
        <v>#N/A</v>
      </c>
      <c r="AJ121" s="68" t="e">
        <f>NA()</f>
        <v>#N/A</v>
      </c>
      <c r="AK121" s="68" t="e">
        <f>NA()</f>
        <v>#N/A</v>
      </c>
      <c r="AL121" s="68" t="e">
        <f>NA()</f>
        <v>#N/A</v>
      </c>
      <c r="AM121" s="68" t="e">
        <f>NA()</f>
        <v>#N/A</v>
      </c>
      <c r="AN121" s="68" t="e">
        <f>NA()</f>
        <v>#N/A</v>
      </c>
      <c r="AO121" s="68" t="e">
        <f>NA()</f>
        <v>#N/A</v>
      </c>
      <c r="AP121" s="63"/>
    </row>
    <row r="122" spans="2:42" x14ac:dyDescent="0.25">
      <c r="B122" s="64"/>
      <c r="C122" s="65"/>
      <c r="D122" s="66" t="s">
        <v>791</v>
      </c>
      <c r="E122" s="67" t="s">
        <v>459</v>
      </c>
      <c r="F122" s="68" t="e">
        <f>NA()</f>
        <v>#N/A</v>
      </c>
      <c r="G122" s="68" t="e">
        <f>NA()</f>
        <v>#N/A</v>
      </c>
      <c r="H122" s="68" t="e">
        <f>NA()</f>
        <v>#N/A</v>
      </c>
      <c r="I122" s="68" t="e">
        <f>NA()</f>
        <v>#N/A</v>
      </c>
      <c r="J122" s="68" t="e">
        <f>NA()</f>
        <v>#N/A</v>
      </c>
      <c r="K122" s="68" t="e">
        <f>NA()</f>
        <v>#N/A</v>
      </c>
      <c r="L122" s="68" t="e">
        <f>NA()</f>
        <v>#N/A</v>
      </c>
      <c r="M122" s="68" t="e">
        <f>NA()</f>
        <v>#N/A</v>
      </c>
      <c r="N122" s="68" t="e">
        <f>NA()</f>
        <v>#N/A</v>
      </c>
      <c r="O122" s="67">
        <v>3206.6666666666665</v>
      </c>
      <c r="P122" s="67">
        <v>3601.666666666667</v>
      </c>
      <c r="Q122" s="67">
        <v>3843.3333333333335</v>
      </c>
      <c r="R122" s="67">
        <v>3219.9999999999995</v>
      </c>
      <c r="S122" s="67">
        <v>3683.3333333333335</v>
      </c>
      <c r="T122" s="67">
        <v>4080</v>
      </c>
      <c r="U122" s="67">
        <v>4465</v>
      </c>
      <c r="V122" s="67">
        <v>4191.666666666667</v>
      </c>
      <c r="W122" s="67">
        <v>4431.6666666666661</v>
      </c>
      <c r="X122" s="67">
        <v>4153.3333333333339</v>
      </c>
      <c r="Y122" s="67">
        <v>4191.666666666667</v>
      </c>
      <c r="Z122" s="67">
        <v>3601.666666666667</v>
      </c>
      <c r="AA122" s="67">
        <v>3275</v>
      </c>
      <c r="AB122" s="67">
        <v>3453.3333333333335</v>
      </c>
      <c r="AC122" s="67">
        <v>3881.6666666666665</v>
      </c>
      <c r="AD122" s="67">
        <v>2851.6666666666665</v>
      </c>
      <c r="AE122" s="68" t="e">
        <f>NA()</f>
        <v>#N/A</v>
      </c>
      <c r="AF122" s="68" t="e">
        <f>NA()</f>
        <v>#N/A</v>
      </c>
      <c r="AG122" s="68" t="e">
        <f>NA()</f>
        <v>#N/A</v>
      </c>
      <c r="AH122" s="68" t="e">
        <f>NA()</f>
        <v>#N/A</v>
      </c>
      <c r="AI122" s="68" t="e">
        <f>NA()</f>
        <v>#N/A</v>
      </c>
      <c r="AJ122" s="68" t="e">
        <f>NA()</f>
        <v>#N/A</v>
      </c>
      <c r="AK122" s="68" t="e">
        <f>NA()</f>
        <v>#N/A</v>
      </c>
      <c r="AL122" s="68" t="e">
        <f>NA()</f>
        <v>#N/A</v>
      </c>
      <c r="AM122" s="68" t="e">
        <f>NA()</f>
        <v>#N/A</v>
      </c>
      <c r="AN122" s="68" t="e">
        <f>NA()</f>
        <v>#N/A</v>
      </c>
      <c r="AO122" s="68" t="e">
        <f>NA()</f>
        <v>#N/A</v>
      </c>
      <c r="AP122" s="63"/>
    </row>
    <row r="123" spans="2:42" x14ac:dyDescent="0.25">
      <c r="B123" s="64"/>
      <c r="C123" s="65"/>
      <c r="D123" s="66" t="s">
        <v>356</v>
      </c>
      <c r="E123" s="67" t="s">
        <v>460</v>
      </c>
      <c r="F123" s="68" t="e">
        <f>NA()</f>
        <v>#N/A</v>
      </c>
      <c r="G123" s="68" t="e">
        <f>NA()</f>
        <v>#N/A</v>
      </c>
      <c r="H123" s="68" t="e">
        <f>NA()</f>
        <v>#N/A</v>
      </c>
      <c r="I123" s="68" t="e">
        <f>NA()</f>
        <v>#N/A</v>
      </c>
      <c r="J123" s="68" t="e">
        <f>NA()</f>
        <v>#N/A</v>
      </c>
      <c r="K123" s="68" t="e">
        <f>NA()</f>
        <v>#N/A</v>
      </c>
      <c r="L123" s="68" t="e">
        <f>NA()</f>
        <v>#N/A</v>
      </c>
      <c r="M123" s="68" t="e">
        <f>NA()</f>
        <v>#N/A</v>
      </c>
      <c r="N123" s="68" t="e">
        <f>NA()</f>
        <v>#N/A</v>
      </c>
      <c r="O123" s="67">
        <v>7355.0000000000009</v>
      </c>
      <c r="P123" s="67">
        <v>6768.3333333333339</v>
      </c>
      <c r="Q123" s="67">
        <v>7526.666666666667</v>
      </c>
      <c r="R123" s="67">
        <v>6681.666666666667</v>
      </c>
      <c r="S123" s="67">
        <v>6833.3333333333339</v>
      </c>
      <c r="T123" s="67">
        <v>6746.6666666666661</v>
      </c>
      <c r="U123" s="67">
        <v>6843.3333333333339</v>
      </c>
      <c r="V123" s="67">
        <v>6449.9999999999991</v>
      </c>
      <c r="W123" s="67">
        <v>6788.333333333333</v>
      </c>
      <c r="X123" s="67">
        <v>6823.333333333333</v>
      </c>
      <c r="Y123" s="67">
        <v>7238.333333333333</v>
      </c>
      <c r="Z123" s="67">
        <v>6610</v>
      </c>
      <c r="AA123" s="67">
        <v>7105</v>
      </c>
      <c r="AB123" s="67">
        <v>6610</v>
      </c>
      <c r="AC123" s="67">
        <v>7056.6666666666661</v>
      </c>
      <c r="AD123" s="67">
        <v>5996.6666666666661</v>
      </c>
      <c r="AE123" s="68" t="e">
        <f>NA()</f>
        <v>#N/A</v>
      </c>
      <c r="AF123" s="68" t="e">
        <f>NA()</f>
        <v>#N/A</v>
      </c>
      <c r="AG123" s="68" t="e">
        <f>NA()</f>
        <v>#N/A</v>
      </c>
      <c r="AH123" s="68" t="e">
        <f>NA()</f>
        <v>#N/A</v>
      </c>
      <c r="AI123" s="68" t="e">
        <f>NA()</f>
        <v>#N/A</v>
      </c>
      <c r="AJ123" s="68" t="e">
        <f>NA()</f>
        <v>#N/A</v>
      </c>
      <c r="AK123" s="68" t="e">
        <f>NA()</f>
        <v>#N/A</v>
      </c>
      <c r="AL123" s="68" t="e">
        <f>NA()</f>
        <v>#N/A</v>
      </c>
      <c r="AM123" s="68" t="e">
        <f>NA()</f>
        <v>#N/A</v>
      </c>
      <c r="AN123" s="68" t="e">
        <f>NA()</f>
        <v>#N/A</v>
      </c>
      <c r="AO123" s="68" t="e">
        <f>NA()</f>
        <v>#N/A</v>
      </c>
      <c r="AP123" s="63"/>
    </row>
    <row r="124" spans="2:42" x14ac:dyDescent="0.25">
      <c r="B124" s="64"/>
      <c r="C124" s="65"/>
      <c r="D124" s="66" t="s">
        <v>357</v>
      </c>
      <c r="E124" s="67" t="s">
        <v>461</v>
      </c>
      <c r="F124" s="68" t="e">
        <f>NA()</f>
        <v>#N/A</v>
      </c>
      <c r="G124" s="68" t="e">
        <f>NA()</f>
        <v>#N/A</v>
      </c>
      <c r="H124" s="68" t="e">
        <f>NA()</f>
        <v>#N/A</v>
      </c>
      <c r="I124" s="68" t="e">
        <f>NA()</f>
        <v>#N/A</v>
      </c>
      <c r="J124" s="68" t="e">
        <f>NA()</f>
        <v>#N/A</v>
      </c>
      <c r="K124" s="68" t="e">
        <f>NA()</f>
        <v>#N/A</v>
      </c>
      <c r="L124" s="68" t="e">
        <f>NA()</f>
        <v>#N/A</v>
      </c>
      <c r="M124" s="68" t="e">
        <f>NA()</f>
        <v>#N/A</v>
      </c>
      <c r="N124" s="68" t="e">
        <f>NA()</f>
        <v>#N/A</v>
      </c>
      <c r="O124" s="67">
        <v>10450</v>
      </c>
      <c r="P124" s="67">
        <v>8011.6666666666661</v>
      </c>
      <c r="Q124" s="67">
        <v>8850</v>
      </c>
      <c r="R124" s="67">
        <v>6878.333333333333</v>
      </c>
      <c r="S124" s="67">
        <v>8623.3333333333339</v>
      </c>
      <c r="T124" s="67">
        <v>9148.3333333333339</v>
      </c>
      <c r="U124" s="67">
        <v>9788.3333333333321</v>
      </c>
      <c r="V124" s="67">
        <v>9470</v>
      </c>
      <c r="W124" s="67">
        <v>10473.333333333334</v>
      </c>
      <c r="X124" s="67">
        <v>10950</v>
      </c>
      <c r="Y124" s="67">
        <v>11081.666666666666</v>
      </c>
      <c r="Z124" s="67">
        <v>9245</v>
      </c>
      <c r="AA124" s="67">
        <v>9375</v>
      </c>
      <c r="AB124" s="67">
        <v>8320</v>
      </c>
      <c r="AC124" s="67">
        <v>9005</v>
      </c>
      <c r="AD124" s="67">
        <v>6860.0000000000009</v>
      </c>
      <c r="AE124" s="68" t="e">
        <f>NA()</f>
        <v>#N/A</v>
      </c>
      <c r="AF124" s="68" t="e">
        <f>NA()</f>
        <v>#N/A</v>
      </c>
      <c r="AG124" s="68" t="e">
        <f>NA()</f>
        <v>#N/A</v>
      </c>
      <c r="AH124" s="68" t="e">
        <f>NA()</f>
        <v>#N/A</v>
      </c>
      <c r="AI124" s="68" t="e">
        <f>NA()</f>
        <v>#N/A</v>
      </c>
      <c r="AJ124" s="68" t="e">
        <f>NA()</f>
        <v>#N/A</v>
      </c>
      <c r="AK124" s="68" t="e">
        <f>NA()</f>
        <v>#N/A</v>
      </c>
      <c r="AL124" s="68" t="e">
        <f>NA()</f>
        <v>#N/A</v>
      </c>
      <c r="AM124" s="68" t="e">
        <f>NA()</f>
        <v>#N/A</v>
      </c>
      <c r="AN124" s="68" t="e">
        <f>NA()</f>
        <v>#N/A</v>
      </c>
      <c r="AO124" s="68" t="e">
        <f>NA()</f>
        <v>#N/A</v>
      </c>
      <c r="AP124" s="63"/>
    </row>
    <row r="125" spans="2:42" x14ac:dyDescent="0.25">
      <c r="B125" s="64"/>
      <c r="C125" s="65"/>
      <c r="D125" s="66" t="s">
        <v>792</v>
      </c>
      <c r="E125" s="67" t="s">
        <v>462</v>
      </c>
      <c r="F125" s="68" t="e">
        <f>NA()</f>
        <v>#N/A</v>
      </c>
      <c r="G125" s="68" t="e">
        <f>NA()</f>
        <v>#N/A</v>
      </c>
      <c r="H125" s="68" t="e">
        <f>NA()</f>
        <v>#N/A</v>
      </c>
      <c r="I125" s="68" t="e">
        <f>NA()</f>
        <v>#N/A</v>
      </c>
      <c r="J125" s="68" t="e">
        <f>NA()</f>
        <v>#N/A</v>
      </c>
      <c r="K125" s="68" t="e">
        <f>NA()</f>
        <v>#N/A</v>
      </c>
      <c r="L125" s="68" t="e">
        <f>NA()</f>
        <v>#N/A</v>
      </c>
      <c r="M125" s="68" t="e">
        <f>NA()</f>
        <v>#N/A</v>
      </c>
      <c r="N125" s="68" t="e">
        <f>NA()</f>
        <v>#N/A</v>
      </c>
      <c r="O125" s="67">
        <v>8921.6666666666661</v>
      </c>
      <c r="P125" s="67">
        <v>8466.6666666666661</v>
      </c>
      <c r="Q125" s="67">
        <v>9031.6666666666661</v>
      </c>
      <c r="R125" s="67">
        <v>6258.333333333333</v>
      </c>
      <c r="S125" s="67">
        <v>7921.6666666666661</v>
      </c>
      <c r="T125" s="67">
        <v>7260</v>
      </c>
      <c r="U125" s="67">
        <v>8295</v>
      </c>
      <c r="V125" s="67">
        <v>6678.3333333333339</v>
      </c>
      <c r="W125" s="67">
        <v>7513.333333333333</v>
      </c>
      <c r="X125" s="67">
        <v>9300</v>
      </c>
      <c r="Y125" s="67">
        <v>6644.9999999999991</v>
      </c>
      <c r="Z125" s="67">
        <v>6026.6666666666661</v>
      </c>
      <c r="AA125" s="67">
        <v>8603.3333333333339</v>
      </c>
      <c r="AB125" s="67">
        <v>6530</v>
      </c>
      <c r="AC125" s="67">
        <v>6708.3333333333339</v>
      </c>
      <c r="AD125" s="67">
        <v>4925</v>
      </c>
      <c r="AE125" s="68" t="e">
        <f>NA()</f>
        <v>#N/A</v>
      </c>
      <c r="AF125" s="68" t="e">
        <f>NA()</f>
        <v>#N/A</v>
      </c>
      <c r="AG125" s="68" t="e">
        <f>NA()</f>
        <v>#N/A</v>
      </c>
      <c r="AH125" s="68" t="e">
        <f>NA()</f>
        <v>#N/A</v>
      </c>
      <c r="AI125" s="68" t="e">
        <f>NA()</f>
        <v>#N/A</v>
      </c>
      <c r="AJ125" s="68" t="e">
        <f>NA()</f>
        <v>#N/A</v>
      </c>
      <c r="AK125" s="68" t="e">
        <f>NA()</f>
        <v>#N/A</v>
      </c>
      <c r="AL125" s="68" t="e">
        <f>NA()</f>
        <v>#N/A</v>
      </c>
      <c r="AM125" s="68" t="e">
        <f>NA()</f>
        <v>#N/A</v>
      </c>
      <c r="AN125" s="68" t="e">
        <f>NA()</f>
        <v>#N/A</v>
      </c>
      <c r="AO125" s="68" t="e">
        <f>NA()</f>
        <v>#N/A</v>
      </c>
      <c r="AP125" s="63"/>
    </row>
    <row r="126" spans="2:42" x14ac:dyDescent="0.25">
      <c r="B126" s="64"/>
      <c r="C126" s="65"/>
      <c r="D126" s="66" t="s">
        <v>358</v>
      </c>
      <c r="E126" s="67" t="s">
        <v>463</v>
      </c>
      <c r="F126" s="68" t="e">
        <f>NA()</f>
        <v>#N/A</v>
      </c>
      <c r="G126" s="68" t="e">
        <f>NA()</f>
        <v>#N/A</v>
      </c>
      <c r="H126" s="68" t="e">
        <f>NA()</f>
        <v>#N/A</v>
      </c>
      <c r="I126" s="68" t="e">
        <f>NA()</f>
        <v>#N/A</v>
      </c>
      <c r="J126" s="68" t="e">
        <f>NA()</f>
        <v>#N/A</v>
      </c>
      <c r="K126" s="68" t="e">
        <f>NA()</f>
        <v>#N/A</v>
      </c>
      <c r="L126" s="68" t="e">
        <f>NA()</f>
        <v>#N/A</v>
      </c>
      <c r="M126" s="68" t="e">
        <f>NA()</f>
        <v>#N/A</v>
      </c>
      <c r="N126" s="68" t="e">
        <f>NA()</f>
        <v>#N/A</v>
      </c>
      <c r="O126" s="67">
        <v>27146.666666666664</v>
      </c>
      <c r="P126" s="67">
        <v>25365</v>
      </c>
      <c r="Q126" s="67">
        <v>26396.666666666668</v>
      </c>
      <c r="R126" s="67">
        <v>20923.333333333332</v>
      </c>
      <c r="S126" s="67">
        <v>16168.333333333334</v>
      </c>
      <c r="T126" s="67">
        <v>20755</v>
      </c>
      <c r="U126" s="67">
        <v>21243.333333333332</v>
      </c>
      <c r="V126" s="67">
        <v>20945</v>
      </c>
      <c r="W126" s="67">
        <v>22716.666666666664</v>
      </c>
      <c r="X126" s="67">
        <v>21011.666666666664</v>
      </c>
      <c r="Y126" s="67">
        <v>22135</v>
      </c>
      <c r="Z126" s="67">
        <v>23151.666666666664</v>
      </c>
      <c r="AA126" s="67">
        <v>24326.666666666668</v>
      </c>
      <c r="AB126" s="67">
        <v>22133.333333333336</v>
      </c>
      <c r="AC126" s="67">
        <v>22470</v>
      </c>
      <c r="AD126" s="67">
        <v>17680</v>
      </c>
      <c r="AE126" s="68" t="e">
        <f>NA()</f>
        <v>#N/A</v>
      </c>
      <c r="AF126" s="68" t="e">
        <f>NA()</f>
        <v>#N/A</v>
      </c>
      <c r="AG126" s="68" t="e">
        <f>NA()</f>
        <v>#N/A</v>
      </c>
      <c r="AH126" s="68" t="e">
        <f>NA()</f>
        <v>#N/A</v>
      </c>
      <c r="AI126" s="68" t="e">
        <f>NA()</f>
        <v>#N/A</v>
      </c>
      <c r="AJ126" s="68" t="e">
        <f>NA()</f>
        <v>#N/A</v>
      </c>
      <c r="AK126" s="68" t="e">
        <f>NA()</f>
        <v>#N/A</v>
      </c>
      <c r="AL126" s="68" t="e">
        <f>NA()</f>
        <v>#N/A</v>
      </c>
      <c r="AM126" s="68" t="e">
        <f>NA()</f>
        <v>#N/A</v>
      </c>
      <c r="AN126" s="68" t="e">
        <f>NA()</f>
        <v>#N/A</v>
      </c>
      <c r="AO126" s="68" t="e">
        <f>NA()</f>
        <v>#N/A</v>
      </c>
      <c r="AP126" s="63"/>
    </row>
    <row r="127" spans="2:42" x14ac:dyDescent="0.25">
      <c r="B127" s="64"/>
      <c r="C127" s="65"/>
      <c r="D127" s="66" t="s">
        <v>793</v>
      </c>
      <c r="E127" s="67" t="s">
        <v>464</v>
      </c>
      <c r="F127" s="68" t="e">
        <f>NA()</f>
        <v>#N/A</v>
      </c>
      <c r="G127" s="68" t="e">
        <f>NA()</f>
        <v>#N/A</v>
      </c>
      <c r="H127" s="68" t="e">
        <f>NA()</f>
        <v>#N/A</v>
      </c>
      <c r="I127" s="68" t="e">
        <f>NA()</f>
        <v>#N/A</v>
      </c>
      <c r="J127" s="68" t="e">
        <f>NA()</f>
        <v>#N/A</v>
      </c>
      <c r="K127" s="68" t="e">
        <f>NA()</f>
        <v>#N/A</v>
      </c>
      <c r="L127" s="68" t="e">
        <f>NA()</f>
        <v>#N/A</v>
      </c>
      <c r="M127" s="68" t="e">
        <f>NA()</f>
        <v>#N/A</v>
      </c>
      <c r="N127" s="68" t="e">
        <f>NA()</f>
        <v>#N/A</v>
      </c>
      <c r="O127" s="67">
        <v>30075</v>
      </c>
      <c r="P127" s="67">
        <v>28088.333333333332</v>
      </c>
      <c r="Q127" s="67">
        <v>29355</v>
      </c>
      <c r="R127" s="67">
        <v>24681.666666666668</v>
      </c>
      <c r="S127" s="67">
        <v>26176.666666666664</v>
      </c>
      <c r="T127" s="67">
        <v>28325</v>
      </c>
      <c r="U127" s="67">
        <v>28403.333333333332</v>
      </c>
      <c r="V127" s="67">
        <v>27395</v>
      </c>
      <c r="W127" s="67">
        <v>31555</v>
      </c>
      <c r="X127" s="67">
        <v>30659.999999999996</v>
      </c>
      <c r="Y127" s="67">
        <v>29695</v>
      </c>
      <c r="Z127" s="67">
        <v>26903.333333333332</v>
      </c>
      <c r="AA127" s="67">
        <v>27536.666666666664</v>
      </c>
      <c r="AB127" s="67">
        <v>25083.333333333336</v>
      </c>
      <c r="AC127" s="67">
        <v>26301.666666666664</v>
      </c>
      <c r="AD127" s="67">
        <v>23208.333333333332</v>
      </c>
      <c r="AE127" s="68" t="e">
        <f>NA()</f>
        <v>#N/A</v>
      </c>
      <c r="AF127" s="68" t="e">
        <f>NA()</f>
        <v>#N/A</v>
      </c>
      <c r="AG127" s="68" t="e">
        <f>NA()</f>
        <v>#N/A</v>
      </c>
      <c r="AH127" s="68" t="e">
        <f>NA()</f>
        <v>#N/A</v>
      </c>
      <c r="AI127" s="68" t="e">
        <f>NA()</f>
        <v>#N/A</v>
      </c>
      <c r="AJ127" s="68" t="e">
        <f>NA()</f>
        <v>#N/A</v>
      </c>
      <c r="AK127" s="68" t="e">
        <f>NA()</f>
        <v>#N/A</v>
      </c>
      <c r="AL127" s="68" t="e">
        <f>NA()</f>
        <v>#N/A</v>
      </c>
      <c r="AM127" s="68" t="e">
        <f>NA()</f>
        <v>#N/A</v>
      </c>
      <c r="AN127" s="68" t="e">
        <f>NA()</f>
        <v>#N/A</v>
      </c>
      <c r="AO127" s="68" t="e">
        <f>NA()</f>
        <v>#N/A</v>
      </c>
      <c r="AP127" s="63"/>
    </row>
    <row r="128" spans="2:42" x14ac:dyDescent="0.25">
      <c r="B128" s="64"/>
      <c r="C128" s="65"/>
      <c r="D128" s="66" t="s">
        <v>794</v>
      </c>
      <c r="E128" s="67" t="s">
        <v>465</v>
      </c>
      <c r="F128" s="68" t="e">
        <f>NA()</f>
        <v>#N/A</v>
      </c>
      <c r="G128" s="68" t="e">
        <f>NA()</f>
        <v>#N/A</v>
      </c>
      <c r="H128" s="68" t="e">
        <f>NA()</f>
        <v>#N/A</v>
      </c>
      <c r="I128" s="68" t="e">
        <f>NA()</f>
        <v>#N/A</v>
      </c>
      <c r="J128" s="68" t="e">
        <f>NA()</f>
        <v>#N/A</v>
      </c>
      <c r="K128" s="68" t="e">
        <f>NA()</f>
        <v>#N/A</v>
      </c>
      <c r="L128" s="68" t="e">
        <f>NA()</f>
        <v>#N/A</v>
      </c>
      <c r="M128" s="68" t="e">
        <f>NA()</f>
        <v>#N/A</v>
      </c>
      <c r="N128" s="68" t="e">
        <f>NA()</f>
        <v>#N/A</v>
      </c>
      <c r="O128" s="67">
        <v>12596.666666666666</v>
      </c>
      <c r="P128" s="67">
        <v>10950</v>
      </c>
      <c r="Q128" s="67">
        <v>11560.000000000002</v>
      </c>
      <c r="R128" s="67">
        <v>7623.3333333333339</v>
      </c>
      <c r="S128" s="67">
        <v>10126.666666666666</v>
      </c>
      <c r="T128" s="67">
        <v>11714.999999999998</v>
      </c>
      <c r="U128" s="67">
        <v>12773.333333333332</v>
      </c>
      <c r="V128" s="67">
        <v>11586.666666666668</v>
      </c>
      <c r="W128" s="67">
        <v>15873.333333333334</v>
      </c>
      <c r="X128" s="67">
        <v>13756.666666666666</v>
      </c>
      <c r="Y128" s="67">
        <v>14108.333333333334</v>
      </c>
      <c r="Z128" s="67">
        <v>11900</v>
      </c>
      <c r="AA128" s="67">
        <v>12123.333333333334</v>
      </c>
      <c r="AB128" s="67">
        <v>11150</v>
      </c>
      <c r="AC128" s="67">
        <v>13313.333333333334</v>
      </c>
      <c r="AD128" s="67">
        <v>9318.3333333333339</v>
      </c>
      <c r="AE128" s="68" t="e">
        <f>NA()</f>
        <v>#N/A</v>
      </c>
      <c r="AF128" s="68" t="e">
        <f>NA()</f>
        <v>#N/A</v>
      </c>
      <c r="AG128" s="68" t="e">
        <f>NA()</f>
        <v>#N/A</v>
      </c>
      <c r="AH128" s="68" t="e">
        <f>NA()</f>
        <v>#N/A</v>
      </c>
      <c r="AI128" s="68" t="e">
        <f>NA()</f>
        <v>#N/A</v>
      </c>
      <c r="AJ128" s="68" t="e">
        <f>NA()</f>
        <v>#N/A</v>
      </c>
      <c r="AK128" s="68" t="e">
        <f>NA()</f>
        <v>#N/A</v>
      </c>
      <c r="AL128" s="68" t="e">
        <f>NA()</f>
        <v>#N/A</v>
      </c>
      <c r="AM128" s="68" t="e">
        <f>NA()</f>
        <v>#N/A</v>
      </c>
      <c r="AN128" s="68" t="e">
        <f>NA()</f>
        <v>#N/A</v>
      </c>
      <c r="AO128" s="68" t="e">
        <f>NA()</f>
        <v>#N/A</v>
      </c>
      <c r="AP128" s="63"/>
    </row>
    <row r="129" spans="2:42" x14ac:dyDescent="0.25">
      <c r="B129" s="64"/>
      <c r="C129" s="65"/>
      <c r="D129" s="66" t="s">
        <v>795</v>
      </c>
      <c r="E129" s="67" t="s">
        <v>466</v>
      </c>
      <c r="F129" s="68" t="e">
        <f>NA()</f>
        <v>#N/A</v>
      </c>
      <c r="G129" s="68" t="e">
        <f>NA()</f>
        <v>#N/A</v>
      </c>
      <c r="H129" s="68" t="e">
        <f>NA()</f>
        <v>#N/A</v>
      </c>
      <c r="I129" s="68" t="e">
        <f>NA()</f>
        <v>#N/A</v>
      </c>
      <c r="J129" s="68" t="e">
        <f>NA()</f>
        <v>#N/A</v>
      </c>
      <c r="K129" s="68" t="e">
        <f>NA()</f>
        <v>#N/A</v>
      </c>
      <c r="L129" s="68" t="e">
        <f>NA()</f>
        <v>#N/A</v>
      </c>
      <c r="M129" s="68" t="e">
        <f>NA()</f>
        <v>#N/A</v>
      </c>
      <c r="N129" s="68" t="e">
        <f>NA()</f>
        <v>#N/A</v>
      </c>
      <c r="O129" s="67">
        <v>9660</v>
      </c>
      <c r="P129" s="67">
        <v>8995</v>
      </c>
      <c r="Q129" s="67">
        <v>8926.6666666666679</v>
      </c>
      <c r="R129" s="67">
        <v>7671.6666666666661</v>
      </c>
      <c r="S129" s="67">
        <v>7985</v>
      </c>
      <c r="T129" s="67">
        <v>8365</v>
      </c>
      <c r="U129" s="67">
        <v>8233.3333333333339</v>
      </c>
      <c r="V129" s="67">
        <v>8101.666666666667</v>
      </c>
      <c r="W129" s="67">
        <v>8341.6666666666661</v>
      </c>
      <c r="X129" s="67">
        <v>8750</v>
      </c>
      <c r="Y129" s="67">
        <v>8300</v>
      </c>
      <c r="Z129" s="67">
        <v>8303.3333333333339</v>
      </c>
      <c r="AA129" s="67">
        <v>10313.333333333332</v>
      </c>
      <c r="AB129" s="67">
        <v>8445</v>
      </c>
      <c r="AC129" s="67">
        <v>9171.6666666666679</v>
      </c>
      <c r="AD129" s="67">
        <v>6666.666666666667</v>
      </c>
      <c r="AE129" s="68" t="e">
        <f>NA()</f>
        <v>#N/A</v>
      </c>
      <c r="AF129" s="68" t="e">
        <f>NA()</f>
        <v>#N/A</v>
      </c>
      <c r="AG129" s="68" t="e">
        <f>NA()</f>
        <v>#N/A</v>
      </c>
      <c r="AH129" s="68" t="e">
        <f>NA()</f>
        <v>#N/A</v>
      </c>
      <c r="AI129" s="68" t="e">
        <f>NA()</f>
        <v>#N/A</v>
      </c>
      <c r="AJ129" s="68" t="e">
        <f>NA()</f>
        <v>#N/A</v>
      </c>
      <c r="AK129" s="68" t="e">
        <f>NA()</f>
        <v>#N/A</v>
      </c>
      <c r="AL129" s="68" t="e">
        <f>NA()</f>
        <v>#N/A</v>
      </c>
      <c r="AM129" s="68" t="e">
        <f>NA()</f>
        <v>#N/A</v>
      </c>
      <c r="AN129" s="68" t="e">
        <f>NA()</f>
        <v>#N/A</v>
      </c>
      <c r="AO129" s="68" t="e">
        <f>NA()</f>
        <v>#N/A</v>
      </c>
      <c r="AP129" s="63"/>
    </row>
    <row r="130" spans="2:42" x14ac:dyDescent="0.25">
      <c r="B130" s="64"/>
      <c r="C130" s="65"/>
      <c r="D130" s="66" t="s">
        <v>796</v>
      </c>
      <c r="E130" s="67" t="s">
        <v>467</v>
      </c>
      <c r="F130" s="68" t="e">
        <f>NA()</f>
        <v>#N/A</v>
      </c>
      <c r="G130" s="68" t="e">
        <f>NA()</f>
        <v>#N/A</v>
      </c>
      <c r="H130" s="68" t="e">
        <f>NA()</f>
        <v>#N/A</v>
      </c>
      <c r="I130" s="68" t="e">
        <f>NA()</f>
        <v>#N/A</v>
      </c>
      <c r="J130" s="68" t="e">
        <f>NA()</f>
        <v>#N/A</v>
      </c>
      <c r="K130" s="68" t="e">
        <f>NA()</f>
        <v>#N/A</v>
      </c>
      <c r="L130" s="68" t="e">
        <f>NA()</f>
        <v>#N/A</v>
      </c>
      <c r="M130" s="68" t="e">
        <f>NA()</f>
        <v>#N/A</v>
      </c>
      <c r="N130" s="68" t="e">
        <f>NA()</f>
        <v>#N/A</v>
      </c>
      <c r="O130" s="67">
        <v>7015.0000000000009</v>
      </c>
      <c r="P130" s="67">
        <v>6716.6666666666661</v>
      </c>
      <c r="Q130" s="67">
        <v>6663.333333333333</v>
      </c>
      <c r="R130" s="67">
        <v>5780.0000000000009</v>
      </c>
      <c r="S130" s="67">
        <v>5631.666666666667</v>
      </c>
      <c r="T130" s="67">
        <v>6511.666666666667</v>
      </c>
      <c r="U130" s="67">
        <v>5505</v>
      </c>
      <c r="V130" s="67">
        <v>5931.6666666666661</v>
      </c>
      <c r="W130" s="67">
        <v>4786.6666666666661</v>
      </c>
      <c r="X130" s="67">
        <v>5236.666666666667</v>
      </c>
      <c r="Y130" s="67">
        <v>5968.3333333333339</v>
      </c>
      <c r="Z130" s="67">
        <v>4925</v>
      </c>
      <c r="AA130" s="67">
        <v>5461.666666666667</v>
      </c>
      <c r="AB130" s="67">
        <v>5586.666666666667</v>
      </c>
      <c r="AC130" s="67">
        <v>6361.666666666667</v>
      </c>
      <c r="AD130" s="67">
        <v>4940</v>
      </c>
      <c r="AE130" s="68" t="e">
        <f>NA()</f>
        <v>#N/A</v>
      </c>
      <c r="AF130" s="68" t="e">
        <f>NA()</f>
        <v>#N/A</v>
      </c>
      <c r="AG130" s="68" t="e">
        <f>NA()</f>
        <v>#N/A</v>
      </c>
      <c r="AH130" s="68" t="e">
        <f>NA()</f>
        <v>#N/A</v>
      </c>
      <c r="AI130" s="68" t="e">
        <f>NA()</f>
        <v>#N/A</v>
      </c>
      <c r="AJ130" s="68" t="e">
        <f>NA()</f>
        <v>#N/A</v>
      </c>
      <c r="AK130" s="68" t="e">
        <f>NA()</f>
        <v>#N/A</v>
      </c>
      <c r="AL130" s="68" t="e">
        <f>NA()</f>
        <v>#N/A</v>
      </c>
      <c r="AM130" s="68" t="e">
        <f>NA()</f>
        <v>#N/A</v>
      </c>
      <c r="AN130" s="68" t="e">
        <f>NA()</f>
        <v>#N/A</v>
      </c>
      <c r="AO130" s="68" t="e">
        <f>NA()</f>
        <v>#N/A</v>
      </c>
      <c r="AP130" s="63"/>
    </row>
    <row r="131" spans="2:42" x14ac:dyDescent="0.25">
      <c r="B131" s="64"/>
      <c r="C131" s="65"/>
      <c r="D131" s="66" t="s">
        <v>797</v>
      </c>
      <c r="E131" s="67" t="s">
        <v>468</v>
      </c>
      <c r="F131" s="68" t="e">
        <f>NA()</f>
        <v>#N/A</v>
      </c>
      <c r="G131" s="68" t="e">
        <f>NA()</f>
        <v>#N/A</v>
      </c>
      <c r="H131" s="68" t="e">
        <f>NA()</f>
        <v>#N/A</v>
      </c>
      <c r="I131" s="68" t="e">
        <f>NA()</f>
        <v>#N/A</v>
      </c>
      <c r="J131" s="68" t="e">
        <f>NA()</f>
        <v>#N/A</v>
      </c>
      <c r="K131" s="68" t="e">
        <f>NA()</f>
        <v>#N/A</v>
      </c>
      <c r="L131" s="68" t="e">
        <f>NA()</f>
        <v>#N/A</v>
      </c>
      <c r="M131" s="68" t="e">
        <f>NA()</f>
        <v>#N/A</v>
      </c>
      <c r="N131" s="68" t="e">
        <f>NA()</f>
        <v>#N/A</v>
      </c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>
        <v>493.33333333333337</v>
      </c>
      <c r="Z131" s="67">
        <v>4440</v>
      </c>
      <c r="AA131" s="67">
        <v>6980</v>
      </c>
      <c r="AB131" s="67">
        <v>5988.3333333333339</v>
      </c>
      <c r="AC131" s="67">
        <v>7643.3333333333339</v>
      </c>
      <c r="AD131" s="67">
        <v>6028.3333333333339</v>
      </c>
      <c r="AE131" s="68" t="e">
        <f>NA()</f>
        <v>#N/A</v>
      </c>
      <c r="AF131" s="68" t="e">
        <f>NA()</f>
        <v>#N/A</v>
      </c>
      <c r="AG131" s="68" t="e">
        <f>NA()</f>
        <v>#N/A</v>
      </c>
      <c r="AH131" s="68" t="e">
        <f>NA()</f>
        <v>#N/A</v>
      </c>
      <c r="AI131" s="68" t="e">
        <f>NA()</f>
        <v>#N/A</v>
      </c>
      <c r="AJ131" s="68" t="e">
        <f>NA()</f>
        <v>#N/A</v>
      </c>
      <c r="AK131" s="68" t="e">
        <f>NA()</f>
        <v>#N/A</v>
      </c>
      <c r="AL131" s="68" t="e">
        <f>NA()</f>
        <v>#N/A</v>
      </c>
      <c r="AM131" s="68" t="e">
        <f>NA()</f>
        <v>#N/A</v>
      </c>
      <c r="AN131" s="68" t="e">
        <f>NA()</f>
        <v>#N/A</v>
      </c>
      <c r="AO131" s="68" t="e">
        <f>NA()</f>
        <v>#N/A</v>
      </c>
      <c r="AP131" s="63"/>
    </row>
    <row r="132" spans="2:42" x14ac:dyDescent="0.25">
      <c r="B132" s="64"/>
      <c r="C132" s="65"/>
      <c r="D132" s="66" t="s">
        <v>798</v>
      </c>
      <c r="E132" s="67" t="s">
        <v>469</v>
      </c>
      <c r="F132" s="68" t="e">
        <f>NA()</f>
        <v>#N/A</v>
      </c>
      <c r="G132" s="68" t="e">
        <f>NA()</f>
        <v>#N/A</v>
      </c>
      <c r="H132" s="68" t="e">
        <f>NA()</f>
        <v>#N/A</v>
      </c>
      <c r="I132" s="68" t="e">
        <f>NA()</f>
        <v>#N/A</v>
      </c>
      <c r="J132" s="68" t="e">
        <f>NA()</f>
        <v>#N/A</v>
      </c>
      <c r="K132" s="68" t="e">
        <f>NA()</f>
        <v>#N/A</v>
      </c>
      <c r="L132" s="68" t="e">
        <f>NA()</f>
        <v>#N/A</v>
      </c>
      <c r="M132" s="68" t="e">
        <f>NA()</f>
        <v>#N/A</v>
      </c>
      <c r="N132" s="68" t="e">
        <f>NA()</f>
        <v>#N/A</v>
      </c>
      <c r="O132" s="67">
        <v>6888.333333333333</v>
      </c>
      <c r="P132" s="67">
        <v>6200</v>
      </c>
      <c r="Q132" s="67">
        <v>6063.333333333333</v>
      </c>
      <c r="R132" s="67">
        <v>4941.666666666667</v>
      </c>
      <c r="S132" s="67">
        <v>5713.333333333333</v>
      </c>
      <c r="T132" s="67">
        <v>5585</v>
      </c>
      <c r="U132" s="67">
        <v>4091.6666666666665</v>
      </c>
      <c r="V132" s="67">
        <v>4428.333333333333</v>
      </c>
      <c r="W132" s="67">
        <v>4820</v>
      </c>
      <c r="X132" s="67">
        <v>6150.0000000000009</v>
      </c>
      <c r="Y132" s="67">
        <v>4878.333333333333</v>
      </c>
      <c r="Z132" s="67">
        <v>5596.666666666667</v>
      </c>
      <c r="AA132" s="67">
        <v>6768.3333333333339</v>
      </c>
      <c r="AB132" s="67">
        <v>5466.666666666667</v>
      </c>
      <c r="AC132" s="67">
        <v>6143.3333333333339</v>
      </c>
      <c r="AD132" s="67">
        <v>4793.333333333333</v>
      </c>
      <c r="AE132" s="68" t="e">
        <f>NA()</f>
        <v>#N/A</v>
      </c>
      <c r="AF132" s="68" t="e">
        <f>NA()</f>
        <v>#N/A</v>
      </c>
      <c r="AG132" s="68" t="e">
        <f>NA()</f>
        <v>#N/A</v>
      </c>
      <c r="AH132" s="68" t="e">
        <f>NA()</f>
        <v>#N/A</v>
      </c>
      <c r="AI132" s="68" t="e">
        <f>NA()</f>
        <v>#N/A</v>
      </c>
      <c r="AJ132" s="68" t="e">
        <f>NA()</f>
        <v>#N/A</v>
      </c>
      <c r="AK132" s="68" t="e">
        <f>NA()</f>
        <v>#N/A</v>
      </c>
      <c r="AL132" s="68" t="e">
        <f>NA()</f>
        <v>#N/A</v>
      </c>
      <c r="AM132" s="68" t="e">
        <f>NA()</f>
        <v>#N/A</v>
      </c>
      <c r="AN132" s="68" t="e">
        <f>NA()</f>
        <v>#N/A</v>
      </c>
      <c r="AO132" s="68" t="e">
        <f>NA()</f>
        <v>#N/A</v>
      </c>
      <c r="AP132" s="63"/>
    </row>
    <row r="133" spans="2:42" x14ac:dyDescent="0.25">
      <c r="B133" s="64"/>
      <c r="C133" s="65"/>
      <c r="D133" s="66" t="s">
        <v>799</v>
      </c>
      <c r="E133" s="67" t="s">
        <v>470</v>
      </c>
      <c r="F133" s="68" t="e">
        <f>NA()</f>
        <v>#N/A</v>
      </c>
      <c r="G133" s="68" t="e">
        <f>NA()</f>
        <v>#N/A</v>
      </c>
      <c r="H133" s="68" t="e">
        <f>NA()</f>
        <v>#N/A</v>
      </c>
      <c r="I133" s="68" t="e">
        <f>NA()</f>
        <v>#N/A</v>
      </c>
      <c r="J133" s="68" t="e">
        <f>NA()</f>
        <v>#N/A</v>
      </c>
      <c r="K133" s="68" t="e">
        <f>NA()</f>
        <v>#N/A</v>
      </c>
      <c r="L133" s="68" t="e">
        <f>NA()</f>
        <v>#N/A</v>
      </c>
      <c r="M133" s="68" t="e">
        <f>NA()</f>
        <v>#N/A</v>
      </c>
      <c r="N133" s="68" t="e">
        <f>NA()</f>
        <v>#N/A</v>
      </c>
      <c r="O133" s="67">
        <v>8938.3333333333339</v>
      </c>
      <c r="P133" s="67">
        <v>7853.333333333333</v>
      </c>
      <c r="Q133" s="67">
        <v>8165</v>
      </c>
      <c r="R133" s="67">
        <v>6381.666666666667</v>
      </c>
      <c r="S133" s="67">
        <v>7203.3333333333339</v>
      </c>
      <c r="T133" s="67">
        <v>7475</v>
      </c>
      <c r="U133" s="67">
        <v>6815</v>
      </c>
      <c r="V133" s="67">
        <v>6138.333333333333</v>
      </c>
      <c r="W133" s="67">
        <v>6696.6666666666661</v>
      </c>
      <c r="X133" s="67">
        <v>7415</v>
      </c>
      <c r="Y133" s="67">
        <v>7133.333333333333</v>
      </c>
      <c r="Z133" s="67">
        <v>6608.333333333333</v>
      </c>
      <c r="AA133" s="67">
        <v>6821.666666666667</v>
      </c>
      <c r="AB133" s="67">
        <v>6700</v>
      </c>
      <c r="AC133" s="67">
        <v>7181.666666666667</v>
      </c>
      <c r="AD133" s="67">
        <v>5345</v>
      </c>
      <c r="AE133" s="68" t="e">
        <f>NA()</f>
        <v>#N/A</v>
      </c>
      <c r="AF133" s="68" t="e">
        <f>NA()</f>
        <v>#N/A</v>
      </c>
      <c r="AG133" s="68" t="e">
        <f>NA()</f>
        <v>#N/A</v>
      </c>
      <c r="AH133" s="68" t="e">
        <f>NA()</f>
        <v>#N/A</v>
      </c>
      <c r="AI133" s="68" t="e">
        <f>NA()</f>
        <v>#N/A</v>
      </c>
      <c r="AJ133" s="68" t="e">
        <f>NA()</f>
        <v>#N/A</v>
      </c>
      <c r="AK133" s="68" t="e">
        <f>NA()</f>
        <v>#N/A</v>
      </c>
      <c r="AL133" s="68" t="e">
        <f>NA()</f>
        <v>#N/A</v>
      </c>
      <c r="AM133" s="68" t="e">
        <f>NA()</f>
        <v>#N/A</v>
      </c>
      <c r="AN133" s="68" t="e">
        <f>NA()</f>
        <v>#N/A</v>
      </c>
      <c r="AO133" s="68" t="e">
        <f>NA()</f>
        <v>#N/A</v>
      </c>
      <c r="AP133" s="63"/>
    </row>
    <row r="134" spans="2:42" x14ac:dyDescent="0.25">
      <c r="B134" s="64"/>
      <c r="C134" s="65"/>
      <c r="D134" s="66" t="s">
        <v>800</v>
      </c>
      <c r="E134" s="67" t="s">
        <v>471</v>
      </c>
      <c r="F134" s="68" t="e">
        <f>NA()</f>
        <v>#N/A</v>
      </c>
      <c r="G134" s="68" t="e">
        <f>NA()</f>
        <v>#N/A</v>
      </c>
      <c r="H134" s="68" t="e">
        <f>NA()</f>
        <v>#N/A</v>
      </c>
      <c r="I134" s="68" t="e">
        <f>NA()</f>
        <v>#N/A</v>
      </c>
      <c r="J134" s="68" t="e">
        <f>NA()</f>
        <v>#N/A</v>
      </c>
      <c r="K134" s="68" t="e">
        <f>NA()</f>
        <v>#N/A</v>
      </c>
      <c r="L134" s="68" t="e">
        <f>NA()</f>
        <v>#N/A</v>
      </c>
      <c r="M134" s="68" t="e">
        <f>NA()</f>
        <v>#N/A</v>
      </c>
      <c r="N134" s="68" t="e">
        <f>NA()</f>
        <v>#N/A</v>
      </c>
      <c r="O134" s="67">
        <v>11896.666666666666</v>
      </c>
      <c r="P134" s="67">
        <v>10205</v>
      </c>
      <c r="Q134" s="67">
        <v>11648.333333333332</v>
      </c>
      <c r="R134" s="67">
        <v>8556.6666666666661</v>
      </c>
      <c r="S134" s="67">
        <v>9083.3333333333339</v>
      </c>
      <c r="T134" s="67">
        <v>9926.6666666666661</v>
      </c>
      <c r="U134" s="67">
        <v>9640</v>
      </c>
      <c r="V134" s="67">
        <v>8681.6666666666661</v>
      </c>
      <c r="W134" s="67">
        <v>9011.6666666666661</v>
      </c>
      <c r="X134" s="67">
        <v>10290</v>
      </c>
      <c r="Y134" s="67">
        <v>10831.666666666666</v>
      </c>
      <c r="Z134" s="67">
        <v>9615</v>
      </c>
      <c r="AA134" s="67">
        <v>10021.666666666666</v>
      </c>
      <c r="AB134" s="67">
        <v>9400</v>
      </c>
      <c r="AC134" s="67">
        <v>10571.666666666668</v>
      </c>
      <c r="AD134" s="67">
        <v>8441.6666666666679</v>
      </c>
      <c r="AE134" s="68" t="e">
        <f>NA()</f>
        <v>#N/A</v>
      </c>
      <c r="AF134" s="68" t="e">
        <f>NA()</f>
        <v>#N/A</v>
      </c>
      <c r="AG134" s="68" t="e">
        <f>NA()</f>
        <v>#N/A</v>
      </c>
      <c r="AH134" s="68" t="e">
        <f>NA()</f>
        <v>#N/A</v>
      </c>
      <c r="AI134" s="68" t="e">
        <f>NA()</f>
        <v>#N/A</v>
      </c>
      <c r="AJ134" s="68" t="e">
        <f>NA()</f>
        <v>#N/A</v>
      </c>
      <c r="AK134" s="68" t="e">
        <f>NA()</f>
        <v>#N/A</v>
      </c>
      <c r="AL134" s="68" t="e">
        <f>NA()</f>
        <v>#N/A</v>
      </c>
      <c r="AM134" s="68" t="e">
        <f>NA()</f>
        <v>#N/A</v>
      </c>
      <c r="AN134" s="68" t="e">
        <f>NA()</f>
        <v>#N/A</v>
      </c>
      <c r="AO134" s="68" t="e">
        <f>NA()</f>
        <v>#N/A</v>
      </c>
      <c r="AP134" s="63"/>
    </row>
    <row r="135" spans="2:42" x14ac:dyDescent="0.25">
      <c r="B135" s="64"/>
      <c r="C135" s="65"/>
      <c r="D135" s="66" t="s">
        <v>801</v>
      </c>
      <c r="E135" s="67" t="s">
        <v>472</v>
      </c>
      <c r="F135" s="68" t="e">
        <f>NA()</f>
        <v>#N/A</v>
      </c>
      <c r="G135" s="68" t="e">
        <f>NA()</f>
        <v>#N/A</v>
      </c>
      <c r="H135" s="68" t="e">
        <f>NA()</f>
        <v>#N/A</v>
      </c>
      <c r="I135" s="68" t="e">
        <f>NA()</f>
        <v>#N/A</v>
      </c>
      <c r="J135" s="68" t="e">
        <f>NA()</f>
        <v>#N/A</v>
      </c>
      <c r="K135" s="68" t="e">
        <f>NA()</f>
        <v>#N/A</v>
      </c>
      <c r="L135" s="68" t="e">
        <f>NA()</f>
        <v>#N/A</v>
      </c>
      <c r="M135" s="68" t="e">
        <f>NA()</f>
        <v>#N/A</v>
      </c>
      <c r="N135" s="68" t="e">
        <f>NA()</f>
        <v>#N/A</v>
      </c>
      <c r="O135" s="67">
        <v>7940</v>
      </c>
      <c r="P135" s="67">
        <v>7183.3333333333339</v>
      </c>
      <c r="Q135" s="67">
        <v>7438.3333333333339</v>
      </c>
      <c r="R135" s="67">
        <v>6903.3333333333339</v>
      </c>
      <c r="S135" s="67">
        <v>7159.9999999999991</v>
      </c>
      <c r="T135" s="67">
        <v>7218.333333333333</v>
      </c>
      <c r="U135" s="67">
        <v>7118.3333333333339</v>
      </c>
      <c r="V135" s="67">
        <v>6941.6666666666661</v>
      </c>
      <c r="W135" s="67">
        <v>6614.9999999999991</v>
      </c>
      <c r="X135" s="67">
        <v>6971.6666666666661</v>
      </c>
      <c r="Y135" s="67">
        <v>6604.9999999999991</v>
      </c>
      <c r="Z135" s="67">
        <v>6923.3333333333339</v>
      </c>
      <c r="AA135" s="67">
        <v>7770</v>
      </c>
      <c r="AB135" s="67">
        <v>6961.6666666666661</v>
      </c>
      <c r="AC135" s="67">
        <v>7715.0000000000009</v>
      </c>
      <c r="AD135" s="67">
        <v>6488.333333333333</v>
      </c>
      <c r="AE135" s="68" t="e">
        <f>NA()</f>
        <v>#N/A</v>
      </c>
      <c r="AF135" s="68" t="e">
        <f>NA()</f>
        <v>#N/A</v>
      </c>
      <c r="AG135" s="68" t="e">
        <f>NA()</f>
        <v>#N/A</v>
      </c>
      <c r="AH135" s="68" t="e">
        <f>NA()</f>
        <v>#N/A</v>
      </c>
      <c r="AI135" s="68" t="e">
        <f>NA()</f>
        <v>#N/A</v>
      </c>
      <c r="AJ135" s="68" t="e">
        <f>NA()</f>
        <v>#N/A</v>
      </c>
      <c r="AK135" s="68" t="e">
        <f>NA()</f>
        <v>#N/A</v>
      </c>
      <c r="AL135" s="68" t="e">
        <f>NA()</f>
        <v>#N/A</v>
      </c>
      <c r="AM135" s="68" t="e">
        <f>NA()</f>
        <v>#N/A</v>
      </c>
      <c r="AN135" s="68" t="e">
        <f>NA()</f>
        <v>#N/A</v>
      </c>
      <c r="AO135" s="68" t="e">
        <f>NA()</f>
        <v>#N/A</v>
      </c>
      <c r="AP135" s="63"/>
    </row>
    <row r="136" spans="2:42" x14ac:dyDescent="0.25">
      <c r="B136" s="64"/>
      <c r="C136" s="65"/>
      <c r="D136" s="66" t="s">
        <v>359</v>
      </c>
      <c r="E136" s="67" t="s">
        <v>473</v>
      </c>
      <c r="F136" s="68" t="e">
        <f>NA()</f>
        <v>#N/A</v>
      </c>
      <c r="G136" s="68" t="e">
        <f>NA()</f>
        <v>#N/A</v>
      </c>
      <c r="H136" s="68" t="e">
        <f>NA()</f>
        <v>#N/A</v>
      </c>
      <c r="I136" s="68" t="e">
        <f>NA()</f>
        <v>#N/A</v>
      </c>
      <c r="J136" s="68" t="e">
        <f>NA()</f>
        <v>#N/A</v>
      </c>
      <c r="K136" s="68" t="e">
        <f>NA()</f>
        <v>#N/A</v>
      </c>
      <c r="L136" s="68" t="e">
        <f>NA()</f>
        <v>#N/A</v>
      </c>
      <c r="M136" s="68" t="e">
        <f>NA()</f>
        <v>#N/A</v>
      </c>
      <c r="N136" s="68" t="e">
        <f>NA()</f>
        <v>#N/A</v>
      </c>
      <c r="O136" s="67">
        <v>9578.3333333333339</v>
      </c>
      <c r="P136" s="67">
        <v>9178.3333333333339</v>
      </c>
      <c r="Q136" s="67">
        <v>9398.3333333333321</v>
      </c>
      <c r="R136" s="67">
        <v>7691.6666666666661</v>
      </c>
      <c r="S136" s="67">
        <v>8415</v>
      </c>
      <c r="T136" s="67">
        <v>8621.6666666666661</v>
      </c>
      <c r="U136" s="67">
        <v>7580</v>
      </c>
      <c r="V136" s="67">
        <v>6593.3333333333339</v>
      </c>
      <c r="W136" s="67">
        <v>7198.333333333333</v>
      </c>
      <c r="X136" s="67">
        <v>7396.6666666666661</v>
      </c>
      <c r="Y136" s="67">
        <v>7674.9999999999991</v>
      </c>
      <c r="Z136" s="67">
        <v>7536.666666666667</v>
      </c>
      <c r="AA136" s="67">
        <v>7971.6666666666661</v>
      </c>
      <c r="AB136" s="67">
        <v>6651.666666666667</v>
      </c>
      <c r="AC136" s="67">
        <v>7646.666666666667</v>
      </c>
      <c r="AD136" s="67">
        <v>5751.666666666667</v>
      </c>
      <c r="AE136" s="68" t="e">
        <f>NA()</f>
        <v>#N/A</v>
      </c>
      <c r="AF136" s="68" t="e">
        <f>NA()</f>
        <v>#N/A</v>
      </c>
      <c r="AG136" s="68" t="e">
        <f>NA()</f>
        <v>#N/A</v>
      </c>
      <c r="AH136" s="68" t="e">
        <f>NA()</f>
        <v>#N/A</v>
      </c>
      <c r="AI136" s="68" t="e">
        <f>NA()</f>
        <v>#N/A</v>
      </c>
      <c r="AJ136" s="68" t="e">
        <f>NA()</f>
        <v>#N/A</v>
      </c>
      <c r="AK136" s="68" t="e">
        <f>NA()</f>
        <v>#N/A</v>
      </c>
      <c r="AL136" s="68" t="e">
        <f>NA()</f>
        <v>#N/A</v>
      </c>
      <c r="AM136" s="68" t="e">
        <f>NA()</f>
        <v>#N/A</v>
      </c>
      <c r="AN136" s="68" t="e">
        <f>NA()</f>
        <v>#N/A</v>
      </c>
      <c r="AO136" s="68" t="e">
        <f>NA()</f>
        <v>#N/A</v>
      </c>
      <c r="AP136" s="63"/>
    </row>
    <row r="137" spans="2:42" x14ac:dyDescent="0.25">
      <c r="B137" s="64"/>
      <c r="C137" s="65"/>
      <c r="D137" s="66" t="s">
        <v>360</v>
      </c>
      <c r="E137" s="67" t="s">
        <v>474</v>
      </c>
      <c r="F137" s="68" t="e">
        <f>NA()</f>
        <v>#N/A</v>
      </c>
      <c r="G137" s="68" t="e">
        <f>NA()</f>
        <v>#N/A</v>
      </c>
      <c r="H137" s="68" t="e">
        <f>NA()</f>
        <v>#N/A</v>
      </c>
      <c r="I137" s="68" t="e">
        <f>NA()</f>
        <v>#N/A</v>
      </c>
      <c r="J137" s="68" t="e">
        <f>NA()</f>
        <v>#N/A</v>
      </c>
      <c r="K137" s="68" t="e">
        <f>NA()</f>
        <v>#N/A</v>
      </c>
      <c r="L137" s="68" t="e">
        <f>NA()</f>
        <v>#N/A</v>
      </c>
      <c r="M137" s="68" t="e">
        <f>NA()</f>
        <v>#N/A</v>
      </c>
      <c r="N137" s="68" t="e">
        <f>NA()</f>
        <v>#N/A</v>
      </c>
      <c r="O137" s="67">
        <v>6310</v>
      </c>
      <c r="P137" s="67">
        <v>5691.666666666667</v>
      </c>
      <c r="Q137" s="67">
        <v>7938.333333333333</v>
      </c>
      <c r="R137" s="67">
        <v>5773.333333333333</v>
      </c>
      <c r="S137" s="67">
        <v>6030</v>
      </c>
      <c r="T137" s="67">
        <v>6666.666666666667</v>
      </c>
      <c r="U137" s="67">
        <v>6891.6666666666661</v>
      </c>
      <c r="V137" s="67">
        <v>6590</v>
      </c>
      <c r="W137" s="67">
        <v>6601.6666666666661</v>
      </c>
      <c r="X137" s="67">
        <v>7633.3333333333339</v>
      </c>
      <c r="Y137" s="67">
        <v>7471.666666666667</v>
      </c>
      <c r="Z137" s="67">
        <v>6908.333333333333</v>
      </c>
      <c r="AA137" s="67">
        <v>7700</v>
      </c>
      <c r="AB137" s="67">
        <v>7030</v>
      </c>
      <c r="AC137" s="67">
        <v>8108.3333333333339</v>
      </c>
      <c r="AD137" s="67">
        <v>6183.3333333333339</v>
      </c>
      <c r="AE137" s="68" t="e">
        <f>NA()</f>
        <v>#N/A</v>
      </c>
      <c r="AF137" s="68" t="e">
        <f>NA()</f>
        <v>#N/A</v>
      </c>
      <c r="AG137" s="68" t="e">
        <f>NA()</f>
        <v>#N/A</v>
      </c>
      <c r="AH137" s="68" t="e">
        <f>NA()</f>
        <v>#N/A</v>
      </c>
      <c r="AI137" s="68" t="e">
        <f>NA()</f>
        <v>#N/A</v>
      </c>
      <c r="AJ137" s="68" t="e">
        <f>NA()</f>
        <v>#N/A</v>
      </c>
      <c r="AK137" s="68" t="e">
        <f>NA()</f>
        <v>#N/A</v>
      </c>
      <c r="AL137" s="68" t="e">
        <f>NA()</f>
        <v>#N/A</v>
      </c>
      <c r="AM137" s="68" t="e">
        <f>NA()</f>
        <v>#N/A</v>
      </c>
      <c r="AN137" s="68" t="e">
        <f>NA()</f>
        <v>#N/A</v>
      </c>
      <c r="AO137" s="68" t="e">
        <f>NA()</f>
        <v>#N/A</v>
      </c>
      <c r="AP137" s="63"/>
    </row>
    <row r="138" spans="2:42" x14ac:dyDescent="0.25">
      <c r="B138" s="64"/>
      <c r="C138" s="65"/>
      <c r="D138" s="66" t="s">
        <v>802</v>
      </c>
      <c r="E138" s="67" t="s">
        <v>475</v>
      </c>
      <c r="F138" s="68" t="e">
        <f>NA()</f>
        <v>#N/A</v>
      </c>
      <c r="G138" s="68" t="e">
        <f>NA()</f>
        <v>#N/A</v>
      </c>
      <c r="H138" s="68" t="e">
        <f>NA()</f>
        <v>#N/A</v>
      </c>
      <c r="I138" s="68" t="e">
        <f>NA()</f>
        <v>#N/A</v>
      </c>
      <c r="J138" s="68" t="e">
        <f>NA()</f>
        <v>#N/A</v>
      </c>
      <c r="K138" s="68" t="e">
        <f>NA()</f>
        <v>#N/A</v>
      </c>
      <c r="L138" s="68" t="e">
        <f>NA()</f>
        <v>#N/A</v>
      </c>
      <c r="M138" s="68" t="e">
        <f>NA()</f>
        <v>#N/A</v>
      </c>
      <c r="N138" s="68" t="e">
        <f>NA()</f>
        <v>#N/A</v>
      </c>
      <c r="O138" s="67">
        <v>7948.333333333333</v>
      </c>
      <c r="P138" s="67">
        <v>7518.333333333333</v>
      </c>
      <c r="Q138" s="67">
        <v>8006.666666666667</v>
      </c>
      <c r="R138" s="67">
        <v>6456.6666666666661</v>
      </c>
      <c r="S138" s="67">
        <v>6946.666666666667</v>
      </c>
      <c r="T138" s="67">
        <v>6920</v>
      </c>
      <c r="U138" s="67">
        <v>6925</v>
      </c>
      <c r="V138" s="67">
        <v>7156.6666666666661</v>
      </c>
      <c r="W138" s="67">
        <v>7538.333333333333</v>
      </c>
      <c r="X138" s="67">
        <v>6910</v>
      </c>
      <c r="Y138" s="67">
        <v>6998.333333333333</v>
      </c>
      <c r="Z138" s="67">
        <v>6964.9999999999991</v>
      </c>
      <c r="AA138" s="67">
        <v>11640.000000000002</v>
      </c>
      <c r="AB138" s="67">
        <v>11288.333333333334</v>
      </c>
      <c r="AC138" s="67">
        <v>12123.333333333334</v>
      </c>
      <c r="AD138" s="67">
        <v>10686.666666666668</v>
      </c>
      <c r="AE138" s="68" t="e">
        <f>NA()</f>
        <v>#N/A</v>
      </c>
      <c r="AF138" s="68" t="e">
        <f>NA()</f>
        <v>#N/A</v>
      </c>
      <c r="AG138" s="68" t="e">
        <f>NA()</f>
        <v>#N/A</v>
      </c>
      <c r="AH138" s="68" t="e">
        <f>NA()</f>
        <v>#N/A</v>
      </c>
      <c r="AI138" s="68" t="e">
        <f>NA()</f>
        <v>#N/A</v>
      </c>
      <c r="AJ138" s="68" t="e">
        <f>NA()</f>
        <v>#N/A</v>
      </c>
      <c r="AK138" s="68" t="e">
        <f>NA()</f>
        <v>#N/A</v>
      </c>
      <c r="AL138" s="68" t="e">
        <f>NA()</f>
        <v>#N/A</v>
      </c>
      <c r="AM138" s="68" t="e">
        <f>NA()</f>
        <v>#N/A</v>
      </c>
      <c r="AN138" s="68" t="e">
        <f>NA()</f>
        <v>#N/A</v>
      </c>
      <c r="AO138" s="68" t="e">
        <f>NA()</f>
        <v>#N/A</v>
      </c>
      <c r="AP138" s="63"/>
    </row>
    <row r="139" spans="2:42" x14ac:dyDescent="0.25">
      <c r="B139" s="64"/>
      <c r="C139" s="65"/>
      <c r="D139" s="66" t="s">
        <v>361</v>
      </c>
      <c r="E139" s="67" t="s">
        <v>476</v>
      </c>
      <c r="F139" s="68" t="e">
        <f>NA()</f>
        <v>#N/A</v>
      </c>
      <c r="G139" s="68" t="e">
        <f>NA()</f>
        <v>#N/A</v>
      </c>
      <c r="H139" s="68" t="e">
        <f>NA()</f>
        <v>#N/A</v>
      </c>
      <c r="I139" s="68" t="e">
        <f>NA()</f>
        <v>#N/A</v>
      </c>
      <c r="J139" s="68" t="e">
        <f>NA()</f>
        <v>#N/A</v>
      </c>
      <c r="K139" s="68" t="e">
        <f>NA()</f>
        <v>#N/A</v>
      </c>
      <c r="L139" s="68" t="e">
        <f>NA()</f>
        <v>#N/A</v>
      </c>
      <c r="M139" s="68" t="e">
        <f>NA()</f>
        <v>#N/A</v>
      </c>
      <c r="N139" s="68" t="e">
        <f>NA()</f>
        <v>#N/A</v>
      </c>
      <c r="O139" s="67">
        <v>4556.666666666667</v>
      </c>
      <c r="P139" s="67">
        <v>3758.333333333333</v>
      </c>
      <c r="Q139" s="67">
        <v>3138.3333333333335</v>
      </c>
      <c r="R139" s="67">
        <v>2550</v>
      </c>
      <c r="S139" s="67">
        <v>2461.6666666666665</v>
      </c>
      <c r="T139" s="67">
        <v>3046.6666666666665</v>
      </c>
      <c r="U139" s="67">
        <v>3363.333333333333</v>
      </c>
      <c r="V139" s="67">
        <v>3733.333333333333</v>
      </c>
      <c r="W139" s="67">
        <v>4905</v>
      </c>
      <c r="X139" s="67">
        <v>6245</v>
      </c>
      <c r="Y139" s="67">
        <v>5976.666666666667</v>
      </c>
      <c r="Z139" s="67">
        <v>4526.666666666667</v>
      </c>
      <c r="AA139" s="67">
        <v>4073.333333333333</v>
      </c>
      <c r="AB139" s="67">
        <v>3739.9999999999995</v>
      </c>
      <c r="AC139" s="67">
        <v>3495</v>
      </c>
      <c r="AD139" s="67">
        <v>2896.666666666667</v>
      </c>
      <c r="AE139" s="68" t="e">
        <f>NA()</f>
        <v>#N/A</v>
      </c>
      <c r="AF139" s="68" t="e">
        <f>NA()</f>
        <v>#N/A</v>
      </c>
      <c r="AG139" s="68" t="e">
        <f>NA()</f>
        <v>#N/A</v>
      </c>
      <c r="AH139" s="68" t="e">
        <f>NA()</f>
        <v>#N/A</v>
      </c>
      <c r="AI139" s="68" t="e">
        <f>NA()</f>
        <v>#N/A</v>
      </c>
      <c r="AJ139" s="68" t="e">
        <f>NA()</f>
        <v>#N/A</v>
      </c>
      <c r="AK139" s="68" t="e">
        <f>NA()</f>
        <v>#N/A</v>
      </c>
      <c r="AL139" s="68" t="e">
        <f>NA()</f>
        <v>#N/A</v>
      </c>
      <c r="AM139" s="68" t="e">
        <f>NA()</f>
        <v>#N/A</v>
      </c>
      <c r="AN139" s="68" t="e">
        <f>NA()</f>
        <v>#N/A</v>
      </c>
      <c r="AO139" s="68" t="e">
        <f>NA()</f>
        <v>#N/A</v>
      </c>
      <c r="AP139" s="63"/>
    </row>
    <row r="140" spans="2:42" x14ac:dyDescent="0.25">
      <c r="B140" s="64"/>
      <c r="C140" s="65"/>
      <c r="D140" s="66" t="s">
        <v>803</v>
      </c>
      <c r="E140" s="67" t="s">
        <v>477</v>
      </c>
      <c r="F140" s="68" t="e">
        <f>NA()</f>
        <v>#N/A</v>
      </c>
      <c r="G140" s="68" t="e">
        <f>NA()</f>
        <v>#N/A</v>
      </c>
      <c r="H140" s="68" t="e">
        <f>NA()</f>
        <v>#N/A</v>
      </c>
      <c r="I140" s="68" t="e">
        <f>NA()</f>
        <v>#N/A</v>
      </c>
      <c r="J140" s="68" t="e">
        <f>NA()</f>
        <v>#N/A</v>
      </c>
      <c r="K140" s="68" t="e">
        <f>NA()</f>
        <v>#N/A</v>
      </c>
      <c r="L140" s="68" t="e">
        <f>NA()</f>
        <v>#N/A</v>
      </c>
      <c r="M140" s="68" t="e">
        <f>NA()</f>
        <v>#N/A</v>
      </c>
      <c r="N140" s="68" t="e">
        <f>NA()</f>
        <v>#N/A</v>
      </c>
      <c r="O140" s="67">
        <v>6931.6666666666661</v>
      </c>
      <c r="P140" s="67">
        <v>6101.666666666667</v>
      </c>
      <c r="Q140" s="67">
        <v>6735</v>
      </c>
      <c r="R140" s="67">
        <v>5780.0000000000009</v>
      </c>
      <c r="S140" s="67">
        <v>5596.666666666667</v>
      </c>
      <c r="T140" s="67">
        <v>6270</v>
      </c>
      <c r="U140" s="67">
        <v>6266.666666666667</v>
      </c>
      <c r="V140" s="67">
        <v>6358.3333333333339</v>
      </c>
      <c r="W140" s="67">
        <v>5836.666666666667</v>
      </c>
      <c r="X140" s="67">
        <v>6261.6666666666661</v>
      </c>
      <c r="Y140" s="67">
        <v>6556.666666666667</v>
      </c>
      <c r="Z140" s="67">
        <v>5693.333333333333</v>
      </c>
      <c r="AA140" s="67">
        <v>6076.6666666666661</v>
      </c>
      <c r="AB140" s="67">
        <v>6040</v>
      </c>
      <c r="AC140" s="67">
        <v>6624.9999999999991</v>
      </c>
      <c r="AD140" s="67">
        <v>4973.333333333333</v>
      </c>
      <c r="AE140" s="68" t="e">
        <f>NA()</f>
        <v>#N/A</v>
      </c>
      <c r="AF140" s="68" t="e">
        <f>NA()</f>
        <v>#N/A</v>
      </c>
      <c r="AG140" s="68" t="e">
        <f>NA()</f>
        <v>#N/A</v>
      </c>
      <c r="AH140" s="68" t="e">
        <f>NA()</f>
        <v>#N/A</v>
      </c>
      <c r="AI140" s="68" t="e">
        <f>NA()</f>
        <v>#N/A</v>
      </c>
      <c r="AJ140" s="68" t="e">
        <f>NA()</f>
        <v>#N/A</v>
      </c>
      <c r="AK140" s="68" t="e">
        <f>NA()</f>
        <v>#N/A</v>
      </c>
      <c r="AL140" s="68" t="e">
        <f>NA()</f>
        <v>#N/A</v>
      </c>
      <c r="AM140" s="68" t="e">
        <f>NA()</f>
        <v>#N/A</v>
      </c>
      <c r="AN140" s="68" t="e">
        <f>NA()</f>
        <v>#N/A</v>
      </c>
      <c r="AO140" s="68" t="e">
        <f>NA()</f>
        <v>#N/A</v>
      </c>
      <c r="AP140" s="63"/>
    </row>
    <row r="141" spans="2:42" x14ac:dyDescent="0.25">
      <c r="B141" s="64"/>
      <c r="C141" s="65"/>
      <c r="D141" s="66" t="s">
        <v>804</v>
      </c>
      <c r="E141" s="67" t="s">
        <v>478</v>
      </c>
      <c r="F141" s="68" t="e">
        <f>NA()</f>
        <v>#N/A</v>
      </c>
      <c r="G141" s="68" t="e">
        <f>NA()</f>
        <v>#N/A</v>
      </c>
      <c r="H141" s="68" t="e">
        <f>NA()</f>
        <v>#N/A</v>
      </c>
      <c r="I141" s="68" t="e">
        <f>NA()</f>
        <v>#N/A</v>
      </c>
      <c r="J141" s="68" t="e">
        <f>NA()</f>
        <v>#N/A</v>
      </c>
      <c r="K141" s="68" t="e">
        <f>NA()</f>
        <v>#N/A</v>
      </c>
      <c r="L141" s="68" t="e">
        <f>NA()</f>
        <v>#N/A</v>
      </c>
      <c r="M141" s="68" t="e">
        <f>NA()</f>
        <v>#N/A</v>
      </c>
      <c r="N141" s="68" t="e">
        <f>NA()</f>
        <v>#N/A</v>
      </c>
      <c r="O141" s="67">
        <v>7970</v>
      </c>
      <c r="P141" s="67">
        <v>7855</v>
      </c>
      <c r="Q141" s="67">
        <v>8100</v>
      </c>
      <c r="R141" s="67">
        <v>6705</v>
      </c>
      <c r="S141" s="67">
        <v>7280</v>
      </c>
      <c r="T141" s="67">
        <v>7713.333333333333</v>
      </c>
      <c r="U141" s="67">
        <v>7881.666666666667</v>
      </c>
      <c r="V141" s="67">
        <v>7900.0000000000009</v>
      </c>
      <c r="W141" s="67">
        <v>7511.666666666667</v>
      </c>
      <c r="X141" s="67">
        <v>8540</v>
      </c>
      <c r="Y141" s="67">
        <v>8453.3333333333339</v>
      </c>
      <c r="Z141" s="67">
        <v>7943.3333333333339</v>
      </c>
      <c r="AA141" s="67">
        <v>9051.6666666666661</v>
      </c>
      <c r="AB141" s="67">
        <v>8201.6666666666661</v>
      </c>
      <c r="AC141" s="67">
        <v>8675</v>
      </c>
      <c r="AD141" s="67">
        <v>7185</v>
      </c>
      <c r="AE141" s="68" t="e">
        <f>NA()</f>
        <v>#N/A</v>
      </c>
      <c r="AF141" s="68" t="e">
        <f>NA()</f>
        <v>#N/A</v>
      </c>
      <c r="AG141" s="68" t="e">
        <f>NA()</f>
        <v>#N/A</v>
      </c>
      <c r="AH141" s="68" t="e">
        <f>NA()</f>
        <v>#N/A</v>
      </c>
      <c r="AI141" s="68" t="e">
        <f>NA()</f>
        <v>#N/A</v>
      </c>
      <c r="AJ141" s="68" t="e">
        <f>NA()</f>
        <v>#N/A</v>
      </c>
      <c r="AK141" s="68" t="e">
        <f>NA()</f>
        <v>#N/A</v>
      </c>
      <c r="AL141" s="68" t="e">
        <f>NA()</f>
        <v>#N/A</v>
      </c>
      <c r="AM141" s="68" t="e">
        <f>NA()</f>
        <v>#N/A</v>
      </c>
      <c r="AN141" s="68" t="e">
        <f>NA()</f>
        <v>#N/A</v>
      </c>
      <c r="AO141" s="68" t="e">
        <f>NA()</f>
        <v>#N/A</v>
      </c>
      <c r="AP141" s="63"/>
    </row>
    <row r="142" spans="2:42" x14ac:dyDescent="0.25">
      <c r="B142" s="64"/>
      <c r="C142" s="65"/>
      <c r="D142" s="66" t="s">
        <v>805</v>
      </c>
      <c r="E142" s="67" t="s">
        <v>479</v>
      </c>
      <c r="F142" s="68" t="e">
        <f>NA()</f>
        <v>#N/A</v>
      </c>
      <c r="G142" s="68" t="e">
        <f>NA()</f>
        <v>#N/A</v>
      </c>
      <c r="H142" s="68" t="e">
        <f>NA()</f>
        <v>#N/A</v>
      </c>
      <c r="I142" s="68" t="e">
        <f>NA()</f>
        <v>#N/A</v>
      </c>
      <c r="J142" s="68" t="e">
        <f>NA()</f>
        <v>#N/A</v>
      </c>
      <c r="K142" s="68" t="e">
        <f>NA()</f>
        <v>#N/A</v>
      </c>
      <c r="L142" s="68" t="e">
        <f>NA()</f>
        <v>#N/A</v>
      </c>
      <c r="M142" s="68" t="e">
        <f>NA()</f>
        <v>#N/A</v>
      </c>
      <c r="N142" s="68" t="e">
        <f>NA()</f>
        <v>#N/A</v>
      </c>
      <c r="O142" s="67">
        <v>9151.6666666666679</v>
      </c>
      <c r="P142" s="67">
        <v>8733.3333333333339</v>
      </c>
      <c r="Q142" s="67">
        <v>8961.6666666666661</v>
      </c>
      <c r="R142" s="67">
        <v>7396.6666666666661</v>
      </c>
      <c r="S142" s="67">
        <v>7463.333333333333</v>
      </c>
      <c r="T142" s="67">
        <v>9495</v>
      </c>
      <c r="U142" s="67">
        <v>9565</v>
      </c>
      <c r="V142" s="67">
        <v>9188.3333333333339</v>
      </c>
      <c r="W142" s="67">
        <v>9208.3333333333339</v>
      </c>
      <c r="X142" s="67">
        <v>9476.6666666666661</v>
      </c>
      <c r="Y142" s="67">
        <v>9170</v>
      </c>
      <c r="Z142" s="67">
        <v>9096.6666666666661</v>
      </c>
      <c r="AA142" s="67">
        <v>9225</v>
      </c>
      <c r="AB142" s="67">
        <v>8700</v>
      </c>
      <c r="AC142" s="67">
        <v>9530</v>
      </c>
      <c r="AD142" s="67">
        <v>6981.6666666666661</v>
      </c>
      <c r="AE142" s="68" t="e">
        <f>NA()</f>
        <v>#N/A</v>
      </c>
      <c r="AF142" s="68" t="e">
        <f>NA()</f>
        <v>#N/A</v>
      </c>
      <c r="AG142" s="68" t="e">
        <f>NA()</f>
        <v>#N/A</v>
      </c>
      <c r="AH142" s="68" t="e">
        <f>NA()</f>
        <v>#N/A</v>
      </c>
      <c r="AI142" s="68" t="e">
        <f>NA()</f>
        <v>#N/A</v>
      </c>
      <c r="AJ142" s="68" t="e">
        <f>NA()</f>
        <v>#N/A</v>
      </c>
      <c r="AK142" s="68" t="e">
        <f>NA()</f>
        <v>#N/A</v>
      </c>
      <c r="AL142" s="68" t="e">
        <f>NA()</f>
        <v>#N/A</v>
      </c>
      <c r="AM142" s="68" t="e">
        <f>NA()</f>
        <v>#N/A</v>
      </c>
      <c r="AN142" s="68" t="e">
        <f>NA()</f>
        <v>#N/A</v>
      </c>
      <c r="AO142" s="68" t="e">
        <f>NA()</f>
        <v>#N/A</v>
      </c>
      <c r="AP142" s="63"/>
    </row>
    <row r="143" spans="2:42" x14ac:dyDescent="0.25">
      <c r="B143" s="64"/>
      <c r="C143" s="65"/>
      <c r="D143" s="66" t="s">
        <v>362</v>
      </c>
      <c r="E143" s="67" t="s">
        <v>480</v>
      </c>
      <c r="F143" s="68" t="e">
        <f>NA()</f>
        <v>#N/A</v>
      </c>
      <c r="G143" s="68" t="e">
        <f>NA()</f>
        <v>#N/A</v>
      </c>
      <c r="H143" s="68" t="e">
        <f>NA()</f>
        <v>#N/A</v>
      </c>
      <c r="I143" s="68" t="e">
        <f>NA()</f>
        <v>#N/A</v>
      </c>
      <c r="J143" s="68" t="e">
        <f>NA()</f>
        <v>#N/A</v>
      </c>
      <c r="K143" s="68" t="e">
        <f>NA()</f>
        <v>#N/A</v>
      </c>
      <c r="L143" s="68" t="e">
        <f>NA()</f>
        <v>#N/A</v>
      </c>
      <c r="M143" s="68" t="e">
        <f>NA()</f>
        <v>#N/A</v>
      </c>
      <c r="N143" s="68" t="e">
        <f>NA()</f>
        <v>#N/A</v>
      </c>
      <c r="O143" s="67">
        <v>7233.3333333333339</v>
      </c>
      <c r="P143" s="67">
        <v>6926.666666666667</v>
      </c>
      <c r="Q143" s="67">
        <v>7473.333333333333</v>
      </c>
      <c r="R143" s="67">
        <v>6060</v>
      </c>
      <c r="S143" s="67">
        <v>6598.333333333333</v>
      </c>
      <c r="T143" s="67">
        <v>6533.3333333333339</v>
      </c>
      <c r="U143" s="67">
        <v>5729.9999999999991</v>
      </c>
      <c r="V143" s="67">
        <v>5996.6666666666661</v>
      </c>
      <c r="W143" s="67">
        <v>6176.666666666667</v>
      </c>
      <c r="X143" s="67">
        <v>6766.6666666666661</v>
      </c>
      <c r="Y143" s="67">
        <v>6311.666666666667</v>
      </c>
      <c r="Z143" s="67">
        <v>6013.333333333333</v>
      </c>
      <c r="AA143" s="67">
        <v>6601.6666666666661</v>
      </c>
      <c r="AB143" s="67">
        <v>5641.666666666667</v>
      </c>
      <c r="AC143" s="67">
        <v>6663.333333333333</v>
      </c>
      <c r="AD143" s="67">
        <v>5428.333333333333</v>
      </c>
      <c r="AE143" s="68" t="e">
        <f>NA()</f>
        <v>#N/A</v>
      </c>
      <c r="AF143" s="68" t="e">
        <f>NA()</f>
        <v>#N/A</v>
      </c>
      <c r="AG143" s="68" t="e">
        <f>NA()</f>
        <v>#N/A</v>
      </c>
      <c r="AH143" s="68" t="e">
        <f>NA()</f>
        <v>#N/A</v>
      </c>
      <c r="AI143" s="68" t="e">
        <f>NA()</f>
        <v>#N/A</v>
      </c>
      <c r="AJ143" s="68" t="e">
        <f>NA()</f>
        <v>#N/A</v>
      </c>
      <c r="AK143" s="68" t="e">
        <f>NA()</f>
        <v>#N/A</v>
      </c>
      <c r="AL143" s="68" t="e">
        <f>NA()</f>
        <v>#N/A</v>
      </c>
      <c r="AM143" s="68" t="e">
        <f>NA()</f>
        <v>#N/A</v>
      </c>
      <c r="AN143" s="68" t="e">
        <f>NA()</f>
        <v>#N/A</v>
      </c>
      <c r="AO143" s="68" t="e">
        <f>NA()</f>
        <v>#N/A</v>
      </c>
      <c r="AP143" s="63"/>
    </row>
    <row r="144" spans="2:42" x14ac:dyDescent="0.25">
      <c r="B144" s="64"/>
      <c r="C144" s="65"/>
      <c r="D144" s="66" t="s">
        <v>806</v>
      </c>
      <c r="E144" s="67" t="s">
        <v>481</v>
      </c>
      <c r="F144" s="68" t="e">
        <f>NA()</f>
        <v>#N/A</v>
      </c>
      <c r="G144" s="68" t="e">
        <f>NA()</f>
        <v>#N/A</v>
      </c>
      <c r="H144" s="68" t="e">
        <f>NA()</f>
        <v>#N/A</v>
      </c>
      <c r="I144" s="68" t="e">
        <f>NA()</f>
        <v>#N/A</v>
      </c>
      <c r="J144" s="68" t="e">
        <f>NA()</f>
        <v>#N/A</v>
      </c>
      <c r="K144" s="68" t="e">
        <f>NA()</f>
        <v>#N/A</v>
      </c>
      <c r="L144" s="68" t="e">
        <f>NA()</f>
        <v>#N/A</v>
      </c>
      <c r="M144" s="68" t="e">
        <f>NA()</f>
        <v>#N/A</v>
      </c>
      <c r="N144" s="68" t="e">
        <f>NA()</f>
        <v>#N/A</v>
      </c>
      <c r="O144" s="67">
        <v>8236.6666666666679</v>
      </c>
      <c r="P144" s="67">
        <v>8440</v>
      </c>
      <c r="Q144" s="67">
        <v>9055</v>
      </c>
      <c r="R144" s="67">
        <v>6828.333333333333</v>
      </c>
      <c r="S144" s="67">
        <v>7750</v>
      </c>
      <c r="T144" s="67">
        <v>8000</v>
      </c>
      <c r="U144" s="67">
        <v>7280</v>
      </c>
      <c r="V144" s="67">
        <v>6856.666666666667</v>
      </c>
      <c r="W144" s="67">
        <v>7088.3333333333339</v>
      </c>
      <c r="X144" s="67">
        <v>7596.666666666667</v>
      </c>
      <c r="Y144" s="67">
        <v>7123.333333333333</v>
      </c>
      <c r="Z144" s="67">
        <v>6843.3333333333339</v>
      </c>
      <c r="AA144" s="67">
        <v>7421.666666666667</v>
      </c>
      <c r="AB144" s="67">
        <v>6826.666666666667</v>
      </c>
      <c r="AC144" s="67">
        <v>8558.3333333333339</v>
      </c>
      <c r="AD144" s="67">
        <v>6071.666666666667</v>
      </c>
      <c r="AE144" s="68" t="e">
        <f>NA()</f>
        <v>#N/A</v>
      </c>
      <c r="AF144" s="68" t="e">
        <f>NA()</f>
        <v>#N/A</v>
      </c>
      <c r="AG144" s="68" t="e">
        <f>NA()</f>
        <v>#N/A</v>
      </c>
      <c r="AH144" s="68" t="e">
        <f>NA()</f>
        <v>#N/A</v>
      </c>
      <c r="AI144" s="68" t="e">
        <f>NA()</f>
        <v>#N/A</v>
      </c>
      <c r="AJ144" s="68" t="e">
        <f>NA()</f>
        <v>#N/A</v>
      </c>
      <c r="AK144" s="68" t="e">
        <f>NA()</f>
        <v>#N/A</v>
      </c>
      <c r="AL144" s="68" t="e">
        <f>NA()</f>
        <v>#N/A</v>
      </c>
      <c r="AM144" s="68" t="e">
        <f>NA()</f>
        <v>#N/A</v>
      </c>
      <c r="AN144" s="68" t="e">
        <f>NA()</f>
        <v>#N/A</v>
      </c>
      <c r="AO144" s="68" t="e">
        <f>NA()</f>
        <v>#N/A</v>
      </c>
      <c r="AP144" s="63"/>
    </row>
    <row r="145" spans="2:42" x14ac:dyDescent="0.25">
      <c r="B145" s="64"/>
      <c r="C145" s="65"/>
      <c r="D145" s="66" t="s">
        <v>807</v>
      </c>
      <c r="E145" s="67" t="s">
        <v>482</v>
      </c>
      <c r="F145" s="68" t="e">
        <f>NA()</f>
        <v>#N/A</v>
      </c>
      <c r="G145" s="68" t="e">
        <f>NA()</f>
        <v>#N/A</v>
      </c>
      <c r="H145" s="68" t="e">
        <f>NA()</f>
        <v>#N/A</v>
      </c>
      <c r="I145" s="68" t="e">
        <f>NA()</f>
        <v>#N/A</v>
      </c>
      <c r="J145" s="68" t="e">
        <f>NA()</f>
        <v>#N/A</v>
      </c>
      <c r="K145" s="68" t="e">
        <f>NA()</f>
        <v>#N/A</v>
      </c>
      <c r="L145" s="68" t="e">
        <f>NA()</f>
        <v>#N/A</v>
      </c>
      <c r="M145" s="68" t="e">
        <f>NA()</f>
        <v>#N/A</v>
      </c>
      <c r="N145" s="68" t="e">
        <f>NA()</f>
        <v>#N/A</v>
      </c>
      <c r="O145" s="67">
        <v>3485</v>
      </c>
      <c r="P145" s="67">
        <v>3600.0000000000005</v>
      </c>
      <c r="Q145" s="67">
        <v>3581.6666666666665</v>
      </c>
      <c r="R145" s="67">
        <v>2874.9999999999995</v>
      </c>
      <c r="S145" s="67">
        <v>3555</v>
      </c>
      <c r="T145" s="67">
        <v>3581.6666666666665</v>
      </c>
      <c r="U145" s="67">
        <v>3828.3333333333335</v>
      </c>
      <c r="V145" s="67">
        <v>3098.3333333333335</v>
      </c>
      <c r="W145" s="67">
        <v>3018.333333333333</v>
      </c>
      <c r="X145" s="67">
        <v>3295</v>
      </c>
      <c r="Y145" s="67">
        <v>3350</v>
      </c>
      <c r="Z145" s="67">
        <v>3428.3333333333335</v>
      </c>
      <c r="AA145" s="67">
        <v>3818.3333333333335</v>
      </c>
      <c r="AB145" s="67">
        <v>3385</v>
      </c>
      <c r="AC145" s="67">
        <v>4358.333333333333</v>
      </c>
      <c r="AD145" s="67">
        <v>3201.6666666666665</v>
      </c>
      <c r="AE145" s="68" t="e">
        <f>NA()</f>
        <v>#N/A</v>
      </c>
      <c r="AF145" s="68" t="e">
        <f>NA()</f>
        <v>#N/A</v>
      </c>
      <c r="AG145" s="68" t="e">
        <f>NA()</f>
        <v>#N/A</v>
      </c>
      <c r="AH145" s="68" t="e">
        <f>NA()</f>
        <v>#N/A</v>
      </c>
      <c r="AI145" s="68" t="e">
        <f>NA()</f>
        <v>#N/A</v>
      </c>
      <c r="AJ145" s="68" t="e">
        <f>NA()</f>
        <v>#N/A</v>
      </c>
      <c r="AK145" s="68" t="e">
        <f>NA()</f>
        <v>#N/A</v>
      </c>
      <c r="AL145" s="68" t="e">
        <f>NA()</f>
        <v>#N/A</v>
      </c>
      <c r="AM145" s="68" t="e">
        <f>NA()</f>
        <v>#N/A</v>
      </c>
      <c r="AN145" s="68" t="e">
        <f>NA()</f>
        <v>#N/A</v>
      </c>
      <c r="AO145" s="68" t="e">
        <f>NA()</f>
        <v>#N/A</v>
      </c>
      <c r="AP145" s="63"/>
    </row>
    <row r="146" spans="2:42" x14ac:dyDescent="0.25">
      <c r="B146" s="64"/>
      <c r="C146" s="65"/>
      <c r="D146" s="66" t="s">
        <v>808</v>
      </c>
      <c r="E146" s="67" t="s">
        <v>483</v>
      </c>
      <c r="F146" s="68" t="e">
        <f>NA()</f>
        <v>#N/A</v>
      </c>
      <c r="G146" s="68" t="e">
        <f>NA()</f>
        <v>#N/A</v>
      </c>
      <c r="H146" s="68" t="e">
        <f>NA()</f>
        <v>#N/A</v>
      </c>
      <c r="I146" s="68" t="e">
        <f>NA()</f>
        <v>#N/A</v>
      </c>
      <c r="J146" s="68" t="e">
        <f>NA()</f>
        <v>#N/A</v>
      </c>
      <c r="K146" s="68" t="e">
        <f>NA()</f>
        <v>#N/A</v>
      </c>
      <c r="L146" s="68" t="e">
        <f>NA()</f>
        <v>#N/A</v>
      </c>
      <c r="M146" s="68" t="e">
        <f>NA()</f>
        <v>#N/A</v>
      </c>
      <c r="N146" s="68" t="e">
        <f>NA()</f>
        <v>#N/A</v>
      </c>
      <c r="O146" s="67">
        <v>3035</v>
      </c>
      <c r="P146" s="67">
        <v>2895.0000000000005</v>
      </c>
      <c r="Q146" s="67">
        <v>3488.3333333333335</v>
      </c>
      <c r="R146" s="67">
        <v>2768.3333333333335</v>
      </c>
      <c r="S146" s="67">
        <v>3966.666666666667</v>
      </c>
      <c r="T146" s="67">
        <v>4100</v>
      </c>
      <c r="U146" s="67">
        <v>3648.3333333333335</v>
      </c>
      <c r="V146" s="67">
        <v>3735</v>
      </c>
      <c r="W146" s="67">
        <v>3738.333333333333</v>
      </c>
      <c r="X146" s="67">
        <v>3860</v>
      </c>
      <c r="Y146" s="67">
        <v>4033.3333333333335</v>
      </c>
      <c r="Z146" s="67">
        <v>3665</v>
      </c>
      <c r="AA146" s="67">
        <v>3748.333333333333</v>
      </c>
      <c r="AB146" s="67">
        <v>3336.6666666666665</v>
      </c>
      <c r="AC146" s="67">
        <v>4020</v>
      </c>
      <c r="AD146" s="67">
        <v>3043.333333333333</v>
      </c>
      <c r="AE146" s="68" t="e">
        <f>NA()</f>
        <v>#N/A</v>
      </c>
      <c r="AF146" s="68" t="e">
        <f>NA()</f>
        <v>#N/A</v>
      </c>
      <c r="AG146" s="68" t="e">
        <f>NA()</f>
        <v>#N/A</v>
      </c>
      <c r="AH146" s="68" t="e">
        <f>NA()</f>
        <v>#N/A</v>
      </c>
      <c r="AI146" s="68" t="e">
        <f>NA()</f>
        <v>#N/A</v>
      </c>
      <c r="AJ146" s="68" t="e">
        <f>NA()</f>
        <v>#N/A</v>
      </c>
      <c r="AK146" s="68" t="e">
        <f>NA()</f>
        <v>#N/A</v>
      </c>
      <c r="AL146" s="68" t="e">
        <f>NA()</f>
        <v>#N/A</v>
      </c>
      <c r="AM146" s="68" t="e">
        <f>NA()</f>
        <v>#N/A</v>
      </c>
      <c r="AN146" s="68" t="e">
        <f>NA()</f>
        <v>#N/A</v>
      </c>
      <c r="AO146" s="68" t="e">
        <f>NA()</f>
        <v>#N/A</v>
      </c>
      <c r="AP146" s="63"/>
    </row>
    <row r="147" spans="2:42" x14ac:dyDescent="0.25">
      <c r="B147" s="64"/>
      <c r="C147" s="65"/>
      <c r="D147" s="66" t="s">
        <v>809</v>
      </c>
      <c r="E147" s="67" t="s">
        <v>484</v>
      </c>
      <c r="F147" s="68" t="e">
        <f>NA()</f>
        <v>#N/A</v>
      </c>
      <c r="G147" s="68" t="e">
        <f>NA()</f>
        <v>#N/A</v>
      </c>
      <c r="H147" s="68" t="e">
        <f>NA()</f>
        <v>#N/A</v>
      </c>
      <c r="I147" s="68" t="e">
        <f>NA()</f>
        <v>#N/A</v>
      </c>
      <c r="J147" s="68" t="e">
        <f>NA()</f>
        <v>#N/A</v>
      </c>
      <c r="K147" s="68" t="e">
        <f>NA()</f>
        <v>#N/A</v>
      </c>
      <c r="L147" s="68" t="e">
        <f>NA()</f>
        <v>#N/A</v>
      </c>
      <c r="M147" s="68" t="e">
        <f>NA()</f>
        <v>#N/A</v>
      </c>
      <c r="N147" s="68" t="e">
        <f>NA()</f>
        <v>#N/A</v>
      </c>
      <c r="O147" s="67">
        <v>6276.666666666667</v>
      </c>
      <c r="P147" s="67">
        <v>5166.666666666667</v>
      </c>
      <c r="Q147" s="67">
        <v>5983.333333333333</v>
      </c>
      <c r="R147" s="67">
        <v>6298.333333333333</v>
      </c>
      <c r="S147" s="67">
        <v>6953.3333333333339</v>
      </c>
      <c r="T147" s="67">
        <v>7180.0000000000009</v>
      </c>
      <c r="U147" s="67">
        <v>6966.666666666667</v>
      </c>
      <c r="V147" s="67">
        <v>6373.333333333333</v>
      </c>
      <c r="W147" s="67">
        <v>6355</v>
      </c>
      <c r="X147" s="67">
        <v>6603.3333333333339</v>
      </c>
      <c r="Y147" s="67">
        <v>7036.666666666667</v>
      </c>
      <c r="Z147" s="67">
        <v>6300</v>
      </c>
      <c r="AA147" s="67">
        <v>7003.333333333333</v>
      </c>
      <c r="AB147" s="67">
        <v>6061.666666666667</v>
      </c>
      <c r="AC147" s="67">
        <v>7290</v>
      </c>
      <c r="AD147" s="67">
        <v>5411.666666666667</v>
      </c>
      <c r="AE147" s="68" t="e">
        <f>NA()</f>
        <v>#N/A</v>
      </c>
      <c r="AF147" s="68" t="e">
        <f>NA()</f>
        <v>#N/A</v>
      </c>
      <c r="AG147" s="68" t="e">
        <f>NA()</f>
        <v>#N/A</v>
      </c>
      <c r="AH147" s="68" t="e">
        <f>NA()</f>
        <v>#N/A</v>
      </c>
      <c r="AI147" s="68" t="e">
        <f>NA()</f>
        <v>#N/A</v>
      </c>
      <c r="AJ147" s="68" t="e">
        <f>NA()</f>
        <v>#N/A</v>
      </c>
      <c r="AK147" s="68" t="e">
        <f>NA()</f>
        <v>#N/A</v>
      </c>
      <c r="AL147" s="68" t="e">
        <f>NA()</f>
        <v>#N/A</v>
      </c>
      <c r="AM147" s="68" t="e">
        <f>NA()</f>
        <v>#N/A</v>
      </c>
      <c r="AN147" s="68" t="e">
        <f>NA()</f>
        <v>#N/A</v>
      </c>
      <c r="AO147" s="68" t="e">
        <f>NA()</f>
        <v>#N/A</v>
      </c>
      <c r="AP147" s="63"/>
    </row>
    <row r="148" spans="2:42" x14ac:dyDescent="0.25">
      <c r="B148" s="64"/>
      <c r="C148" s="65"/>
      <c r="D148" s="66" t="s">
        <v>364</v>
      </c>
      <c r="E148" s="67" t="s">
        <v>485</v>
      </c>
      <c r="F148" s="68" t="e">
        <f>NA()</f>
        <v>#N/A</v>
      </c>
      <c r="G148" s="68" t="e">
        <f>NA()</f>
        <v>#N/A</v>
      </c>
      <c r="H148" s="68" t="e">
        <f>NA()</f>
        <v>#N/A</v>
      </c>
      <c r="I148" s="68" t="e">
        <f>NA()</f>
        <v>#N/A</v>
      </c>
      <c r="J148" s="68" t="e">
        <f>NA()</f>
        <v>#N/A</v>
      </c>
      <c r="K148" s="68" t="e">
        <f>NA()</f>
        <v>#N/A</v>
      </c>
      <c r="L148" s="68" t="e">
        <f>NA()</f>
        <v>#N/A</v>
      </c>
      <c r="M148" s="68" t="e">
        <f>NA()</f>
        <v>#N/A</v>
      </c>
      <c r="N148" s="68" t="e">
        <f>NA()</f>
        <v>#N/A</v>
      </c>
      <c r="O148" s="67">
        <v>9245</v>
      </c>
      <c r="P148" s="67">
        <v>7585</v>
      </c>
      <c r="Q148" s="67">
        <v>7775</v>
      </c>
      <c r="R148" s="67">
        <v>6500.0000000000009</v>
      </c>
      <c r="S148" s="67">
        <v>6789.9999999999991</v>
      </c>
      <c r="T148" s="67">
        <v>7416.6666666666661</v>
      </c>
      <c r="U148" s="67">
        <v>7633.3333333333339</v>
      </c>
      <c r="V148" s="67">
        <v>7093.333333333333</v>
      </c>
      <c r="W148" s="67">
        <v>7448.3333333333339</v>
      </c>
      <c r="X148" s="67">
        <v>7129.9999999999991</v>
      </c>
      <c r="Y148" s="67">
        <v>6856.666666666667</v>
      </c>
      <c r="Z148" s="67">
        <v>7371.666666666667</v>
      </c>
      <c r="AA148" s="67">
        <v>9290</v>
      </c>
      <c r="AB148" s="67">
        <v>7311.6666666666661</v>
      </c>
      <c r="AC148" s="67">
        <v>7798.3333333333339</v>
      </c>
      <c r="AD148" s="67">
        <v>6458.333333333333</v>
      </c>
      <c r="AE148" s="68" t="e">
        <f>NA()</f>
        <v>#N/A</v>
      </c>
      <c r="AF148" s="68" t="e">
        <f>NA()</f>
        <v>#N/A</v>
      </c>
      <c r="AG148" s="68" t="e">
        <f>NA()</f>
        <v>#N/A</v>
      </c>
      <c r="AH148" s="68" t="e">
        <f>NA()</f>
        <v>#N/A</v>
      </c>
      <c r="AI148" s="68" t="e">
        <f>NA()</f>
        <v>#N/A</v>
      </c>
      <c r="AJ148" s="68" t="e">
        <f>NA()</f>
        <v>#N/A</v>
      </c>
      <c r="AK148" s="68" t="e">
        <f>NA()</f>
        <v>#N/A</v>
      </c>
      <c r="AL148" s="68" t="e">
        <f>NA()</f>
        <v>#N/A</v>
      </c>
      <c r="AM148" s="68" t="e">
        <f>NA()</f>
        <v>#N/A</v>
      </c>
      <c r="AN148" s="68" t="e">
        <f>NA()</f>
        <v>#N/A</v>
      </c>
      <c r="AO148" s="68" t="e">
        <f>NA()</f>
        <v>#N/A</v>
      </c>
      <c r="AP148" s="63"/>
    </row>
    <row r="149" spans="2:42" x14ac:dyDescent="0.25">
      <c r="B149" s="64"/>
      <c r="C149" s="65"/>
      <c r="D149" s="66" t="s">
        <v>810</v>
      </c>
      <c r="E149" s="67" t="s">
        <v>486</v>
      </c>
      <c r="F149" s="68" t="e">
        <f>NA()</f>
        <v>#N/A</v>
      </c>
      <c r="G149" s="68" t="e">
        <f>NA()</f>
        <v>#N/A</v>
      </c>
      <c r="H149" s="68" t="e">
        <f>NA()</f>
        <v>#N/A</v>
      </c>
      <c r="I149" s="68" t="e">
        <f>NA()</f>
        <v>#N/A</v>
      </c>
      <c r="J149" s="68" t="e">
        <f>NA()</f>
        <v>#N/A</v>
      </c>
      <c r="K149" s="68" t="e">
        <f>NA()</f>
        <v>#N/A</v>
      </c>
      <c r="L149" s="68" t="e">
        <f>NA()</f>
        <v>#N/A</v>
      </c>
      <c r="M149" s="68" t="e">
        <f>NA()</f>
        <v>#N/A</v>
      </c>
      <c r="N149" s="68" t="e">
        <f>NA()</f>
        <v>#N/A</v>
      </c>
      <c r="O149" s="67">
        <v>7770</v>
      </c>
      <c r="P149" s="67">
        <v>7208.333333333333</v>
      </c>
      <c r="Q149" s="67">
        <v>7703.333333333333</v>
      </c>
      <c r="R149" s="67">
        <v>6306.666666666667</v>
      </c>
      <c r="S149" s="67">
        <v>6851.666666666667</v>
      </c>
      <c r="T149" s="67">
        <v>6741.666666666667</v>
      </c>
      <c r="U149" s="67">
        <v>6736.6666666666661</v>
      </c>
      <c r="V149" s="67">
        <v>6683.333333333333</v>
      </c>
      <c r="W149" s="67">
        <v>7336.666666666667</v>
      </c>
      <c r="X149" s="67">
        <v>7726.666666666667</v>
      </c>
      <c r="Y149" s="67">
        <v>7245</v>
      </c>
      <c r="Z149" s="67">
        <v>6678.3333333333339</v>
      </c>
      <c r="AA149" s="67">
        <v>6618.333333333333</v>
      </c>
      <c r="AB149" s="67">
        <v>5611.666666666667</v>
      </c>
      <c r="AC149" s="67">
        <v>6566.666666666667</v>
      </c>
      <c r="AD149" s="67">
        <v>4776.6666666666661</v>
      </c>
      <c r="AE149" s="68" t="e">
        <f>NA()</f>
        <v>#N/A</v>
      </c>
      <c r="AF149" s="68" t="e">
        <f>NA()</f>
        <v>#N/A</v>
      </c>
      <c r="AG149" s="68" t="e">
        <f>NA()</f>
        <v>#N/A</v>
      </c>
      <c r="AH149" s="68" t="e">
        <f>NA()</f>
        <v>#N/A</v>
      </c>
      <c r="AI149" s="68" t="e">
        <f>NA()</f>
        <v>#N/A</v>
      </c>
      <c r="AJ149" s="68" t="e">
        <f>NA()</f>
        <v>#N/A</v>
      </c>
      <c r="AK149" s="68" t="e">
        <f>NA()</f>
        <v>#N/A</v>
      </c>
      <c r="AL149" s="68" t="e">
        <f>NA()</f>
        <v>#N/A</v>
      </c>
      <c r="AM149" s="68" t="e">
        <f>NA()</f>
        <v>#N/A</v>
      </c>
      <c r="AN149" s="68" t="e">
        <f>NA()</f>
        <v>#N/A</v>
      </c>
      <c r="AO149" s="68" t="e">
        <f>NA()</f>
        <v>#N/A</v>
      </c>
      <c r="AP149" s="63"/>
    </row>
    <row r="150" spans="2:42" x14ac:dyDescent="0.25">
      <c r="B150" s="64"/>
      <c r="C150" s="65"/>
      <c r="D150" s="66" t="s">
        <v>811</v>
      </c>
      <c r="E150" s="67" t="s">
        <v>487</v>
      </c>
      <c r="F150" s="68" t="e">
        <f>NA()</f>
        <v>#N/A</v>
      </c>
      <c r="G150" s="68" t="e">
        <f>NA()</f>
        <v>#N/A</v>
      </c>
      <c r="H150" s="68" t="e">
        <f>NA()</f>
        <v>#N/A</v>
      </c>
      <c r="I150" s="68" t="e">
        <f>NA()</f>
        <v>#N/A</v>
      </c>
      <c r="J150" s="68" t="e">
        <f>NA()</f>
        <v>#N/A</v>
      </c>
      <c r="K150" s="68" t="e">
        <f>NA()</f>
        <v>#N/A</v>
      </c>
      <c r="L150" s="68" t="e">
        <f>NA()</f>
        <v>#N/A</v>
      </c>
      <c r="M150" s="68" t="e">
        <f>NA()</f>
        <v>#N/A</v>
      </c>
      <c r="N150" s="68" t="e">
        <f>NA()</f>
        <v>#N/A</v>
      </c>
      <c r="O150" s="67">
        <v>8608.3333333333339</v>
      </c>
      <c r="P150" s="67">
        <v>6940</v>
      </c>
      <c r="Q150" s="67">
        <v>8361.6666666666661</v>
      </c>
      <c r="R150" s="67">
        <v>6614.9999999999991</v>
      </c>
      <c r="S150" s="67">
        <v>6476.666666666667</v>
      </c>
      <c r="T150" s="67">
        <v>7138.333333333333</v>
      </c>
      <c r="U150" s="67">
        <v>7508.333333333333</v>
      </c>
      <c r="V150" s="67">
        <v>6416.6666666666661</v>
      </c>
      <c r="W150" s="67">
        <v>6931.6666666666661</v>
      </c>
      <c r="X150" s="67">
        <v>6031.666666666667</v>
      </c>
      <c r="Y150" s="67">
        <v>6048.3333333333339</v>
      </c>
      <c r="Z150" s="67">
        <v>7233.3333333333339</v>
      </c>
      <c r="AA150" s="67">
        <v>8090</v>
      </c>
      <c r="AB150" s="67">
        <v>7553.3333333333339</v>
      </c>
      <c r="AC150" s="67">
        <v>8031.6666666666661</v>
      </c>
      <c r="AD150" s="67">
        <v>6683.333333333333</v>
      </c>
      <c r="AE150" s="68" t="e">
        <f>NA()</f>
        <v>#N/A</v>
      </c>
      <c r="AF150" s="68" t="e">
        <f>NA()</f>
        <v>#N/A</v>
      </c>
      <c r="AG150" s="68" t="e">
        <f>NA()</f>
        <v>#N/A</v>
      </c>
      <c r="AH150" s="68" t="e">
        <f>NA()</f>
        <v>#N/A</v>
      </c>
      <c r="AI150" s="68" t="e">
        <f>NA()</f>
        <v>#N/A</v>
      </c>
      <c r="AJ150" s="68" t="e">
        <f>NA()</f>
        <v>#N/A</v>
      </c>
      <c r="AK150" s="68" t="e">
        <f>NA()</f>
        <v>#N/A</v>
      </c>
      <c r="AL150" s="68" t="e">
        <f>NA()</f>
        <v>#N/A</v>
      </c>
      <c r="AM150" s="68" t="e">
        <f>NA()</f>
        <v>#N/A</v>
      </c>
      <c r="AN150" s="68" t="e">
        <f>NA()</f>
        <v>#N/A</v>
      </c>
      <c r="AO150" s="68" t="e">
        <f>NA()</f>
        <v>#N/A</v>
      </c>
      <c r="AP150" s="63"/>
    </row>
    <row r="151" spans="2:42" x14ac:dyDescent="0.25">
      <c r="B151" s="64"/>
      <c r="C151" s="65"/>
      <c r="D151" s="66" t="s">
        <v>812</v>
      </c>
      <c r="E151" s="67" t="s">
        <v>488</v>
      </c>
      <c r="F151" s="68" t="e">
        <f>NA()</f>
        <v>#N/A</v>
      </c>
      <c r="G151" s="68" t="e">
        <f>NA()</f>
        <v>#N/A</v>
      </c>
      <c r="H151" s="68" t="e">
        <f>NA()</f>
        <v>#N/A</v>
      </c>
      <c r="I151" s="68" t="e">
        <f>NA()</f>
        <v>#N/A</v>
      </c>
      <c r="J151" s="68" t="e">
        <f>NA()</f>
        <v>#N/A</v>
      </c>
      <c r="K151" s="68" t="e">
        <f>NA()</f>
        <v>#N/A</v>
      </c>
      <c r="L151" s="68" t="e">
        <f>NA()</f>
        <v>#N/A</v>
      </c>
      <c r="M151" s="68" t="e">
        <f>NA()</f>
        <v>#N/A</v>
      </c>
      <c r="N151" s="68" t="e">
        <f>NA()</f>
        <v>#N/A</v>
      </c>
      <c r="O151" s="67">
        <v>8926.6666666666679</v>
      </c>
      <c r="P151" s="67">
        <v>8188.333333333333</v>
      </c>
      <c r="Q151" s="67">
        <v>8738.3333333333321</v>
      </c>
      <c r="R151" s="67">
        <v>5893.3333333333339</v>
      </c>
      <c r="S151" s="67">
        <v>7616.666666666667</v>
      </c>
      <c r="T151" s="67">
        <v>7751.666666666667</v>
      </c>
      <c r="U151" s="67">
        <v>6956.666666666667</v>
      </c>
      <c r="V151" s="67">
        <v>6680</v>
      </c>
      <c r="W151" s="67">
        <v>7146.6666666666661</v>
      </c>
      <c r="X151" s="67">
        <v>6745</v>
      </c>
      <c r="Y151" s="67">
        <v>7090</v>
      </c>
      <c r="Z151" s="67">
        <v>6813.333333333333</v>
      </c>
      <c r="AA151" s="67">
        <v>7581.6666666666661</v>
      </c>
      <c r="AB151" s="67">
        <v>6755</v>
      </c>
      <c r="AC151" s="67">
        <v>7120</v>
      </c>
      <c r="AD151" s="67">
        <v>5743.333333333333</v>
      </c>
      <c r="AE151" s="68" t="e">
        <f>NA()</f>
        <v>#N/A</v>
      </c>
      <c r="AF151" s="68" t="e">
        <f>NA()</f>
        <v>#N/A</v>
      </c>
      <c r="AG151" s="68" t="e">
        <f>NA()</f>
        <v>#N/A</v>
      </c>
      <c r="AH151" s="68" t="e">
        <f>NA()</f>
        <v>#N/A</v>
      </c>
      <c r="AI151" s="68" t="e">
        <f>NA()</f>
        <v>#N/A</v>
      </c>
      <c r="AJ151" s="68" t="e">
        <f>NA()</f>
        <v>#N/A</v>
      </c>
      <c r="AK151" s="68" t="e">
        <f>NA()</f>
        <v>#N/A</v>
      </c>
      <c r="AL151" s="68" t="e">
        <f>NA()</f>
        <v>#N/A</v>
      </c>
      <c r="AM151" s="68" t="e">
        <f>NA()</f>
        <v>#N/A</v>
      </c>
      <c r="AN151" s="68" t="e">
        <f>NA()</f>
        <v>#N/A</v>
      </c>
      <c r="AO151" s="68" t="e">
        <f>NA()</f>
        <v>#N/A</v>
      </c>
      <c r="AP151" s="63"/>
    </row>
    <row r="152" spans="2:42" x14ac:dyDescent="0.25">
      <c r="B152" s="64"/>
      <c r="C152" s="65"/>
      <c r="D152" s="66" t="s">
        <v>813</v>
      </c>
      <c r="E152" s="67" t="s">
        <v>722</v>
      </c>
      <c r="F152" s="68" t="e">
        <f>NA()</f>
        <v>#N/A</v>
      </c>
      <c r="G152" s="68" t="e">
        <f>NA()</f>
        <v>#N/A</v>
      </c>
      <c r="H152" s="68" t="e">
        <f>NA()</f>
        <v>#N/A</v>
      </c>
      <c r="I152" s="68" t="e">
        <f>NA()</f>
        <v>#N/A</v>
      </c>
      <c r="J152" s="68" t="e">
        <f>NA()</f>
        <v>#N/A</v>
      </c>
      <c r="K152" s="68" t="e">
        <f>NA()</f>
        <v>#N/A</v>
      </c>
      <c r="L152" s="68" t="e">
        <f>NA()</f>
        <v>#N/A</v>
      </c>
      <c r="M152" s="68" t="e">
        <f>NA()</f>
        <v>#N/A</v>
      </c>
      <c r="N152" s="68" t="e">
        <f>NA()</f>
        <v>#N/A</v>
      </c>
      <c r="O152" s="67">
        <v>5588.333333333333</v>
      </c>
      <c r="P152" s="67">
        <v>4731.666666666667</v>
      </c>
      <c r="Q152" s="67">
        <v>5185</v>
      </c>
      <c r="R152" s="67">
        <v>3929.9999999999995</v>
      </c>
      <c r="S152" s="67">
        <v>3886.6666666666665</v>
      </c>
      <c r="T152" s="67">
        <v>4560</v>
      </c>
      <c r="U152" s="67">
        <v>5551.666666666667</v>
      </c>
      <c r="V152" s="67">
        <v>5436.666666666667</v>
      </c>
      <c r="W152" s="67">
        <v>6974.9999999999991</v>
      </c>
      <c r="X152" s="67">
        <v>6313.333333333333</v>
      </c>
      <c r="Y152" s="67">
        <v>7491.666666666667</v>
      </c>
      <c r="Z152" s="67">
        <v>4711.666666666667</v>
      </c>
      <c r="AA152" s="67">
        <v>5063.333333333333</v>
      </c>
      <c r="AB152" s="67">
        <v>4266.6666666666661</v>
      </c>
      <c r="AC152" s="67">
        <v>5010</v>
      </c>
      <c r="AD152" s="67">
        <v>3863.3333333333335</v>
      </c>
      <c r="AE152" s="68" t="e">
        <f>NA()</f>
        <v>#N/A</v>
      </c>
      <c r="AF152" s="68" t="e">
        <f>NA()</f>
        <v>#N/A</v>
      </c>
      <c r="AG152" s="68" t="e">
        <f>NA()</f>
        <v>#N/A</v>
      </c>
      <c r="AH152" s="68" t="e">
        <f>NA()</f>
        <v>#N/A</v>
      </c>
      <c r="AI152" s="68" t="e">
        <f>NA()</f>
        <v>#N/A</v>
      </c>
      <c r="AJ152" s="68" t="e">
        <f>NA()</f>
        <v>#N/A</v>
      </c>
      <c r="AK152" s="68" t="e">
        <f>NA()</f>
        <v>#N/A</v>
      </c>
      <c r="AL152" s="68" t="e">
        <f>NA()</f>
        <v>#N/A</v>
      </c>
      <c r="AM152" s="68" t="e">
        <f>NA()</f>
        <v>#N/A</v>
      </c>
      <c r="AN152" s="68" t="e">
        <f>NA()</f>
        <v>#N/A</v>
      </c>
      <c r="AO152" s="68" t="e">
        <f>NA()</f>
        <v>#N/A</v>
      </c>
      <c r="AP152" s="63"/>
    </row>
    <row r="153" spans="2:42" x14ac:dyDescent="0.25">
      <c r="B153" s="64"/>
      <c r="C153" s="65"/>
      <c r="D153" s="66" t="s">
        <v>814</v>
      </c>
      <c r="E153" s="67" t="s">
        <v>723</v>
      </c>
      <c r="F153" s="68" t="e">
        <f>NA()</f>
        <v>#N/A</v>
      </c>
      <c r="G153" s="68" t="e">
        <f>NA()</f>
        <v>#N/A</v>
      </c>
      <c r="H153" s="68" t="e">
        <f>NA()</f>
        <v>#N/A</v>
      </c>
      <c r="I153" s="68" t="e">
        <f>NA()</f>
        <v>#N/A</v>
      </c>
      <c r="J153" s="68" t="e">
        <f>NA()</f>
        <v>#N/A</v>
      </c>
      <c r="K153" s="68" t="e">
        <f>NA()</f>
        <v>#N/A</v>
      </c>
      <c r="L153" s="68" t="e">
        <f>NA()</f>
        <v>#N/A</v>
      </c>
      <c r="M153" s="68" t="e">
        <f>NA()</f>
        <v>#N/A</v>
      </c>
      <c r="N153" s="68" t="e">
        <f>NA()</f>
        <v>#N/A</v>
      </c>
      <c r="O153" s="67">
        <v>6755</v>
      </c>
      <c r="P153" s="67">
        <v>6178.333333333333</v>
      </c>
      <c r="Q153" s="67">
        <v>7340</v>
      </c>
      <c r="R153" s="67">
        <v>5580</v>
      </c>
      <c r="S153" s="67">
        <v>5759.9999999999991</v>
      </c>
      <c r="T153" s="67">
        <v>7008.3333333333339</v>
      </c>
      <c r="U153" s="67">
        <v>6915</v>
      </c>
      <c r="V153" s="67">
        <v>7334.9999999999991</v>
      </c>
      <c r="W153" s="67">
        <v>6683.333333333333</v>
      </c>
      <c r="X153" s="67">
        <v>6756.6666666666661</v>
      </c>
      <c r="Y153" s="67">
        <v>6776.6666666666661</v>
      </c>
      <c r="Z153" s="67">
        <v>6310</v>
      </c>
      <c r="AA153" s="67">
        <v>6898.333333333333</v>
      </c>
      <c r="AB153" s="67">
        <v>6281.6666666666661</v>
      </c>
      <c r="AC153" s="67">
        <v>7656.666666666667</v>
      </c>
      <c r="AD153" s="67">
        <v>5729.9999999999991</v>
      </c>
      <c r="AE153" s="68" t="e">
        <f>NA()</f>
        <v>#N/A</v>
      </c>
      <c r="AF153" s="68" t="e">
        <f>NA()</f>
        <v>#N/A</v>
      </c>
      <c r="AG153" s="68" t="e">
        <f>NA()</f>
        <v>#N/A</v>
      </c>
      <c r="AH153" s="68" t="e">
        <f>NA()</f>
        <v>#N/A</v>
      </c>
      <c r="AI153" s="68" t="e">
        <f>NA()</f>
        <v>#N/A</v>
      </c>
      <c r="AJ153" s="68" t="e">
        <f>NA()</f>
        <v>#N/A</v>
      </c>
      <c r="AK153" s="68" t="e">
        <f>NA()</f>
        <v>#N/A</v>
      </c>
      <c r="AL153" s="68" t="e">
        <f>NA()</f>
        <v>#N/A</v>
      </c>
      <c r="AM153" s="68" t="e">
        <f>NA()</f>
        <v>#N/A</v>
      </c>
      <c r="AN153" s="68" t="e">
        <f>NA()</f>
        <v>#N/A</v>
      </c>
      <c r="AO153" s="68" t="e">
        <f>NA()</f>
        <v>#N/A</v>
      </c>
      <c r="AP153" s="63"/>
    </row>
    <row r="154" spans="2:42" s="72" customFormat="1" x14ac:dyDescent="0.25">
      <c r="B154" s="64"/>
      <c r="C154" s="65"/>
      <c r="D154" s="69" t="s">
        <v>490</v>
      </c>
      <c r="E154" s="65" t="s">
        <v>489</v>
      </c>
      <c r="F154" s="70" t="e">
        <f t="shared" ref="F154:N154" si="2">SUM(F79:F153)</f>
        <v>#N/A</v>
      </c>
      <c r="G154" s="70" t="e">
        <f t="shared" si="2"/>
        <v>#N/A</v>
      </c>
      <c r="H154" s="70" t="e">
        <f t="shared" si="2"/>
        <v>#N/A</v>
      </c>
      <c r="I154" s="70" t="e">
        <f t="shared" si="2"/>
        <v>#N/A</v>
      </c>
      <c r="J154" s="70" t="e">
        <f t="shared" si="2"/>
        <v>#N/A</v>
      </c>
      <c r="K154" s="70" t="e">
        <f t="shared" si="2"/>
        <v>#N/A</v>
      </c>
      <c r="L154" s="70" t="e">
        <f t="shared" si="2"/>
        <v>#N/A</v>
      </c>
      <c r="M154" s="70" t="e">
        <f t="shared" si="2"/>
        <v>#N/A</v>
      </c>
      <c r="N154" s="70" t="e">
        <f t="shared" si="2"/>
        <v>#N/A</v>
      </c>
      <c r="O154" s="67">
        <f t="shared" ref="O154:AD154" si="3">((SUM(O79:O153))/210)*350</f>
        <v>1180991.6666666665</v>
      </c>
      <c r="P154" s="67">
        <f t="shared" si="3"/>
        <v>1071133.3333333335</v>
      </c>
      <c r="Q154" s="67">
        <f t="shared" si="3"/>
        <v>1137511.1111111115</v>
      </c>
      <c r="R154" s="67">
        <f t="shared" si="3"/>
        <v>911525.00000000023</v>
      </c>
      <c r="S154" s="67">
        <f t="shared" si="3"/>
        <v>979069.44444444403</v>
      </c>
      <c r="T154" s="67">
        <f t="shared" si="3"/>
        <v>1048291.6666666669</v>
      </c>
      <c r="U154" s="67">
        <f t="shared" si="3"/>
        <v>1043974.9999999998</v>
      </c>
      <c r="V154" s="67">
        <f t="shared" si="3"/>
        <v>1018977.7777777781</v>
      </c>
      <c r="W154" s="67">
        <f t="shared" si="3"/>
        <v>1091883.3333333335</v>
      </c>
      <c r="X154" s="67">
        <f t="shared" si="3"/>
        <v>1129216.6666666663</v>
      </c>
      <c r="Y154" s="67">
        <f t="shared" si="3"/>
        <v>1110816.666666666</v>
      </c>
      <c r="Z154" s="67">
        <f t="shared" si="3"/>
        <v>1015686.1111111115</v>
      </c>
      <c r="AA154" s="67">
        <f t="shared" si="3"/>
        <v>1130475</v>
      </c>
      <c r="AB154" s="67">
        <f t="shared" si="3"/>
        <v>1015599.9999999992</v>
      </c>
      <c r="AC154" s="67">
        <f t="shared" si="3"/>
        <v>1127244.4444444445</v>
      </c>
      <c r="AD154" s="67">
        <f t="shared" si="3"/>
        <v>884452.77777777775</v>
      </c>
      <c r="AE154" s="70" t="e">
        <f t="shared" ref="AE154:AO154" si="4">SUM(AE79:AE153)</f>
        <v>#N/A</v>
      </c>
      <c r="AF154" s="70" t="e">
        <f t="shared" si="4"/>
        <v>#N/A</v>
      </c>
      <c r="AG154" s="70" t="e">
        <f t="shared" si="4"/>
        <v>#N/A</v>
      </c>
      <c r="AH154" s="70" t="e">
        <f t="shared" si="4"/>
        <v>#N/A</v>
      </c>
      <c r="AI154" s="70" t="e">
        <f t="shared" si="4"/>
        <v>#N/A</v>
      </c>
      <c r="AJ154" s="70" t="e">
        <f t="shared" si="4"/>
        <v>#N/A</v>
      </c>
      <c r="AK154" s="70" t="e">
        <f t="shared" si="4"/>
        <v>#N/A</v>
      </c>
      <c r="AL154" s="70" t="e">
        <f t="shared" si="4"/>
        <v>#N/A</v>
      </c>
      <c r="AM154" s="70" t="e">
        <f t="shared" si="4"/>
        <v>#N/A</v>
      </c>
      <c r="AN154" s="70" t="e">
        <f t="shared" si="4"/>
        <v>#N/A</v>
      </c>
      <c r="AO154" s="70" t="e">
        <f t="shared" si="4"/>
        <v>#N/A</v>
      </c>
      <c r="AP154" s="71"/>
    </row>
    <row r="155" spans="2:42" x14ac:dyDescent="0.25">
      <c r="B155" s="64"/>
      <c r="C155" s="65" t="s">
        <v>491</v>
      </c>
      <c r="D155" s="66" t="s">
        <v>769</v>
      </c>
      <c r="E155" s="67" t="s">
        <v>492</v>
      </c>
      <c r="F155" s="68" t="e">
        <f>NA()</f>
        <v>#N/A</v>
      </c>
      <c r="G155" s="68" t="e">
        <f>NA()</f>
        <v>#N/A</v>
      </c>
      <c r="H155" s="68" t="e">
        <f>NA()</f>
        <v>#N/A</v>
      </c>
      <c r="I155" s="68" t="e">
        <f>NA()</f>
        <v>#N/A</v>
      </c>
      <c r="J155" s="68" t="e">
        <f>NA()</f>
        <v>#N/A</v>
      </c>
      <c r="K155" s="68" t="e">
        <f>NA()</f>
        <v>#N/A</v>
      </c>
      <c r="L155" s="68" t="e">
        <f>NA()</f>
        <v>#N/A</v>
      </c>
      <c r="M155" s="68" t="e">
        <f>NA()</f>
        <v>#N/A</v>
      </c>
      <c r="N155" s="68" t="e">
        <f>NA()</f>
        <v>#N/A</v>
      </c>
      <c r="O155" s="67">
        <v>10443.333333333334</v>
      </c>
      <c r="P155" s="67">
        <v>10708.333333333334</v>
      </c>
      <c r="Q155" s="67">
        <v>11848.333333333334</v>
      </c>
      <c r="R155" s="67">
        <v>9513.3333333333339</v>
      </c>
      <c r="S155" s="67">
        <v>9595</v>
      </c>
      <c r="T155" s="67">
        <v>10716.666666666668</v>
      </c>
      <c r="U155" s="67">
        <v>11045</v>
      </c>
      <c r="V155" s="67">
        <v>10926.666666666666</v>
      </c>
      <c r="W155" s="67">
        <v>10035</v>
      </c>
      <c r="X155" s="67">
        <v>10945</v>
      </c>
      <c r="Y155" s="67">
        <v>11023.333333333332</v>
      </c>
      <c r="Z155" s="67">
        <v>10351.666666666666</v>
      </c>
      <c r="AA155" s="67">
        <v>11000</v>
      </c>
      <c r="AB155" s="67">
        <v>10460</v>
      </c>
      <c r="AC155" s="67">
        <v>11441.666666666666</v>
      </c>
      <c r="AD155" s="67">
        <v>8966.6666666666679</v>
      </c>
      <c r="AE155" s="68" t="e">
        <f>NA()</f>
        <v>#N/A</v>
      </c>
      <c r="AF155" s="68" t="e">
        <f>NA()</f>
        <v>#N/A</v>
      </c>
      <c r="AG155" s="68" t="e">
        <f>NA()</f>
        <v>#N/A</v>
      </c>
      <c r="AH155" s="68" t="e">
        <f>NA()</f>
        <v>#N/A</v>
      </c>
      <c r="AI155" s="68" t="e">
        <f>NA()</f>
        <v>#N/A</v>
      </c>
      <c r="AJ155" s="68" t="e">
        <f>NA()</f>
        <v>#N/A</v>
      </c>
      <c r="AK155" s="68" t="e">
        <f>NA()</f>
        <v>#N/A</v>
      </c>
      <c r="AL155" s="68" t="e">
        <f>NA()</f>
        <v>#N/A</v>
      </c>
      <c r="AM155" s="68" t="e">
        <f>NA()</f>
        <v>#N/A</v>
      </c>
      <c r="AN155" s="68" t="e">
        <f>NA()</f>
        <v>#N/A</v>
      </c>
      <c r="AO155" s="68" t="e">
        <f>NA()</f>
        <v>#N/A</v>
      </c>
      <c r="AP155" s="63"/>
    </row>
    <row r="156" spans="2:42" x14ac:dyDescent="0.25">
      <c r="B156" s="64"/>
      <c r="C156" s="65"/>
      <c r="D156" s="66" t="s">
        <v>345</v>
      </c>
      <c r="E156" s="67" t="s">
        <v>493</v>
      </c>
      <c r="F156" s="68" t="e">
        <f>NA()</f>
        <v>#N/A</v>
      </c>
      <c r="G156" s="68" t="e">
        <f>NA()</f>
        <v>#N/A</v>
      </c>
      <c r="H156" s="68" t="e">
        <f>NA()</f>
        <v>#N/A</v>
      </c>
      <c r="I156" s="68" t="e">
        <f>NA()</f>
        <v>#N/A</v>
      </c>
      <c r="J156" s="68" t="e">
        <f>NA()</f>
        <v>#N/A</v>
      </c>
      <c r="K156" s="68" t="e">
        <f>NA()</f>
        <v>#N/A</v>
      </c>
      <c r="L156" s="68" t="e">
        <f>NA()</f>
        <v>#N/A</v>
      </c>
      <c r="M156" s="68" t="e">
        <f>NA()</f>
        <v>#N/A</v>
      </c>
      <c r="N156" s="68" t="e">
        <f>NA()</f>
        <v>#N/A</v>
      </c>
      <c r="O156" s="67">
        <v>4823.3333333333339</v>
      </c>
      <c r="P156" s="67">
        <v>4170</v>
      </c>
      <c r="Q156" s="67">
        <v>3996.666666666667</v>
      </c>
      <c r="R156" s="67">
        <v>3281.666666666667</v>
      </c>
      <c r="S156" s="67">
        <v>3518.3333333333335</v>
      </c>
      <c r="T156" s="67">
        <v>4256.6666666666661</v>
      </c>
      <c r="U156" s="67">
        <v>4958.333333333333</v>
      </c>
      <c r="V156" s="67">
        <v>5743.333333333333</v>
      </c>
      <c r="W156" s="67">
        <v>6526.666666666667</v>
      </c>
      <c r="X156" s="67">
        <v>8476.6666666666661</v>
      </c>
      <c r="Y156" s="67">
        <v>7613.3333333333339</v>
      </c>
      <c r="Z156" s="67">
        <v>5351.666666666667</v>
      </c>
      <c r="AA156" s="67">
        <v>4871.666666666667</v>
      </c>
      <c r="AB156" s="67">
        <v>4038.3333333333335</v>
      </c>
      <c r="AC156" s="67">
        <v>4420</v>
      </c>
      <c r="AD156" s="67">
        <v>3371.6666666666665</v>
      </c>
      <c r="AE156" s="68" t="e">
        <f>NA()</f>
        <v>#N/A</v>
      </c>
      <c r="AF156" s="68" t="e">
        <f>NA()</f>
        <v>#N/A</v>
      </c>
      <c r="AG156" s="68" t="e">
        <f>NA()</f>
        <v>#N/A</v>
      </c>
      <c r="AH156" s="68" t="e">
        <f>NA()</f>
        <v>#N/A</v>
      </c>
      <c r="AI156" s="68" t="e">
        <f>NA()</f>
        <v>#N/A</v>
      </c>
      <c r="AJ156" s="68" t="e">
        <f>NA()</f>
        <v>#N/A</v>
      </c>
      <c r="AK156" s="68" t="e">
        <f>NA()</f>
        <v>#N/A</v>
      </c>
      <c r="AL156" s="68" t="e">
        <f>NA()</f>
        <v>#N/A</v>
      </c>
      <c r="AM156" s="68" t="e">
        <f>NA()</f>
        <v>#N/A</v>
      </c>
      <c r="AN156" s="68" t="e">
        <f>NA()</f>
        <v>#N/A</v>
      </c>
      <c r="AO156" s="68" t="e">
        <f>NA()</f>
        <v>#N/A</v>
      </c>
      <c r="AP156" s="63"/>
    </row>
    <row r="157" spans="2:42" x14ac:dyDescent="0.25">
      <c r="B157" s="64"/>
      <c r="C157" s="65"/>
      <c r="D157" s="66" t="s">
        <v>777</v>
      </c>
      <c r="E157" s="67" t="s">
        <v>494</v>
      </c>
      <c r="F157" s="68" t="e">
        <f>NA()</f>
        <v>#N/A</v>
      </c>
      <c r="G157" s="68" t="e">
        <f>NA()</f>
        <v>#N/A</v>
      </c>
      <c r="H157" s="68" t="e">
        <f>NA()</f>
        <v>#N/A</v>
      </c>
      <c r="I157" s="68" t="e">
        <f>NA()</f>
        <v>#N/A</v>
      </c>
      <c r="J157" s="68" t="e">
        <f>NA()</f>
        <v>#N/A</v>
      </c>
      <c r="K157" s="68" t="e">
        <f>NA()</f>
        <v>#N/A</v>
      </c>
      <c r="L157" s="68" t="e">
        <f>NA()</f>
        <v>#N/A</v>
      </c>
      <c r="M157" s="68" t="e">
        <f>NA()</f>
        <v>#N/A</v>
      </c>
      <c r="N157" s="68" t="e">
        <f>NA()</f>
        <v>#N/A</v>
      </c>
      <c r="O157" s="67">
        <v>20560</v>
      </c>
      <c r="P157" s="67">
        <v>20386.666666666668</v>
      </c>
      <c r="Q157" s="67">
        <v>21501.666666666664</v>
      </c>
      <c r="R157" s="67">
        <v>16743.333333333332</v>
      </c>
      <c r="S157" s="67">
        <v>17843.333333333332</v>
      </c>
      <c r="T157" s="67">
        <v>18561.666666666664</v>
      </c>
      <c r="U157" s="67">
        <v>18808.333333333336</v>
      </c>
      <c r="V157" s="67">
        <v>20090</v>
      </c>
      <c r="W157" s="67">
        <v>21508.333333333332</v>
      </c>
      <c r="X157" s="67">
        <v>24503.333333333336</v>
      </c>
      <c r="Y157" s="67">
        <v>23969.999999999996</v>
      </c>
      <c r="Z157" s="67">
        <v>22170</v>
      </c>
      <c r="AA157" s="67">
        <v>23515</v>
      </c>
      <c r="AB157" s="67">
        <v>19705</v>
      </c>
      <c r="AC157" s="67">
        <v>23363.333333333332</v>
      </c>
      <c r="AD157" s="67">
        <v>17305</v>
      </c>
      <c r="AE157" s="68" t="e">
        <f>NA()</f>
        <v>#N/A</v>
      </c>
      <c r="AF157" s="68" t="e">
        <f>NA()</f>
        <v>#N/A</v>
      </c>
      <c r="AG157" s="68" t="e">
        <f>NA()</f>
        <v>#N/A</v>
      </c>
      <c r="AH157" s="68" t="e">
        <f>NA()</f>
        <v>#N/A</v>
      </c>
      <c r="AI157" s="68" t="e">
        <f>NA()</f>
        <v>#N/A</v>
      </c>
      <c r="AJ157" s="68" t="e">
        <f>NA()</f>
        <v>#N/A</v>
      </c>
      <c r="AK157" s="68" t="e">
        <f>NA()</f>
        <v>#N/A</v>
      </c>
      <c r="AL157" s="68" t="e">
        <f>NA()</f>
        <v>#N/A</v>
      </c>
      <c r="AM157" s="68" t="e">
        <f>NA()</f>
        <v>#N/A</v>
      </c>
      <c r="AN157" s="68" t="e">
        <f>NA()</f>
        <v>#N/A</v>
      </c>
      <c r="AO157" s="68" t="e">
        <f>NA()</f>
        <v>#N/A</v>
      </c>
      <c r="AP157" s="63"/>
    </row>
    <row r="158" spans="2:42" x14ac:dyDescent="0.25">
      <c r="B158" s="64"/>
      <c r="C158" s="65"/>
      <c r="D158" s="66" t="s">
        <v>776</v>
      </c>
      <c r="E158" s="67" t="s">
        <v>495</v>
      </c>
      <c r="F158" s="68" t="e">
        <f>NA()</f>
        <v>#N/A</v>
      </c>
      <c r="G158" s="68" t="e">
        <f>NA()</f>
        <v>#N/A</v>
      </c>
      <c r="H158" s="68" t="e">
        <f>NA()</f>
        <v>#N/A</v>
      </c>
      <c r="I158" s="68" t="e">
        <f>NA()</f>
        <v>#N/A</v>
      </c>
      <c r="J158" s="68" t="e">
        <f>NA()</f>
        <v>#N/A</v>
      </c>
      <c r="K158" s="68" t="e">
        <f>NA()</f>
        <v>#N/A</v>
      </c>
      <c r="L158" s="68" t="e">
        <f>NA()</f>
        <v>#N/A</v>
      </c>
      <c r="M158" s="68" t="e">
        <f>NA()</f>
        <v>#N/A</v>
      </c>
      <c r="N158" s="68" t="e">
        <f>NA()</f>
        <v>#N/A</v>
      </c>
      <c r="O158" s="67">
        <v>18945</v>
      </c>
      <c r="P158" s="67">
        <v>17388.333333333336</v>
      </c>
      <c r="Q158" s="67">
        <v>18411.666666666668</v>
      </c>
      <c r="R158" s="67">
        <v>14483.333333333332</v>
      </c>
      <c r="S158" s="67">
        <v>16240</v>
      </c>
      <c r="T158" s="67">
        <v>16431.666666666668</v>
      </c>
      <c r="U158" s="67">
        <v>15358.333333333332</v>
      </c>
      <c r="V158" s="67">
        <v>14959.999999999998</v>
      </c>
      <c r="W158" s="67">
        <v>16735</v>
      </c>
      <c r="X158" s="67">
        <v>17168.333333333332</v>
      </c>
      <c r="Y158" s="67">
        <v>11186.666666666666</v>
      </c>
      <c r="Z158" s="67">
        <v>9446.6666666666661</v>
      </c>
      <c r="AA158" s="67">
        <v>9310</v>
      </c>
      <c r="AB158" s="67">
        <v>8975</v>
      </c>
      <c r="AC158" s="67">
        <v>13443.333333333334</v>
      </c>
      <c r="AD158" s="67">
        <v>9686.6666666666679</v>
      </c>
      <c r="AE158" s="68" t="e">
        <f>NA()</f>
        <v>#N/A</v>
      </c>
      <c r="AF158" s="68" t="e">
        <f>NA()</f>
        <v>#N/A</v>
      </c>
      <c r="AG158" s="68" t="e">
        <f>NA()</f>
        <v>#N/A</v>
      </c>
      <c r="AH158" s="68" t="e">
        <f>NA()</f>
        <v>#N/A</v>
      </c>
      <c r="AI158" s="68" t="e">
        <f>NA()</f>
        <v>#N/A</v>
      </c>
      <c r="AJ158" s="68" t="e">
        <f>NA()</f>
        <v>#N/A</v>
      </c>
      <c r="AK158" s="68" t="e">
        <f>NA()</f>
        <v>#N/A</v>
      </c>
      <c r="AL158" s="68" t="e">
        <f>NA()</f>
        <v>#N/A</v>
      </c>
      <c r="AM158" s="68" t="e">
        <f>NA()</f>
        <v>#N/A</v>
      </c>
      <c r="AN158" s="68" t="e">
        <f>NA()</f>
        <v>#N/A</v>
      </c>
      <c r="AO158" s="68" t="e">
        <f>NA()</f>
        <v>#N/A</v>
      </c>
      <c r="AP158" s="63"/>
    </row>
    <row r="159" spans="2:42" x14ac:dyDescent="0.25">
      <c r="B159" s="64"/>
      <c r="C159" s="65"/>
      <c r="D159" s="66" t="s">
        <v>775</v>
      </c>
      <c r="E159" s="67" t="s">
        <v>496</v>
      </c>
      <c r="F159" s="68" t="e">
        <f>NA()</f>
        <v>#N/A</v>
      </c>
      <c r="G159" s="68" t="e">
        <f>NA()</f>
        <v>#N/A</v>
      </c>
      <c r="H159" s="68" t="e">
        <f>NA()</f>
        <v>#N/A</v>
      </c>
      <c r="I159" s="68" t="e">
        <f>NA()</f>
        <v>#N/A</v>
      </c>
      <c r="J159" s="68" t="e">
        <f>NA()</f>
        <v>#N/A</v>
      </c>
      <c r="K159" s="68" t="e">
        <f>NA()</f>
        <v>#N/A</v>
      </c>
      <c r="L159" s="68" t="e">
        <f>NA()</f>
        <v>#N/A</v>
      </c>
      <c r="M159" s="68" t="e">
        <f>NA()</f>
        <v>#N/A</v>
      </c>
      <c r="N159" s="68" t="e">
        <f>NA()</f>
        <v>#N/A</v>
      </c>
      <c r="O159" s="67">
        <v>5515</v>
      </c>
      <c r="P159" s="67">
        <v>4993.3333333333339</v>
      </c>
      <c r="Q159" s="67">
        <v>5226.666666666667</v>
      </c>
      <c r="R159" s="67">
        <v>4205</v>
      </c>
      <c r="S159" s="67">
        <v>4390</v>
      </c>
      <c r="T159" s="67">
        <v>4500</v>
      </c>
      <c r="U159" s="67">
        <v>4395</v>
      </c>
      <c r="V159" s="67">
        <v>4305</v>
      </c>
      <c r="W159" s="67">
        <v>3893.333333333333</v>
      </c>
      <c r="X159" s="67">
        <v>4455</v>
      </c>
      <c r="Y159" s="67">
        <v>4488.3333333333339</v>
      </c>
      <c r="Z159" s="67">
        <v>3893.333333333333</v>
      </c>
      <c r="AA159" s="67">
        <v>4290</v>
      </c>
      <c r="AB159" s="67">
        <v>3955.0000000000005</v>
      </c>
      <c r="AC159" s="67">
        <v>4806.6666666666661</v>
      </c>
      <c r="AD159" s="67">
        <v>3685</v>
      </c>
      <c r="AE159" s="68" t="e">
        <f>NA()</f>
        <v>#N/A</v>
      </c>
      <c r="AF159" s="68" t="e">
        <f>NA()</f>
        <v>#N/A</v>
      </c>
      <c r="AG159" s="68" t="e">
        <f>NA()</f>
        <v>#N/A</v>
      </c>
      <c r="AH159" s="68" t="e">
        <f>NA()</f>
        <v>#N/A</v>
      </c>
      <c r="AI159" s="68" t="e">
        <f>NA()</f>
        <v>#N/A</v>
      </c>
      <c r="AJ159" s="68" t="e">
        <f>NA()</f>
        <v>#N/A</v>
      </c>
      <c r="AK159" s="68" t="e">
        <f>NA()</f>
        <v>#N/A</v>
      </c>
      <c r="AL159" s="68" t="e">
        <f>NA()</f>
        <v>#N/A</v>
      </c>
      <c r="AM159" s="68" t="e">
        <f>NA()</f>
        <v>#N/A</v>
      </c>
      <c r="AN159" s="68" t="e">
        <f>NA()</f>
        <v>#N/A</v>
      </c>
      <c r="AO159" s="68" t="e">
        <f>NA()</f>
        <v>#N/A</v>
      </c>
      <c r="AP159" s="63"/>
    </row>
    <row r="160" spans="2:42" x14ac:dyDescent="0.25">
      <c r="B160" s="64"/>
      <c r="C160" s="65"/>
      <c r="D160" s="66" t="s">
        <v>774</v>
      </c>
      <c r="E160" s="67" t="s">
        <v>497</v>
      </c>
      <c r="F160" s="68" t="e">
        <f>NA()</f>
        <v>#N/A</v>
      </c>
      <c r="G160" s="68" t="e">
        <f>NA()</f>
        <v>#N/A</v>
      </c>
      <c r="H160" s="68" t="e">
        <f>NA()</f>
        <v>#N/A</v>
      </c>
      <c r="I160" s="68" t="e">
        <f>NA()</f>
        <v>#N/A</v>
      </c>
      <c r="J160" s="68" t="e">
        <f>NA()</f>
        <v>#N/A</v>
      </c>
      <c r="K160" s="68" t="e">
        <f>NA()</f>
        <v>#N/A</v>
      </c>
      <c r="L160" s="68" t="e">
        <f>NA()</f>
        <v>#N/A</v>
      </c>
      <c r="M160" s="68" t="e">
        <f>NA()</f>
        <v>#N/A</v>
      </c>
      <c r="N160" s="68" t="e">
        <f>NA()</f>
        <v>#N/A</v>
      </c>
      <c r="O160" s="67">
        <v>11780</v>
      </c>
      <c r="P160" s="67">
        <v>11676.666666666666</v>
      </c>
      <c r="Q160" s="67">
        <v>12650.000000000002</v>
      </c>
      <c r="R160" s="67">
        <v>9656.6666666666679</v>
      </c>
      <c r="S160" s="67">
        <v>10880</v>
      </c>
      <c r="T160" s="67">
        <v>10700</v>
      </c>
      <c r="U160" s="67">
        <v>10136.666666666666</v>
      </c>
      <c r="V160" s="67">
        <v>9818.3333333333339</v>
      </c>
      <c r="W160" s="67">
        <v>9595</v>
      </c>
      <c r="X160" s="67">
        <v>10816.666666666666</v>
      </c>
      <c r="Y160" s="67">
        <v>10070</v>
      </c>
      <c r="Z160" s="67">
        <v>10443.333333333334</v>
      </c>
      <c r="AA160" s="67">
        <v>10921.666666666668</v>
      </c>
      <c r="AB160" s="67">
        <v>9701.6666666666661</v>
      </c>
      <c r="AC160" s="67">
        <v>11096.666666666668</v>
      </c>
      <c r="AD160" s="67">
        <v>8283.3333333333339</v>
      </c>
      <c r="AE160" s="68" t="e">
        <f>NA()</f>
        <v>#N/A</v>
      </c>
      <c r="AF160" s="68" t="e">
        <f>NA()</f>
        <v>#N/A</v>
      </c>
      <c r="AG160" s="68" t="e">
        <f>NA()</f>
        <v>#N/A</v>
      </c>
      <c r="AH160" s="68" t="e">
        <f>NA()</f>
        <v>#N/A</v>
      </c>
      <c r="AI160" s="68" t="e">
        <f>NA()</f>
        <v>#N/A</v>
      </c>
      <c r="AJ160" s="68" t="e">
        <f>NA()</f>
        <v>#N/A</v>
      </c>
      <c r="AK160" s="68" t="e">
        <f>NA()</f>
        <v>#N/A</v>
      </c>
      <c r="AL160" s="68" t="e">
        <f>NA()</f>
        <v>#N/A</v>
      </c>
      <c r="AM160" s="68" t="e">
        <f>NA()</f>
        <v>#N/A</v>
      </c>
      <c r="AN160" s="68" t="e">
        <f>NA()</f>
        <v>#N/A</v>
      </c>
      <c r="AO160" s="68" t="e">
        <f>NA()</f>
        <v>#N/A</v>
      </c>
      <c r="AP160" s="63"/>
    </row>
    <row r="161" spans="2:42" x14ac:dyDescent="0.25">
      <c r="B161" s="64"/>
      <c r="C161" s="65"/>
      <c r="D161" s="66" t="s">
        <v>363</v>
      </c>
      <c r="E161" s="67" t="s">
        <v>498</v>
      </c>
      <c r="F161" s="68" t="e">
        <f>NA()</f>
        <v>#N/A</v>
      </c>
      <c r="G161" s="68" t="e">
        <f>NA()</f>
        <v>#N/A</v>
      </c>
      <c r="H161" s="68" t="e">
        <f>NA()</f>
        <v>#N/A</v>
      </c>
      <c r="I161" s="68" t="e">
        <f>NA()</f>
        <v>#N/A</v>
      </c>
      <c r="J161" s="68" t="e">
        <f>NA()</f>
        <v>#N/A</v>
      </c>
      <c r="K161" s="68" t="e">
        <f>NA()</f>
        <v>#N/A</v>
      </c>
      <c r="L161" s="68" t="e">
        <f>NA()</f>
        <v>#N/A</v>
      </c>
      <c r="M161" s="68" t="e">
        <f>NA()</f>
        <v>#N/A</v>
      </c>
      <c r="N161" s="68" t="e">
        <f>NA()</f>
        <v>#N/A</v>
      </c>
      <c r="O161" s="67">
        <v>14603.333333333332</v>
      </c>
      <c r="P161" s="67">
        <v>13333.333333333334</v>
      </c>
      <c r="Q161" s="67">
        <v>16365.000000000002</v>
      </c>
      <c r="R161" s="67">
        <v>12718.333333333332</v>
      </c>
      <c r="S161" s="67">
        <v>14461.666666666666</v>
      </c>
      <c r="T161" s="67">
        <v>14155</v>
      </c>
      <c r="U161" s="67">
        <v>12456.666666666666</v>
      </c>
      <c r="V161" s="67">
        <v>13741.666666666666</v>
      </c>
      <c r="W161" s="67">
        <v>13511.666666666668</v>
      </c>
      <c r="X161" s="67">
        <v>14755</v>
      </c>
      <c r="Y161" s="67">
        <v>14953.333333333332</v>
      </c>
      <c r="Z161" s="67">
        <v>14536.666666666666</v>
      </c>
      <c r="AA161" s="67">
        <v>15503.333333333334</v>
      </c>
      <c r="AB161" s="67">
        <v>14669.999999999998</v>
      </c>
      <c r="AC161" s="67">
        <v>17211.666666666668</v>
      </c>
      <c r="AD161" s="67">
        <v>12966.666666666668</v>
      </c>
      <c r="AE161" s="68" t="e">
        <f>NA()</f>
        <v>#N/A</v>
      </c>
      <c r="AF161" s="68" t="e">
        <f>NA()</f>
        <v>#N/A</v>
      </c>
      <c r="AG161" s="68" t="e">
        <f>NA()</f>
        <v>#N/A</v>
      </c>
      <c r="AH161" s="68" t="e">
        <f>NA()</f>
        <v>#N/A</v>
      </c>
      <c r="AI161" s="68" t="e">
        <f>NA()</f>
        <v>#N/A</v>
      </c>
      <c r="AJ161" s="68" t="e">
        <f>NA()</f>
        <v>#N/A</v>
      </c>
      <c r="AK161" s="68" t="e">
        <f>NA()</f>
        <v>#N/A</v>
      </c>
      <c r="AL161" s="68" t="e">
        <f>NA()</f>
        <v>#N/A</v>
      </c>
      <c r="AM161" s="68" t="e">
        <f>NA()</f>
        <v>#N/A</v>
      </c>
      <c r="AN161" s="68" t="e">
        <f>NA()</f>
        <v>#N/A</v>
      </c>
      <c r="AO161" s="68" t="e">
        <f>NA()</f>
        <v>#N/A</v>
      </c>
      <c r="AP161" s="63"/>
    </row>
    <row r="162" spans="2:42" x14ac:dyDescent="0.25">
      <c r="B162" s="64"/>
      <c r="C162" s="65"/>
      <c r="D162" s="66" t="s">
        <v>773</v>
      </c>
      <c r="E162" s="67" t="s">
        <v>499</v>
      </c>
      <c r="F162" s="68" t="e">
        <f>NA()</f>
        <v>#N/A</v>
      </c>
      <c r="G162" s="68" t="e">
        <f>NA()</f>
        <v>#N/A</v>
      </c>
      <c r="H162" s="68" t="e">
        <f>NA()</f>
        <v>#N/A</v>
      </c>
      <c r="I162" s="68" t="e">
        <f>NA()</f>
        <v>#N/A</v>
      </c>
      <c r="J162" s="68" t="e">
        <f>NA()</f>
        <v>#N/A</v>
      </c>
      <c r="K162" s="68" t="e">
        <f>NA()</f>
        <v>#N/A</v>
      </c>
      <c r="L162" s="68" t="e">
        <f>NA()</f>
        <v>#N/A</v>
      </c>
      <c r="M162" s="68" t="e">
        <f>NA()</f>
        <v>#N/A</v>
      </c>
      <c r="N162" s="68" t="e">
        <f>NA()</f>
        <v>#N/A</v>
      </c>
      <c r="O162" s="67">
        <v>5338.3333333333339</v>
      </c>
      <c r="P162" s="67">
        <v>4150</v>
      </c>
      <c r="Q162" s="67">
        <v>2990</v>
      </c>
      <c r="R162" s="67">
        <v>1856.6666666666665</v>
      </c>
      <c r="S162" s="67">
        <v>3398.333333333333</v>
      </c>
      <c r="T162" s="67">
        <v>4048.333333333333</v>
      </c>
      <c r="U162" s="67">
        <v>5045</v>
      </c>
      <c r="V162" s="67">
        <v>5680</v>
      </c>
      <c r="W162" s="67">
        <v>9526.6666666666661</v>
      </c>
      <c r="X162" s="67">
        <v>9186.6666666666661</v>
      </c>
      <c r="Y162" s="67">
        <v>11003.333333333332</v>
      </c>
      <c r="Z162" s="67">
        <v>6831.666666666667</v>
      </c>
      <c r="AA162" s="67">
        <v>6323.333333333333</v>
      </c>
      <c r="AB162" s="67">
        <v>5691.666666666667</v>
      </c>
      <c r="AC162" s="67">
        <v>5823.3333333333339</v>
      </c>
      <c r="AD162" s="67">
        <v>4580</v>
      </c>
      <c r="AE162" s="68" t="e">
        <f>NA()</f>
        <v>#N/A</v>
      </c>
      <c r="AF162" s="68" t="e">
        <f>NA()</f>
        <v>#N/A</v>
      </c>
      <c r="AG162" s="68" t="e">
        <f>NA()</f>
        <v>#N/A</v>
      </c>
      <c r="AH162" s="68" t="e">
        <f>NA()</f>
        <v>#N/A</v>
      </c>
      <c r="AI162" s="68" t="e">
        <f>NA()</f>
        <v>#N/A</v>
      </c>
      <c r="AJ162" s="68" t="e">
        <f>NA()</f>
        <v>#N/A</v>
      </c>
      <c r="AK162" s="68" t="e">
        <f>NA()</f>
        <v>#N/A</v>
      </c>
      <c r="AL162" s="68" t="e">
        <f>NA()</f>
        <v>#N/A</v>
      </c>
      <c r="AM162" s="68" t="e">
        <f>NA()</f>
        <v>#N/A</v>
      </c>
      <c r="AN162" s="68" t="e">
        <f>NA()</f>
        <v>#N/A</v>
      </c>
      <c r="AO162" s="68" t="e">
        <f>NA()</f>
        <v>#N/A</v>
      </c>
      <c r="AP162" s="63"/>
    </row>
    <row r="163" spans="2:42" x14ac:dyDescent="0.25">
      <c r="B163" s="64"/>
      <c r="C163" s="65"/>
      <c r="D163" s="66" t="s">
        <v>365</v>
      </c>
      <c r="E163" s="67" t="s">
        <v>500</v>
      </c>
      <c r="F163" s="68" t="e">
        <f>NA()</f>
        <v>#N/A</v>
      </c>
      <c r="G163" s="68" t="e">
        <f>NA()</f>
        <v>#N/A</v>
      </c>
      <c r="H163" s="68" t="e">
        <f>NA()</f>
        <v>#N/A</v>
      </c>
      <c r="I163" s="68" t="e">
        <f>NA()</f>
        <v>#N/A</v>
      </c>
      <c r="J163" s="68" t="e">
        <f>NA()</f>
        <v>#N/A</v>
      </c>
      <c r="K163" s="68" t="e">
        <f>NA()</f>
        <v>#N/A</v>
      </c>
      <c r="L163" s="68" t="e">
        <f>NA()</f>
        <v>#N/A</v>
      </c>
      <c r="M163" s="68" t="e">
        <f>NA()</f>
        <v>#N/A</v>
      </c>
      <c r="N163" s="68" t="e">
        <f>NA()</f>
        <v>#N/A</v>
      </c>
      <c r="O163" s="67">
        <v>7561.666666666667</v>
      </c>
      <c r="P163" s="67">
        <v>6480.0000000000009</v>
      </c>
      <c r="Q163" s="67">
        <v>6861.666666666667</v>
      </c>
      <c r="R163" s="67">
        <v>5471.6666666666661</v>
      </c>
      <c r="S163" s="67">
        <v>5944.9999999999991</v>
      </c>
      <c r="T163" s="67">
        <v>6585</v>
      </c>
      <c r="U163" s="67">
        <v>6078.3333333333339</v>
      </c>
      <c r="V163" s="67">
        <v>5486.6666666666661</v>
      </c>
      <c r="W163" s="67">
        <v>5975.0000000000009</v>
      </c>
      <c r="X163" s="67">
        <v>6550</v>
      </c>
      <c r="Y163" s="67">
        <v>5963.333333333333</v>
      </c>
      <c r="Z163" s="67">
        <v>6680</v>
      </c>
      <c r="AA163" s="67">
        <v>7816.6666666666661</v>
      </c>
      <c r="AB163" s="67">
        <v>7076.6666666666661</v>
      </c>
      <c r="AC163" s="67">
        <v>7875</v>
      </c>
      <c r="AD163" s="67">
        <v>5820.0000000000009</v>
      </c>
      <c r="AE163" s="68" t="e">
        <f>NA()</f>
        <v>#N/A</v>
      </c>
      <c r="AF163" s="68" t="e">
        <f>NA()</f>
        <v>#N/A</v>
      </c>
      <c r="AG163" s="68" t="e">
        <f>NA()</f>
        <v>#N/A</v>
      </c>
      <c r="AH163" s="68" t="e">
        <f>NA()</f>
        <v>#N/A</v>
      </c>
      <c r="AI163" s="68" t="e">
        <f>NA()</f>
        <v>#N/A</v>
      </c>
      <c r="AJ163" s="68" t="e">
        <f>NA()</f>
        <v>#N/A</v>
      </c>
      <c r="AK163" s="68" t="e">
        <f>NA()</f>
        <v>#N/A</v>
      </c>
      <c r="AL163" s="68" t="e">
        <f>NA()</f>
        <v>#N/A</v>
      </c>
      <c r="AM163" s="68" t="e">
        <f>NA()</f>
        <v>#N/A</v>
      </c>
      <c r="AN163" s="68" t="e">
        <f>NA()</f>
        <v>#N/A</v>
      </c>
      <c r="AO163" s="68" t="e">
        <f>NA()</f>
        <v>#N/A</v>
      </c>
      <c r="AP163" s="63"/>
    </row>
    <row r="164" spans="2:42" x14ac:dyDescent="0.25">
      <c r="B164" s="64"/>
      <c r="C164" s="65"/>
      <c r="D164" s="66" t="s">
        <v>772</v>
      </c>
      <c r="E164" s="67" t="s">
        <v>501</v>
      </c>
      <c r="F164" s="68" t="e">
        <f>NA()</f>
        <v>#N/A</v>
      </c>
      <c r="G164" s="68" t="e">
        <f>NA()</f>
        <v>#N/A</v>
      </c>
      <c r="H164" s="68" t="e">
        <f>NA()</f>
        <v>#N/A</v>
      </c>
      <c r="I164" s="68" t="e">
        <f>NA()</f>
        <v>#N/A</v>
      </c>
      <c r="J164" s="68" t="e">
        <f>NA()</f>
        <v>#N/A</v>
      </c>
      <c r="K164" s="68" t="e">
        <f>NA()</f>
        <v>#N/A</v>
      </c>
      <c r="L164" s="68" t="e">
        <f>NA()</f>
        <v>#N/A</v>
      </c>
      <c r="M164" s="68" t="e">
        <f>NA()</f>
        <v>#N/A</v>
      </c>
      <c r="N164" s="68" t="e">
        <f>NA()</f>
        <v>#N/A</v>
      </c>
      <c r="O164" s="67">
        <v>15150</v>
      </c>
      <c r="P164" s="67">
        <v>13615</v>
      </c>
      <c r="Q164" s="67">
        <v>13981.666666666668</v>
      </c>
      <c r="R164" s="67">
        <v>11920</v>
      </c>
      <c r="S164" s="67">
        <v>13098.333333333334</v>
      </c>
      <c r="T164" s="67">
        <v>13245</v>
      </c>
      <c r="U164" s="67">
        <v>13041.666666666666</v>
      </c>
      <c r="V164" s="67">
        <v>13093.333333333334</v>
      </c>
      <c r="W164" s="67">
        <v>13690</v>
      </c>
      <c r="X164" s="67">
        <v>14068.333333333334</v>
      </c>
      <c r="Y164" s="67">
        <v>15026.666666666666</v>
      </c>
      <c r="Z164" s="67">
        <v>13446.666666666666</v>
      </c>
      <c r="AA164" s="67">
        <v>14265.000000000002</v>
      </c>
      <c r="AB164" s="67">
        <v>13173.333333333334</v>
      </c>
      <c r="AC164" s="67">
        <v>14580</v>
      </c>
      <c r="AD164" s="67">
        <v>11070</v>
      </c>
      <c r="AE164" s="68" t="e">
        <f>NA()</f>
        <v>#N/A</v>
      </c>
      <c r="AF164" s="68" t="e">
        <f>NA()</f>
        <v>#N/A</v>
      </c>
      <c r="AG164" s="68" t="e">
        <f>NA()</f>
        <v>#N/A</v>
      </c>
      <c r="AH164" s="68" t="e">
        <f>NA()</f>
        <v>#N/A</v>
      </c>
      <c r="AI164" s="68" t="e">
        <f>NA()</f>
        <v>#N/A</v>
      </c>
      <c r="AJ164" s="68" t="e">
        <f>NA()</f>
        <v>#N/A</v>
      </c>
      <c r="AK164" s="68" t="e">
        <f>NA()</f>
        <v>#N/A</v>
      </c>
      <c r="AL164" s="68" t="e">
        <f>NA()</f>
        <v>#N/A</v>
      </c>
      <c r="AM164" s="68" t="e">
        <f>NA()</f>
        <v>#N/A</v>
      </c>
      <c r="AN164" s="68" t="e">
        <f>NA()</f>
        <v>#N/A</v>
      </c>
      <c r="AO164" s="68" t="e">
        <f>NA()</f>
        <v>#N/A</v>
      </c>
      <c r="AP164" s="63"/>
    </row>
    <row r="165" spans="2:42" x14ac:dyDescent="0.25">
      <c r="B165" s="64"/>
      <c r="C165" s="65"/>
      <c r="D165" s="66" t="s">
        <v>339</v>
      </c>
      <c r="E165" s="67" t="s">
        <v>502</v>
      </c>
      <c r="F165" s="68" t="e">
        <f>NA()</f>
        <v>#N/A</v>
      </c>
      <c r="G165" s="68" t="e">
        <f>NA()</f>
        <v>#N/A</v>
      </c>
      <c r="H165" s="68" t="e">
        <f>NA()</f>
        <v>#N/A</v>
      </c>
      <c r="I165" s="68" t="e">
        <f>NA()</f>
        <v>#N/A</v>
      </c>
      <c r="J165" s="68" t="e">
        <f>NA()</f>
        <v>#N/A</v>
      </c>
      <c r="K165" s="68" t="e">
        <f>NA()</f>
        <v>#N/A</v>
      </c>
      <c r="L165" s="68" t="e">
        <f>NA()</f>
        <v>#N/A</v>
      </c>
      <c r="M165" s="68" t="e">
        <f>NA()</f>
        <v>#N/A</v>
      </c>
      <c r="N165" s="68" t="e">
        <f>NA()</f>
        <v>#N/A</v>
      </c>
      <c r="O165" s="67">
        <v>10343.333333333334</v>
      </c>
      <c r="P165" s="67">
        <v>9796.6666666666661</v>
      </c>
      <c r="Q165" s="67">
        <v>10233.333333333334</v>
      </c>
      <c r="R165" s="67">
        <v>8156.6666666666661</v>
      </c>
      <c r="S165" s="67">
        <v>8530</v>
      </c>
      <c r="T165" s="67">
        <v>10450</v>
      </c>
      <c r="U165" s="67">
        <v>10828.333333333332</v>
      </c>
      <c r="V165" s="67">
        <v>11458.333333333334</v>
      </c>
      <c r="W165" s="67">
        <v>11696.666666666666</v>
      </c>
      <c r="X165" s="67">
        <v>12333.333333333334</v>
      </c>
      <c r="Y165" s="67">
        <v>12956.666666666666</v>
      </c>
      <c r="Z165" s="67">
        <v>12871.666666666668</v>
      </c>
      <c r="AA165" s="67">
        <v>13949.999999999998</v>
      </c>
      <c r="AB165" s="67">
        <v>12805.000000000002</v>
      </c>
      <c r="AC165" s="67">
        <v>14494.999999999998</v>
      </c>
      <c r="AD165" s="67">
        <v>11240</v>
      </c>
      <c r="AE165" s="68" t="e">
        <f>NA()</f>
        <v>#N/A</v>
      </c>
      <c r="AF165" s="68" t="e">
        <f>NA()</f>
        <v>#N/A</v>
      </c>
      <c r="AG165" s="68" t="e">
        <f>NA()</f>
        <v>#N/A</v>
      </c>
      <c r="AH165" s="68" t="e">
        <f>NA()</f>
        <v>#N/A</v>
      </c>
      <c r="AI165" s="68" t="e">
        <f>NA()</f>
        <v>#N/A</v>
      </c>
      <c r="AJ165" s="68" t="e">
        <f>NA()</f>
        <v>#N/A</v>
      </c>
      <c r="AK165" s="68" t="e">
        <f>NA()</f>
        <v>#N/A</v>
      </c>
      <c r="AL165" s="68" t="e">
        <f>NA()</f>
        <v>#N/A</v>
      </c>
      <c r="AM165" s="68" t="e">
        <f>NA()</f>
        <v>#N/A</v>
      </c>
      <c r="AN165" s="68" t="e">
        <f>NA()</f>
        <v>#N/A</v>
      </c>
      <c r="AO165" s="68" t="e">
        <f>NA()</f>
        <v>#N/A</v>
      </c>
      <c r="AP165" s="63"/>
    </row>
    <row r="166" spans="2:42" x14ac:dyDescent="0.25">
      <c r="B166" s="64"/>
      <c r="C166" s="65"/>
      <c r="D166" s="66" t="s">
        <v>771</v>
      </c>
      <c r="E166" s="67" t="s">
        <v>503</v>
      </c>
      <c r="F166" s="68" t="e">
        <f>NA()</f>
        <v>#N/A</v>
      </c>
      <c r="G166" s="68" t="e">
        <f>NA()</f>
        <v>#N/A</v>
      </c>
      <c r="H166" s="68" t="e">
        <f>NA()</f>
        <v>#N/A</v>
      </c>
      <c r="I166" s="68" t="e">
        <f>NA()</f>
        <v>#N/A</v>
      </c>
      <c r="J166" s="68" t="e">
        <f>NA()</f>
        <v>#N/A</v>
      </c>
      <c r="K166" s="68" t="e">
        <f>NA()</f>
        <v>#N/A</v>
      </c>
      <c r="L166" s="68" t="e">
        <f>NA()</f>
        <v>#N/A</v>
      </c>
      <c r="M166" s="68" t="e">
        <f>NA()</f>
        <v>#N/A</v>
      </c>
      <c r="N166" s="68" t="e">
        <f>NA()</f>
        <v>#N/A</v>
      </c>
      <c r="O166" s="67">
        <v>10331.666666666666</v>
      </c>
      <c r="P166" s="67">
        <v>9293.3333333333339</v>
      </c>
      <c r="Q166" s="67">
        <v>11173.333333333334</v>
      </c>
      <c r="R166" s="67">
        <v>8626.6666666666679</v>
      </c>
      <c r="S166" s="67">
        <v>8275</v>
      </c>
      <c r="T166" s="67">
        <v>8510</v>
      </c>
      <c r="U166" s="67">
        <v>8545</v>
      </c>
      <c r="V166" s="67">
        <v>9361.6666666666661</v>
      </c>
      <c r="W166" s="67">
        <v>8076.666666666667</v>
      </c>
      <c r="X166" s="67">
        <v>9105</v>
      </c>
      <c r="Y166" s="67">
        <v>10765</v>
      </c>
      <c r="Z166" s="67">
        <v>8936.6666666666679</v>
      </c>
      <c r="AA166" s="67">
        <v>9576.6666666666661</v>
      </c>
      <c r="AB166" s="67">
        <v>9751.6666666666661</v>
      </c>
      <c r="AC166" s="67">
        <v>11275</v>
      </c>
      <c r="AD166" s="67">
        <v>8296.6666666666679</v>
      </c>
      <c r="AE166" s="68" t="e">
        <f>NA()</f>
        <v>#N/A</v>
      </c>
      <c r="AF166" s="68" t="e">
        <f>NA()</f>
        <v>#N/A</v>
      </c>
      <c r="AG166" s="68" t="e">
        <f>NA()</f>
        <v>#N/A</v>
      </c>
      <c r="AH166" s="68" t="e">
        <f>NA()</f>
        <v>#N/A</v>
      </c>
      <c r="AI166" s="68" t="e">
        <f>NA()</f>
        <v>#N/A</v>
      </c>
      <c r="AJ166" s="68" t="e">
        <f>NA()</f>
        <v>#N/A</v>
      </c>
      <c r="AK166" s="68" t="e">
        <f>NA()</f>
        <v>#N/A</v>
      </c>
      <c r="AL166" s="68" t="e">
        <f>NA()</f>
        <v>#N/A</v>
      </c>
      <c r="AM166" s="68" t="e">
        <f>NA()</f>
        <v>#N/A</v>
      </c>
      <c r="AN166" s="68" t="e">
        <f>NA()</f>
        <v>#N/A</v>
      </c>
      <c r="AO166" s="68" t="e">
        <f>NA()</f>
        <v>#N/A</v>
      </c>
      <c r="AP166" s="63"/>
    </row>
    <row r="167" spans="2:42" x14ac:dyDescent="0.25">
      <c r="B167" s="64"/>
      <c r="C167" s="65"/>
      <c r="D167" s="66" t="s">
        <v>340</v>
      </c>
      <c r="E167" s="67" t="s">
        <v>504</v>
      </c>
      <c r="F167" s="68" t="e">
        <f>NA()</f>
        <v>#N/A</v>
      </c>
      <c r="G167" s="68" t="e">
        <f>NA()</f>
        <v>#N/A</v>
      </c>
      <c r="H167" s="68" t="e">
        <f>NA()</f>
        <v>#N/A</v>
      </c>
      <c r="I167" s="68" t="e">
        <f>NA()</f>
        <v>#N/A</v>
      </c>
      <c r="J167" s="68" t="e">
        <f>NA()</f>
        <v>#N/A</v>
      </c>
      <c r="K167" s="68" t="e">
        <f>NA()</f>
        <v>#N/A</v>
      </c>
      <c r="L167" s="68" t="e">
        <f>NA()</f>
        <v>#N/A</v>
      </c>
      <c r="M167" s="68" t="e">
        <f>NA()</f>
        <v>#N/A</v>
      </c>
      <c r="N167" s="68" t="e">
        <f>NA()</f>
        <v>#N/A</v>
      </c>
      <c r="O167" s="67">
        <v>12408.333333333332</v>
      </c>
      <c r="P167" s="67">
        <v>12095</v>
      </c>
      <c r="Q167" s="67">
        <v>12956.666666666666</v>
      </c>
      <c r="R167" s="67">
        <v>10008.333333333334</v>
      </c>
      <c r="S167" s="67">
        <v>10283.333333333332</v>
      </c>
      <c r="T167" s="67">
        <v>11581.666666666666</v>
      </c>
      <c r="U167" s="67">
        <v>11378.333333333334</v>
      </c>
      <c r="V167" s="67">
        <v>11495</v>
      </c>
      <c r="W167" s="67">
        <v>12445</v>
      </c>
      <c r="X167" s="67">
        <v>13110</v>
      </c>
      <c r="Y167" s="67">
        <v>13845</v>
      </c>
      <c r="Z167" s="67">
        <v>11010</v>
      </c>
      <c r="AA167" s="67">
        <v>14851.666666666666</v>
      </c>
      <c r="AB167" s="67">
        <v>13275</v>
      </c>
      <c r="AC167" s="67">
        <v>13203.333333333332</v>
      </c>
      <c r="AD167" s="67">
        <v>5731.666666666667</v>
      </c>
      <c r="AE167" s="68" t="e">
        <f>NA()</f>
        <v>#N/A</v>
      </c>
      <c r="AF167" s="68" t="e">
        <f>NA()</f>
        <v>#N/A</v>
      </c>
      <c r="AG167" s="68" t="e">
        <f>NA()</f>
        <v>#N/A</v>
      </c>
      <c r="AH167" s="68" t="e">
        <f>NA()</f>
        <v>#N/A</v>
      </c>
      <c r="AI167" s="68" t="e">
        <f>NA()</f>
        <v>#N/A</v>
      </c>
      <c r="AJ167" s="68" t="e">
        <f>NA()</f>
        <v>#N/A</v>
      </c>
      <c r="AK167" s="68" t="e">
        <f>NA()</f>
        <v>#N/A</v>
      </c>
      <c r="AL167" s="68" t="e">
        <f>NA()</f>
        <v>#N/A</v>
      </c>
      <c r="AM167" s="68" t="e">
        <f>NA()</f>
        <v>#N/A</v>
      </c>
      <c r="AN167" s="68" t="e">
        <f>NA()</f>
        <v>#N/A</v>
      </c>
      <c r="AO167" s="68" t="e">
        <f>NA()</f>
        <v>#N/A</v>
      </c>
      <c r="AP167" s="63"/>
    </row>
    <row r="168" spans="2:42" x14ac:dyDescent="0.25">
      <c r="B168" s="64"/>
      <c r="C168" s="65"/>
      <c r="D168" s="66" t="s">
        <v>770</v>
      </c>
      <c r="E168" s="67" t="s">
        <v>505</v>
      </c>
      <c r="F168" s="68" t="e">
        <f>NA()</f>
        <v>#N/A</v>
      </c>
      <c r="G168" s="68" t="e">
        <f>NA()</f>
        <v>#N/A</v>
      </c>
      <c r="H168" s="68" t="e">
        <f>NA()</f>
        <v>#N/A</v>
      </c>
      <c r="I168" s="68" t="e">
        <f>NA()</f>
        <v>#N/A</v>
      </c>
      <c r="J168" s="68" t="e">
        <f>NA()</f>
        <v>#N/A</v>
      </c>
      <c r="K168" s="68" t="e">
        <f>NA()</f>
        <v>#N/A</v>
      </c>
      <c r="L168" s="68" t="e">
        <f>NA()</f>
        <v>#N/A</v>
      </c>
      <c r="M168" s="68" t="e">
        <f>NA()</f>
        <v>#N/A</v>
      </c>
      <c r="N168" s="68" t="e">
        <f>NA()</f>
        <v>#N/A</v>
      </c>
      <c r="O168" s="67">
        <v>8523.3333333333321</v>
      </c>
      <c r="P168" s="67">
        <v>6946.666666666667</v>
      </c>
      <c r="Q168" s="67">
        <v>9028.3333333333321</v>
      </c>
      <c r="R168" s="67">
        <v>6795</v>
      </c>
      <c r="S168" s="67">
        <v>8941.6666666666661</v>
      </c>
      <c r="T168" s="67">
        <v>9626.6666666666679</v>
      </c>
      <c r="U168" s="67">
        <v>9415</v>
      </c>
      <c r="V168" s="67">
        <v>8910</v>
      </c>
      <c r="W168" s="67">
        <v>10031.666666666666</v>
      </c>
      <c r="X168" s="67">
        <v>11393.333333333332</v>
      </c>
      <c r="Y168" s="67">
        <v>11526.666666666666</v>
      </c>
      <c r="Z168" s="67">
        <v>8515</v>
      </c>
      <c r="AA168" s="67">
        <v>9236.6666666666661</v>
      </c>
      <c r="AB168" s="67">
        <v>8955</v>
      </c>
      <c r="AC168" s="67">
        <v>10336.666666666668</v>
      </c>
      <c r="AD168" s="67">
        <v>7838.333333333333</v>
      </c>
      <c r="AE168" s="68" t="e">
        <f>NA()</f>
        <v>#N/A</v>
      </c>
      <c r="AF168" s="68" t="e">
        <f>NA()</f>
        <v>#N/A</v>
      </c>
      <c r="AG168" s="68" t="e">
        <f>NA()</f>
        <v>#N/A</v>
      </c>
      <c r="AH168" s="68" t="e">
        <f>NA()</f>
        <v>#N/A</v>
      </c>
      <c r="AI168" s="68" t="e">
        <f>NA()</f>
        <v>#N/A</v>
      </c>
      <c r="AJ168" s="68" t="e">
        <f>NA()</f>
        <v>#N/A</v>
      </c>
      <c r="AK168" s="68" t="e">
        <f>NA()</f>
        <v>#N/A</v>
      </c>
      <c r="AL168" s="68" t="e">
        <f>NA()</f>
        <v>#N/A</v>
      </c>
      <c r="AM168" s="68" t="e">
        <f>NA()</f>
        <v>#N/A</v>
      </c>
      <c r="AN168" s="68" t="e">
        <f>NA()</f>
        <v>#N/A</v>
      </c>
      <c r="AO168" s="68" t="e">
        <f>NA()</f>
        <v>#N/A</v>
      </c>
      <c r="AP168" s="63"/>
    </row>
    <row r="169" spans="2:42" x14ac:dyDescent="0.25">
      <c r="B169" s="64"/>
      <c r="C169" s="65"/>
      <c r="D169" s="66" t="s">
        <v>341</v>
      </c>
      <c r="E169" s="67" t="s">
        <v>506</v>
      </c>
      <c r="F169" s="68" t="e">
        <f>NA()</f>
        <v>#N/A</v>
      </c>
      <c r="G169" s="68" t="e">
        <f>NA()</f>
        <v>#N/A</v>
      </c>
      <c r="H169" s="68" t="e">
        <f>NA()</f>
        <v>#N/A</v>
      </c>
      <c r="I169" s="68" t="e">
        <f>NA()</f>
        <v>#N/A</v>
      </c>
      <c r="J169" s="68" t="e">
        <f>NA()</f>
        <v>#N/A</v>
      </c>
      <c r="K169" s="68" t="e">
        <f>NA()</f>
        <v>#N/A</v>
      </c>
      <c r="L169" s="68" t="e">
        <f>NA()</f>
        <v>#N/A</v>
      </c>
      <c r="M169" s="68" t="e">
        <f>NA()</f>
        <v>#N/A</v>
      </c>
      <c r="N169" s="68" t="e">
        <f>NA()</f>
        <v>#N/A</v>
      </c>
      <c r="O169" s="67">
        <v>7330</v>
      </c>
      <c r="P169" s="67">
        <v>6805</v>
      </c>
      <c r="Q169" s="67">
        <v>8011.6666666666661</v>
      </c>
      <c r="R169" s="67">
        <v>6221.6666666666661</v>
      </c>
      <c r="S169" s="67">
        <v>6798.333333333333</v>
      </c>
      <c r="T169" s="67">
        <v>6931.6666666666661</v>
      </c>
      <c r="U169" s="67">
        <v>6803.333333333333</v>
      </c>
      <c r="V169" s="67">
        <v>6468.333333333333</v>
      </c>
      <c r="W169" s="67">
        <v>6471.666666666667</v>
      </c>
      <c r="X169" s="67">
        <v>6465</v>
      </c>
      <c r="Y169" s="67">
        <v>6298.333333333333</v>
      </c>
      <c r="Z169" s="67">
        <v>5155</v>
      </c>
      <c r="AA169" s="67">
        <v>6591.6666666666661</v>
      </c>
      <c r="AB169" s="67">
        <v>5500</v>
      </c>
      <c r="AC169" s="67">
        <v>5996.6666666666661</v>
      </c>
      <c r="AD169" s="67">
        <v>5363.3333333333339</v>
      </c>
      <c r="AE169" s="68" t="e">
        <f>NA()</f>
        <v>#N/A</v>
      </c>
      <c r="AF169" s="68" t="e">
        <f>NA()</f>
        <v>#N/A</v>
      </c>
      <c r="AG169" s="68" t="e">
        <f>NA()</f>
        <v>#N/A</v>
      </c>
      <c r="AH169" s="68" t="e">
        <f>NA()</f>
        <v>#N/A</v>
      </c>
      <c r="AI169" s="68" t="e">
        <f>NA()</f>
        <v>#N/A</v>
      </c>
      <c r="AJ169" s="68" t="e">
        <f>NA()</f>
        <v>#N/A</v>
      </c>
      <c r="AK169" s="68" t="e">
        <f>NA()</f>
        <v>#N/A</v>
      </c>
      <c r="AL169" s="68" t="e">
        <f>NA()</f>
        <v>#N/A</v>
      </c>
      <c r="AM169" s="68" t="e">
        <f>NA()</f>
        <v>#N/A</v>
      </c>
      <c r="AN169" s="68" t="e">
        <f>NA()</f>
        <v>#N/A</v>
      </c>
      <c r="AO169" s="68" t="e">
        <f>NA()</f>
        <v>#N/A</v>
      </c>
      <c r="AP169" s="63"/>
    </row>
    <row r="170" spans="2:42" x14ac:dyDescent="0.25">
      <c r="B170" s="64"/>
      <c r="C170" s="65"/>
      <c r="D170" s="66" t="s">
        <v>778</v>
      </c>
      <c r="E170" s="67" t="s">
        <v>507</v>
      </c>
      <c r="F170" s="68" t="e">
        <f>NA()</f>
        <v>#N/A</v>
      </c>
      <c r="G170" s="68" t="e">
        <f>NA()</f>
        <v>#N/A</v>
      </c>
      <c r="H170" s="68" t="e">
        <f>NA()</f>
        <v>#N/A</v>
      </c>
      <c r="I170" s="68" t="e">
        <f>NA()</f>
        <v>#N/A</v>
      </c>
      <c r="J170" s="68" t="e">
        <f>NA()</f>
        <v>#N/A</v>
      </c>
      <c r="K170" s="68" t="e">
        <f>NA()</f>
        <v>#N/A</v>
      </c>
      <c r="L170" s="68" t="e">
        <f>NA()</f>
        <v>#N/A</v>
      </c>
      <c r="M170" s="68" t="e">
        <f>NA()</f>
        <v>#N/A</v>
      </c>
      <c r="N170" s="68" t="e">
        <f>NA()</f>
        <v>#N/A</v>
      </c>
      <c r="O170" s="67">
        <v>9690</v>
      </c>
      <c r="P170" s="67">
        <v>9751.6666666666661</v>
      </c>
      <c r="Q170" s="67">
        <v>10560</v>
      </c>
      <c r="R170" s="67">
        <v>8751.6666666666679</v>
      </c>
      <c r="S170" s="67">
        <v>10150</v>
      </c>
      <c r="T170" s="67">
        <v>11356.666666666668</v>
      </c>
      <c r="U170" s="67">
        <v>10863.333333333334</v>
      </c>
      <c r="V170" s="67">
        <v>11943.333333333334</v>
      </c>
      <c r="W170" s="67">
        <v>13150</v>
      </c>
      <c r="X170" s="67">
        <v>17906.666666666668</v>
      </c>
      <c r="Y170" s="67">
        <v>8106.6666666666661</v>
      </c>
      <c r="Z170" s="67">
        <v>1.6666666666666667</v>
      </c>
      <c r="AA170" s="67"/>
      <c r="AB170" s="67">
        <v>166.66666666666666</v>
      </c>
      <c r="AC170" s="67">
        <v>6600</v>
      </c>
      <c r="AD170" s="67">
        <v>5280</v>
      </c>
      <c r="AE170" s="68" t="e">
        <f>NA()</f>
        <v>#N/A</v>
      </c>
      <c r="AF170" s="68" t="e">
        <f>NA()</f>
        <v>#N/A</v>
      </c>
      <c r="AG170" s="68" t="e">
        <f>NA()</f>
        <v>#N/A</v>
      </c>
      <c r="AH170" s="68" t="e">
        <f>NA()</f>
        <v>#N/A</v>
      </c>
      <c r="AI170" s="68" t="e">
        <f>NA()</f>
        <v>#N/A</v>
      </c>
      <c r="AJ170" s="68" t="e">
        <f>NA()</f>
        <v>#N/A</v>
      </c>
      <c r="AK170" s="68" t="e">
        <f>NA()</f>
        <v>#N/A</v>
      </c>
      <c r="AL170" s="68" t="e">
        <f>NA()</f>
        <v>#N/A</v>
      </c>
      <c r="AM170" s="68" t="e">
        <f>NA()</f>
        <v>#N/A</v>
      </c>
      <c r="AN170" s="68" t="e">
        <f>NA()</f>
        <v>#N/A</v>
      </c>
      <c r="AO170" s="68" t="e">
        <f>NA()</f>
        <v>#N/A</v>
      </c>
      <c r="AP170" s="63"/>
    </row>
    <row r="171" spans="2:42" x14ac:dyDescent="0.25">
      <c r="B171" s="64"/>
      <c r="C171" s="65"/>
      <c r="D171" s="66" t="s">
        <v>342</v>
      </c>
      <c r="E171" s="67" t="s">
        <v>508</v>
      </c>
      <c r="F171" s="68" t="e">
        <f>NA()</f>
        <v>#N/A</v>
      </c>
      <c r="G171" s="68" t="e">
        <f>NA()</f>
        <v>#N/A</v>
      </c>
      <c r="H171" s="68" t="e">
        <f>NA()</f>
        <v>#N/A</v>
      </c>
      <c r="I171" s="68" t="e">
        <f>NA()</f>
        <v>#N/A</v>
      </c>
      <c r="J171" s="68" t="e">
        <f>NA()</f>
        <v>#N/A</v>
      </c>
      <c r="K171" s="68" t="e">
        <f>NA()</f>
        <v>#N/A</v>
      </c>
      <c r="L171" s="68" t="e">
        <f>NA()</f>
        <v>#N/A</v>
      </c>
      <c r="M171" s="68" t="e">
        <f>NA()</f>
        <v>#N/A</v>
      </c>
      <c r="N171" s="68" t="e">
        <f>NA()</f>
        <v>#N/A</v>
      </c>
      <c r="O171" s="67">
        <v>16063.333333333332</v>
      </c>
      <c r="P171" s="67">
        <v>15854.999999999998</v>
      </c>
      <c r="Q171" s="67">
        <v>17893.333333333336</v>
      </c>
      <c r="R171" s="67">
        <v>14058.333333333332</v>
      </c>
      <c r="S171" s="67">
        <v>14481.666666666666</v>
      </c>
      <c r="T171" s="67">
        <v>14895</v>
      </c>
      <c r="U171" s="67">
        <v>13520</v>
      </c>
      <c r="V171" s="67">
        <v>13943.333333333332</v>
      </c>
      <c r="W171" s="67">
        <v>13876.666666666666</v>
      </c>
      <c r="X171" s="67">
        <v>15093.333333333334</v>
      </c>
      <c r="Y171" s="67">
        <v>14576.666666666666</v>
      </c>
      <c r="Z171" s="67">
        <v>13193.333333333334</v>
      </c>
      <c r="AA171" s="67">
        <v>15101.666666666666</v>
      </c>
      <c r="AB171" s="67">
        <v>14233.333333333332</v>
      </c>
      <c r="AC171" s="67">
        <v>17055</v>
      </c>
      <c r="AD171" s="67">
        <v>13336.666666666668</v>
      </c>
      <c r="AE171" s="68" t="e">
        <f>NA()</f>
        <v>#N/A</v>
      </c>
      <c r="AF171" s="68" t="e">
        <f>NA()</f>
        <v>#N/A</v>
      </c>
      <c r="AG171" s="68" t="e">
        <f>NA()</f>
        <v>#N/A</v>
      </c>
      <c r="AH171" s="68" t="e">
        <f>NA()</f>
        <v>#N/A</v>
      </c>
      <c r="AI171" s="68" t="e">
        <f>NA()</f>
        <v>#N/A</v>
      </c>
      <c r="AJ171" s="68" t="e">
        <f>NA()</f>
        <v>#N/A</v>
      </c>
      <c r="AK171" s="68" t="e">
        <f>NA()</f>
        <v>#N/A</v>
      </c>
      <c r="AL171" s="68" t="e">
        <f>NA()</f>
        <v>#N/A</v>
      </c>
      <c r="AM171" s="68" t="e">
        <f>NA()</f>
        <v>#N/A</v>
      </c>
      <c r="AN171" s="68" t="e">
        <f>NA()</f>
        <v>#N/A</v>
      </c>
      <c r="AO171" s="68" t="e">
        <f>NA()</f>
        <v>#N/A</v>
      </c>
      <c r="AP171" s="63"/>
    </row>
    <row r="172" spans="2:42" x14ac:dyDescent="0.25">
      <c r="B172" s="64"/>
      <c r="C172" s="65"/>
      <c r="D172" s="66" t="s">
        <v>343</v>
      </c>
      <c r="E172" s="67" t="s">
        <v>509</v>
      </c>
      <c r="F172" s="68" t="e">
        <f>NA()</f>
        <v>#N/A</v>
      </c>
      <c r="G172" s="68" t="e">
        <f>NA()</f>
        <v>#N/A</v>
      </c>
      <c r="H172" s="68" t="e">
        <f>NA()</f>
        <v>#N/A</v>
      </c>
      <c r="I172" s="68" t="e">
        <f>NA()</f>
        <v>#N/A</v>
      </c>
      <c r="J172" s="68" t="e">
        <f>NA()</f>
        <v>#N/A</v>
      </c>
      <c r="K172" s="68" t="e">
        <f>NA()</f>
        <v>#N/A</v>
      </c>
      <c r="L172" s="68" t="e">
        <f>NA()</f>
        <v>#N/A</v>
      </c>
      <c r="M172" s="68" t="e">
        <f>NA()</f>
        <v>#N/A</v>
      </c>
      <c r="N172" s="68" t="e">
        <f>NA()</f>
        <v>#N/A</v>
      </c>
      <c r="O172" s="67">
        <v>7139.9999999999991</v>
      </c>
      <c r="P172" s="67">
        <v>7068.3333333333339</v>
      </c>
      <c r="Q172" s="67">
        <v>7658.333333333333</v>
      </c>
      <c r="R172" s="67">
        <v>6653.333333333333</v>
      </c>
      <c r="S172" s="67">
        <v>7158.333333333333</v>
      </c>
      <c r="T172" s="67">
        <v>7100</v>
      </c>
      <c r="U172" s="67">
        <v>7338.333333333333</v>
      </c>
      <c r="V172" s="67">
        <v>6731.666666666667</v>
      </c>
      <c r="W172" s="67">
        <v>7386.666666666667</v>
      </c>
      <c r="X172" s="67">
        <v>7228.333333333333</v>
      </c>
      <c r="Y172" s="67">
        <v>7071.666666666667</v>
      </c>
      <c r="Z172" s="67">
        <v>6400</v>
      </c>
      <c r="AA172" s="67">
        <v>6990</v>
      </c>
      <c r="AB172" s="67">
        <v>6253.3333333333339</v>
      </c>
      <c r="AC172" s="67">
        <v>8000</v>
      </c>
      <c r="AD172" s="67">
        <v>5815</v>
      </c>
      <c r="AE172" s="68" t="e">
        <f>NA()</f>
        <v>#N/A</v>
      </c>
      <c r="AF172" s="68" t="e">
        <f>NA()</f>
        <v>#N/A</v>
      </c>
      <c r="AG172" s="68" t="e">
        <f>NA()</f>
        <v>#N/A</v>
      </c>
      <c r="AH172" s="68" t="e">
        <f>NA()</f>
        <v>#N/A</v>
      </c>
      <c r="AI172" s="68" t="e">
        <f>NA()</f>
        <v>#N/A</v>
      </c>
      <c r="AJ172" s="68" t="e">
        <f>NA()</f>
        <v>#N/A</v>
      </c>
      <c r="AK172" s="68" t="e">
        <f>NA()</f>
        <v>#N/A</v>
      </c>
      <c r="AL172" s="68" t="e">
        <f>NA()</f>
        <v>#N/A</v>
      </c>
      <c r="AM172" s="68" t="e">
        <f>NA()</f>
        <v>#N/A</v>
      </c>
      <c r="AN172" s="68" t="e">
        <f>NA()</f>
        <v>#N/A</v>
      </c>
      <c r="AO172" s="68" t="e">
        <f>NA()</f>
        <v>#N/A</v>
      </c>
      <c r="AP172" s="63"/>
    </row>
    <row r="173" spans="2:42" x14ac:dyDescent="0.25">
      <c r="B173" s="64"/>
      <c r="C173" s="65"/>
      <c r="D173" s="66" t="s">
        <v>344</v>
      </c>
      <c r="E173" s="67" t="s">
        <v>510</v>
      </c>
      <c r="F173" s="68" t="e">
        <f>NA()</f>
        <v>#N/A</v>
      </c>
      <c r="G173" s="68" t="e">
        <f>NA()</f>
        <v>#N/A</v>
      </c>
      <c r="H173" s="68" t="e">
        <f>NA()</f>
        <v>#N/A</v>
      </c>
      <c r="I173" s="68" t="e">
        <f>NA()</f>
        <v>#N/A</v>
      </c>
      <c r="J173" s="68" t="e">
        <f>NA()</f>
        <v>#N/A</v>
      </c>
      <c r="K173" s="68" t="e">
        <f>NA()</f>
        <v>#N/A</v>
      </c>
      <c r="L173" s="68" t="e">
        <f>NA()</f>
        <v>#N/A</v>
      </c>
      <c r="M173" s="68" t="e">
        <f>NA()</f>
        <v>#N/A</v>
      </c>
      <c r="N173" s="68" t="e">
        <f>NA()</f>
        <v>#N/A</v>
      </c>
      <c r="O173" s="67">
        <v>11666.666666666668</v>
      </c>
      <c r="P173" s="67">
        <v>11903.333333333334</v>
      </c>
      <c r="Q173" s="67">
        <v>13858.333333333334</v>
      </c>
      <c r="R173" s="67">
        <v>9695</v>
      </c>
      <c r="S173" s="67">
        <v>10490</v>
      </c>
      <c r="T173" s="67">
        <v>13808.333333333332</v>
      </c>
      <c r="U173" s="67">
        <v>14501.666666666666</v>
      </c>
      <c r="V173" s="67">
        <v>13156.666666666666</v>
      </c>
      <c r="W173" s="67">
        <v>13636.666666666666</v>
      </c>
      <c r="X173" s="67">
        <v>13208.333333333334</v>
      </c>
      <c r="Y173" s="67">
        <v>13186.666666666668</v>
      </c>
      <c r="Z173" s="67">
        <v>12145.000000000002</v>
      </c>
      <c r="AA173" s="67">
        <v>12925</v>
      </c>
      <c r="AB173" s="67">
        <v>13175.000000000002</v>
      </c>
      <c r="AC173" s="67">
        <v>16080</v>
      </c>
      <c r="AD173" s="67">
        <v>11293.333333333332</v>
      </c>
      <c r="AE173" s="68" t="e">
        <f>NA()</f>
        <v>#N/A</v>
      </c>
      <c r="AF173" s="68" t="e">
        <f>NA()</f>
        <v>#N/A</v>
      </c>
      <c r="AG173" s="68" t="e">
        <f>NA()</f>
        <v>#N/A</v>
      </c>
      <c r="AH173" s="68" t="e">
        <f>NA()</f>
        <v>#N/A</v>
      </c>
      <c r="AI173" s="68" t="e">
        <f>NA()</f>
        <v>#N/A</v>
      </c>
      <c r="AJ173" s="68" t="e">
        <f>NA()</f>
        <v>#N/A</v>
      </c>
      <c r="AK173" s="68" t="e">
        <f>NA()</f>
        <v>#N/A</v>
      </c>
      <c r="AL173" s="68" t="e">
        <f>NA()</f>
        <v>#N/A</v>
      </c>
      <c r="AM173" s="68" t="e">
        <f>NA()</f>
        <v>#N/A</v>
      </c>
      <c r="AN173" s="68" t="e">
        <f>NA()</f>
        <v>#N/A</v>
      </c>
      <c r="AO173" s="68" t="e">
        <f>NA()</f>
        <v>#N/A</v>
      </c>
      <c r="AP173" s="63"/>
    </row>
    <row r="174" spans="2:42" x14ac:dyDescent="0.25">
      <c r="B174" s="64"/>
      <c r="C174" s="65"/>
      <c r="D174" s="66" t="s">
        <v>779</v>
      </c>
      <c r="E174" s="67" t="s">
        <v>511</v>
      </c>
      <c r="F174" s="68" t="e">
        <f>NA()</f>
        <v>#N/A</v>
      </c>
      <c r="G174" s="68" t="e">
        <f>NA()</f>
        <v>#N/A</v>
      </c>
      <c r="H174" s="68" t="e">
        <f>NA()</f>
        <v>#N/A</v>
      </c>
      <c r="I174" s="68" t="e">
        <f>NA()</f>
        <v>#N/A</v>
      </c>
      <c r="J174" s="68" t="e">
        <f>NA()</f>
        <v>#N/A</v>
      </c>
      <c r="K174" s="68" t="e">
        <f>NA()</f>
        <v>#N/A</v>
      </c>
      <c r="L174" s="68" t="e">
        <f>NA()</f>
        <v>#N/A</v>
      </c>
      <c r="M174" s="68" t="e">
        <f>NA()</f>
        <v>#N/A</v>
      </c>
      <c r="N174" s="68" t="e">
        <f>NA()</f>
        <v>#N/A</v>
      </c>
      <c r="O174" s="67">
        <v>10450</v>
      </c>
      <c r="P174" s="67">
        <v>9131.6666666666679</v>
      </c>
      <c r="Q174" s="67">
        <v>8275</v>
      </c>
      <c r="R174" s="67">
        <v>6808.333333333333</v>
      </c>
      <c r="S174" s="67">
        <v>7568.333333333333</v>
      </c>
      <c r="T174" s="67">
        <v>8848.3333333333339</v>
      </c>
      <c r="U174" s="67">
        <v>9466.6666666666661</v>
      </c>
      <c r="V174" s="67">
        <v>10753.333333333334</v>
      </c>
      <c r="W174" s="67">
        <v>15608.333333333334</v>
      </c>
      <c r="X174" s="67">
        <v>17755</v>
      </c>
      <c r="Y174" s="67">
        <v>18636.666666666668</v>
      </c>
      <c r="Z174" s="67">
        <v>12853.333333333332</v>
      </c>
      <c r="AA174" s="67">
        <v>11843.333333333332</v>
      </c>
      <c r="AB174" s="67">
        <v>9030</v>
      </c>
      <c r="AC174" s="67">
        <v>8758.3333333333339</v>
      </c>
      <c r="AD174" s="67">
        <v>8131.666666666667</v>
      </c>
      <c r="AE174" s="68" t="e">
        <f>NA()</f>
        <v>#N/A</v>
      </c>
      <c r="AF174" s="68" t="e">
        <f>NA()</f>
        <v>#N/A</v>
      </c>
      <c r="AG174" s="68" t="e">
        <f>NA()</f>
        <v>#N/A</v>
      </c>
      <c r="AH174" s="68" t="e">
        <f>NA()</f>
        <v>#N/A</v>
      </c>
      <c r="AI174" s="68" t="e">
        <f>NA()</f>
        <v>#N/A</v>
      </c>
      <c r="AJ174" s="68" t="e">
        <f>NA()</f>
        <v>#N/A</v>
      </c>
      <c r="AK174" s="68" t="e">
        <f>NA()</f>
        <v>#N/A</v>
      </c>
      <c r="AL174" s="68" t="e">
        <f>NA()</f>
        <v>#N/A</v>
      </c>
      <c r="AM174" s="68" t="e">
        <f>NA()</f>
        <v>#N/A</v>
      </c>
      <c r="AN174" s="68" t="e">
        <f>NA()</f>
        <v>#N/A</v>
      </c>
      <c r="AO174" s="68" t="e">
        <f>NA()</f>
        <v>#N/A</v>
      </c>
      <c r="AP174" s="63"/>
    </row>
    <row r="175" spans="2:42" x14ac:dyDescent="0.25">
      <c r="B175" s="64"/>
      <c r="C175" s="65"/>
      <c r="D175" s="66" t="s">
        <v>718</v>
      </c>
      <c r="E175" s="67" t="s">
        <v>512</v>
      </c>
      <c r="F175" s="68" t="e">
        <f>NA()</f>
        <v>#N/A</v>
      </c>
      <c r="G175" s="68" t="e">
        <f>NA()</f>
        <v>#N/A</v>
      </c>
      <c r="H175" s="68" t="e">
        <f>NA()</f>
        <v>#N/A</v>
      </c>
      <c r="I175" s="68" t="e">
        <f>NA()</f>
        <v>#N/A</v>
      </c>
      <c r="J175" s="68" t="e">
        <f>NA()</f>
        <v>#N/A</v>
      </c>
      <c r="K175" s="68" t="e">
        <f>NA()</f>
        <v>#N/A</v>
      </c>
      <c r="L175" s="68" t="e">
        <f>NA()</f>
        <v>#N/A</v>
      </c>
      <c r="M175" s="68" t="e">
        <f>NA()</f>
        <v>#N/A</v>
      </c>
      <c r="N175" s="68" t="e">
        <f>NA()</f>
        <v>#N/A</v>
      </c>
      <c r="O175" s="67">
        <v>10296.666666666666</v>
      </c>
      <c r="P175" s="67">
        <v>9326.6666666666679</v>
      </c>
      <c r="Q175" s="67">
        <v>10830</v>
      </c>
      <c r="R175" s="67">
        <v>7708.3333333333339</v>
      </c>
      <c r="S175" s="67">
        <v>8873.3333333333321</v>
      </c>
      <c r="T175" s="67">
        <v>9023.3333333333339</v>
      </c>
      <c r="U175" s="67">
        <v>8541.6666666666661</v>
      </c>
      <c r="V175" s="67">
        <v>7928.333333333333</v>
      </c>
      <c r="W175" s="67">
        <v>8033.333333333333</v>
      </c>
      <c r="X175" s="67">
        <v>8103.333333333333</v>
      </c>
      <c r="Y175" s="67">
        <v>8426.6666666666661</v>
      </c>
      <c r="Z175" s="67">
        <v>8315</v>
      </c>
      <c r="AA175" s="67">
        <v>8925</v>
      </c>
      <c r="AB175" s="67">
        <v>8540</v>
      </c>
      <c r="AC175" s="67">
        <v>9776.6666666666661</v>
      </c>
      <c r="AD175" s="67">
        <v>7613.3333333333339</v>
      </c>
      <c r="AE175" s="68" t="e">
        <f>NA()</f>
        <v>#N/A</v>
      </c>
      <c r="AF175" s="68" t="e">
        <f>NA()</f>
        <v>#N/A</v>
      </c>
      <c r="AG175" s="68" t="e">
        <f>NA()</f>
        <v>#N/A</v>
      </c>
      <c r="AH175" s="68" t="e">
        <f>NA()</f>
        <v>#N/A</v>
      </c>
      <c r="AI175" s="68" t="e">
        <f>NA()</f>
        <v>#N/A</v>
      </c>
      <c r="AJ175" s="68" t="e">
        <f>NA()</f>
        <v>#N/A</v>
      </c>
      <c r="AK175" s="68" t="e">
        <f>NA()</f>
        <v>#N/A</v>
      </c>
      <c r="AL175" s="68" t="e">
        <f>NA()</f>
        <v>#N/A</v>
      </c>
      <c r="AM175" s="68" t="e">
        <f>NA()</f>
        <v>#N/A</v>
      </c>
      <c r="AN175" s="68" t="e">
        <f>NA()</f>
        <v>#N/A</v>
      </c>
      <c r="AO175" s="68" t="e">
        <f>NA()</f>
        <v>#N/A</v>
      </c>
      <c r="AP175" s="63"/>
    </row>
    <row r="176" spans="2:42" x14ac:dyDescent="0.25">
      <c r="B176" s="64"/>
      <c r="C176" s="65"/>
      <c r="D176" s="66" t="s">
        <v>780</v>
      </c>
      <c r="E176" s="67" t="s">
        <v>513</v>
      </c>
      <c r="F176" s="68" t="e">
        <f>NA()</f>
        <v>#N/A</v>
      </c>
      <c r="G176" s="68" t="e">
        <f>NA()</f>
        <v>#N/A</v>
      </c>
      <c r="H176" s="68" t="e">
        <f>NA()</f>
        <v>#N/A</v>
      </c>
      <c r="I176" s="68" t="e">
        <f>NA()</f>
        <v>#N/A</v>
      </c>
      <c r="J176" s="68" t="e">
        <f>NA()</f>
        <v>#N/A</v>
      </c>
      <c r="K176" s="68" t="e">
        <f>NA()</f>
        <v>#N/A</v>
      </c>
      <c r="L176" s="68" t="e">
        <f>NA()</f>
        <v>#N/A</v>
      </c>
      <c r="M176" s="68" t="e">
        <f>NA()</f>
        <v>#N/A</v>
      </c>
      <c r="N176" s="68" t="e">
        <f>NA()</f>
        <v>#N/A</v>
      </c>
      <c r="O176" s="67">
        <v>8690</v>
      </c>
      <c r="P176" s="67">
        <v>5904.9999999999991</v>
      </c>
      <c r="Q176" s="67">
        <v>6498.333333333333</v>
      </c>
      <c r="R176" s="67">
        <v>4635</v>
      </c>
      <c r="S176" s="67">
        <v>5896.666666666667</v>
      </c>
      <c r="T176" s="67">
        <v>6423.333333333333</v>
      </c>
      <c r="U176" s="67">
        <v>7088.3333333333339</v>
      </c>
      <c r="V176" s="67">
        <v>7175</v>
      </c>
      <c r="W176" s="67">
        <v>7505</v>
      </c>
      <c r="X176" s="67">
        <v>8081.666666666667</v>
      </c>
      <c r="Y176" s="67">
        <v>8361.6666666666661</v>
      </c>
      <c r="Z176" s="67">
        <v>7186.666666666667</v>
      </c>
      <c r="AA176" s="67">
        <v>7221.6666666666661</v>
      </c>
      <c r="AB176" s="67">
        <v>2340</v>
      </c>
      <c r="AC176" s="67">
        <v>4223.333333333333</v>
      </c>
      <c r="AD176" s="67">
        <v>4411.666666666667</v>
      </c>
      <c r="AE176" s="68" t="e">
        <f>NA()</f>
        <v>#N/A</v>
      </c>
      <c r="AF176" s="68" t="e">
        <f>NA()</f>
        <v>#N/A</v>
      </c>
      <c r="AG176" s="68" t="e">
        <f>NA()</f>
        <v>#N/A</v>
      </c>
      <c r="AH176" s="68" t="e">
        <f>NA()</f>
        <v>#N/A</v>
      </c>
      <c r="AI176" s="68" t="e">
        <f>NA()</f>
        <v>#N/A</v>
      </c>
      <c r="AJ176" s="68" t="e">
        <f>NA()</f>
        <v>#N/A</v>
      </c>
      <c r="AK176" s="68" t="e">
        <f>NA()</f>
        <v>#N/A</v>
      </c>
      <c r="AL176" s="68" t="e">
        <f>NA()</f>
        <v>#N/A</v>
      </c>
      <c r="AM176" s="68" t="e">
        <f>NA()</f>
        <v>#N/A</v>
      </c>
      <c r="AN176" s="68" t="e">
        <f>NA()</f>
        <v>#N/A</v>
      </c>
      <c r="AO176" s="68" t="e">
        <f>NA()</f>
        <v>#N/A</v>
      </c>
      <c r="AP176" s="63"/>
    </row>
    <row r="177" spans="2:42" x14ac:dyDescent="0.25">
      <c r="B177" s="64"/>
      <c r="C177" s="65"/>
      <c r="D177" s="66" t="s">
        <v>346</v>
      </c>
      <c r="E177" s="67" t="s">
        <v>514</v>
      </c>
      <c r="F177" s="68" t="e">
        <f>NA()</f>
        <v>#N/A</v>
      </c>
      <c r="G177" s="68" t="e">
        <f>NA()</f>
        <v>#N/A</v>
      </c>
      <c r="H177" s="68" t="e">
        <f>NA()</f>
        <v>#N/A</v>
      </c>
      <c r="I177" s="68" t="e">
        <f>NA()</f>
        <v>#N/A</v>
      </c>
      <c r="J177" s="68" t="e">
        <f>NA()</f>
        <v>#N/A</v>
      </c>
      <c r="K177" s="68" t="e">
        <f>NA()</f>
        <v>#N/A</v>
      </c>
      <c r="L177" s="68" t="e">
        <f>NA()</f>
        <v>#N/A</v>
      </c>
      <c r="M177" s="68" t="e">
        <f>NA()</f>
        <v>#N/A</v>
      </c>
      <c r="N177" s="68" t="e">
        <f>NA()</f>
        <v>#N/A</v>
      </c>
      <c r="O177" s="67">
        <v>7045.0000000000009</v>
      </c>
      <c r="P177" s="67">
        <v>6513.3333333333339</v>
      </c>
      <c r="Q177" s="67">
        <v>7808.3333333333339</v>
      </c>
      <c r="R177" s="67">
        <v>5516.666666666667</v>
      </c>
      <c r="S177" s="67">
        <v>5733.333333333333</v>
      </c>
      <c r="T177" s="67">
        <v>6459.9999999999991</v>
      </c>
      <c r="U177" s="67">
        <v>6439.9999999999991</v>
      </c>
      <c r="V177" s="67">
        <v>6778.3333333333339</v>
      </c>
      <c r="W177" s="67">
        <v>4591.666666666667</v>
      </c>
      <c r="X177" s="67">
        <v>6853.3333333333339</v>
      </c>
      <c r="Y177" s="67">
        <v>7556.666666666667</v>
      </c>
      <c r="Z177" s="67">
        <v>5805</v>
      </c>
      <c r="AA177" s="67">
        <v>6705</v>
      </c>
      <c r="AB177" s="67">
        <v>6626.666666666667</v>
      </c>
      <c r="AC177" s="67">
        <v>7973.3333333333339</v>
      </c>
      <c r="AD177" s="67">
        <v>5345</v>
      </c>
      <c r="AE177" s="68" t="e">
        <f>NA()</f>
        <v>#N/A</v>
      </c>
      <c r="AF177" s="68" t="e">
        <f>NA()</f>
        <v>#N/A</v>
      </c>
      <c r="AG177" s="68" t="e">
        <f>NA()</f>
        <v>#N/A</v>
      </c>
      <c r="AH177" s="68" t="e">
        <f>NA()</f>
        <v>#N/A</v>
      </c>
      <c r="AI177" s="68" t="e">
        <f>NA()</f>
        <v>#N/A</v>
      </c>
      <c r="AJ177" s="68" t="e">
        <f>NA()</f>
        <v>#N/A</v>
      </c>
      <c r="AK177" s="68" t="e">
        <f>NA()</f>
        <v>#N/A</v>
      </c>
      <c r="AL177" s="68" t="e">
        <f>NA()</f>
        <v>#N/A</v>
      </c>
      <c r="AM177" s="68" t="e">
        <f>NA()</f>
        <v>#N/A</v>
      </c>
      <c r="AN177" s="68" t="e">
        <f>NA()</f>
        <v>#N/A</v>
      </c>
      <c r="AO177" s="68" t="e">
        <f>NA()</f>
        <v>#N/A</v>
      </c>
      <c r="AP177" s="63"/>
    </row>
    <row r="178" spans="2:42" x14ac:dyDescent="0.25">
      <c r="B178" s="64"/>
      <c r="C178" s="65"/>
      <c r="D178" s="66" t="s">
        <v>781</v>
      </c>
      <c r="E178" s="67" t="s">
        <v>515</v>
      </c>
      <c r="F178" s="68" t="e">
        <f>NA()</f>
        <v>#N/A</v>
      </c>
      <c r="G178" s="68" t="e">
        <f>NA()</f>
        <v>#N/A</v>
      </c>
      <c r="H178" s="68" t="e">
        <f>NA()</f>
        <v>#N/A</v>
      </c>
      <c r="I178" s="68" t="e">
        <f>NA()</f>
        <v>#N/A</v>
      </c>
      <c r="J178" s="68" t="e">
        <f>NA()</f>
        <v>#N/A</v>
      </c>
      <c r="K178" s="68" t="e">
        <f>NA()</f>
        <v>#N/A</v>
      </c>
      <c r="L178" s="68" t="e">
        <f>NA()</f>
        <v>#N/A</v>
      </c>
      <c r="M178" s="68" t="e">
        <f>NA()</f>
        <v>#N/A</v>
      </c>
      <c r="N178" s="68" t="e">
        <f>NA()</f>
        <v>#N/A</v>
      </c>
      <c r="O178" s="67">
        <v>9498.3333333333339</v>
      </c>
      <c r="P178" s="67">
        <v>10076.666666666666</v>
      </c>
      <c r="Q178" s="67">
        <v>11826.666666666666</v>
      </c>
      <c r="R178" s="67">
        <v>9438.3333333333321</v>
      </c>
      <c r="S178" s="67">
        <v>10700</v>
      </c>
      <c r="T178" s="67">
        <v>11685</v>
      </c>
      <c r="U178" s="67">
        <v>11143.333333333334</v>
      </c>
      <c r="V178" s="67">
        <v>10431.666666666666</v>
      </c>
      <c r="W178" s="67">
        <v>9285</v>
      </c>
      <c r="X178" s="67">
        <v>9536.6666666666661</v>
      </c>
      <c r="Y178" s="67">
        <v>9056.6666666666661</v>
      </c>
      <c r="Z178" s="67">
        <v>5395</v>
      </c>
      <c r="AA178" s="67">
        <v>10828.333333333332</v>
      </c>
      <c r="AB178" s="67">
        <v>10293.333333333332</v>
      </c>
      <c r="AC178" s="67">
        <v>12096.666666666668</v>
      </c>
      <c r="AD178" s="67">
        <v>9228.3333333333339</v>
      </c>
      <c r="AE178" s="68" t="e">
        <f>NA()</f>
        <v>#N/A</v>
      </c>
      <c r="AF178" s="68" t="e">
        <f>NA()</f>
        <v>#N/A</v>
      </c>
      <c r="AG178" s="68" t="e">
        <f>NA()</f>
        <v>#N/A</v>
      </c>
      <c r="AH178" s="68" t="e">
        <f>NA()</f>
        <v>#N/A</v>
      </c>
      <c r="AI178" s="68" t="e">
        <f>NA()</f>
        <v>#N/A</v>
      </c>
      <c r="AJ178" s="68" t="e">
        <f>NA()</f>
        <v>#N/A</v>
      </c>
      <c r="AK178" s="68" t="e">
        <f>NA()</f>
        <v>#N/A</v>
      </c>
      <c r="AL178" s="68" t="e">
        <f>NA()</f>
        <v>#N/A</v>
      </c>
      <c r="AM178" s="68" t="e">
        <f>NA()</f>
        <v>#N/A</v>
      </c>
      <c r="AN178" s="68" t="e">
        <f>NA()</f>
        <v>#N/A</v>
      </c>
      <c r="AO178" s="68" t="e">
        <f>NA()</f>
        <v>#N/A</v>
      </c>
      <c r="AP178" s="63"/>
    </row>
    <row r="179" spans="2:42" x14ac:dyDescent="0.25">
      <c r="B179" s="64"/>
      <c r="C179" s="65"/>
      <c r="D179" s="66" t="s">
        <v>782</v>
      </c>
      <c r="E179" s="67" t="s">
        <v>516</v>
      </c>
      <c r="F179" s="68" t="e">
        <f>NA()</f>
        <v>#N/A</v>
      </c>
      <c r="G179" s="68" t="e">
        <f>NA()</f>
        <v>#N/A</v>
      </c>
      <c r="H179" s="68" t="e">
        <f>NA()</f>
        <v>#N/A</v>
      </c>
      <c r="I179" s="68" t="e">
        <f>NA()</f>
        <v>#N/A</v>
      </c>
      <c r="J179" s="68" t="e">
        <f>NA()</f>
        <v>#N/A</v>
      </c>
      <c r="K179" s="68" t="e">
        <f>NA()</f>
        <v>#N/A</v>
      </c>
      <c r="L179" s="68" t="e">
        <f>NA()</f>
        <v>#N/A</v>
      </c>
      <c r="M179" s="68" t="e">
        <f>NA()</f>
        <v>#N/A</v>
      </c>
      <c r="N179" s="68" t="e">
        <f>NA()</f>
        <v>#N/A</v>
      </c>
      <c r="O179" s="67">
        <v>11416.666666666668</v>
      </c>
      <c r="P179" s="67">
        <v>10205</v>
      </c>
      <c r="Q179" s="67">
        <v>10290</v>
      </c>
      <c r="R179" s="67">
        <v>8143.333333333333</v>
      </c>
      <c r="S179" s="67">
        <v>9248.3333333333339</v>
      </c>
      <c r="T179" s="67">
        <v>9425</v>
      </c>
      <c r="U179" s="67">
        <v>7946.666666666667</v>
      </c>
      <c r="V179" s="67">
        <v>8738.3333333333321</v>
      </c>
      <c r="W179" s="67">
        <v>7173.333333333333</v>
      </c>
      <c r="X179" s="67">
        <v>7568.333333333333</v>
      </c>
      <c r="Y179" s="67">
        <v>7813.333333333333</v>
      </c>
      <c r="Z179" s="67">
        <v>7513.333333333333</v>
      </c>
      <c r="AA179" s="67">
        <v>8661.6666666666661</v>
      </c>
      <c r="AB179" s="67">
        <v>8230</v>
      </c>
      <c r="AC179" s="67">
        <v>9101.6666666666679</v>
      </c>
      <c r="AD179" s="67">
        <v>6870.0000000000009</v>
      </c>
      <c r="AE179" s="68" t="e">
        <f>NA()</f>
        <v>#N/A</v>
      </c>
      <c r="AF179" s="68" t="e">
        <f>NA()</f>
        <v>#N/A</v>
      </c>
      <c r="AG179" s="68" t="e">
        <f>NA()</f>
        <v>#N/A</v>
      </c>
      <c r="AH179" s="68" t="e">
        <f>NA()</f>
        <v>#N/A</v>
      </c>
      <c r="AI179" s="68" t="e">
        <f>NA()</f>
        <v>#N/A</v>
      </c>
      <c r="AJ179" s="68" t="e">
        <f>NA()</f>
        <v>#N/A</v>
      </c>
      <c r="AK179" s="68" t="e">
        <f>NA()</f>
        <v>#N/A</v>
      </c>
      <c r="AL179" s="68" t="e">
        <f>NA()</f>
        <v>#N/A</v>
      </c>
      <c r="AM179" s="68" t="e">
        <f>NA()</f>
        <v>#N/A</v>
      </c>
      <c r="AN179" s="68" t="e">
        <f>NA()</f>
        <v>#N/A</v>
      </c>
      <c r="AO179" s="68" t="e">
        <f>NA()</f>
        <v>#N/A</v>
      </c>
      <c r="AP179" s="63"/>
    </row>
    <row r="180" spans="2:42" x14ac:dyDescent="0.25">
      <c r="B180" s="64"/>
      <c r="C180" s="65"/>
      <c r="D180" s="66" t="s">
        <v>783</v>
      </c>
      <c r="E180" s="67" t="s">
        <v>517</v>
      </c>
      <c r="F180" s="68" t="e">
        <f>NA()</f>
        <v>#N/A</v>
      </c>
      <c r="G180" s="68" t="e">
        <f>NA()</f>
        <v>#N/A</v>
      </c>
      <c r="H180" s="68" t="e">
        <f>NA()</f>
        <v>#N/A</v>
      </c>
      <c r="I180" s="68" t="e">
        <f>NA()</f>
        <v>#N/A</v>
      </c>
      <c r="J180" s="68" t="e">
        <f>NA()</f>
        <v>#N/A</v>
      </c>
      <c r="K180" s="68" t="e">
        <f>NA()</f>
        <v>#N/A</v>
      </c>
      <c r="L180" s="68" t="e">
        <f>NA()</f>
        <v>#N/A</v>
      </c>
      <c r="M180" s="68" t="e">
        <f>NA()</f>
        <v>#N/A</v>
      </c>
      <c r="N180" s="68" t="e">
        <f>NA()</f>
        <v>#N/A</v>
      </c>
      <c r="O180" s="67">
        <v>11403.333333333334</v>
      </c>
      <c r="P180" s="67">
        <v>10166.666666666666</v>
      </c>
      <c r="Q180" s="67">
        <v>11050</v>
      </c>
      <c r="R180" s="67">
        <v>10260</v>
      </c>
      <c r="S180" s="67">
        <v>10070</v>
      </c>
      <c r="T180" s="67">
        <v>10500</v>
      </c>
      <c r="U180" s="67">
        <v>9973.3333333333321</v>
      </c>
      <c r="V180" s="67">
        <v>8486.6666666666661</v>
      </c>
      <c r="W180" s="67">
        <v>8525</v>
      </c>
      <c r="X180" s="67">
        <v>10398.333333333334</v>
      </c>
      <c r="Y180" s="67">
        <v>9445</v>
      </c>
      <c r="Z180" s="67">
        <v>8765</v>
      </c>
      <c r="AA180" s="67">
        <v>10246.666666666666</v>
      </c>
      <c r="AB180" s="67">
        <v>10326.666666666668</v>
      </c>
      <c r="AC180" s="67">
        <v>11028.333333333334</v>
      </c>
      <c r="AD180" s="67">
        <v>8648.3333333333339</v>
      </c>
      <c r="AE180" s="68" t="e">
        <f>NA()</f>
        <v>#N/A</v>
      </c>
      <c r="AF180" s="68" t="e">
        <f>NA()</f>
        <v>#N/A</v>
      </c>
      <c r="AG180" s="68" t="e">
        <f>NA()</f>
        <v>#N/A</v>
      </c>
      <c r="AH180" s="68" t="e">
        <f>NA()</f>
        <v>#N/A</v>
      </c>
      <c r="AI180" s="68" t="e">
        <f>NA()</f>
        <v>#N/A</v>
      </c>
      <c r="AJ180" s="68" t="e">
        <f>NA()</f>
        <v>#N/A</v>
      </c>
      <c r="AK180" s="68" t="e">
        <f>NA()</f>
        <v>#N/A</v>
      </c>
      <c r="AL180" s="68" t="e">
        <f>NA()</f>
        <v>#N/A</v>
      </c>
      <c r="AM180" s="68" t="e">
        <f>NA()</f>
        <v>#N/A</v>
      </c>
      <c r="AN180" s="68" t="e">
        <f>NA()</f>
        <v>#N/A</v>
      </c>
      <c r="AO180" s="68" t="e">
        <f>NA()</f>
        <v>#N/A</v>
      </c>
      <c r="AP180" s="63"/>
    </row>
    <row r="181" spans="2:42" x14ac:dyDescent="0.25">
      <c r="B181" s="64"/>
      <c r="C181" s="65"/>
      <c r="D181" s="66" t="s">
        <v>347</v>
      </c>
      <c r="E181" s="67" t="s">
        <v>518</v>
      </c>
      <c r="F181" s="68" t="e">
        <f>NA()</f>
        <v>#N/A</v>
      </c>
      <c r="G181" s="68" t="e">
        <f>NA()</f>
        <v>#N/A</v>
      </c>
      <c r="H181" s="68" t="e">
        <f>NA()</f>
        <v>#N/A</v>
      </c>
      <c r="I181" s="68" t="e">
        <f>NA()</f>
        <v>#N/A</v>
      </c>
      <c r="J181" s="68" t="e">
        <f>NA()</f>
        <v>#N/A</v>
      </c>
      <c r="K181" s="68" t="e">
        <f>NA()</f>
        <v>#N/A</v>
      </c>
      <c r="L181" s="68" t="e">
        <f>NA()</f>
        <v>#N/A</v>
      </c>
      <c r="M181" s="68" t="e">
        <f>NA()</f>
        <v>#N/A</v>
      </c>
      <c r="N181" s="68" t="e">
        <f>NA()</f>
        <v>#N/A</v>
      </c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>
        <v>513.33333333333326</v>
      </c>
      <c r="Z181" s="67">
        <v>9335</v>
      </c>
      <c r="AA181" s="67">
        <v>13650</v>
      </c>
      <c r="AB181" s="67">
        <v>13483.333333333334</v>
      </c>
      <c r="AC181" s="67">
        <v>16184.999999999998</v>
      </c>
      <c r="AD181" s="67">
        <v>12630.000000000002</v>
      </c>
      <c r="AE181" s="68" t="e">
        <f>NA()</f>
        <v>#N/A</v>
      </c>
      <c r="AF181" s="68" t="e">
        <f>NA()</f>
        <v>#N/A</v>
      </c>
      <c r="AG181" s="68" t="e">
        <f>NA()</f>
        <v>#N/A</v>
      </c>
      <c r="AH181" s="68" t="e">
        <f>NA()</f>
        <v>#N/A</v>
      </c>
      <c r="AI181" s="68" t="e">
        <f>NA()</f>
        <v>#N/A</v>
      </c>
      <c r="AJ181" s="68" t="e">
        <f>NA()</f>
        <v>#N/A</v>
      </c>
      <c r="AK181" s="68" t="e">
        <f>NA()</f>
        <v>#N/A</v>
      </c>
      <c r="AL181" s="68" t="e">
        <f>NA()</f>
        <v>#N/A</v>
      </c>
      <c r="AM181" s="68" t="e">
        <f>NA()</f>
        <v>#N/A</v>
      </c>
      <c r="AN181" s="68" t="e">
        <f>NA()</f>
        <v>#N/A</v>
      </c>
      <c r="AO181" s="68" t="e">
        <f>NA()</f>
        <v>#N/A</v>
      </c>
      <c r="AP181" s="63"/>
    </row>
    <row r="182" spans="2:42" x14ac:dyDescent="0.25">
      <c r="B182" s="64"/>
      <c r="C182" s="65"/>
      <c r="D182" s="66" t="s">
        <v>348</v>
      </c>
      <c r="E182" s="67" t="s">
        <v>519</v>
      </c>
      <c r="F182" s="68" t="e">
        <f>NA()</f>
        <v>#N/A</v>
      </c>
      <c r="G182" s="68" t="e">
        <f>NA()</f>
        <v>#N/A</v>
      </c>
      <c r="H182" s="68" t="e">
        <f>NA()</f>
        <v>#N/A</v>
      </c>
      <c r="I182" s="68" t="e">
        <f>NA()</f>
        <v>#N/A</v>
      </c>
      <c r="J182" s="68" t="e">
        <f>NA()</f>
        <v>#N/A</v>
      </c>
      <c r="K182" s="68" t="e">
        <f>NA()</f>
        <v>#N/A</v>
      </c>
      <c r="L182" s="68" t="e">
        <f>NA()</f>
        <v>#N/A</v>
      </c>
      <c r="M182" s="68" t="e">
        <f>NA()</f>
        <v>#N/A</v>
      </c>
      <c r="N182" s="68" t="e">
        <f>NA()</f>
        <v>#N/A</v>
      </c>
      <c r="O182" s="67">
        <v>14318.333333333334</v>
      </c>
      <c r="P182" s="67">
        <v>12879.999999999998</v>
      </c>
      <c r="Q182" s="67">
        <v>14158.333333333332</v>
      </c>
      <c r="R182" s="67">
        <v>11160</v>
      </c>
      <c r="S182" s="67">
        <v>11896.666666666666</v>
      </c>
      <c r="T182" s="67">
        <v>12773.333333333332</v>
      </c>
      <c r="U182" s="67">
        <v>12393.333333333334</v>
      </c>
      <c r="V182" s="67">
        <v>11518.333333333334</v>
      </c>
      <c r="W182" s="67">
        <v>11758.333333333334</v>
      </c>
      <c r="X182" s="67">
        <v>12431.666666666666</v>
      </c>
      <c r="Y182" s="67">
        <v>11930.000000000002</v>
      </c>
      <c r="Z182" s="67">
        <v>12566.666666666666</v>
      </c>
      <c r="AA182" s="67">
        <v>13888.333333333334</v>
      </c>
      <c r="AB182" s="67">
        <v>12383.333333333332</v>
      </c>
      <c r="AC182" s="67">
        <v>14193.333333333332</v>
      </c>
      <c r="AD182" s="67">
        <v>10111.666666666666</v>
      </c>
      <c r="AE182" s="68" t="e">
        <f>NA()</f>
        <v>#N/A</v>
      </c>
      <c r="AF182" s="68" t="e">
        <f>NA()</f>
        <v>#N/A</v>
      </c>
      <c r="AG182" s="68" t="e">
        <f>NA()</f>
        <v>#N/A</v>
      </c>
      <c r="AH182" s="68" t="e">
        <f>NA()</f>
        <v>#N/A</v>
      </c>
      <c r="AI182" s="68" t="e">
        <f>NA()</f>
        <v>#N/A</v>
      </c>
      <c r="AJ182" s="68" t="e">
        <f>NA()</f>
        <v>#N/A</v>
      </c>
      <c r="AK182" s="68" t="e">
        <f>NA()</f>
        <v>#N/A</v>
      </c>
      <c r="AL182" s="68" t="e">
        <f>NA()</f>
        <v>#N/A</v>
      </c>
      <c r="AM182" s="68" t="e">
        <f>NA()</f>
        <v>#N/A</v>
      </c>
      <c r="AN182" s="68" t="e">
        <f>NA()</f>
        <v>#N/A</v>
      </c>
      <c r="AO182" s="68" t="e">
        <f>NA()</f>
        <v>#N/A</v>
      </c>
      <c r="AP182" s="63"/>
    </row>
    <row r="183" spans="2:42" x14ac:dyDescent="0.25">
      <c r="B183" s="64"/>
      <c r="C183" s="65"/>
      <c r="D183" s="66" t="s">
        <v>784</v>
      </c>
      <c r="E183" s="67" t="s">
        <v>520</v>
      </c>
      <c r="F183" s="68" t="e">
        <f>NA()</f>
        <v>#N/A</v>
      </c>
      <c r="G183" s="68" t="e">
        <f>NA()</f>
        <v>#N/A</v>
      </c>
      <c r="H183" s="68" t="e">
        <f>NA()</f>
        <v>#N/A</v>
      </c>
      <c r="I183" s="68" t="e">
        <f>NA()</f>
        <v>#N/A</v>
      </c>
      <c r="J183" s="68" t="e">
        <f>NA()</f>
        <v>#N/A</v>
      </c>
      <c r="K183" s="68" t="e">
        <f>NA()</f>
        <v>#N/A</v>
      </c>
      <c r="L183" s="68" t="e">
        <f>NA()</f>
        <v>#N/A</v>
      </c>
      <c r="M183" s="68" t="e">
        <f>NA()</f>
        <v>#N/A</v>
      </c>
      <c r="N183" s="68" t="e">
        <f>NA()</f>
        <v>#N/A</v>
      </c>
      <c r="O183" s="67">
        <v>8368.3333333333321</v>
      </c>
      <c r="P183" s="67">
        <v>7990</v>
      </c>
      <c r="Q183" s="67">
        <v>9820</v>
      </c>
      <c r="R183" s="67">
        <v>9211.6666666666661</v>
      </c>
      <c r="S183" s="67">
        <v>9845</v>
      </c>
      <c r="T183" s="67">
        <v>10055</v>
      </c>
      <c r="U183" s="67">
        <v>9468.3333333333339</v>
      </c>
      <c r="V183" s="67">
        <v>9556.6666666666661</v>
      </c>
      <c r="W183" s="67">
        <v>10085</v>
      </c>
      <c r="X183" s="67">
        <v>10015</v>
      </c>
      <c r="Y183" s="67">
        <v>9743.3333333333339</v>
      </c>
      <c r="Z183" s="67">
        <v>9733.3333333333339</v>
      </c>
      <c r="AA183" s="67">
        <v>10153.333333333334</v>
      </c>
      <c r="AB183" s="67">
        <v>10215</v>
      </c>
      <c r="AC183" s="67">
        <v>12024.999999999998</v>
      </c>
      <c r="AD183" s="67">
        <v>9330</v>
      </c>
      <c r="AE183" s="68" t="e">
        <f>NA()</f>
        <v>#N/A</v>
      </c>
      <c r="AF183" s="68" t="e">
        <f>NA()</f>
        <v>#N/A</v>
      </c>
      <c r="AG183" s="68" t="e">
        <f>NA()</f>
        <v>#N/A</v>
      </c>
      <c r="AH183" s="68" t="e">
        <f>NA()</f>
        <v>#N/A</v>
      </c>
      <c r="AI183" s="68" t="e">
        <f>NA()</f>
        <v>#N/A</v>
      </c>
      <c r="AJ183" s="68" t="e">
        <f>NA()</f>
        <v>#N/A</v>
      </c>
      <c r="AK183" s="68" t="e">
        <f>NA()</f>
        <v>#N/A</v>
      </c>
      <c r="AL183" s="68" t="e">
        <f>NA()</f>
        <v>#N/A</v>
      </c>
      <c r="AM183" s="68" t="e">
        <f>NA()</f>
        <v>#N/A</v>
      </c>
      <c r="AN183" s="68" t="e">
        <f>NA()</f>
        <v>#N/A</v>
      </c>
      <c r="AO183" s="68" t="e">
        <f>NA()</f>
        <v>#N/A</v>
      </c>
      <c r="AP183" s="63"/>
    </row>
    <row r="184" spans="2:42" x14ac:dyDescent="0.25">
      <c r="B184" s="64"/>
      <c r="C184" s="65"/>
      <c r="D184" s="66" t="s">
        <v>349</v>
      </c>
      <c r="E184" s="67" t="s">
        <v>521</v>
      </c>
      <c r="F184" s="68" t="e">
        <f>NA()</f>
        <v>#N/A</v>
      </c>
      <c r="G184" s="68" t="e">
        <f>NA()</f>
        <v>#N/A</v>
      </c>
      <c r="H184" s="68" t="e">
        <f>NA()</f>
        <v>#N/A</v>
      </c>
      <c r="I184" s="68" t="e">
        <f>NA()</f>
        <v>#N/A</v>
      </c>
      <c r="J184" s="68" t="e">
        <f>NA()</f>
        <v>#N/A</v>
      </c>
      <c r="K184" s="68" t="e">
        <f>NA()</f>
        <v>#N/A</v>
      </c>
      <c r="L184" s="68" t="e">
        <f>NA()</f>
        <v>#N/A</v>
      </c>
      <c r="M184" s="68" t="e">
        <f>NA()</f>
        <v>#N/A</v>
      </c>
      <c r="N184" s="68" t="e">
        <f>NA()</f>
        <v>#N/A</v>
      </c>
      <c r="O184" s="67">
        <v>9463.3333333333339</v>
      </c>
      <c r="P184" s="67">
        <v>9021.6666666666661</v>
      </c>
      <c r="Q184" s="67">
        <v>9911.6666666666661</v>
      </c>
      <c r="R184" s="67">
        <v>7853.333333333333</v>
      </c>
      <c r="S184" s="67">
        <v>7829.9999999999991</v>
      </c>
      <c r="T184" s="67">
        <v>8891.6666666666661</v>
      </c>
      <c r="U184" s="67">
        <v>8915</v>
      </c>
      <c r="V184" s="67">
        <v>8961.6666666666661</v>
      </c>
      <c r="W184" s="67">
        <v>9093.3333333333339</v>
      </c>
      <c r="X184" s="67">
        <v>9575</v>
      </c>
      <c r="Y184" s="67">
        <v>8868.3333333333339</v>
      </c>
      <c r="Z184" s="67">
        <v>10353.333333333334</v>
      </c>
      <c r="AA184" s="67">
        <v>9746.6666666666661</v>
      </c>
      <c r="AB184" s="67">
        <v>9416.6666666666661</v>
      </c>
      <c r="AC184" s="67">
        <v>10943.333333333332</v>
      </c>
      <c r="AD184" s="67">
        <v>8311.6666666666661</v>
      </c>
      <c r="AE184" s="68" t="e">
        <f>NA()</f>
        <v>#N/A</v>
      </c>
      <c r="AF184" s="68" t="e">
        <f>NA()</f>
        <v>#N/A</v>
      </c>
      <c r="AG184" s="68" t="e">
        <f>NA()</f>
        <v>#N/A</v>
      </c>
      <c r="AH184" s="68" t="e">
        <f>NA()</f>
        <v>#N/A</v>
      </c>
      <c r="AI184" s="68" t="e">
        <f>NA()</f>
        <v>#N/A</v>
      </c>
      <c r="AJ184" s="68" t="e">
        <f>NA()</f>
        <v>#N/A</v>
      </c>
      <c r="AK184" s="68" t="e">
        <f>NA()</f>
        <v>#N/A</v>
      </c>
      <c r="AL184" s="68" t="e">
        <f>NA()</f>
        <v>#N/A</v>
      </c>
      <c r="AM184" s="68" t="e">
        <f>NA()</f>
        <v>#N/A</v>
      </c>
      <c r="AN184" s="68" t="e">
        <f>NA()</f>
        <v>#N/A</v>
      </c>
      <c r="AO184" s="68" t="e">
        <f>NA()</f>
        <v>#N/A</v>
      </c>
      <c r="AP184" s="63"/>
    </row>
    <row r="185" spans="2:42" x14ac:dyDescent="0.25">
      <c r="B185" s="64"/>
      <c r="C185" s="65"/>
      <c r="D185" s="66" t="s">
        <v>785</v>
      </c>
      <c r="E185" s="67" t="s">
        <v>522</v>
      </c>
      <c r="F185" s="68" t="e">
        <f>NA()</f>
        <v>#N/A</v>
      </c>
      <c r="G185" s="68" t="e">
        <f>NA()</f>
        <v>#N/A</v>
      </c>
      <c r="H185" s="68" t="e">
        <f>NA()</f>
        <v>#N/A</v>
      </c>
      <c r="I185" s="68" t="e">
        <f>NA()</f>
        <v>#N/A</v>
      </c>
      <c r="J185" s="68" t="e">
        <f>NA()</f>
        <v>#N/A</v>
      </c>
      <c r="K185" s="68" t="e">
        <f>NA()</f>
        <v>#N/A</v>
      </c>
      <c r="L185" s="68" t="e">
        <f>NA()</f>
        <v>#N/A</v>
      </c>
      <c r="M185" s="68" t="e">
        <f>NA()</f>
        <v>#N/A</v>
      </c>
      <c r="N185" s="68" t="e">
        <f>NA()</f>
        <v>#N/A</v>
      </c>
      <c r="O185" s="67">
        <v>11558.333333333334</v>
      </c>
      <c r="P185" s="67">
        <v>11308.333333333334</v>
      </c>
      <c r="Q185" s="67">
        <v>12589.999999999998</v>
      </c>
      <c r="R185" s="67">
        <v>10081.666666666666</v>
      </c>
      <c r="S185" s="67">
        <v>10308.333333333334</v>
      </c>
      <c r="T185" s="67">
        <v>10311.666666666666</v>
      </c>
      <c r="U185" s="67">
        <v>10011.666666666666</v>
      </c>
      <c r="V185" s="67">
        <v>9608.3333333333339</v>
      </c>
      <c r="W185" s="67">
        <v>8638.3333333333339</v>
      </c>
      <c r="X185" s="67">
        <v>8918.3333333333339</v>
      </c>
      <c r="Y185" s="67">
        <v>9476.6666666666661</v>
      </c>
      <c r="Z185" s="67">
        <v>8733.3333333333339</v>
      </c>
      <c r="AA185" s="67">
        <v>8811.6666666666679</v>
      </c>
      <c r="AB185" s="67">
        <v>8310</v>
      </c>
      <c r="AC185" s="67">
        <v>10000</v>
      </c>
      <c r="AD185" s="67">
        <v>7855</v>
      </c>
      <c r="AE185" s="68" t="e">
        <f>NA()</f>
        <v>#N/A</v>
      </c>
      <c r="AF185" s="68" t="e">
        <f>NA()</f>
        <v>#N/A</v>
      </c>
      <c r="AG185" s="68" t="e">
        <f>NA()</f>
        <v>#N/A</v>
      </c>
      <c r="AH185" s="68" t="e">
        <f>NA()</f>
        <v>#N/A</v>
      </c>
      <c r="AI185" s="68" t="e">
        <f>NA()</f>
        <v>#N/A</v>
      </c>
      <c r="AJ185" s="68" t="e">
        <f>NA()</f>
        <v>#N/A</v>
      </c>
      <c r="AK185" s="68" t="e">
        <f>NA()</f>
        <v>#N/A</v>
      </c>
      <c r="AL185" s="68" t="e">
        <f>NA()</f>
        <v>#N/A</v>
      </c>
      <c r="AM185" s="68" t="e">
        <f>NA()</f>
        <v>#N/A</v>
      </c>
      <c r="AN185" s="68" t="e">
        <f>NA()</f>
        <v>#N/A</v>
      </c>
      <c r="AO185" s="68" t="e">
        <f>NA()</f>
        <v>#N/A</v>
      </c>
      <c r="AP185" s="63"/>
    </row>
    <row r="186" spans="2:42" x14ac:dyDescent="0.25">
      <c r="B186" s="64"/>
      <c r="C186" s="65"/>
      <c r="D186" s="66" t="s">
        <v>350</v>
      </c>
      <c r="E186" s="67" t="s">
        <v>523</v>
      </c>
      <c r="F186" s="68" t="e">
        <f>NA()</f>
        <v>#N/A</v>
      </c>
      <c r="G186" s="68" t="e">
        <f>NA()</f>
        <v>#N/A</v>
      </c>
      <c r="H186" s="68" t="e">
        <f>NA()</f>
        <v>#N/A</v>
      </c>
      <c r="I186" s="68" t="e">
        <f>NA()</f>
        <v>#N/A</v>
      </c>
      <c r="J186" s="68" t="e">
        <f>NA()</f>
        <v>#N/A</v>
      </c>
      <c r="K186" s="68" t="e">
        <f>NA()</f>
        <v>#N/A</v>
      </c>
      <c r="L186" s="68" t="e">
        <f>NA()</f>
        <v>#N/A</v>
      </c>
      <c r="M186" s="68" t="e">
        <f>NA()</f>
        <v>#N/A</v>
      </c>
      <c r="N186" s="68" t="e">
        <f>NA()</f>
        <v>#N/A</v>
      </c>
      <c r="O186" s="67">
        <v>27603.333333333332</v>
      </c>
      <c r="P186" s="67">
        <v>24765</v>
      </c>
      <c r="Q186" s="67">
        <v>25703.333333333336</v>
      </c>
      <c r="R186" s="67">
        <v>19840</v>
      </c>
      <c r="S186" s="67">
        <v>20898.333333333332</v>
      </c>
      <c r="T186" s="67">
        <v>22186.666666666668</v>
      </c>
      <c r="U186" s="67">
        <v>23265</v>
      </c>
      <c r="V186" s="67">
        <v>22298.333333333332</v>
      </c>
      <c r="W186" s="67">
        <v>24898.333333333332</v>
      </c>
      <c r="X186" s="67">
        <v>26356.666666666668</v>
      </c>
      <c r="Y186" s="67">
        <v>25390</v>
      </c>
      <c r="Z186" s="67">
        <v>23411.666666666668</v>
      </c>
      <c r="AA186" s="67">
        <v>23588.333333333336</v>
      </c>
      <c r="AB186" s="67">
        <v>19408.333333333332</v>
      </c>
      <c r="AC186" s="67">
        <v>13619.999999999998</v>
      </c>
      <c r="AD186" s="67">
        <v>13246.666666666666</v>
      </c>
      <c r="AE186" s="68" t="e">
        <f>NA()</f>
        <v>#N/A</v>
      </c>
      <c r="AF186" s="68" t="e">
        <f>NA()</f>
        <v>#N/A</v>
      </c>
      <c r="AG186" s="68" t="e">
        <f>NA()</f>
        <v>#N/A</v>
      </c>
      <c r="AH186" s="68" t="e">
        <f>NA()</f>
        <v>#N/A</v>
      </c>
      <c r="AI186" s="68" t="e">
        <f>NA()</f>
        <v>#N/A</v>
      </c>
      <c r="AJ186" s="68" t="e">
        <f>NA()</f>
        <v>#N/A</v>
      </c>
      <c r="AK186" s="68" t="e">
        <f>NA()</f>
        <v>#N/A</v>
      </c>
      <c r="AL186" s="68" t="e">
        <f>NA()</f>
        <v>#N/A</v>
      </c>
      <c r="AM186" s="68" t="e">
        <f>NA()</f>
        <v>#N/A</v>
      </c>
      <c r="AN186" s="68" t="e">
        <f>NA()</f>
        <v>#N/A</v>
      </c>
      <c r="AO186" s="68" t="e">
        <f>NA()</f>
        <v>#N/A</v>
      </c>
      <c r="AP186" s="63"/>
    </row>
    <row r="187" spans="2:42" x14ac:dyDescent="0.25">
      <c r="B187" s="64"/>
      <c r="C187" s="65"/>
      <c r="D187" s="66" t="s">
        <v>351</v>
      </c>
      <c r="E187" s="67" t="s">
        <v>524</v>
      </c>
      <c r="F187" s="68" t="e">
        <f>NA()</f>
        <v>#N/A</v>
      </c>
      <c r="G187" s="68" t="e">
        <f>NA()</f>
        <v>#N/A</v>
      </c>
      <c r="H187" s="68" t="e">
        <f>NA()</f>
        <v>#N/A</v>
      </c>
      <c r="I187" s="68" t="e">
        <f>NA()</f>
        <v>#N/A</v>
      </c>
      <c r="J187" s="68" t="e">
        <f>NA()</f>
        <v>#N/A</v>
      </c>
      <c r="K187" s="68" t="e">
        <f>NA()</f>
        <v>#N/A</v>
      </c>
      <c r="L187" s="68" t="e">
        <f>NA()</f>
        <v>#N/A</v>
      </c>
      <c r="M187" s="68" t="e">
        <f>NA()</f>
        <v>#N/A</v>
      </c>
      <c r="N187" s="68" t="e">
        <f>NA()</f>
        <v>#N/A</v>
      </c>
      <c r="O187" s="67">
        <v>11793.333333333334</v>
      </c>
      <c r="P187" s="67">
        <v>10441.666666666666</v>
      </c>
      <c r="Q187" s="67">
        <v>10213.333333333334</v>
      </c>
      <c r="R187" s="67">
        <v>8113.333333333333</v>
      </c>
      <c r="S187" s="67">
        <v>9506.6666666666661</v>
      </c>
      <c r="T187" s="67">
        <v>9806.6666666666661</v>
      </c>
      <c r="U187" s="67">
        <v>10180</v>
      </c>
      <c r="V187" s="67">
        <v>9360</v>
      </c>
      <c r="W187" s="67">
        <v>10921.666666666668</v>
      </c>
      <c r="X187" s="67">
        <v>10983.333333333332</v>
      </c>
      <c r="Y187" s="67">
        <v>10596.666666666666</v>
      </c>
      <c r="Z187" s="67">
        <v>10145</v>
      </c>
      <c r="AA187" s="67">
        <v>9855</v>
      </c>
      <c r="AB187" s="67">
        <v>9146.6666666666661</v>
      </c>
      <c r="AC187" s="67">
        <v>10110</v>
      </c>
      <c r="AD187" s="67">
        <v>7314.9999999999991</v>
      </c>
      <c r="AE187" s="68" t="e">
        <f>NA()</f>
        <v>#N/A</v>
      </c>
      <c r="AF187" s="68" t="e">
        <f>NA()</f>
        <v>#N/A</v>
      </c>
      <c r="AG187" s="68" t="e">
        <f>NA()</f>
        <v>#N/A</v>
      </c>
      <c r="AH187" s="68" t="e">
        <f>NA()</f>
        <v>#N/A</v>
      </c>
      <c r="AI187" s="68" t="e">
        <f>NA()</f>
        <v>#N/A</v>
      </c>
      <c r="AJ187" s="68" t="e">
        <f>NA()</f>
        <v>#N/A</v>
      </c>
      <c r="AK187" s="68" t="e">
        <f>NA()</f>
        <v>#N/A</v>
      </c>
      <c r="AL187" s="68" t="e">
        <f>NA()</f>
        <v>#N/A</v>
      </c>
      <c r="AM187" s="68" t="e">
        <f>NA()</f>
        <v>#N/A</v>
      </c>
      <c r="AN187" s="68" t="e">
        <f>NA()</f>
        <v>#N/A</v>
      </c>
      <c r="AO187" s="68" t="e">
        <f>NA()</f>
        <v>#N/A</v>
      </c>
      <c r="AP187" s="63"/>
    </row>
    <row r="188" spans="2:42" x14ac:dyDescent="0.25">
      <c r="B188" s="64"/>
      <c r="C188" s="65"/>
      <c r="D188" s="66" t="s">
        <v>719</v>
      </c>
      <c r="E188" s="67" t="s">
        <v>525</v>
      </c>
      <c r="F188" s="68" t="e">
        <f>NA()</f>
        <v>#N/A</v>
      </c>
      <c r="G188" s="68" t="e">
        <f>NA()</f>
        <v>#N/A</v>
      </c>
      <c r="H188" s="68" t="e">
        <f>NA()</f>
        <v>#N/A</v>
      </c>
      <c r="I188" s="68" t="e">
        <f>NA()</f>
        <v>#N/A</v>
      </c>
      <c r="J188" s="68" t="e">
        <f>NA()</f>
        <v>#N/A</v>
      </c>
      <c r="K188" s="68" t="e">
        <f>NA()</f>
        <v>#N/A</v>
      </c>
      <c r="L188" s="68" t="e">
        <f>NA()</f>
        <v>#N/A</v>
      </c>
      <c r="M188" s="68" t="e">
        <f>NA()</f>
        <v>#N/A</v>
      </c>
      <c r="N188" s="68" t="e">
        <f>NA()</f>
        <v>#N/A</v>
      </c>
      <c r="O188" s="67">
        <v>12938.333333333334</v>
      </c>
      <c r="P188" s="67">
        <v>11805</v>
      </c>
      <c r="Q188" s="67">
        <v>13490</v>
      </c>
      <c r="R188" s="67">
        <v>10368.333333333334</v>
      </c>
      <c r="S188" s="67">
        <v>11288.333333333334</v>
      </c>
      <c r="T188" s="67">
        <v>11485</v>
      </c>
      <c r="U188" s="67">
        <v>11288.333333333334</v>
      </c>
      <c r="V188" s="67">
        <v>10908.333333333334</v>
      </c>
      <c r="W188" s="67">
        <v>9411.6666666666661</v>
      </c>
      <c r="X188" s="67">
        <v>10448.333333333332</v>
      </c>
      <c r="Y188" s="67">
        <v>11233.333333333334</v>
      </c>
      <c r="Z188" s="67">
        <v>4405</v>
      </c>
      <c r="AA188" s="67">
        <v>13810</v>
      </c>
      <c r="AB188" s="67">
        <v>13466.666666666666</v>
      </c>
      <c r="AC188" s="67">
        <v>15925</v>
      </c>
      <c r="AD188" s="67">
        <v>12391.666666666666</v>
      </c>
      <c r="AE188" s="68" t="e">
        <f>NA()</f>
        <v>#N/A</v>
      </c>
      <c r="AF188" s="68" t="e">
        <f>NA()</f>
        <v>#N/A</v>
      </c>
      <c r="AG188" s="68" t="e">
        <f>NA()</f>
        <v>#N/A</v>
      </c>
      <c r="AH188" s="68" t="e">
        <f>NA()</f>
        <v>#N/A</v>
      </c>
      <c r="AI188" s="68" t="e">
        <f>NA()</f>
        <v>#N/A</v>
      </c>
      <c r="AJ188" s="68" t="e">
        <f>NA()</f>
        <v>#N/A</v>
      </c>
      <c r="AK188" s="68" t="e">
        <f>NA()</f>
        <v>#N/A</v>
      </c>
      <c r="AL188" s="68" t="e">
        <f>NA()</f>
        <v>#N/A</v>
      </c>
      <c r="AM188" s="68" t="e">
        <f>NA()</f>
        <v>#N/A</v>
      </c>
      <c r="AN188" s="68" t="e">
        <f>NA()</f>
        <v>#N/A</v>
      </c>
      <c r="AO188" s="68" t="e">
        <f>NA()</f>
        <v>#N/A</v>
      </c>
      <c r="AP188" s="63"/>
    </row>
    <row r="189" spans="2:42" x14ac:dyDescent="0.25">
      <c r="B189" s="64"/>
      <c r="C189" s="65"/>
      <c r="D189" s="66" t="s">
        <v>786</v>
      </c>
      <c r="E189" s="67" t="s">
        <v>526</v>
      </c>
      <c r="F189" s="68" t="e">
        <f>NA()</f>
        <v>#N/A</v>
      </c>
      <c r="G189" s="68" t="e">
        <f>NA()</f>
        <v>#N/A</v>
      </c>
      <c r="H189" s="68" t="e">
        <f>NA()</f>
        <v>#N/A</v>
      </c>
      <c r="I189" s="68" t="e">
        <f>NA()</f>
        <v>#N/A</v>
      </c>
      <c r="J189" s="68" t="e">
        <f>NA()</f>
        <v>#N/A</v>
      </c>
      <c r="K189" s="68" t="e">
        <f>NA()</f>
        <v>#N/A</v>
      </c>
      <c r="L189" s="68" t="e">
        <f>NA()</f>
        <v>#N/A</v>
      </c>
      <c r="M189" s="68" t="e">
        <f>NA()</f>
        <v>#N/A</v>
      </c>
      <c r="N189" s="68" t="e">
        <f>NA()</f>
        <v>#N/A</v>
      </c>
      <c r="O189" s="67">
        <v>35228.333333333336</v>
      </c>
      <c r="P189" s="67">
        <v>32516.666666666664</v>
      </c>
      <c r="Q189" s="67">
        <v>36025</v>
      </c>
      <c r="R189" s="67">
        <v>26111.666666666664</v>
      </c>
      <c r="S189" s="67">
        <v>29510</v>
      </c>
      <c r="T189" s="67">
        <v>31685</v>
      </c>
      <c r="U189" s="67">
        <v>33030</v>
      </c>
      <c r="V189" s="67">
        <v>31253.333333333332</v>
      </c>
      <c r="W189" s="67">
        <v>39723.333333333336</v>
      </c>
      <c r="X189" s="67">
        <v>35650</v>
      </c>
      <c r="Y189" s="67">
        <v>33490</v>
      </c>
      <c r="Z189" s="67">
        <v>33470</v>
      </c>
      <c r="AA189" s="67">
        <v>37895</v>
      </c>
      <c r="AB189" s="67">
        <v>31045</v>
      </c>
      <c r="AC189" s="67">
        <v>31980</v>
      </c>
      <c r="AD189" s="67">
        <v>24311.666666666668</v>
      </c>
      <c r="AE189" s="68" t="e">
        <f>NA()</f>
        <v>#N/A</v>
      </c>
      <c r="AF189" s="68" t="e">
        <f>NA()</f>
        <v>#N/A</v>
      </c>
      <c r="AG189" s="68" t="e">
        <f>NA()</f>
        <v>#N/A</v>
      </c>
      <c r="AH189" s="68" t="e">
        <f>NA()</f>
        <v>#N/A</v>
      </c>
      <c r="AI189" s="68" t="e">
        <f>NA()</f>
        <v>#N/A</v>
      </c>
      <c r="AJ189" s="68" t="e">
        <f>NA()</f>
        <v>#N/A</v>
      </c>
      <c r="AK189" s="68" t="e">
        <f>NA()</f>
        <v>#N/A</v>
      </c>
      <c r="AL189" s="68" t="e">
        <f>NA()</f>
        <v>#N/A</v>
      </c>
      <c r="AM189" s="68" t="e">
        <f>NA()</f>
        <v>#N/A</v>
      </c>
      <c r="AN189" s="68" t="e">
        <f>NA()</f>
        <v>#N/A</v>
      </c>
      <c r="AO189" s="68" t="e">
        <f>NA()</f>
        <v>#N/A</v>
      </c>
      <c r="AP189" s="63"/>
    </row>
    <row r="190" spans="2:42" x14ac:dyDescent="0.25">
      <c r="B190" s="64"/>
      <c r="C190" s="65"/>
      <c r="D190" s="66" t="s">
        <v>787</v>
      </c>
      <c r="E190" s="67" t="s">
        <v>527</v>
      </c>
      <c r="F190" s="68" t="e">
        <f>NA()</f>
        <v>#N/A</v>
      </c>
      <c r="G190" s="68" t="e">
        <f>NA()</f>
        <v>#N/A</v>
      </c>
      <c r="H190" s="68" t="e">
        <f>NA()</f>
        <v>#N/A</v>
      </c>
      <c r="I190" s="68" t="e">
        <f>NA()</f>
        <v>#N/A</v>
      </c>
      <c r="J190" s="68" t="e">
        <f>NA()</f>
        <v>#N/A</v>
      </c>
      <c r="K190" s="68" t="e">
        <f>NA()</f>
        <v>#N/A</v>
      </c>
      <c r="L190" s="68" t="e">
        <f>NA()</f>
        <v>#N/A</v>
      </c>
      <c r="M190" s="68" t="e">
        <f>NA()</f>
        <v>#N/A</v>
      </c>
      <c r="N190" s="68" t="e">
        <f>NA()</f>
        <v>#N/A</v>
      </c>
      <c r="O190" s="67">
        <v>35266.666666666664</v>
      </c>
      <c r="P190" s="67">
        <v>29990</v>
      </c>
      <c r="Q190" s="67">
        <v>30465</v>
      </c>
      <c r="R190" s="67">
        <v>23825</v>
      </c>
      <c r="S190" s="67">
        <v>25525</v>
      </c>
      <c r="T190" s="67">
        <v>26895</v>
      </c>
      <c r="U190" s="67">
        <v>26620.000000000004</v>
      </c>
      <c r="V190" s="67">
        <v>25726.666666666668</v>
      </c>
      <c r="W190" s="67">
        <v>28451.666666666664</v>
      </c>
      <c r="X190" s="67">
        <v>29545</v>
      </c>
      <c r="Y190" s="67">
        <v>30670</v>
      </c>
      <c r="Z190" s="67">
        <v>26151.666666666664</v>
      </c>
      <c r="AA190" s="67">
        <v>30191.666666666664</v>
      </c>
      <c r="AB190" s="67">
        <v>25696.666666666668</v>
      </c>
      <c r="AC190" s="67">
        <v>26801.666666666668</v>
      </c>
      <c r="AD190" s="67">
        <v>20461.666666666668</v>
      </c>
      <c r="AE190" s="68" t="e">
        <f>NA()</f>
        <v>#N/A</v>
      </c>
      <c r="AF190" s="68" t="e">
        <f>NA()</f>
        <v>#N/A</v>
      </c>
      <c r="AG190" s="68" t="e">
        <f>NA()</f>
        <v>#N/A</v>
      </c>
      <c r="AH190" s="68" t="e">
        <f>NA()</f>
        <v>#N/A</v>
      </c>
      <c r="AI190" s="68" t="e">
        <f>NA()</f>
        <v>#N/A</v>
      </c>
      <c r="AJ190" s="68" t="e">
        <f>NA()</f>
        <v>#N/A</v>
      </c>
      <c r="AK190" s="68" t="e">
        <f>NA()</f>
        <v>#N/A</v>
      </c>
      <c r="AL190" s="68" t="e">
        <f>NA()</f>
        <v>#N/A</v>
      </c>
      <c r="AM190" s="68" t="e">
        <f>NA()</f>
        <v>#N/A</v>
      </c>
      <c r="AN190" s="68" t="e">
        <f>NA()</f>
        <v>#N/A</v>
      </c>
      <c r="AO190" s="68" t="e">
        <f>NA()</f>
        <v>#N/A</v>
      </c>
      <c r="AP190" s="63"/>
    </row>
    <row r="191" spans="2:42" x14ac:dyDescent="0.25">
      <c r="B191" s="64"/>
      <c r="C191" s="65"/>
      <c r="D191" s="66" t="s">
        <v>788</v>
      </c>
      <c r="E191" s="67" t="s">
        <v>528</v>
      </c>
      <c r="F191" s="68" t="e">
        <f>NA()</f>
        <v>#N/A</v>
      </c>
      <c r="G191" s="68" t="e">
        <f>NA()</f>
        <v>#N/A</v>
      </c>
      <c r="H191" s="68" t="e">
        <f>NA()</f>
        <v>#N/A</v>
      </c>
      <c r="I191" s="68" t="e">
        <f>NA()</f>
        <v>#N/A</v>
      </c>
      <c r="J191" s="68" t="e">
        <f>NA()</f>
        <v>#N/A</v>
      </c>
      <c r="K191" s="68" t="e">
        <f>NA()</f>
        <v>#N/A</v>
      </c>
      <c r="L191" s="68" t="e">
        <f>NA()</f>
        <v>#N/A</v>
      </c>
      <c r="M191" s="68" t="e">
        <f>NA()</f>
        <v>#N/A</v>
      </c>
      <c r="N191" s="68" t="e">
        <f>NA()</f>
        <v>#N/A</v>
      </c>
      <c r="O191" s="67">
        <v>5626.666666666667</v>
      </c>
      <c r="P191" s="67">
        <v>5826.666666666667</v>
      </c>
      <c r="Q191" s="67">
        <v>6350</v>
      </c>
      <c r="R191" s="67">
        <v>5066.666666666667</v>
      </c>
      <c r="S191" s="67">
        <v>5473.333333333333</v>
      </c>
      <c r="T191" s="67">
        <v>6131.666666666667</v>
      </c>
      <c r="U191" s="67">
        <v>6191.6666666666661</v>
      </c>
      <c r="V191" s="67">
        <v>5973.333333333333</v>
      </c>
      <c r="W191" s="67">
        <v>4388.333333333333</v>
      </c>
      <c r="X191" s="67">
        <v>5196.666666666667</v>
      </c>
      <c r="Y191" s="67">
        <v>4658.3333333333339</v>
      </c>
      <c r="Z191" s="67">
        <v>5375</v>
      </c>
      <c r="AA191" s="67">
        <v>5828.333333333333</v>
      </c>
      <c r="AB191" s="67">
        <v>5583.333333333333</v>
      </c>
      <c r="AC191" s="67">
        <v>6596.666666666667</v>
      </c>
      <c r="AD191" s="67">
        <v>4568.333333333333</v>
      </c>
      <c r="AE191" s="68" t="e">
        <f>NA()</f>
        <v>#N/A</v>
      </c>
      <c r="AF191" s="68" t="e">
        <f>NA()</f>
        <v>#N/A</v>
      </c>
      <c r="AG191" s="68" t="e">
        <f>NA()</f>
        <v>#N/A</v>
      </c>
      <c r="AH191" s="68" t="e">
        <f>NA()</f>
        <v>#N/A</v>
      </c>
      <c r="AI191" s="68" t="e">
        <f>NA()</f>
        <v>#N/A</v>
      </c>
      <c r="AJ191" s="68" t="e">
        <f>NA()</f>
        <v>#N/A</v>
      </c>
      <c r="AK191" s="68" t="e">
        <f>NA()</f>
        <v>#N/A</v>
      </c>
      <c r="AL191" s="68" t="e">
        <f>NA()</f>
        <v>#N/A</v>
      </c>
      <c r="AM191" s="68" t="e">
        <f>NA()</f>
        <v>#N/A</v>
      </c>
      <c r="AN191" s="68" t="e">
        <f>NA()</f>
        <v>#N/A</v>
      </c>
      <c r="AO191" s="68" t="e">
        <f>NA()</f>
        <v>#N/A</v>
      </c>
      <c r="AP191" s="63"/>
    </row>
    <row r="192" spans="2:42" x14ac:dyDescent="0.25">
      <c r="B192" s="64"/>
      <c r="C192" s="65"/>
      <c r="D192" s="66" t="s">
        <v>789</v>
      </c>
      <c r="E192" s="67" t="s">
        <v>529</v>
      </c>
      <c r="F192" s="68" t="e">
        <f>NA()</f>
        <v>#N/A</v>
      </c>
      <c r="G192" s="68" t="e">
        <f>NA()</f>
        <v>#N/A</v>
      </c>
      <c r="H192" s="68" t="e">
        <f>NA()</f>
        <v>#N/A</v>
      </c>
      <c r="I192" s="68" t="e">
        <f>NA()</f>
        <v>#N/A</v>
      </c>
      <c r="J192" s="68" t="e">
        <f>NA()</f>
        <v>#N/A</v>
      </c>
      <c r="K192" s="68" t="e">
        <f>NA()</f>
        <v>#N/A</v>
      </c>
      <c r="L192" s="68" t="e">
        <f>NA()</f>
        <v>#N/A</v>
      </c>
      <c r="M192" s="68" t="e">
        <f>NA()</f>
        <v>#N/A</v>
      </c>
      <c r="N192" s="68" t="e">
        <f>NA()</f>
        <v>#N/A</v>
      </c>
      <c r="O192" s="67">
        <v>34428.333333333328</v>
      </c>
      <c r="P192" s="67">
        <v>34248.333333333336</v>
      </c>
      <c r="Q192" s="67">
        <v>36748.333333333336</v>
      </c>
      <c r="R192" s="67">
        <v>29076.666666666668</v>
      </c>
      <c r="S192" s="67">
        <v>29645</v>
      </c>
      <c r="T192" s="67">
        <v>30855</v>
      </c>
      <c r="U192" s="67">
        <v>31035.000000000004</v>
      </c>
      <c r="V192" s="67">
        <v>30888.333333333332</v>
      </c>
      <c r="W192" s="67">
        <v>33568.333333333328</v>
      </c>
      <c r="X192" s="67">
        <v>36716.666666666664</v>
      </c>
      <c r="Y192" s="67">
        <v>36418.333333333336</v>
      </c>
      <c r="Z192" s="67">
        <v>31891.666666666668</v>
      </c>
      <c r="AA192" s="67">
        <v>34558.333333333336</v>
      </c>
      <c r="AB192" s="67">
        <v>30873.333333333336</v>
      </c>
      <c r="AC192" s="67">
        <v>34963.333333333336</v>
      </c>
      <c r="AD192" s="67">
        <v>25658.333333333332</v>
      </c>
      <c r="AE192" s="68" t="e">
        <f>NA()</f>
        <v>#N/A</v>
      </c>
      <c r="AF192" s="68" t="e">
        <f>NA()</f>
        <v>#N/A</v>
      </c>
      <c r="AG192" s="68" t="e">
        <f>NA()</f>
        <v>#N/A</v>
      </c>
      <c r="AH192" s="68" t="e">
        <f>NA()</f>
        <v>#N/A</v>
      </c>
      <c r="AI192" s="68" t="e">
        <f>NA()</f>
        <v>#N/A</v>
      </c>
      <c r="AJ192" s="68" t="e">
        <f>NA()</f>
        <v>#N/A</v>
      </c>
      <c r="AK192" s="68" t="e">
        <f>NA()</f>
        <v>#N/A</v>
      </c>
      <c r="AL192" s="68" t="e">
        <f>NA()</f>
        <v>#N/A</v>
      </c>
      <c r="AM192" s="68" t="e">
        <f>NA()</f>
        <v>#N/A</v>
      </c>
      <c r="AN192" s="68" t="e">
        <f>NA()</f>
        <v>#N/A</v>
      </c>
      <c r="AO192" s="68" t="e">
        <f>NA()</f>
        <v>#N/A</v>
      </c>
      <c r="AP192" s="63"/>
    </row>
    <row r="193" spans="2:42" x14ac:dyDescent="0.25">
      <c r="B193" s="64"/>
      <c r="C193" s="65"/>
      <c r="D193" s="66" t="s">
        <v>352</v>
      </c>
      <c r="E193" s="67" t="s">
        <v>530</v>
      </c>
      <c r="F193" s="68" t="e">
        <f>NA()</f>
        <v>#N/A</v>
      </c>
      <c r="G193" s="68" t="e">
        <f>NA()</f>
        <v>#N/A</v>
      </c>
      <c r="H193" s="68" t="e">
        <f>NA()</f>
        <v>#N/A</v>
      </c>
      <c r="I193" s="68" t="e">
        <f>NA()</f>
        <v>#N/A</v>
      </c>
      <c r="J193" s="68" t="e">
        <f>NA()</f>
        <v>#N/A</v>
      </c>
      <c r="K193" s="68" t="e">
        <f>NA()</f>
        <v>#N/A</v>
      </c>
      <c r="L193" s="68" t="e">
        <f>NA()</f>
        <v>#N/A</v>
      </c>
      <c r="M193" s="68" t="e">
        <f>NA()</f>
        <v>#N/A</v>
      </c>
      <c r="N193" s="68" t="e">
        <f>NA()</f>
        <v>#N/A</v>
      </c>
      <c r="O193" s="67">
        <v>35163.333333333336</v>
      </c>
      <c r="P193" s="67">
        <v>30640</v>
      </c>
      <c r="Q193" s="67">
        <v>29028.333333333336</v>
      </c>
      <c r="R193" s="67">
        <v>20278.333333333332</v>
      </c>
      <c r="S193" s="67">
        <v>24295</v>
      </c>
      <c r="T193" s="67">
        <v>27330</v>
      </c>
      <c r="U193" s="67">
        <v>31168.333333333336</v>
      </c>
      <c r="V193" s="67">
        <v>29478.333333333332</v>
      </c>
      <c r="W193" s="67">
        <v>33688.333333333328</v>
      </c>
      <c r="X193" s="67">
        <v>32726.666666666668</v>
      </c>
      <c r="Y193" s="67">
        <v>32978.333333333336</v>
      </c>
      <c r="Z193" s="67">
        <v>26181.666666666668</v>
      </c>
      <c r="AA193" s="67">
        <v>29376.666666666668</v>
      </c>
      <c r="AB193" s="67">
        <v>26451.666666666668</v>
      </c>
      <c r="AC193" s="67">
        <v>27028.333333333332</v>
      </c>
      <c r="AD193" s="67">
        <v>19853.333333333332</v>
      </c>
      <c r="AE193" s="68" t="e">
        <f>NA()</f>
        <v>#N/A</v>
      </c>
      <c r="AF193" s="68" t="e">
        <f>NA()</f>
        <v>#N/A</v>
      </c>
      <c r="AG193" s="68" t="e">
        <f>NA()</f>
        <v>#N/A</v>
      </c>
      <c r="AH193" s="68" t="e">
        <f>NA()</f>
        <v>#N/A</v>
      </c>
      <c r="AI193" s="68" t="e">
        <f>NA()</f>
        <v>#N/A</v>
      </c>
      <c r="AJ193" s="68" t="e">
        <f>NA()</f>
        <v>#N/A</v>
      </c>
      <c r="AK193" s="68" t="e">
        <f>NA()</f>
        <v>#N/A</v>
      </c>
      <c r="AL193" s="68" t="e">
        <f>NA()</f>
        <v>#N/A</v>
      </c>
      <c r="AM193" s="68" t="e">
        <f>NA()</f>
        <v>#N/A</v>
      </c>
      <c r="AN193" s="68" t="e">
        <f>NA()</f>
        <v>#N/A</v>
      </c>
      <c r="AO193" s="68" t="e">
        <f>NA()</f>
        <v>#N/A</v>
      </c>
      <c r="AP193" s="63"/>
    </row>
    <row r="194" spans="2:42" x14ac:dyDescent="0.25">
      <c r="B194" s="64"/>
      <c r="C194" s="65"/>
      <c r="D194" s="66" t="s">
        <v>353</v>
      </c>
      <c r="E194" s="67" t="s">
        <v>531</v>
      </c>
      <c r="F194" s="68" t="e">
        <f>NA()</f>
        <v>#N/A</v>
      </c>
      <c r="G194" s="68" t="e">
        <f>NA()</f>
        <v>#N/A</v>
      </c>
      <c r="H194" s="68" t="e">
        <f>NA()</f>
        <v>#N/A</v>
      </c>
      <c r="I194" s="68" t="e">
        <f>NA()</f>
        <v>#N/A</v>
      </c>
      <c r="J194" s="68" t="e">
        <f>NA()</f>
        <v>#N/A</v>
      </c>
      <c r="K194" s="68" t="e">
        <f>NA()</f>
        <v>#N/A</v>
      </c>
      <c r="L194" s="68" t="e">
        <f>NA()</f>
        <v>#N/A</v>
      </c>
      <c r="M194" s="68" t="e">
        <f>NA()</f>
        <v>#N/A</v>
      </c>
      <c r="N194" s="68" t="e">
        <f>NA()</f>
        <v>#N/A</v>
      </c>
      <c r="O194" s="67">
        <v>21901.666666666668</v>
      </c>
      <c r="P194" s="67">
        <v>20068.333333333332</v>
      </c>
      <c r="Q194" s="67">
        <v>21745</v>
      </c>
      <c r="R194" s="67">
        <v>17495</v>
      </c>
      <c r="S194" s="67">
        <v>17943.333333333332</v>
      </c>
      <c r="T194" s="67">
        <v>19840</v>
      </c>
      <c r="U194" s="67">
        <v>18895</v>
      </c>
      <c r="V194" s="67">
        <v>18128.333333333336</v>
      </c>
      <c r="W194" s="67">
        <v>17541.666666666668</v>
      </c>
      <c r="X194" s="67">
        <v>19508.333333333336</v>
      </c>
      <c r="Y194" s="67">
        <v>20568.333333333332</v>
      </c>
      <c r="Z194" s="67">
        <v>17241.666666666664</v>
      </c>
      <c r="AA194" s="67">
        <v>17541.666666666668</v>
      </c>
      <c r="AB194" s="67">
        <v>17310</v>
      </c>
      <c r="AC194" s="67">
        <v>19745</v>
      </c>
      <c r="AD194" s="67">
        <v>14663.333333333332</v>
      </c>
      <c r="AE194" s="68" t="e">
        <f>NA()</f>
        <v>#N/A</v>
      </c>
      <c r="AF194" s="68" t="e">
        <f>NA()</f>
        <v>#N/A</v>
      </c>
      <c r="AG194" s="68" t="e">
        <f>NA()</f>
        <v>#N/A</v>
      </c>
      <c r="AH194" s="68" t="e">
        <f>NA()</f>
        <v>#N/A</v>
      </c>
      <c r="AI194" s="68" t="e">
        <f>NA()</f>
        <v>#N/A</v>
      </c>
      <c r="AJ194" s="68" t="e">
        <f>NA()</f>
        <v>#N/A</v>
      </c>
      <c r="AK194" s="68" t="e">
        <f>NA()</f>
        <v>#N/A</v>
      </c>
      <c r="AL194" s="68" t="e">
        <f>NA()</f>
        <v>#N/A</v>
      </c>
      <c r="AM194" s="68" t="e">
        <f>NA()</f>
        <v>#N/A</v>
      </c>
      <c r="AN194" s="68" t="e">
        <f>NA()</f>
        <v>#N/A</v>
      </c>
      <c r="AO194" s="68" t="e">
        <f>NA()</f>
        <v>#N/A</v>
      </c>
      <c r="AP194" s="63"/>
    </row>
    <row r="195" spans="2:42" x14ac:dyDescent="0.25">
      <c r="B195" s="64"/>
      <c r="C195" s="65"/>
      <c r="D195" s="66" t="s">
        <v>354</v>
      </c>
      <c r="E195" s="67" t="s">
        <v>532</v>
      </c>
      <c r="F195" s="68" t="e">
        <f>NA()</f>
        <v>#N/A</v>
      </c>
      <c r="G195" s="68" t="e">
        <f>NA()</f>
        <v>#N/A</v>
      </c>
      <c r="H195" s="68" t="e">
        <f>NA()</f>
        <v>#N/A</v>
      </c>
      <c r="I195" s="68" t="e">
        <f>NA()</f>
        <v>#N/A</v>
      </c>
      <c r="J195" s="68" t="e">
        <f>NA()</f>
        <v>#N/A</v>
      </c>
      <c r="K195" s="68" t="e">
        <f>NA()</f>
        <v>#N/A</v>
      </c>
      <c r="L195" s="68" t="e">
        <f>NA()</f>
        <v>#N/A</v>
      </c>
      <c r="M195" s="68" t="e">
        <f>NA()</f>
        <v>#N/A</v>
      </c>
      <c r="N195" s="68" t="e">
        <f>NA()</f>
        <v>#N/A</v>
      </c>
      <c r="O195" s="67">
        <v>17768.333333333332</v>
      </c>
      <c r="P195" s="67">
        <v>15601.666666666666</v>
      </c>
      <c r="Q195" s="67">
        <v>17343.333333333332</v>
      </c>
      <c r="R195" s="67">
        <v>15583.333333333334</v>
      </c>
      <c r="S195" s="67">
        <v>14629.999999999998</v>
      </c>
      <c r="T195" s="67">
        <v>16598.333333333332</v>
      </c>
      <c r="U195" s="67">
        <v>14366.666666666668</v>
      </c>
      <c r="V195" s="67">
        <v>13826.666666666668</v>
      </c>
      <c r="W195" s="67">
        <v>14356.666666666666</v>
      </c>
      <c r="X195" s="67">
        <v>15470.000000000002</v>
      </c>
      <c r="Y195" s="67">
        <v>12001.666666666666</v>
      </c>
      <c r="Z195" s="67">
        <v>13520</v>
      </c>
      <c r="AA195" s="67">
        <v>14925.000000000002</v>
      </c>
      <c r="AB195" s="67">
        <v>13778.333333333334</v>
      </c>
      <c r="AC195" s="67">
        <v>17666.666666666668</v>
      </c>
      <c r="AD195" s="67">
        <v>13771.666666666666</v>
      </c>
      <c r="AE195" s="68" t="e">
        <f>NA()</f>
        <v>#N/A</v>
      </c>
      <c r="AF195" s="68" t="e">
        <f>NA()</f>
        <v>#N/A</v>
      </c>
      <c r="AG195" s="68" t="e">
        <f>NA()</f>
        <v>#N/A</v>
      </c>
      <c r="AH195" s="68" t="e">
        <f>NA()</f>
        <v>#N/A</v>
      </c>
      <c r="AI195" s="68" t="e">
        <f>NA()</f>
        <v>#N/A</v>
      </c>
      <c r="AJ195" s="68" t="e">
        <f>NA()</f>
        <v>#N/A</v>
      </c>
      <c r="AK195" s="68" t="e">
        <f>NA()</f>
        <v>#N/A</v>
      </c>
      <c r="AL195" s="68" t="e">
        <f>NA()</f>
        <v>#N/A</v>
      </c>
      <c r="AM195" s="68" t="e">
        <f>NA()</f>
        <v>#N/A</v>
      </c>
      <c r="AN195" s="68" t="e">
        <f>NA()</f>
        <v>#N/A</v>
      </c>
      <c r="AO195" s="68" t="e">
        <f>NA()</f>
        <v>#N/A</v>
      </c>
      <c r="AP195" s="63"/>
    </row>
    <row r="196" spans="2:42" x14ac:dyDescent="0.25">
      <c r="B196" s="64"/>
      <c r="C196" s="65"/>
      <c r="D196" s="66" t="s">
        <v>355</v>
      </c>
      <c r="E196" s="67" t="s">
        <v>533</v>
      </c>
      <c r="F196" s="68" t="e">
        <f>NA()</f>
        <v>#N/A</v>
      </c>
      <c r="G196" s="68" t="e">
        <f>NA()</f>
        <v>#N/A</v>
      </c>
      <c r="H196" s="68" t="e">
        <f>NA()</f>
        <v>#N/A</v>
      </c>
      <c r="I196" s="68" t="e">
        <f>NA()</f>
        <v>#N/A</v>
      </c>
      <c r="J196" s="68" t="e">
        <f>NA()</f>
        <v>#N/A</v>
      </c>
      <c r="K196" s="68" t="e">
        <f>NA()</f>
        <v>#N/A</v>
      </c>
      <c r="L196" s="68" t="e">
        <f>NA()</f>
        <v>#N/A</v>
      </c>
      <c r="M196" s="68" t="e">
        <f>NA()</f>
        <v>#N/A</v>
      </c>
      <c r="N196" s="68" t="e">
        <f>NA()</f>
        <v>#N/A</v>
      </c>
      <c r="O196" s="67">
        <v>19058.333333333332</v>
      </c>
      <c r="P196" s="67">
        <v>14951.666666666668</v>
      </c>
      <c r="Q196" s="67">
        <v>15558.333333333332</v>
      </c>
      <c r="R196" s="67">
        <v>10778.333333333332</v>
      </c>
      <c r="S196" s="67">
        <v>12750</v>
      </c>
      <c r="T196" s="67">
        <v>11995</v>
      </c>
      <c r="U196" s="67">
        <v>14038.333333333332</v>
      </c>
      <c r="V196" s="67">
        <v>13383.333333333334</v>
      </c>
      <c r="W196" s="67">
        <v>17758.333333333336</v>
      </c>
      <c r="X196" s="67">
        <v>17086.666666666664</v>
      </c>
      <c r="Y196" s="67">
        <v>13846.666666666668</v>
      </c>
      <c r="Z196" s="67">
        <v>12040</v>
      </c>
      <c r="AA196" s="67">
        <v>14821.666666666666</v>
      </c>
      <c r="AB196" s="67">
        <v>12543.333333333332</v>
      </c>
      <c r="AC196" s="67">
        <v>13923.333333333332</v>
      </c>
      <c r="AD196" s="67">
        <v>9670</v>
      </c>
      <c r="AE196" s="68" t="e">
        <f>NA()</f>
        <v>#N/A</v>
      </c>
      <c r="AF196" s="68" t="e">
        <f>NA()</f>
        <v>#N/A</v>
      </c>
      <c r="AG196" s="68" t="e">
        <f>NA()</f>
        <v>#N/A</v>
      </c>
      <c r="AH196" s="68" t="e">
        <f>NA()</f>
        <v>#N/A</v>
      </c>
      <c r="AI196" s="68" t="e">
        <f>NA()</f>
        <v>#N/A</v>
      </c>
      <c r="AJ196" s="68" t="e">
        <f>NA()</f>
        <v>#N/A</v>
      </c>
      <c r="AK196" s="68" t="e">
        <f>NA()</f>
        <v>#N/A</v>
      </c>
      <c r="AL196" s="68" t="e">
        <f>NA()</f>
        <v>#N/A</v>
      </c>
      <c r="AM196" s="68" t="e">
        <f>NA()</f>
        <v>#N/A</v>
      </c>
      <c r="AN196" s="68" t="e">
        <f>NA()</f>
        <v>#N/A</v>
      </c>
      <c r="AO196" s="68" t="e">
        <f>NA()</f>
        <v>#N/A</v>
      </c>
      <c r="AP196" s="63"/>
    </row>
    <row r="197" spans="2:42" x14ac:dyDescent="0.25">
      <c r="B197" s="64"/>
      <c r="C197" s="65"/>
      <c r="D197" s="66" t="s">
        <v>790</v>
      </c>
      <c r="E197" s="67" t="s">
        <v>534</v>
      </c>
      <c r="F197" s="68" t="e">
        <f>NA()</f>
        <v>#N/A</v>
      </c>
      <c r="G197" s="68" t="e">
        <f>NA()</f>
        <v>#N/A</v>
      </c>
      <c r="H197" s="68" t="e">
        <f>NA()</f>
        <v>#N/A</v>
      </c>
      <c r="I197" s="68" t="e">
        <f>NA()</f>
        <v>#N/A</v>
      </c>
      <c r="J197" s="68" t="e">
        <f>NA()</f>
        <v>#N/A</v>
      </c>
      <c r="K197" s="68" t="e">
        <f>NA()</f>
        <v>#N/A</v>
      </c>
      <c r="L197" s="68" t="e">
        <f>NA()</f>
        <v>#N/A</v>
      </c>
      <c r="M197" s="68" t="e">
        <f>NA()</f>
        <v>#N/A</v>
      </c>
      <c r="N197" s="68" t="e">
        <f>NA()</f>
        <v>#N/A</v>
      </c>
      <c r="O197" s="67">
        <v>19043.333333333336</v>
      </c>
      <c r="P197" s="67">
        <v>17680</v>
      </c>
      <c r="Q197" s="67">
        <v>17900</v>
      </c>
      <c r="R197" s="67">
        <v>13895.000000000002</v>
      </c>
      <c r="S197" s="67">
        <v>14804.999999999998</v>
      </c>
      <c r="T197" s="67">
        <v>15230</v>
      </c>
      <c r="U197" s="67">
        <v>15888.333333333332</v>
      </c>
      <c r="V197" s="67">
        <v>13966.666666666666</v>
      </c>
      <c r="W197" s="67">
        <v>14255</v>
      </c>
      <c r="X197" s="67">
        <v>14731.666666666666</v>
      </c>
      <c r="Y197" s="67">
        <v>14233.333333333332</v>
      </c>
      <c r="Z197" s="67">
        <v>15271.666666666666</v>
      </c>
      <c r="AA197" s="67">
        <v>16788.333333333336</v>
      </c>
      <c r="AB197" s="67">
        <v>14181.666666666666</v>
      </c>
      <c r="AC197" s="67">
        <v>16723.333333333332</v>
      </c>
      <c r="AD197" s="67">
        <v>12321.666666666666</v>
      </c>
      <c r="AE197" s="68" t="e">
        <f>NA()</f>
        <v>#N/A</v>
      </c>
      <c r="AF197" s="68" t="e">
        <f>NA()</f>
        <v>#N/A</v>
      </c>
      <c r="AG197" s="68" t="e">
        <f>NA()</f>
        <v>#N/A</v>
      </c>
      <c r="AH197" s="68" t="e">
        <f>NA()</f>
        <v>#N/A</v>
      </c>
      <c r="AI197" s="68" t="e">
        <f>NA()</f>
        <v>#N/A</v>
      </c>
      <c r="AJ197" s="68" t="e">
        <f>NA()</f>
        <v>#N/A</v>
      </c>
      <c r="AK197" s="68" t="e">
        <f>NA()</f>
        <v>#N/A</v>
      </c>
      <c r="AL197" s="68" t="e">
        <f>NA()</f>
        <v>#N/A</v>
      </c>
      <c r="AM197" s="68" t="e">
        <f>NA()</f>
        <v>#N/A</v>
      </c>
      <c r="AN197" s="68" t="e">
        <f>NA()</f>
        <v>#N/A</v>
      </c>
      <c r="AO197" s="68" t="e">
        <f>NA()</f>
        <v>#N/A</v>
      </c>
      <c r="AP197" s="63"/>
    </row>
    <row r="198" spans="2:42" x14ac:dyDescent="0.25">
      <c r="B198" s="64"/>
      <c r="C198" s="65"/>
      <c r="D198" s="66" t="s">
        <v>791</v>
      </c>
      <c r="E198" s="67" t="s">
        <v>535</v>
      </c>
      <c r="F198" s="68" t="e">
        <f>NA()</f>
        <v>#N/A</v>
      </c>
      <c r="G198" s="68" t="e">
        <f>NA()</f>
        <v>#N/A</v>
      </c>
      <c r="H198" s="68" t="e">
        <f>NA()</f>
        <v>#N/A</v>
      </c>
      <c r="I198" s="68" t="e">
        <f>NA()</f>
        <v>#N/A</v>
      </c>
      <c r="J198" s="68" t="e">
        <f>NA()</f>
        <v>#N/A</v>
      </c>
      <c r="K198" s="68" t="e">
        <f>NA()</f>
        <v>#N/A</v>
      </c>
      <c r="L198" s="68" t="e">
        <f>NA()</f>
        <v>#N/A</v>
      </c>
      <c r="M198" s="68" t="e">
        <f>NA()</f>
        <v>#N/A</v>
      </c>
      <c r="N198" s="68" t="e">
        <f>NA()</f>
        <v>#N/A</v>
      </c>
      <c r="O198" s="67">
        <v>4835</v>
      </c>
      <c r="P198" s="67">
        <v>5001.666666666667</v>
      </c>
      <c r="Q198" s="67">
        <v>5116.666666666667</v>
      </c>
      <c r="R198" s="67">
        <v>4291.666666666667</v>
      </c>
      <c r="S198" s="67">
        <v>4920</v>
      </c>
      <c r="T198" s="67">
        <v>5348.3333333333339</v>
      </c>
      <c r="U198" s="67">
        <v>5851.6666666666661</v>
      </c>
      <c r="V198" s="67">
        <v>5261.666666666667</v>
      </c>
      <c r="W198" s="67">
        <v>5900</v>
      </c>
      <c r="X198" s="67">
        <v>5651.666666666667</v>
      </c>
      <c r="Y198" s="67">
        <v>5216.666666666667</v>
      </c>
      <c r="Z198" s="67">
        <v>4616.6666666666661</v>
      </c>
      <c r="AA198" s="67">
        <v>4605</v>
      </c>
      <c r="AB198" s="67">
        <v>4626.6666666666661</v>
      </c>
      <c r="AC198" s="67">
        <v>5116.666666666667</v>
      </c>
      <c r="AD198" s="67">
        <v>3866.6666666666665</v>
      </c>
      <c r="AE198" s="68" t="e">
        <f>NA()</f>
        <v>#N/A</v>
      </c>
      <c r="AF198" s="68" t="e">
        <f>NA()</f>
        <v>#N/A</v>
      </c>
      <c r="AG198" s="68" t="e">
        <f>NA()</f>
        <v>#N/A</v>
      </c>
      <c r="AH198" s="68" t="e">
        <f>NA()</f>
        <v>#N/A</v>
      </c>
      <c r="AI198" s="68" t="e">
        <f>NA()</f>
        <v>#N/A</v>
      </c>
      <c r="AJ198" s="68" t="e">
        <f>NA()</f>
        <v>#N/A</v>
      </c>
      <c r="AK198" s="68" t="e">
        <f>NA()</f>
        <v>#N/A</v>
      </c>
      <c r="AL198" s="68" t="e">
        <f>NA()</f>
        <v>#N/A</v>
      </c>
      <c r="AM198" s="68" t="e">
        <f>NA()</f>
        <v>#N/A</v>
      </c>
      <c r="AN198" s="68" t="e">
        <f>NA()</f>
        <v>#N/A</v>
      </c>
      <c r="AO198" s="68" t="e">
        <f>NA()</f>
        <v>#N/A</v>
      </c>
      <c r="AP198" s="63"/>
    </row>
    <row r="199" spans="2:42" x14ac:dyDescent="0.25">
      <c r="B199" s="64"/>
      <c r="C199" s="65"/>
      <c r="D199" s="66" t="s">
        <v>356</v>
      </c>
      <c r="E199" s="67" t="s">
        <v>536</v>
      </c>
      <c r="F199" s="68" t="e">
        <f>NA()</f>
        <v>#N/A</v>
      </c>
      <c r="G199" s="68" t="e">
        <f>NA()</f>
        <v>#N/A</v>
      </c>
      <c r="H199" s="68" t="e">
        <f>NA()</f>
        <v>#N/A</v>
      </c>
      <c r="I199" s="68" t="e">
        <f>NA()</f>
        <v>#N/A</v>
      </c>
      <c r="J199" s="68" t="e">
        <f>NA()</f>
        <v>#N/A</v>
      </c>
      <c r="K199" s="68" t="e">
        <f>NA()</f>
        <v>#N/A</v>
      </c>
      <c r="L199" s="68" t="e">
        <f>NA()</f>
        <v>#N/A</v>
      </c>
      <c r="M199" s="68" t="e">
        <f>NA()</f>
        <v>#N/A</v>
      </c>
      <c r="N199" s="68" t="e">
        <f>NA()</f>
        <v>#N/A</v>
      </c>
      <c r="O199" s="67">
        <v>9610</v>
      </c>
      <c r="P199" s="67">
        <v>8975</v>
      </c>
      <c r="Q199" s="67">
        <v>10200</v>
      </c>
      <c r="R199" s="67">
        <v>8976.6666666666679</v>
      </c>
      <c r="S199" s="67">
        <v>9121.6666666666679</v>
      </c>
      <c r="T199" s="67">
        <v>9171.6666666666679</v>
      </c>
      <c r="U199" s="67">
        <v>9225</v>
      </c>
      <c r="V199" s="67">
        <v>8626.6666666666679</v>
      </c>
      <c r="W199" s="67">
        <v>9000</v>
      </c>
      <c r="X199" s="67">
        <v>9203.3333333333321</v>
      </c>
      <c r="Y199" s="67">
        <v>9895</v>
      </c>
      <c r="Z199" s="67">
        <v>8956.6666666666679</v>
      </c>
      <c r="AA199" s="67">
        <v>9556.6666666666661</v>
      </c>
      <c r="AB199" s="67">
        <v>8886.6666666666661</v>
      </c>
      <c r="AC199" s="67">
        <v>9935</v>
      </c>
      <c r="AD199" s="67">
        <v>8105</v>
      </c>
      <c r="AE199" s="68" t="e">
        <f>NA()</f>
        <v>#N/A</v>
      </c>
      <c r="AF199" s="68" t="e">
        <f>NA()</f>
        <v>#N/A</v>
      </c>
      <c r="AG199" s="68" t="e">
        <f>NA()</f>
        <v>#N/A</v>
      </c>
      <c r="AH199" s="68" t="e">
        <f>NA()</f>
        <v>#N/A</v>
      </c>
      <c r="AI199" s="68" t="e">
        <f>NA()</f>
        <v>#N/A</v>
      </c>
      <c r="AJ199" s="68" t="e">
        <f>NA()</f>
        <v>#N/A</v>
      </c>
      <c r="AK199" s="68" t="e">
        <f>NA()</f>
        <v>#N/A</v>
      </c>
      <c r="AL199" s="68" t="e">
        <f>NA()</f>
        <v>#N/A</v>
      </c>
      <c r="AM199" s="68" t="e">
        <f>NA()</f>
        <v>#N/A</v>
      </c>
      <c r="AN199" s="68" t="e">
        <f>NA()</f>
        <v>#N/A</v>
      </c>
      <c r="AO199" s="68" t="e">
        <f>NA()</f>
        <v>#N/A</v>
      </c>
      <c r="AP199" s="63"/>
    </row>
    <row r="200" spans="2:42" x14ac:dyDescent="0.25">
      <c r="B200" s="64"/>
      <c r="C200" s="65"/>
      <c r="D200" s="66" t="s">
        <v>357</v>
      </c>
      <c r="E200" s="67" t="s">
        <v>537</v>
      </c>
      <c r="F200" s="68" t="e">
        <f>NA()</f>
        <v>#N/A</v>
      </c>
      <c r="G200" s="68" t="e">
        <f>NA()</f>
        <v>#N/A</v>
      </c>
      <c r="H200" s="68" t="e">
        <f>NA()</f>
        <v>#N/A</v>
      </c>
      <c r="I200" s="68" t="e">
        <f>NA()</f>
        <v>#N/A</v>
      </c>
      <c r="J200" s="68" t="e">
        <f>NA()</f>
        <v>#N/A</v>
      </c>
      <c r="K200" s="68" t="e">
        <f>NA()</f>
        <v>#N/A</v>
      </c>
      <c r="L200" s="68" t="e">
        <f>NA()</f>
        <v>#N/A</v>
      </c>
      <c r="M200" s="68" t="e">
        <f>NA()</f>
        <v>#N/A</v>
      </c>
      <c r="N200" s="68" t="e">
        <f>NA()</f>
        <v>#N/A</v>
      </c>
      <c r="O200" s="67">
        <v>13905</v>
      </c>
      <c r="P200" s="67">
        <v>11430</v>
      </c>
      <c r="Q200" s="67">
        <v>12186.666666666666</v>
      </c>
      <c r="R200" s="67">
        <v>9395</v>
      </c>
      <c r="S200" s="67">
        <v>11483.333333333334</v>
      </c>
      <c r="T200" s="67">
        <v>12370</v>
      </c>
      <c r="U200" s="67">
        <v>13249.999999999998</v>
      </c>
      <c r="V200" s="67">
        <v>13038.333333333334</v>
      </c>
      <c r="W200" s="67">
        <v>14286.666666666666</v>
      </c>
      <c r="X200" s="67">
        <v>15208.333333333332</v>
      </c>
      <c r="Y200" s="67">
        <v>15365</v>
      </c>
      <c r="Z200" s="67">
        <v>12961.666666666666</v>
      </c>
      <c r="AA200" s="67">
        <v>13205</v>
      </c>
      <c r="AB200" s="67">
        <v>11595</v>
      </c>
      <c r="AC200" s="67">
        <v>12810</v>
      </c>
      <c r="AD200" s="67">
        <v>9378.3333333333321</v>
      </c>
      <c r="AE200" s="68" t="e">
        <f>NA()</f>
        <v>#N/A</v>
      </c>
      <c r="AF200" s="68" t="e">
        <f>NA()</f>
        <v>#N/A</v>
      </c>
      <c r="AG200" s="68" t="e">
        <f>NA()</f>
        <v>#N/A</v>
      </c>
      <c r="AH200" s="68" t="e">
        <f>NA()</f>
        <v>#N/A</v>
      </c>
      <c r="AI200" s="68" t="e">
        <f>NA()</f>
        <v>#N/A</v>
      </c>
      <c r="AJ200" s="68" t="e">
        <f>NA()</f>
        <v>#N/A</v>
      </c>
      <c r="AK200" s="68" t="e">
        <f>NA()</f>
        <v>#N/A</v>
      </c>
      <c r="AL200" s="68" t="e">
        <f>NA()</f>
        <v>#N/A</v>
      </c>
      <c r="AM200" s="68" t="e">
        <f>NA()</f>
        <v>#N/A</v>
      </c>
      <c r="AN200" s="68" t="e">
        <f>NA()</f>
        <v>#N/A</v>
      </c>
      <c r="AO200" s="68" t="e">
        <f>NA()</f>
        <v>#N/A</v>
      </c>
      <c r="AP200" s="63"/>
    </row>
    <row r="201" spans="2:42" x14ac:dyDescent="0.25">
      <c r="B201" s="64"/>
      <c r="C201" s="65"/>
      <c r="D201" s="66" t="s">
        <v>792</v>
      </c>
      <c r="E201" s="67" t="s">
        <v>538</v>
      </c>
      <c r="F201" s="68" t="e">
        <f>NA()</f>
        <v>#N/A</v>
      </c>
      <c r="G201" s="68" t="e">
        <f>NA()</f>
        <v>#N/A</v>
      </c>
      <c r="H201" s="68" t="e">
        <f>NA()</f>
        <v>#N/A</v>
      </c>
      <c r="I201" s="68" t="e">
        <f>NA()</f>
        <v>#N/A</v>
      </c>
      <c r="J201" s="68" t="e">
        <f>NA()</f>
        <v>#N/A</v>
      </c>
      <c r="K201" s="68" t="e">
        <f>NA()</f>
        <v>#N/A</v>
      </c>
      <c r="L201" s="68" t="e">
        <f>NA()</f>
        <v>#N/A</v>
      </c>
      <c r="M201" s="68" t="e">
        <f>NA()</f>
        <v>#N/A</v>
      </c>
      <c r="N201" s="68" t="e">
        <f>NA()</f>
        <v>#N/A</v>
      </c>
      <c r="O201" s="67">
        <v>15683.333333333334</v>
      </c>
      <c r="P201" s="67">
        <v>14660</v>
      </c>
      <c r="Q201" s="67">
        <v>15766.666666666668</v>
      </c>
      <c r="R201" s="67">
        <v>10818.333333333332</v>
      </c>
      <c r="S201" s="67">
        <v>13603.333333333334</v>
      </c>
      <c r="T201" s="67">
        <v>12353.333333333334</v>
      </c>
      <c r="U201" s="67">
        <v>13563.333333333334</v>
      </c>
      <c r="V201" s="67">
        <v>10933.333333333334</v>
      </c>
      <c r="W201" s="67">
        <v>12199.999999999998</v>
      </c>
      <c r="X201" s="67">
        <v>15531.666666666666</v>
      </c>
      <c r="Y201" s="67">
        <v>10373.333333333334</v>
      </c>
      <c r="Z201" s="67">
        <v>9395</v>
      </c>
      <c r="AA201" s="67">
        <v>13691.666666666668</v>
      </c>
      <c r="AB201" s="67">
        <v>10250</v>
      </c>
      <c r="AC201" s="67">
        <v>10726.666666666668</v>
      </c>
      <c r="AD201" s="67">
        <v>7646.666666666667</v>
      </c>
      <c r="AE201" s="68" t="e">
        <f>NA()</f>
        <v>#N/A</v>
      </c>
      <c r="AF201" s="68" t="e">
        <f>NA()</f>
        <v>#N/A</v>
      </c>
      <c r="AG201" s="68" t="e">
        <f>NA()</f>
        <v>#N/A</v>
      </c>
      <c r="AH201" s="68" t="e">
        <f>NA()</f>
        <v>#N/A</v>
      </c>
      <c r="AI201" s="68" t="e">
        <f>NA()</f>
        <v>#N/A</v>
      </c>
      <c r="AJ201" s="68" t="e">
        <f>NA()</f>
        <v>#N/A</v>
      </c>
      <c r="AK201" s="68" t="e">
        <f>NA()</f>
        <v>#N/A</v>
      </c>
      <c r="AL201" s="68" t="e">
        <f>NA()</f>
        <v>#N/A</v>
      </c>
      <c r="AM201" s="68" t="e">
        <f>NA()</f>
        <v>#N/A</v>
      </c>
      <c r="AN201" s="68" t="e">
        <f>NA()</f>
        <v>#N/A</v>
      </c>
      <c r="AO201" s="68" t="e">
        <f>NA()</f>
        <v>#N/A</v>
      </c>
      <c r="AP201" s="63"/>
    </row>
    <row r="202" spans="2:42" x14ac:dyDescent="0.25">
      <c r="B202" s="64"/>
      <c r="C202" s="65"/>
      <c r="D202" s="66" t="s">
        <v>358</v>
      </c>
      <c r="E202" s="67" t="s">
        <v>539</v>
      </c>
      <c r="F202" s="68" t="e">
        <f>NA()</f>
        <v>#N/A</v>
      </c>
      <c r="G202" s="68" t="e">
        <f>NA()</f>
        <v>#N/A</v>
      </c>
      <c r="H202" s="68" t="e">
        <f>NA()</f>
        <v>#N/A</v>
      </c>
      <c r="I202" s="68" t="e">
        <f>NA()</f>
        <v>#N/A</v>
      </c>
      <c r="J202" s="68" t="e">
        <f>NA()</f>
        <v>#N/A</v>
      </c>
      <c r="K202" s="68" t="e">
        <f>NA()</f>
        <v>#N/A</v>
      </c>
      <c r="L202" s="68" t="e">
        <f>NA()</f>
        <v>#N/A</v>
      </c>
      <c r="M202" s="68" t="e">
        <f>NA()</f>
        <v>#N/A</v>
      </c>
      <c r="N202" s="68" t="e">
        <f>NA()</f>
        <v>#N/A</v>
      </c>
      <c r="O202" s="67">
        <v>38290</v>
      </c>
      <c r="P202" s="67">
        <v>36203.333333333336</v>
      </c>
      <c r="Q202" s="67">
        <v>36996.666666666672</v>
      </c>
      <c r="R202" s="67">
        <v>29143.333333333332</v>
      </c>
      <c r="S202" s="67">
        <v>23185</v>
      </c>
      <c r="T202" s="67">
        <v>29456.666666666668</v>
      </c>
      <c r="U202" s="67">
        <v>29888.333333333336</v>
      </c>
      <c r="V202" s="67">
        <v>29210</v>
      </c>
      <c r="W202" s="67">
        <v>32046.666666666664</v>
      </c>
      <c r="X202" s="67">
        <v>30061.666666666668</v>
      </c>
      <c r="Y202" s="67">
        <v>31093.333333333332</v>
      </c>
      <c r="Z202" s="67">
        <v>31608.333333333332</v>
      </c>
      <c r="AA202" s="67">
        <v>33413.333333333336</v>
      </c>
      <c r="AB202" s="67">
        <v>30269.999999999996</v>
      </c>
      <c r="AC202" s="67">
        <v>30776.666666666668</v>
      </c>
      <c r="AD202" s="67">
        <v>23860.000000000004</v>
      </c>
      <c r="AE202" s="68" t="e">
        <f>NA()</f>
        <v>#N/A</v>
      </c>
      <c r="AF202" s="68" t="e">
        <f>NA()</f>
        <v>#N/A</v>
      </c>
      <c r="AG202" s="68" t="e">
        <f>NA()</f>
        <v>#N/A</v>
      </c>
      <c r="AH202" s="68" t="e">
        <f>NA()</f>
        <v>#N/A</v>
      </c>
      <c r="AI202" s="68" t="e">
        <f>NA()</f>
        <v>#N/A</v>
      </c>
      <c r="AJ202" s="68" t="e">
        <f>NA()</f>
        <v>#N/A</v>
      </c>
      <c r="AK202" s="68" t="e">
        <f>NA()</f>
        <v>#N/A</v>
      </c>
      <c r="AL202" s="68" t="e">
        <f>NA()</f>
        <v>#N/A</v>
      </c>
      <c r="AM202" s="68" t="e">
        <f>NA()</f>
        <v>#N/A</v>
      </c>
      <c r="AN202" s="68" t="e">
        <f>NA()</f>
        <v>#N/A</v>
      </c>
      <c r="AO202" s="68" t="e">
        <f>NA()</f>
        <v>#N/A</v>
      </c>
      <c r="AP202" s="63"/>
    </row>
    <row r="203" spans="2:42" x14ac:dyDescent="0.25">
      <c r="B203" s="64"/>
      <c r="C203" s="65"/>
      <c r="D203" s="66" t="s">
        <v>793</v>
      </c>
      <c r="E203" s="67" t="s">
        <v>540</v>
      </c>
      <c r="F203" s="68" t="e">
        <f>NA()</f>
        <v>#N/A</v>
      </c>
      <c r="G203" s="68" t="e">
        <f>NA()</f>
        <v>#N/A</v>
      </c>
      <c r="H203" s="68" t="e">
        <f>NA()</f>
        <v>#N/A</v>
      </c>
      <c r="I203" s="68" t="e">
        <f>NA()</f>
        <v>#N/A</v>
      </c>
      <c r="J203" s="68" t="e">
        <f>NA()</f>
        <v>#N/A</v>
      </c>
      <c r="K203" s="68" t="e">
        <f>NA()</f>
        <v>#N/A</v>
      </c>
      <c r="L203" s="68" t="e">
        <f>NA()</f>
        <v>#N/A</v>
      </c>
      <c r="M203" s="68" t="e">
        <f>NA()</f>
        <v>#N/A</v>
      </c>
      <c r="N203" s="68" t="e">
        <f>NA()</f>
        <v>#N/A</v>
      </c>
      <c r="O203" s="67">
        <v>47686.666666666672</v>
      </c>
      <c r="P203" s="67">
        <v>45109.999999999993</v>
      </c>
      <c r="Q203" s="67">
        <v>47080</v>
      </c>
      <c r="R203" s="67">
        <v>38758.333333333336</v>
      </c>
      <c r="S203" s="67">
        <v>41656.666666666672</v>
      </c>
      <c r="T203" s="67">
        <v>44995</v>
      </c>
      <c r="U203" s="67">
        <v>44821.666666666672</v>
      </c>
      <c r="V203" s="67">
        <v>43145</v>
      </c>
      <c r="W203" s="67">
        <v>49730</v>
      </c>
      <c r="X203" s="67">
        <v>49365</v>
      </c>
      <c r="Y203" s="67">
        <v>46473.333333333336</v>
      </c>
      <c r="Z203" s="67">
        <v>42006.666666666672</v>
      </c>
      <c r="AA203" s="67">
        <v>43166.666666666664</v>
      </c>
      <c r="AB203" s="67">
        <v>39016.666666666672</v>
      </c>
      <c r="AC203" s="67">
        <v>40730</v>
      </c>
      <c r="AD203" s="67">
        <v>35005</v>
      </c>
      <c r="AE203" s="68" t="e">
        <f>NA()</f>
        <v>#N/A</v>
      </c>
      <c r="AF203" s="68" t="e">
        <f>NA()</f>
        <v>#N/A</v>
      </c>
      <c r="AG203" s="68" t="e">
        <f>NA()</f>
        <v>#N/A</v>
      </c>
      <c r="AH203" s="68" t="e">
        <f>NA()</f>
        <v>#N/A</v>
      </c>
      <c r="AI203" s="68" t="e">
        <f>NA()</f>
        <v>#N/A</v>
      </c>
      <c r="AJ203" s="68" t="e">
        <f>NA()</f>
        <v>#N/A</v>
      </c>
      <c r="AK203" s="68" t="e">
        <f>NA()</f>
        <v>#N/A</v>
      </c>
      <c r="AL203" s="68" t="e">
        <f>NA()</f>
        <v>#N/A</v>
      </c>
      <c r="AM203" s="68" t="e">
        <f>NA()</f>
        <v>#N/A</v>
      </c>
      <c r="AN203" s="68" t="e">
        <f>NA()</f>
        <v>#N/A</v>
      </c>
      <c r="AO203" s="68" t="e">
        <f>NA()</f>
        <v>#N/A</v>
      </c>
      <c r="AP203" s="63"/>
    </row>
    <row r="204" spans="2:42" x14ac:dyDescent="0.25">
      <c r="B204" s="64"/>
      <c r="C204" s="65"/>
      <c r="D204" s="66" t="s">
        <v>794</v>
      </c>
      <c r="E204" s="67" t="s">
        <v>541</v>
      </c>
      <c r="F204" s="68" t="e">
        <f>NA()</f>
        <v>#N/A</v>
      </c>
      <c r="G204" s="68" t="e">
        <f>NA()</f>
        <v>#N/A</v>
      </c>
      <c r="H204" s="68" t="e">
        <f>NA()</f>
        <v>#N/A</v>
      </c>
      <c r="I204" s="68" t="e">
        <f>NA()</f>
        <v>#N/A</v>
      </c>
      <c r="J204" s="68" t="e">
        <f>NA()</f>
        <v>#N/A</v>
      </c>
      <c r="K204" s="68" t="e">
        <f>NA()</f>
        <v>#N/A</v>
      </c>
      <c r="L204" s="68" t="e">
        <f>NA()</f>
        <v>#N/A</v>
      </c>
      <c r="M204" s="68" t="e">
        <f>NA()</f>
        <v>#N/A</v>
      </c>
      <c r="N204" s="68" t="e">
        <f>NA()</f>
        <v>#N/A</v>
      </c>
      <c r="O204" s="67">
        <v>18093.333333333332</v>
      </c>
      <c r="P204" s="67">
        <v>16196.666666666668</v>
      </c>
      <c r="Q204" s="67">
        <v>16451.666666666668</v>
      </c>
      <c r="R204" s="67">
        <v>10943.333333333332</v>
      </c>
      <c r="S204" s="67">
        <v>14536.666666666666</v>
      </c>
      <c r="T204" s="67">
        <v>16766.666666666668</v>
      </c>
      <c r="U204" s="67">
        <v>18080</v>
      </c>
      <c r="V204" s="67">
        <v>16213.333333333332</v>
      </c>
      <c r="W204" s="67">
        <v>21920</v>
      </c>
      <c r="X204" s="67">
        <v>19580</v>
      </c>
      <c r="Y204" s="67">
        <v>19555</v>
      </c>
      <c r="Z204" s="67">
        <v>16331.666666666668</v>
      </c>
      <c r="AA204" s="67">
        <v>16665</v>
      </c>
      <c r="AB204" s="67">
        <v>15470.000000000002</v>
      </c>
      <c r="AC204" s="67">
        <v>18516.666666666668</v>
      </c>
      <c r="AD204" s="67">
        <v>12796.666666666668</v>
      </c>
      <c r="AE204" s="68" t="e">
        <f>NA()</f>
        <v>#N/A</v>
      </c>
      <c r="AF204" s="68" t="e">
        <f>NA()</f>
        <v>#N/A</v>
      </c>
      <c r="AG204" s="68" t="e">
        <f>NA()</f>
        <v>#N/A</v>
      </c>
      <c r="AH204" s="68" t="e">
        <f>NA()</f>
        <v>#N/A</v>
      </c>
      <c r="AI204" s="68" t="e">
        <f>NA()</f>
        <v>#N/A</v>
      </c>
      <c r="AJ204" s="68" t="e">
        <f>NA()</f>
        <v>#N/A</v>
      </c>
      <c r="AK204" s="68" t="e">
        <f>NA()</f>
        <v>#N/A</v>
      </c>
      <c r="AL204" s="68" t="e">
        <f>NA()</f>
        <v>#N/A</v>
      </c>
      <c r="AM204" s="68" t="e">
        <f>NA()</f>
        <v>#N/A</v>
      </c>
      <c r="AN204" s="68" t="e">
        <f>NA()</f>
        <v>#N/A</v>
      </c>
      <c r="AO204" s="68" t="e">
        <f>NA()</f>
        <v>#N/A</v>
      </c>
      <c r="AP204" s="63"/>
    </row>
    <row r="205" spans="2:42" x14ac:dyDescent="0.25">
      <c r="B205" s="64"/>
      <c r="C205" s="65"/>
      <c r="D205" s="66" t="s">
        <v>795</v>
      </c>
      <c r="E205" s="67" t="s">
        <v>542</v>
      </c>
      <c r="F205" s="68" t="e">
        <f>NA()</f>
        <v>#N/A</v>
      </c>
      <c r="G205" s="68" t="e">
        <f>NA()</f>
        <v>#N/A</v>
      </c>
      <c r="H205" s="68" t="e">
        <f>NA()</f>
        <v>#N/A</v>
      </c>
      <c r="I205" s="68" t="e">
        <f>NA()</f>
        <v>#N/A</v>
      </c>
      <c r="J205" s="68" t="e">
        <f>NA()</f>
        <v>#N/A</v>
      </c>
      <c r="K205" s="68" t="e">
        <f>NA()</f>
        <v>#N/A</v>
      </c>
      <c r="L205" s="68" t="e">
        <f>NA()</f>
        <v>#N/A</v>
      </c>
      <c r="M205" s="68" t="e">
        <f>NA()</f>
        <v>#N/A</v>
      </c>
      <c r="N205" s="68" t="e">
        <f>NA()</f>
        <v>#N/A</v>
      </c>
      <c r="O205" s="67">
        <v>12751.666666666666</v>
      </c>
      <c r="P205" s="67">
        <v>12031.666666666666</v>
      </c>
      <c r="Q205" s="67">
        <v>12146.666666666666</v>
      </c>
      <c r="R205" s="67">
        <v>10093.333333333334</v>
      </c>
      <c r="S205" s="67">
        <v>10788.333333333332</v>
      </c>
      <c r="T205" s="67">
        <v>11120</v>
      </c>
      <c r="U205" s="67">
        <v>10988.333333333334</v>
      </c>
      <c r="V205" s="67">
        <v>10655</v>
      </c>
      <c r="W205" s="67">
        <v>10528.333333333334</v>
      </c>
      <c r="X205" s="67">
        <v>11166.666666666666</v>
      </c>
      <c r="Y205" s="67">
        <v>10745</v>
      </c>
      <c r="Z205" s="67">
        <v>10601.666666666666</v>
      </c>
      <c r="AA205" s="67">
        <v>13228.333333333334</v>
      </c>
      <c r="AB205" s="67">
        <v>11085</v>
      </c>
      <c r="AC205" s="67">
        <v>12213.333333333332</v>
      </c>
      <c r="AD205" s="67">
        <v>8538.3333333333339</v>
      </c>
      <c r="AE205" s="68" t="e">
        <f>NA()</f>
        <v>#N/A</v>
      </c>
      <c r="AF205" s="68" t="e">
        <f>NA()</f>
        <v>#N/A</v>
      </c>
      <c r="AG205" s="68" t="e">
        <f>NA()</f>
        <v>#N/A</v>
      </c>
      <c r="AH205" s="68" t="e">
        <f>NA()</f>
        <v>#N/A</v>
      </c>
      <c r="AI205" s="68" t="e">
        <f>NA()</f>
        <v>#N/A</v>
      </c>
      <c r="AJ205" s="68" t="e">
        <f>NA()</f>
        <v>#N/A</v>
      </c>
      <c r="AK205" s="68" t="e">
        <f>NA()</f>
        <v>#N/A</v>
      </c>
      <c r="AL205" s="68" t="e">
        <f>NA()</f>
        <v>#N/A</v>
      </c>
      <c r="AM205" s="68" t="e">
        <f>NA()</f>
        <v>#N/A</v>
      </c>
      <c r="AN205" s="68" t="e">
        <f>NA()</f>
        <v>#N/A</v>
      </c>
      <c r="AO205" s="68" t="e">
        <f>NA()</f>
        <v>#N/A</v>
      </c>
      <c r="AP205" s="63"/>
    </row>
    <row r="206" spans="2:42" x14ac:dyDescent="0.25">
      <c r="B206" s="64"/>
      <c r="C206" s="65"/>
      <c r="D206" s="66" t="s">
        <v>796</v>
      </c>
      <c r="E206" s="67" t="s">
        <v>543</v>
      </c>
      <c r="F206" s="68" t="e">
        <f>NA()</f>
        <v>#N/A</v>
      </c>
      <c r="G206" s="68" t="e">
        <f>NA()</f>
        <v>#N/A</v>
      </c>
      <c r="H206" s="68" t="e">
        <f>NA()</f>
        <v>#N/A</v>
      </c>
      <c r="I206" s="68" t="e">
        <f>NA()</f>
        <v>#N/A</v>
      </c>
      <c r="J206" s="68" t="e">
        <f>NA()</f>
        <v>#N/A</v>
      </c>
      <c r="K206" s="68" t="e">
        <f>NA()</f>
        <v>#N/A</v>
      </c>
      <c r="L206" s="68" t="e">
        <f>NA()</f>
        <v>#N/A</v>
      </c>
      <c r="M206" s="68" t="e">
        <f>NA()</f>
        <v>#N/A</v>
      </c>
      <c r="N206" s="68" t="e">
        <f>NA()</f>
        <v>#N/A</v>
      </c>
      <c r="O206" s="67">
        <v>9850</v>
      </c>
      <c r="P206" s="67">
        <v>9558.3333333333339</v>
      </c>
      <c r="Q206" s="67">
        <v>9630</v>
      </c>
      <c r="R206" s="67">
        <v>8335</v>
      </c>
      <c r="S206" s="67">
        <v>7985</v>
      </c>
      <c r="T206" s="67">
        <v>9226.6666666666661</v>
      </c>
      <c r="U206" s="67">
        <v>8018.333333333333</v>
      </c>
      <c r="V206" s="67">
        <v>8711.6666666666661</v>
      </c>
      <c r="W206" s="67">
        <v>6760</v>
      </c>
      <c r="X206" s="67">
        <v>7445</v>
      </c>
      <c r="Y206" s="67">
        <v>8583.3333333333339</v>
      </c>
      <c r="Z206" s="67">
        <v>7243.3333333333339</v>
      </c>
      <c r="AA206" s="67">
        <v>7786.6666666666661</v>
      </c>
      <c r="AB206" s="67">
        <v>8198.3333333333339</v>
      </c>
      <c r="AC206" s="67">
        <v>9320</v>
      </c>
      <c r="AD206" s="67">
        <v>7116.6666666666661</v>
      </c>
      <c r="AE206" s="68" t="e">
        <f>NA()</f>
        <v>#N/A</v>
      </c>
      <c r="AF206" s="68" t="e">
        <f>NA()</f>
        <v>#N/A</v>
      </c>
      <c r="AG206" s="68" t="e">
        <f>NA()</f>
        <v>#N/A</v>
      </c>
      <c r="AH206" s="68" t="e">
        <f>NA()</f>
        <v>#N/A</v>
      </c>
      <c r="AI206" s="68" t="e">
        <f>NA()</f>
        <v>#N/A</v>
      </c>
      <c r="AJ206" s="68" t="e">
        <f>NA()</f>
        <v>#N/A</v>
      </c>
      <c r="AK206" s="68" t="e">
        <f>NA()</f>
        <v>#N/A</v>
      </c>
      <c r="AL206" s="68" t="e">
        <f>NA()</f>
        <v>#N/A</v>
      </c>
      <c r="AM206" s="68" t="e">
        <f>NA()</f>
        <v>#N/A</v>
      </c>
      <c r="AN206" s="68" t="e">
        <f>NA()</f>
        <v>#N/A</v>
      </c>
      <c r="AO206" s="68" t="e">
        <f>NA()</f>
        <v>#N/A</v>
      </c>
      <c r="AP206" s="63"/>
    </row>
    <row r="207" spans="2:42" x14ac:dyDescent="0.25">
      <c r="B207" s="64"/>
      <c r="C207" s="65"/>
      <c r="D207" s="66" t="s">
        <v>797</v>
      </c>
      <c r="E207" s="67" t="s">
        <v>544</v>
      </c>
      <c r="F207" s="68" t="e">
        <f>NA()</f>
        <v>#N/A</v>
      </c>
      <c r="G207" s="68" t="e">
        <f>NA()</f>
        <v>#N/A</v>
      </c>
      <c r="H207" s="68" t="e">
        <f>NA()</f>
        <v>#N/A</v>
      </c>
      <c r="I207" s="68" t="e">
        <f>NA()</f>
        <v>#N/A</v>
      </c>
      <c r="J207" s="68" t="e">
        <f>NA()</f>
        <v>#N/A</v>
      </c>
      <c r="K207" s="68" t="e">
        <f>NA()</f>
        <v>#N/A</v>
      </c>
      <c r="L207" s="68" t="e">
        <f>NA()</f>
        <v>#N/A</v>
      </c>
      <c r="M207" s="68" t="e">
        <f>NA()</f>
        <v>#N/A</v>
      </c>
      <c r="N207" s="68" t="e">
        <f>NA()</f>
        <v>#N/A</v>
      </c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>
        <v>1123.3333333333335</v>
      </c>
      <c r="Z207" s="67">
        <v>6320</v>
      </c>
      <c r="AA207" s="67">
        <v>9010</v>
      </c>
      <c r="AB207" s="67">
        <v>8201.6666666666661</v>
      </c>
      <c r="AC207" s="67">
        <v>10698.333333333334</v>
      </c>
      <c r="AD207" s="67">
        <v>8415</v>
      </c>
      <c r="AE207" s="68" t="e">
        <f>NA()</f>
        <v>#N/A</v>
      </c>
      <c r="AF207" s="68" t="e">
        <f>NA()</f>
        <v>#N/A</v>
      </c>
      <c r="AG207" s="68" t="e">
        <f>NA()</f>
        <v>#N/A</v>
      </c>
      <c r="AH207" s="68" t="e">
        <f>NA()</f>
        <v>#N/A</v>
      </c>
      <c r="AI207" s="68" t="e">
        <f>NA()</f>
        <v>#N/A</v>
      </c>
      <c r="AJ207" s="68" t="e">
        <f>NA()</f>
        <v>#N/A</v>
      </c>
      <c r="AK207" s="68" t="e">
        <f>NA()</f>
        <v>#N/A</v>
      </c>
      <c r="AL207" s="68" t="e">
        <f>NA()</f>
        <v>#N/A</v>
      </c>
      <c r="AM207" s="68" t="e">
        <f>NA()</f>
        <v>#N/A</v>
      </c>
      <c r="AN207" s="68" t="e">
        <f>NA()</f>
        <v>#N/A</v>
      </c>
      <c r="AO207" s="68" t="e">
        <f>NA()</f>
        <v>#N/A</v>
      </c>
      <c r="AP207" s="63"/>
    </row>
    <row r="208" spans="2:42" x14ac:dyDescent="0.25">
      <c r="B208" s="64"/>
      <c r="C208" s="65"/>
      <c r="D208" s="66" t="s">
        <v>798</v>
      </c>
      <c r="E208" s="67" t="s">
        <v>545</v>
      </c>
      <c r="F208" s="68" t="e">
        <f>NA()</f>
        <v>#N/A</v>
      </c>
      <c r="G208" s="68" t="e">
        <f>NA()</f>
        <v>#N/A</v>
      </c>
      <c r="H208" s="68" t="e">
        <f>NA()</f>
        <v>#N/A</v>
      </c>
      <c r="I208" s="68" t="e">
        <f>NA()</f>
        <v>#N/A</v>
      </c>
      <c r="J208" s="68" t="e">
        <f>NA()</f>
        <v>#N/A</v>
      </c>
      <c r="K208" s="68" t="e">
        <f>NA()</f>
        <v>#N/A</v>
      </c>
      <c r="L208" s="68" t="e">
        <f>NA()</f>
        <v>#N/A</v>
      </c>
      <c r="M208" s="68" t="e">
        <f>NA()</f>
        <v>#N/A</v>
      </c>
      <c r="N208" s="68" t="e">
        <f>NA()</f>
        <v>#N/A</v>
      </c>
      <c r="O208" s="67">
        <v>9445</v>
      </c>
      <c r="P208" s="67">
        <v>8911.6666666666661</v>
      </c>
      <c r="Q208" s="67">
        <v>8776.6666666666661</v>
      </c>
      <c r="R208" s="67">
        <v>6840.0000000000009</v>
      </c>
      <c r="S208" s="67">
        <v>8055.0000000000009</v>
      </c>
      <c r="T208" s="67">
        <v>8196.6666666666661</v>
      </c>
      <c r="U208" s="67">
        <v>8583.3333333333339</v>
      </c>
      <c r="V208" s="67">
        <v>6281.6666666666661</v>
      </c>
      <c r="W208" s="67">
        <v>7186.666666666667</v>
      </c>
      <c r="X208" s="67">
        <v>8700</v>
      </c>
      <c r="Y208" s="67">
        <v>6868.333333333333</v>
      </c>
      <c r="Z208" s="67">
        <v>7781.666666666667</v>
      </c>
      <c r="AA208" s="67">
        <v>9343.3333333333339</v>
      </c>
      <c r="AB208" s="67">
        <v>7555</v>
      </c>
      <c r="AC208" s="67">
        <v>8561.6666666666661</v>
      </c>
      <c r="AD208" s="67">
        <v>6563.3333333333339</v>
      </c>
      <c r="AE208" s="68" t="e">
        <f>NA()</f>
        <v>#N/A</v>
      </c>
      <c r="AF208" s="68" t="e">
        <f>NA()</f>
        <v>#N/A</v>
      </c>
      <c r="AG208" s="68" t="e">
        <f>NA()</f>
        <v>#N/A</v>
      </c>
      <c r="AH208" s="68" t="e">
        <f>NA()</f>
        <v>#N/A</v>
      </c>
      <c r="AI208" s="68" t="e">
        <f>NA()</f>
        <v>#N/A</v>
      </c>
      <c r="AJ208" s="68" t="e">
        <f>NA()</f>
        <v>#N/A</v>
      </c>
      <c r="AK208" s="68" t="e">
        <f>NA()</f>
        <v>#N/A</v>
      </c>
      <c r="AL208" s="68" t="e">
        <f>NA()</f>
        <v>#N/A</v>
      </c>
      <c r="AM208" s="68" t="e">
        <f>NA()</f>
        <v>#N/A</v>
      </c>
      <c r="AN208" s="68" t="e">
        <f>NA()</f>
        <v>#N/A</v>
      </c>
      <c r="AO208" s="68" t="e">
        <f>NA()</f>
        <v>#N/A</v>
      </c>
      <c r="AP208" s="63"/>
    </row>
    <row r="209" spans="2:42" x14ac:dyDescent="0.25">
      <c r="B209" s="64"/>
      <c r="C209" s="65"/>
      <c r="D209" s="66" t="s">
        <v>799</v>
      </c>
      <c r="E209" s="67" t="s">
        <v>546</v>
      </c>
      <c r="F209" s="68" t="e">
        <f>NA()</f>
        <v>#N/A</v>
      </c>
      <c r="G209" s="68" t="e">
        <f>NA()</f>
        <v>#N/A</v>
      </c>
      <c r="H209" s="68" t="e">
        <f>NA()</f>
        <v>#N/A</v>
      </c>
      <c r="I209" s="68" t="e">
        <f>NA()</f>
        <v>#N/A</v>
      </c>
      <c r="J209" s="68" t="e">
        <f>NA()</f>
        <v>#N/A</v>
      </c>
      <c r="K209" s="68" t="e">
        <f>NA()</f>
        <v>#N/A</v>
      </c>
      <c r="L209" s="68" t="e">
        <f>NA()</f>
        <v>#N/A</v>
      </c>
      <c r="M209" s="68" t="e">
        <f>NA()</f>
        <v>#N/A</v>
      </c>
      <c r="N209" s="68" t="e">
        <f>NA()</f>
        <v>#N/A</v>
      </c>
      <c r="O209" s="67">
        <v>12386.666666666668</v>
      </c>
      <c r="P209" s="67">
        <v>10803.333333333334</v>
      </c>
      <c r="Q209" s="67">
        <v>11601.666666666666</v>
      </c>
      <c r="R209" s="67">
        <v>8823.3333333333339</v>
      </c>
      <c r="S209" s="67">
        <v>10310</v>
      </c>
      <c r="T209" s="67">
        <v>11233.333333333334</v>
      </c>
      <c r="U209" s="67">
        <v>10460</v>
      </c>
      <c r="V209" s="67">
        <v>10451.666666666666</v>
      </c>
      <c r="W209" s="67">
        <v>11066.666666666668</v>
      </c>
      <c r="X209" s="67">
        <v>11893.333333333334</v>
      </c>
      <c r="Y209" s="67">
        <v>11475</v>
      </c>
      <c r="Z209" s="67">
        <v>10505</v>
      </c>
      <c r="AA209" s="67">
        <v>11135</v>
      </c>
      <c r="AB209" s="67">
        <v>10955</v>
      </c>
      <c r="AC209" s="67">
        <v>11766.666666666668</v>
      </c>
      <c r="AD209" s="67">
        <v>8861.6666666666661</v>
      </c>
      <c r="AE209" s="68" t="e">
        <f>NA()</f>
        <v>#N/A</v>
      </c>
      <c r="AF209" s="68" t="e">
        <f>NA()</f>
        <v>#N/A</v>
      </c>
      <c r="AG209" s="68" t="e">
        <f>NA()</f>
        <v>#N/A</v>
      </c>
      <c r="AH209" s="68" t="e">
        <f>NA()</f>
        <v>#N/A</v>
      </c>
      <c r="AI209" s="68" t="e">
        <f>NA()</f>
        <v>#N/A</v>
      </c>
      <c r="AJ209" s="68" t="e">
        <f>NA()</f>
        <v>#N/A</v>
      </c>
      <c r="AK209" s="68" t="e">
        <f>NA()</f>
        <v>#N/A</v>
      </c>
      <c r="AL209" s="68" t="e">
        <f>NA()</f>
        <v>#N/A</v>
      </c>
      <c r="AM209" s="68" t="e">
        <f>NA()</f>
        <v>#N/A</v>
      </c>
      <c r="AN209" s="68" t="e">
        <f>NA()</f>
        <v>#N/A</v>
      </c>
      <c r="AO209" s="68" t="e">
        <f>NA()</f>
        <v>#N/A</v>
      </c>
      <c r="AP209" s="63"/>
    </row>
    <row r="210" spans="2:42" x14ac:dyDescent="0.25">
      <c r="B210" s="64"/>
      <c r="C210" s="65"/>
      <c r="D210" s="66" t="s">
        <v>800</v>
      </c>
      <c r="E210" s="67" t="s">
        <v>547</v>
      </c>
      <c r="F210" s="68" t="e">
        <f>NA()</f>
        <v>#N/A</v>
      </c>
      <c r="G210" s="68" t="e">
        <f>NA()</f>
        <v>#N/A</v>
      </c>
      <c r="H210" s="68" t="e">
        <f>NA()</f>
        <v>#N/A</v>
      </c>
      <c r="I210" s="68" t="e">
        <f>NA()</f>
        <v>#N/A</v>
      </c>
      <c r="J210" s="68" t="e">
        <f>NA()</f>
        <v>#N/A</v>
      </c>
      <c r="K210" s="68" t="e">
        <f>NA()</f>
        <v>#N/A</v>
      </c>
      <c r="L210" s="68" t="e">
        <f>NA()</f>
        <v>#N/A</v>
      </c>
      <c r="M210" s="68" t="e">
        <f>NA()</f>
        <v>#N/A</v>
      </c>
      <c r="N210" s="68" t="e">
        <f>NA()</f>
        <v>#N/A</v>
      </c>
      <c r="O210" s="67">
        <v>16315</v>
      </c>
      <c r="P210" s="67">
        <v>14540</v>
      </c>
      <c r="Q210" s="67">
        <v>16796.666666666664</v>
      </c>
      <c r="R210" s="67">
        <v>11869.999999999998</v>
      </c>
      <c r="S210" s="67">
        <v>12840</v>
      </c>
      <c r="T210" s="67">
        <v>14100</v>
      </c>
      <c r="U210" s="67">
        <v>13420</v>
      </c>
      <c r="V210" s="67">
        <v>11776.666666666666</v>
      </c>
      <c r="W210" s="67">
        <v>12241.666666666666</v>
      </c>
      <c r="X210" s="67">
        <v>14460</v>
      </c>
      <c r="Y210" s="67">
        <v>15076.666666666666</v>
      </c>
      <c r="Z210" s="67">
        <v>13289.999999999998</v>
      </c>
      <c r="AA210" s="67">
        <v>14023.333333333334</v>
      </c>
      <c r="AB210" s="67">
        <v>13413.333333333332</v>
      </c>
      <c r="AC210" s="67">
        <v>15355</v>
      </c>
      <c r="AD210" s="67">
        <v>11665</v>
      </c>
      <c r="AE210" s="68" t="e">
        <f>NA()</f>
        <v>#N/A</v>
      </c>
      <c r="AF210" s="68" t="e">
        <f>NA()</f>
        <v>#N/A</v>
      </c>
      <c r="AG210" s="68" t="e">
        <f>NA()</f>
        <v>#N/A</v>
      </c>
      <c r="AH210" s="68" t="e">
        <f>NA()</f>
        <v>#N/A</v>
      </c>
      <c r="AI210" s="68" t="e">
        <f>NA()</f>
        <v>#N/A</v>
      </c>
      <c r="AJ210" s="68" t="e">
        <f>NA()</f>
        <v>#N/A</v>
      </c>
      <c r="AK210" s="68" t="e">
        <f>NA()</f>
        <v>#N/A</v>
      </c>
      <c r="AL210" s="68" t="e">
        <f>NA()</f>
        <v>#N/A</v>
      </c>
      <c r="AM210" s="68" t="e">
        <f>NA()</f>
        <v>#N/A</v>
      </c>
      <c r="AN210" s="68" t="e">
        <f>NA()</f>
        <v>#N/A</v>
      </c>
      <c r="AO210" s="68" t="e">
        <f>NA()</f>
        <v>#N/A</v>
      </c>
      <c r="AP210" s="63"/>
    </row>
    <row r="211" spans="2:42" x14ac:dyDescent="0.25">
      <c r="B211" s="64"/>
      <c r="C211" s="65"/>
      <c r="D211" s="66" t="s">
        <v>801</v>
      </c>
      <c r="E211" s="67" t="s">
        <v>548</v>
      </c>
      <c r="F211" s="68" t="e">
        <f>NA()</f>
        <v>#N/A</v>
      </c>
      <c r="G211" s="68" t="e">
        <f>NA()</f>
        <v>#N/A</v>
      </c>
      <c r="H211" s="68" t="e">
        <f>NA()</f>
        <v>#N/A</v>
      </c>
      <c r="I211" s="68" t="e">
        <f>NA()</f>
        <v>#N/A</v>
      </c>
      <c r="J211" s="68" t="e">
        <f>NA()</f>
        <v>#N/A</v>
      </c>
      <c r="K211" s="68" t="e">
        <f>NA()</f>
        <v>#N/A</v>
      </c>
      <c r="L211" s="68" t="e">
        <f>NA()</f>
        <v>#N/A</v>
      </c>
      <c r="M211" s="68" t="e">
        <f>NA()</f>
        <v>#N/A</v>
      </c>
      <c r="N211" s="68" t="e">
        <f>NA()</f>
        <v>#N/A</v>
      </c>
      <c r="O211" s="67">
        <v>10993.333333333332</v>
      </c>
      <c r="P211" s="67">
        <v>10320</v>
      </c>
      <c r="Q211" s="67">
        <v>10973.333333333332</v>
      </c>
      <c r="R211" s="67">
        <v>9910</v>
      </c>
      <c r="S211" s="67">
        <v>10305</v>
      </c>
      <c r="T211" s="67">
        <v>10520</v>
      </c>
      <c r="U211" s="67">
        <v>10260</v>
      </c>
      <c r="V211" s="67">
        <v>9961.6666666666661</v>
      </c>
      <c r="W211" s="67">
        <v>9568.3333333333339</v>
      </c>
      <c r="X211" s="67">
        <v>10026.666666666668</v>
      </c>
      <c r="Y211" s="67">
        <v>9631.6666666666661</v>
      </c>
      <c r="Z211" s="67">
        <v>9823.3333333333339</v>
      </c>
      <c r="AA211" s="67">
        <v>11081.666666666666</v>
      </c>
      <c r="AB211" s="67">
        <v>10130</v>
      </c>
      <c r="AC211" s="67">
        <v>11458.333333333334</v>
      </c>
      <c r="AD211" s="67">
        <v>9218.3333333333339</v>
      </c>
      <c r="AE211" s="68" t="e">
        <f>NA()</f>
        <v>#N/A</v>
      </c>
      <c r="AF211" s="68" t="e">
        <f>NA()</f>
        <v>#N/A</v>
      </c>
      <c r="AG211" s="68" t="e">
        <f>NA()</f>
        <v>#N/A</v>
      </c>
      <c r="AH211" s="68" t="e">
        <f>NA()</f>
        <v>#N/A</v>
      </c>
      <c r="AI211" s="68" t="e">
        <f>NA()</f>
        <v>#N/A</v>
      </c>
      <c r="AJ211" s="68" t="e">
        <f>NA()</f>
        <v>#N/A</v>
      </c>
      <c r="AK211" s="68" t="e">
        <f>NA()</f>
        <v>#N/A</v>
      </c>
      <c r="AL211" s="68" t="e">
        <f>NA()</f>
        <v>#N/A</v>
      </c>
      <c r="AM211" s="68" t="e">
        <f>NA()</f>
        <v>#N/A</v>
      </c>
      <c r="AN211" s="68" t="e">
        <f>NA()</f>
        <v>#N/A</v>
      </c>
      <c r="AO211" s="68" t="e">
        <f>NA()</f>
        <v>#N/A</v>
      </c>
      <c r="AP211" s="63"/>
    </row>
    <row r="212" spans="2:42" x14ac:dyDescent="0.25">
      <c r="B212" s="64"/>
      <c r="C212" s="65"/>
      <c r="D212" s="66" t="s">
        <v>359</v>
      </c>
      <c r="E212" s="67" t="s">
        <v>549</v>
      </c>
      <c r="F212" s="68" t="e">
        <f>NA()</f>
        <v>#N/A</v>
      </c>
      <c r="G212" s="68" t="e">
        <f>NA()</f>
        <v>#N/A</v>
      </c>
      <c r="H212" s="68" t="e">
        <f>NA()</f>
        <v>#N/A</v>
      </c>
      <c r="I212" s="68" t="e">
        <f>NA()</f>
        <v>#N/A</v>
      </c>
      <c r="J212" s="68" t="e">
        <f>NA()</f>
        <v>#N/A</v>
      </c>
      <c r="K212" s="68" t="e">
        <f>NA()</f>
        <v>#N/A</v>
      </c>
      <c r="L212" s="68" t="e">
        <f>NA()</f>
        <v>#N/A</v>
      </c>
      <c r="M212" s="68" t="e">
        <f>NA()</f>
        <v>#N/A</v>
      </c>
      <c r="N212" s="68" t="e">
        <f>NA()</f>
        <v>#N/A</v>
      </c>
      <c r="O212" s="67">
        <v>12555</v>
      </c>
      <c r="P212" s="67">
        <v>11933.333333333334</v>
      </c>
      <c r="Q212" s="67">
        <v>12558.333333333332</v>
      </c>
      <c r="R212" s="67">
        <v>9903.3333333333321</v>
      </c>
      <c r="S212" s="67">
        <v>10905</v>
      </c>
      <c r="T212" s="67">
        <v>11301.666666666666</v>
      </c>
      <c r="U212" s="67">
        <v>10003.333333333334</v>
      </c>
      <c r="V212" s="67">
        <v>9106.6666666666661</v>
      </c>
      <c r="W212" s="67">
        <v>9545</v>
      </c>
      <c r="X212" s="67">
        <v>9840</v>
      </c>
      <c r="Y212" s="67">
        <v>9858.3333333333339</v>
      </c>
      <c r="Z212" s="67">
        <v>9790</v>
      </c>
      <c r="AA212" s="67">
        <v>10400</v>
      </c>
      <c r="AB212" s="67">
        <v>8751.6666666666679</v>
      </c>
      <c r="AC212" s="67">
        <v>10175</v>
      </c>
      <c r="AD212" s="67">
        <v>7420</v>
      </c>
      <c r="AE212" s="68" t="e">
        <f>NA()</f>
        <v>#N/A</v>
      </c>
      <c r="AF212" s="68" t="e">
        <f>NA()</f>
        <v>#N/A</v>
      </c>
      <c r="AG212" s="68" t="e">
        <f>NA()</f>
        <v>#N/A</v>
      </c>
      <c r="AH212" s="68" t="e">
        <f>NA()</f>
        <v>#N/A</v>
      </c>
      <c r="AI212" s="68" t="e">
        <f>NA()</f>
        <v>#N/A</v>
      </c>
      <c r="AJ212" s="68" t="e">
        <f>NA()</f>
        <v>#N/A</v>
      </c>
      <c r="AK212" s="68" t="e">
        <f>NA()</f>
        <v>#N/A</v>
      </c>
      <c r="AL212" s="68" t="e">
        <f>NA()</f>
        <v>#N/A</v>
      </c>
      <c r="AM212" s="68" t="e">
        <f>NA()</f>
        <v>#N/A</v>
      </c>
      <c r="AN212" s="68" t="e">
        <f>NA()</f>
        <v>#N/A</v>
      </c>
      <c r="AO212" s="68" t="e">
        <f>NA()</f>
        <v>#N/A</v>
      </c>
      <c r="AP212" s="63"/>
    </row>
    <row r="213" spans="2:42" x14ac:dyDescent="0.25">
      <c r="B213" s="64"/>
      <c r="C213" s="65"/>
      <c r="D213" s="66" t="s">
        <v>360</v>
      </c>
      <c r="E213" s="67" t="s">
        <v>550</v>
      </c>
      <c r="F213" s="68" t="e">
        <f>NA()</f>
        <v>#N/A</v>
      </c>
      <c r="G213" s="68" t="e">
        <f>NA()</f>
        <v>#N/A</v>
      </c>
      <c r="H213" s="68" t="e">
        <f>NA()</f>
        <v>#N/A</v>
      </c>
      <c r="I213" s="68" t="e">
        <f>NA()</f>
        <v>#N/A</v>
      </c>
      <c r="J213" s="68" t="e">
        <f>NA()</f>
        <v>#N/A</v>
      </c>
      <c r="K213" s="68" t="e">
        <f>NA()</f>
        <v>#N/A</v>
      </c>
      <c r="L213" s="68" t="e">
        <f>NA()</f>
        <v>#N/A</v>
      </c>
      <c r="M213" s="68" t="e">
        <f>NA()</f>
        <v>#N/A</v>
      </c>
      <c r="N213" s="68" t="e">
        <f>NA()</f>
        <v>#N/A</v>
      </c>
      <c r="O213" s="67">
        <v>8360</v>
      </c>
      <c r="P213" s="67">
        <v>7728.3333333333339</v>
      </c>
      <c r="Q213" s="67">
        <v>10988.333333333334</v>
      </c>
      <c r="R213" s="67">
        <v>7785</v>
      </c>
      <c r="S213" s="67">
        <v>8148.3333333333339</v>
      </c>
      <c r="T213" s="67">
        <v>9045</v>
      </c>
      <c r="U213" s="67">
        <v>9096.6666666666661</v>
      </c>
      <c r="V213" s="67">
        <v>8655</v>
      </c>
      <c r="W213" s="67">
        <v>8665</v>
      </c>
      <c r="X213" s="67">
        <v>10278.333333333334</v>
      </c>
      <c r="Y213" s="67">
        <v>10038.333333333334</v>
      </c>
      <c r="Z213" s="67">
        <v>9366.6666666666661</v>
      </c>
      <c r="AA213" s="67">
        <v>10286.666666666666</v>
      </c>
      <c r="AB213" s="67">
        <v>9481.6666666666679</v>
      </c>
      <c r="AC213" s="67">
        <v>11178.333333333332</v>
      </c>
      <c r="AD213" s="67">
        <v>8110</v>
      </c>
      <c r="AE213" s="68" t="e">
        <f>NA()</f>
        <v>#N/A</v>
      </c>
      <c r="AF213" s="68" t="e">
        <f>NA()</f>
        <v>#N/A</v>
      </c>
      <c r="AG213" s="68" t="e">
        <f>NA()</f>
        <v>#N/A</v>
      </c>
      <c r="AH213" s="68" t="e">
        <f>NA()</f>
        <v>#N/A</v>
      </c>
      <c r="AI213" s="68" t="e">
        <f>NA()</f>
        <v>#N/A</v>
      </c>
      <c r="AJ213" s="68" t="e">
        <f>NA()</f>
        <v>#N/A</v>
      </c>
      <c r="AK213" s="68" t="e">
        <f>NA()</f>
        <v>#N/A</v>
      </c>
      <c r="AL213" s="68" t="e">
        <f>NA()</f>
        <v>#N/A</v>
      </c>
      <c r="AM213" s="68" t="e">
        <f>NA()</f>
        <v>#N/A</v>
      </c>
      <c r="AN213" s="68" t="e">
        <f>NA()</f>
        <v>#N/A</v>
      </c>
      <c r="AO213" s="68" t="e">
        <f>NA()</f>
        <v>#N/A</v>
      </c>
      <c r="AP213" s="63"/>
    </row>
    <row r="214" spans="2:42" x14ac:dyDescent="0.25">
      <c r="B214" s="64"/>
      <c r="C214" s="65"/>
      <c r="D214" s="66" t="s">
        <v>802</v>
      </c>
      <c r="E214" s="67" t="s">
        <v>551</v>
      </c>
      <c r="F214" s="68" t="e">
        <f>NA()</f>
        <v>#N/A</v>
      </c>
      <c r="G214" s="68" t="e">
        <f>NA()</f>
        <v>#N/A</v>
      </c>
      <c r="H214" s="68" t="e">
        <f>NA()</f>
        <v>#N/A</v>
      </c>
      <c r="I214" s="68" t="e">
        <f>NA()</f>
        <v>#N/A</v>
      </c>
      <c r="J214" s="68" t="e">
        <f>NA()</f>
        <v>#N/A</v>
      </c>
      <c r="K214" s="68" t="e">
        <f>NA()</f>
        <v>#N/A</v>
      </c>
      <c r="L214" s="68" t="e">
        <f>NA()</f>
        <v>#N/A</v>
      </c>
      <c r="M214" s="68" t="e">
        <f>NA()</f>
        <v>#N/A</v>
      </c>
      <c r="N214" s="68" t="e">
        <f>NA()</f>
        <v>#N/A</v>
      </c>
      <c r="O214" s="67">
        <v>10526.666666666666</v>
      </c>
      <c r="P214" s="67">
        <v>9915</v>
      </c>
      <c r="Q214" s="67">
        <v>10848.333333333332</v>
      </c>
      <c r="R214" s="67">
        <v>8596.6666666666679</v>
      </c>
      <c r="S214" s="67">
        <v>9261.6666666666661</v>
      </c>
      <c r="T214" s="67">
        <v>9288.3333333333339</v>
      </c>
      <c r="U214" s="67">
        <v>9165</v>
      </c>
      <c r="V214" s="67">
        <v>9713.3333333333339</v>
      </c>
      <c r="W214" s="67">
        <v>10150</v>
      </c>
      <c r="X214" s="67">
        <v>9145</v>
      </c>
      <c r="Y214" s="67">
        <v>9300</v>
      </c>
      <c r="Z214" s="67">
        <v>9596.6666666666661</v>
      </c>
      <c r="AA214" s="67">
        <v>16716.666666666664</v>
      </c>
      <c r="AB214" s="67">
        <v>16438.333333333336</v>
      </c>
      <c r="AC214" s="67">
        <v>17603.333333333336</v>
      </c>
      <c r="AD214" s="67">
        <v>14818.333333333332</v>
      </c>
      <c r="AE214" s="68" t="e">
        <f>NA()</f>
        <v>#N/A</v>
      </c>
      <c r="AF214" s="68" t="e">
        <f>NA()</f>
        <v>#N/A</v>
      </c>
      <c r="AG214" s="68" t="e">
        <f>NA()</f>
        <v>#N/A</v>
      </c>
      <c r="AH214" s="68" t="e">
        <f>NA()</f>
        <v>#N/A</v>
      </c>
      <c r="AI214" s="68" t="e">
        <f>NA()</f>
        <v>#N/A</v>
      </c>
      <c r="AJ214" s="68" t="e">
        <f>NA()</f>
        <v>#N/A</v>
      </c>
      <c r="AK214" s="68" t="e">
        <f>NA()</f>
        <v>#N/A</v>
      </c>
      <c r="AL214" s="68" t="e">
        <f>NA()</f>
        <v>#N/A</v>
      </c>
      <c r="AM214" s="68" t="e">
        <f>NA()</f>
        <v>#N/A</v>
      </c>
      <c r="AN214" s="68" t="e">
        <f>NA()</f>
        <v>#N/A</v>
      </c>
      <c r="AO214" s="68" t="e">
        <f>NA()</f>
        <v>#N/A</v>
      </c>
      <c r="AP214" s="63"/>
    </row>
    <row r="215" spans="2:42" x14ac:dyDescent="0.25">
      <c r="B215" s="64"/>
      <c r="C215" s="65"/>
      <c r="D215" s="66" t="s">
        <v>361</v>
      </c>
      <c r="E215" s="67" t="s">
        <v>552</v>
      </c>
      <c r="F215" s="68" t="e">
        <f>NA()</f>
        <v>#N/A</v>
      </c>
      <c r="G215" s="68" t="e">
        <f>NA()</f>
        <v>#N/A</v>
      </c>
      <c r="H215" s="68" t="e">
        <f>NA()</f>
        <v>#N/A</v>
      </c>
      <c r="I215" s="68" t="e">
        <f>NA()</f>
        <v>#N/A</v>
      </c>
      <c r="J215" s="68" t="e">
        <f>NA()</f>
        <v>#N/A</v>
      </c>
      <c r="K215" s="68" t="e">
        <f>NA()</f>
        <v>#N/A</v>
      </c>
      <c r="L215" s="68" t="e">
        <f>NA()</f>
        <v>#N/A</v>
      </c>
      <c r="M215" s="68" t="e">
        <f>NA()</f>
        <v>#N/A</v>
      </c>
      <c r="N215" s="68" t="e">
        <f>NA()</f>
        <v>#N/A</v>
      </c>
      <c r="O215" s="67">
        <v>6205</v>
      </c>
      <c r="P215" s="67">
        <v>5176.666666666667</v>
      </c>
      <c r="Q215" s="67">
        <v>4518.333333333333</v>
      </c>
      <c r="R215" s="67">
        <v>3611.666666666667</v>
      </c>
      <c r="S215" s="67">
        <v>3571.6666666666665</v>
      </c>
      <c r="T215" s="67">
        <v>4423.333333333333</v>
      </c>
      <c r="U215" s="67">
        <v>5111.666666666667</v>
      </c>
      <c r="V215" s="67">
        <v>5413.333333333333</v>
      </c>
      <c r="W215" s="67">
        <v>6903.3333333333339</v>
      </c>
      <c r="X215" s="67">
        <v>8923.3333333333321</v>
      </c>
      <c r="Y215" s="67">
        <v>8571.6666666666661</v>
      </c>
      <c r="Z215" s="67">
        <v>6330</v>
      </c>
      <c r="AA215" s="67">
        <v>5690</v>
      </c>
      <c r="AB215" s="67">
        <v>5110</v>
      </c>
      <c r="AC215" s="67">
        <v>4910</v>
      </c>
      <c r="AD215" s="67">
        <v>3911.6666666666665</v>
      </c>
      <c r="AE215" s="68" t="e">
        <f>NA()</f>
        <v>#N/A</v>
      </c>
      <c r="AF215" s="68" t="e">
        <f>NA()</f>
        <v>#N/A</v>
      </c>
      <c r="AG215" s="68" t="e">
        <f>NA()</f>
        <v>#N/A</v>
      </c>
      <c r="AH215" s="68" t="e">
        <f>NA()</f>
        <v>#N/A</v>
      </c>
      <c r="AI215" s="68" t="e">
        <f>NA()</f>
        <v>#N/A</v>
      </c>
      <c r="AJ215" s="68" t="e">
        <f>NA()</f>
        <v>#N/A</v>
      </c>
      <c r="AK215" s="68" t="e">
        <f>NA()</f>
        <v>#N/A</v>
      </c>
      <c r="AL215" s="68" t="e">
        <f>NA()</f>
        <v>#N/A</v>
      </c>
      <c r="AM215" s="68" t="e">
        <f>NA()</f>
        <v>#N/A</v>
      </c>
      <c r="AN215" s="68" t="e">
        <f>NA()</f>
        <v>#N/A</v>
      </c>
      <c r="AO215" s="68" t="e">
        <f>NA()</f>
        <v>#N/A</v>
      </c>
      <c r="AP215" s="63"/>
    </row>
    <row r="216" spans="2:42" x14ac:dyDescent="0.25">
      <c r="B216" s="64"/>
      <c r="C216" s="65"/>
      <c r="D216" s="66" t="s">
        <v>803</v>
      </c>
      <c r="E216" s="67" t="s">
        <v>553</v>
      </c>
      <c r="F216" s="68" t="e">
        <f>NA()</f>
        <v>#N/A</v>
      </c>
      <c r="G216" s="68" t="e">
        <f>NA()</f>
        <v>#N/A</v>
      </c>
      <c r="H216" s="68" t="e">
        <f>NA()</f>
        <v>#N/A</v>
      </c>
      <c r="I216" s="68" t="e">
        <f>NA()</f>
        <v>#N/A</v>
      </c>
      <c r="J216" s="68" t="e">
        <f>NA()</f>
        <v>#N/A</v>
      </c>
      <c r="K216" s="68" t="e">
        <f>NA()</f>
        <v>#N/A</v>
      </c>
      <c r="L216" s="68" t="e">
        <f>NA()</f>
        <v>#N/A</v>
      </c>
      <c r="M216" s="68" t="e">
        <f>NA()</f>
        <v>#N/A</v>
      </c>
      <c r="N216" s="68" t="e">
        <f>NA()</f>
        <v>#N/A</v>
      </c>
      <c r="O216" s="67">
        <v>9686.6666666666679</v>
      </c>
      <c r="P216" s="67">
        <v>9140</v>
      </c>
      <c r="Q216" s="67">
        <v>9638.3333333333339</v>
      </c>
      <c r="R216" s="67">
        <v>8165</v>
      </c>
      <c r="S216" s="67">
        <v>8071.666666666667</v>
      </c>
      <c r="T216" s="67">
        <v>8871.6666666666661</v>
      </c>
      <c r="U216" s="67">
        <v>8598.3333333333339</v>
      </c>
      <c r="V216" s="67">
        <v>8903.3333333333321</v>
      </c>
      <c r="W216" s="67">
        <v>8160</v>
      </c>
      <c r="X216" s="67">
        <v>8746.6666666666661</v>
      </c>
      <c r="Y216" s="67">
        <v>9281.6666666666661</v>
      </c>
      <c r="Z216" s="67">
        <v>8146.6666666666661</v>
      </c>
      <c r="AA216" s="67">
        <v>8385</v>
      </c>
      <c r="AB216" s="67">
        <v>8471.6666666666679</v>
      </c>
      <c r="AC216" s="67">
        <v>9711.6666666666661</v>
      </c>
      <c r="AD216" s="67">
        <v>6853.3333333333339</v>
      </c>
      <c r="AE216" s="68" t="e">
        <f>NA()</f>
        <v>#N/A</v>
      </c>
      <c r="AF216" s="68" t="e">
        <f>NA()</f>
        <v>#N/A</v>
      </c>
      <c r="AG216" s="68" t="e">
        <f>NA()</f>
        <v>#N/A</v>
      </c>
      <c r="AH216" s="68" t="e">
        <f>NA()</f>
        <v>#N/A</v>
      </c>
      <c r="AI216" s="68" t="e">
        <f>NA()</f>
        <v>#N/A</v>
      </c>
      <c r="AJ216" s="68" t="e">
        <f>NA()</f>
        <v>#N/A</v>
      </c>
      <c r="AK216" s="68" t="e">
        <f>NA()</f>
        <v>#N/A</v>
      </c>
      <c r="AL216" s="68" t="e">
        <f>NA()</f>
        <v>#N/A</v>
      </c>
      <c r="AM216" s="68" t="e">
        <f>NA()</f>
        <v>#N/A</v>
      </c>
      <c r="AN216" s="68" t="e">
        <f>NA()</f>
        <v>#N/A</v>
      </c>
      <c r="AO216" s="68" t="e">
        <f>NA()</f>
        <v>#N/A</v>
      </c>
      <c r="AP216" s="63"/>
    </row>
    <row r="217" spans="2:42" x14ac:dyDescent="0.25">
      <c r="B217" s="64"/>
      <c r="C217" s="65"/>
      <c r="D217" s="66" t="s">
        <v>804</v>
      </c>
      <c r="E217" s="67" t="s">
        <v>554</v>
      </c>
      <c r="F217" s="68" t="e">
        <f>NA()</f>
        <v>#N/A</v>
      </c>
      <c r="G217" s="68" t="e">
        <f>NA()</f>
        <v>#N/A</v>
      </c>
      <c r="H217" s="68" t="e">
        <f>NA()</f>
        <v>#N/A</v>
      </c>
      <c r="I217" s="68" t="e">
        <f>NA()</f>
        <v>#N/A</v>
      </c>
      <c r="J217" s="68" t="e">
        <f>NA()</f>
        <v>#N/A</v>
      </c>
      <c r="K217" s="68" t="e">
        <f>NA()</f>
        <v>#N/A</v>
      </c>
      <c r="L217" s="68" t="e">
        <f>NA()</f>
        <v>#N/A</v>
      </c>
      <c r="M217" s="68" t="e">
        <f>NA()</f>
        <v>#N/A</v>
      </c>
      <c r="N217" s="68" t="e">
        <f>NA()</f>
        <v>#N/A</v>
      </c>
      <c r="O217" s="67">
        <v>10375</v>
      </c>
      <c r="P217" s="67">
        <v>10181.666666666668</v>
      </c>
      <c r="Q217" s="67">
        <v>10771.666666666666</v>
      </c>
      <c r="R217" s="67">
        <v>8863.3333333333321</v>
      </c>
      <c r="S217" s="67">
        <v>9561.6666666666661</v>
      </c>
      <c r="T217" s="67">
        <v>10385</v>
      </c>
      <c r="U217" s="67">
        <v>10603.333333333332</v>
      </c>
      <c r="V217" s="67">
        <v>10710</v>
      </c>
      <c r="W217" s="67">
        <v>10293.333333333332</v>
      </c>
      <c r="X217" s="67">
        <v>11901.666666666668</v>
      </c>
      <c r="Y217" s="67">
        <v>11616.666666666666</v>
      </c>
      <c r="Z217" s="67">
        <v>10905</v>
      </c>
      <c r="AA217" s="67">
        <v>12445</v>
      </c>
      <c r="AB217" s="67">
        <v>11528.333333333332</v>
      </c>
      <c r="AC217" s="67">
        <v>12156.666666666668</v>
      </c>
      <c r="AD217" s="67">
        <v>9541.6666666666661</v>
      </c>
      <c r="AE217" s="68" t="e">
        <f>NA()</f>
        <v>#N/A</v>
      </c>
      <c r="AF217" s="68" t="e">
        <f>NA()</f>
        <v>#N/A</v>
      </c>
      <c r="AG217" s="68" t="e">
        <f>NA()</f>
        <v>#N/A</v>
      </c>
      <c r="AH217" s="68" t="e">
        <f>NA()</f>
        <v>#N/A</v>
      </c>
      <c r="AI217" s="68" t="e">
        <f>NA()</f>
        <v>#N/A</v>
      </c>
      <c r="AJ217" s="68" t="e">
        <f>NA()</f>
        <v>#N/A</v>
      </c>
      <c r="AK217" s="68" t="e">
        <f>NA()</f>
        <v>#N/A</v>
      </c>
      <c r="AL217" s="68" t="e">
        <f>NA()</f>
        <v>#N/A</v>
      </c>
      <c r="AM217" s="68" t="e">
        <f>NA()</f>
        <v>#N/A</v>
      </c>
      <c r="AN217" s="68" t="e">
        <f>NA()</f>
        <v>#N/A</v>
      </c>
      <c r="AO217" s="68" t="e">
        <f>NA()</f>
        <v>#N/A</v>
      </c>
      <c r="AP217" s="63"/>
    </row>
    <row r="218" spans="2:42" x14ac:dyDescent="0.25">
      <c r="B218" s="64"/>
      <c r="C218" s="65"/>
      <c r="D218" s="66" t="s">
        <v>805</v>
      </c>
      <c r="E218" s="67" t="s">
        <v>555</v>
      </c>
      <c r="F218" s="68" t="e">
        <f>NA()</f>
        <v>#N/A</v>
      </c>
      <c r="G218" s="68" t="e">
        <f>NA()</f>
        <v>#N/A</v>
      </c>
      <c r="H218" s="68" t="e">
        <f>NA()</f>
        <v>#N/A</v>
      </c>
      <c r="I218" s="68" t="e">
        <f>NA()</f>
        <v>#N/A</v>
      </c>
      <c r="J218" s="68" t="e">
        <f>NA()</f>
        <v>#N/A</v>
      </c>
      <c r="K218" s="68" t="e">
        <f>NA()</f>
        <v>#N/A</v>
      </c>
      <c r="L218" s="68" t="e">
        <f>NA()</f>
        <v>#N/A</v>
      </c>
      <c r="M218" s="68" t="e">
        <f>NA()</f>
        <v>#N/A</v>
      </c>
      <c r="N218" s="68" t="e">
        <f>NA()</f>
        <v>#N/A</v>
      </c>
      <c r="O218" s="67">
        <v>13163.333333333332</v>
      </c>
      <c r="P218" s="67">
        <v>12781.666666666666</v>
      </c>
      <c r="Q218" s="67">
        <v>13114.999999999998</v>
      </c>
      <c r="R218" s="67">
        <v>10366.666666666668</v>
      </c>
      <c r="S218" s="67">
        <v>10485</v>
      </c>
      <c r="T218" s="67">
        <v>13949.999999999998</v>
      </c>
      <c r="U218" s="67">
        <v>14191.666666666668</v>
      </c>
      <c r="V218" s="67">
        <v>13531.666666666668</v>
      </c>
      <c r="W218" s="67">
        <v>13280</v>
      </c>
      <c r="X218" s="67">
        <v>14161.666666666666</v>
      </c>
      <c r="Y218" s="67">
        <v>13555</v>
      </c>
      <c r="Z218" s="67">
        <v>13306.666666666666</v>
      </c>
      <c r="AA218" s="67">
        <v>13543.333333333334</v>
      </c>
      <c r="AB218" s="67">
        <v>12941.666666666666</v>
      </c>
      <c r="AC218" s="67">
        <v>14415</v>
      </c>
      <c r="AD218" s="67">
        <v>10230</v>
      </c>
      <c r="AE218" s="68" t="e">
        <f>NA()</f>
        <v>#N/A</v>
      </c>
      <c r="AF218" s="68" t="e">
        <f>NA()</f>
        <v>#N/A</v>
      </c>
      <c r="AG218" s="68" t="e">
        <f>NA()</f>
        <v>#N/A</v>
      </c>
      <c r="AH218" s="68" t="e">
        <f>NA()</f>
        <v>#N/A</v>
      </c>
      <c r="AI218" s="68" t="e">
        <f>NA()</f>
        <v>#N/A</v>
      </c>
      <c r="AJ218" s="68" t="e">
        <f>NA()</f>
        <v>#N/A</v>
      </c>
      <c r="AK218" s="68" t="e">
        <f>NA()</f>
        <v>#N/A</v>
      </c>
      <c r="AL218" s="68" t="e">
        <f>NA()</f>
        <v>#N/A</v>
      </c>
      <c r="AM218" s="68" t="e">
        <f>NA()</f>
        <v>#N/A</v>
      </c>
      <c r="AN218" s="68" t="e">
        <f>NA()</f>
        <v>#N/A</v>
      </c>
      <c r="AO218" s="68" t="e">
        <f>NA()</f>
        <v>#N/A</v>
      </c>
      <c r="AP218" s="63"/>
    </row>
    <row r="219" spans="2:42" x14ac:dyDescent="0.25">
      <c r="B219" s="64"/>
      <c r="C219" s="65"/>
      <c r="D219" s="66" t="s">
        <v>362</v>
      </c>
      <c r="E219" s="67" t="s">
        <v>556</v>
      </c>
      <c r="F219" s="68" t="e">
        <f>NA()</f>
        <v>#N/A</v>
      </c>
      <c r="G219" s="68" t="e">
        <f>NA()</f>
        <v>#N/A</v>
      </c>
      <c r="H219" s="68" t="e">
        <f>NA()</f>
        <v>#N/A</v>
      </c>
      <c r="I219" s="68" t="e">
        <f>NA()</f>
        <v>#N/A</v>
      </c>
      <c r="J219" s="68" t="e">
        <f>NA()</f>
        <v>#N/A</v>
      </c>
      <c r="K219" s="68" t="e">
        <f>NA()</f>
        <v>#N/A</v>
      </c>
      <c r="L219" s="68" t="e">
        <f>NA()</f>
        <v>#N/A</v>
      </c>
      <c r="M219" s="68" t="e">
        <f>NA()</f>
        <v>#N/A</v>
      </c>
      <c r="N219" s="68" t="e">
        <f>NA()</f>
        <v>#N/A</v>
      </c>
      <c r="O219" s="67">
        <v>9563.3333333333321</v>
      </c>
      <c r="P219" s="67">
        <v>8980</v>
      </c>
      <c r="Q219" s="67">
        <v>9821.6666666666679</v>
      </c>
      <c r="R219" s="67">
        <v>7858.333333333333</v>
      </c>
      <c r="S219" s="67">
        <v>8450</v>
      </c>
      <c r="T219" s="67">
        <v>8431.6666666666679</v>
      </c>
      <c r="U219" s="67">
        <v>7433.333333333333</v>
      </c>
      <c r="V219" s="67">
        <v>7626.666666666667</v>
      </c>
      <c r="W219" s="67">
        <v>7661.6666666666661</v>
      </c>
      <c r="X219" s="67">
        <v>8498.3333333333339</v>
      </c>
      <c r="Y219" s="67">
        <v>7978.333333333333</v>
      </c>
      <c r="Z219" s="67">
        <v>7670</v>
      </c>
      <c r="AA219" s="67">
        <v>8360</v>
      </c>
      <c r="AB219" s="67">
        <v>7123.333333333333</v>
      </c>
      <c r="AC219" s="67">
        <v>8581.6666666666661</v>
      </c>
      <c r="AD219" s="67">
        <v>6720</v>
      </c>
      <c r="AE219" s="68" t="e">
        <f>NA()</f>
        <v>#N/A</v>
      </c>
      <c r="AF219" s="68" t="e">
        <f>NA()</f>
        <v>#N/A</v>
      </c>
      <c r="AG219" s="68" t="e">
        <f>NA()</f>
        <v>#N/A</v>
      </c>
      <c r="AH219" s="68" t="e">
        <f>NA()</f>
        <v>#N/A</v>
      </c>
      <c r="AI219" s="68" t="e">
        <f>NA()</f>
        <v>#N/A</v>
      </c>
      <c r="AJ219" s="68" t="e">
        <f>NA()</f>
        <v>#N/A</v>
      </c>
      <c r="AK219" s="68" t="e">
        <f>NA()</f>
        <v>#N/A</v>
      </c>
      <c r="AL219" s="68" t="e">
        <f>NA()</f>
        <v>#N/A</v>
      </c>
      <c r="AM219" s="68" t="e">
        <f>NA()</f>
        <v>#N/A</v>
      </c>
      <c r="AN219" s="68" t="e">
        <f>NA()</f>
        <v>#N/A</v>
      </c>
      <c r="AO219" s="68" t="e">
        <f>NA()</f>
        <v>#N/A</v>
      </c>
      <c r="AP219" s="63"/>
    </row>
    <row r="220" spans="2:42" x14ac:dyDescent="0.25">
      <c r="B220" s="64"/>
      <c r="C220" s="65"/>
      <c r="D220" s="66" t="s">
        <v>806</v>
      </c>
      <c r="E220" s="67" t="s">
        <v>557</v>
      </c>
      <c r="F220" s="68" t="e">
        <f>NA()</f>
        <v>#N/A</v>
      </c>
      <c r="G220" s="68" t="e">
        <f>NA()</f>
        <v>#N/A</v>
      </c>
      <c r="H220" s="68" t="e">
        <f>NA()</f>
        <v>#N/A</v>
      </c>
      <c r="I220" s="68" t="e">
        <f>NA()</f>
        <v>#N/A</v>
      </c>
      <c r="J220" s="68" t="e">
        <f>NA()</f>
        <v>#N/A</v>
      </c>
      <c r="K220" s="68" t="e">
        <f>NA()</f>
        <v>#N/A</v>
      </c>
      <c r="L220" s="68" t="e">
        <f>NA()</f>
        <v>#N/A</v>
      </c>
      <c r="M220" s="68" t="e">
        <f>NA()</f>
        <v>#N/A</v>
      </c>
      <c r="N220" s="68" t="e">
        <f>NA()</f>
        <v>#N/A</v>
      </c>
      <c r="O220" s="67">
        <v>10736.666666666668</v>
      </c>
      <c r="P220" s="67">
        <v>11466.666666666666</v>
      </c>
      <c r="Q220" s="67">
        <v>12096.666666666668</v>
      </c>
      <c r="R220" s="67">
        <v>9231.6666666666661</v>
      </c>
      <c r="S220" s="67">
        <v>10383.333333333334</v>
      </c>
      <c r="T220" s="67">
        <v>10861.666666666668</v>
      </c>
      <c r="U220" s="67">
        <v>9983.3333333333339</v>
      </c>
      <c r="V220" s="67">
        <v>9245</v>
      </c>
      <c r="W220" s="67">
        <v>9555</v>
      </c>
      <c r="X220" s="67">
        <v>10841.666666666666</v>
      </c>
      <c r="Y220" s="67">
        <v>9671.6666666666661</v>
      </c>
      <c r="Z220" s="67">
        <v>9470</v>
      </c>
      <c r="AA220" s="67">
        <v>10143.333333333334</v>
      </c>
      <c r="AB220" s="67">
        <v>9146.6666666666661</v>
      </c>
      <c r="AC220" s="67">
        <v>11775.000000000002</v>
      </c>
      <c r="AD220" s="67">
        <v>8166.6666666666661</v>
      </c>
      <c r="AE220" s="68" t="e">
        <f>NA()</f>
        <v>#N/A</v>
      </c>
      <c r="AF220" s="68" t="e">
        <f>NA()</f>
        <v>#N/A</v>
      </c>
      <c r="AG220" s="68" t="e">
        <f>NA()</f>
        <v>#N/A</v>
      </c>
      <c r="AH220" s="68" t="e">
        <f>NA()</f>
        <v>#N/A</v>
      </c>
      <c r="AI220" s="68" t="e">
        <f>NA()</f>
        <v>#N/A</v>
      </c>
      <c r="AJ220" s="68" t="e">
        <f>NA()</f>
        <v>#N/A</v>
      </c>
      <c r="AK220" s="68" t="e">
        <f>NA()</f>
        <v>#N/A</v>
      </c>
      <c r="AL220" s="68" t="e">
        <f>NA()</f>
        <v>#N/A</v>
      </c>
      <c r="AM220" s="68" t="e">
        <f>NA()</f>
        <v>#N/A</v>
      </c>
      <c r="AN220" s="68" t="e">
        <f>NA()</f>
        <v>#N/A</v>
      </c>
      <c r="AO220" s="68" t="e">
        <f>NA()</f>
        <v>#N/A</v>
      </c>
      <c r="AP220" s="63"/>
    </row>
    <row r="221" spans="2:42" x14ac:dyDescent="0.25">
      <c r="B221" s="64"/>
      <c r="C221" s="65"/>
      <c r="D221" s="66" t="s">
        <v>807</v>
      </c>
      <c r="E221" s="67" t="s">
        <v>558</v>
      </c>
      <c r="F221" s="68" t="e">
        <f>NA()</f>
        <v>#N/A</v>
      </c>
      <c r="G221" s="68" t="e">
        <f>NA()</f>
        <v>#N/A</v>
      </c>
      <c r="H221" s="68" t="e">
        <f>NA()</f>
        <v>#N/A</v>
      </c>
      <c r="I221" s="68" t="e">
        <f>NA()</f>
        <v>#N/A</v>
      </c>
      <c r="J221" s="68" t="e">
        <f>NA()</f>
        <v>#N/A</v>
      </c>
      <c r="K221" s="68" t="e">
        <f>NA()</f>
        <v>#N/A</v>
      </c>
      <c r="L221" s="68" t="e">
        <f>NA()</f>
        <v>#N/A</v>
      </c>
      <c r="M221" s="68" t="e">
        <f>NA()</f>
        <v>#N/A</v>
      </c>
      <c r="N221" s="68" t="e">
        <f>NA()</f>
        <v>#N/A</v>
      </c>
      <c r="O221" s="67">
        <v>5721.666666666667</v>
      </c>
      <c r="P221" s="67">
        <v>5511.6666666666661</v>
      </c>
      <c r="Q221" s="67">
        <v>5715</v>
      </c>
      <c r="R221" s="67">
        <v>4160</v>
      </c>
      <c r="S221" s="67">
        <v>5265</v>
      </c>
      <c r="T221" s="67">
        <v>5355</v>
      </c>
      <c r="U221" s="67">
        <v>5518.3333333333339</v>
      </c>
      <c r="V221" s="67">
        <v>4553.333333333333</v>
      </c>
      <c r="W221" s="67">
        <v>4301.666666666667</v>
      </c>
      <c r="X221" s="67">
        <v>5503.333333333333</v>
      </c>
      <c r="Y221" s="67">
        <v>5018.3333333333339</v>
      </c>
      <c r="Z221" s="67">
        <v>4611.6666666666661</v>
      </c>
      <c r="AA221" s="67">
        <v>5515</v>
      </c>
      <c r="AB221" s="67">
        <v>4780</v>
      </c>
      <c r="AC221" s="67">
        <v>6155</v>
      </c>
      <c r="AD221" s="67">
        <v>4460</v>
      </c>
      <c r="AE221" s="68" t="e">
        <f>NA()</f>
        <v>#N/A</v>
      </c>
      <c r="AF221" s="68" t="e">
        <f>NA()</f>
        <v>#N/A</v>
      </c>
      <c r="AG221" s="68" t="e">
        <f>NA()</f>
        <v>#N/A</v>
      </c>
      <c r="AH221" s="68" t="e">
        <f>NA()</f>
        <v>#N/A</v>
      </c>
      <c r="AI221" s="68" t="e">
        <f>NA()</f>
        <v>#N/A</v>
      </c>
      <c r="AJ221" s="68" t="e">
        <f>NA()</f>
        <v>#N/A</v>
      </c>
      <c r="AK221" s="68" t="e">
        <f>NA()</f>
        <v>#N/A</v>
      </c>
      <c r="AL221" s="68" t="e">
        <f>NA()</f>
        <v>#N/A</v>
      </c>
      <c r="AM221" s="68" t="e">
        <f>NA()</f>
        <v>#N/A</v>
      </c>
      <c r="AN221" s="68" t="e">
        <f>NA()</f>
        <v>#N/A</v>
      </c>
      <c r="AO221" s="68" t="e">
        <f>NA()</f>
        <v>#N/A</v>
      </c>
      <c r="AP221" s="63"/>
    </row>
    <row r="222" spans="2:42" x14ac:dyDescent="0.25">
      <c r="B222" s="64"/>
      <c r="C222" s="65"/>
      <c r="D222" s="66" t="s">
        <v>808</v>
      </c>
      <c r="E222" s="67" t="s">
        <v>559</v>
      </c>
      <c r="F222" s="68" t="e">
        <f>NA()</f>
        <v>#N/A</v>
      </c>
      <c r="G222" s="68" t="e">
        <f>NA()</f>
        <v>#N/A</v>
      </c>
      <c r="H222" s="68" t="e">
        <f>NA()</f>
        <v>#N/A</v>
      </c>
      <c r="I222" s="68" t="e">
        <f>NA()</f>
        <v>#N/A</v>
      </c>
      <c r="J222" s="68" t="e">
        <f>NA()</f>
        <v>#N/A</v>
      </c>
      <c r="K222" s="68" t="e">
        <f>NA()</f>
        <v>#N/A</v>
      </c>
      <c r="L222" s="68" t="e">
        <f>NA()</f>
        <v>#N/A</v>
      </c>
      <c r="M222" s="68" t="e">
        <f>NA()</f>
        <v>#N/A</v>
      </c>
      <c r="N222" s="68" t="e">
        <f>NA()</f>
        <v>#N/A</v>
      </c>
      <c r="O222" s="67">
        <v>7360</v>
      </c>
      <c r="P222" s="67">
        <v>7125</v>
      </c>
      <c r="Q222" s="67">
        <v>8018.333333333333</v>
      </c>
      <c r="R222" s="67">
        <v>5610</v>
      </c>
      <c r="S222" s="67">
        <v>7361.666666666667</v>
      </c>
      <c r="T222" s="67">
        <v>7320</v>
      </c>
      <c r="U222" s="67">
        <v>6956.666666666667</v>
      </c>
      <c r="V222" s="67">
        <v>6823.333333333333</v>
      </c>
      <c r="W222" s="67">
        <v>6393.333333333333</v>
      </c>
      <c r="X222" s="67">
        <v>7031.666666666667</v>
      </c>
      <c r="Y222" s="67">
        <v>7128.3333333333339</v>
      </c>
      <c r="Z222" s="67">
        <v>6685.0000000000009</v>
      </c>
      <c r="AA222" s="67">
        <v>7061.666666666667</v>
      </c>
      <c r="AB222" s="67">
        <v>6861.666666666667</v>
      </c>
      <c r="AC222" s="67">
        <v>7973.3333333333339</v>
      </c>
      <c r="AD222" s="67">
        <v>5926.666666666667</v>
      </c>
      <c r="AE222" s="68" t="e">
        <f>NA()</f>
        <v>#N/A</v>
      </c>
      <c r="AF222" s="68" t="e">
        <f>NA()</f>
        <v>#N/A</v>
      </c>
      <c r="AG222" s="68" t="e">
        <f>NA()</f>
        <v>#N/A</v>
      </c>
      <c r="AH222" s="68" t="e">
        <f>NA()</f>
        <v>#N/A</v>
      </c>
      <c r="AI222" s="68" t="e">
        <f>NA()</f>
        <v>#N/A</v>
      </c>
      <c r="AJ222" s="68" t="e">
        <f>NA()</f>
        <v>#N/A</v>
      </c>
      <c r="AK222" s="68" t="e">
        <f>NA()</f>
        <v>#N/A</v>
      </c>
      <c r="AL222" s="68" t="e">
        <f>NA()</f>
        <v>#N/A</v>
      </c>
      <c r="AM222" s="68" t="e">
        <f>NA()</f>
        <v>#N/A</v>
      </c>
      <c r="AN222" s="68" t="e">
        <f>NA()</f>
        <v>#N/A</v>
      </c>
      <c r="AO222" s="68" t="e">
        <f>NA()</f>
        <v>#N/A</v>
      </c>
      <c r="AP222" s="63"/>
    </row>
    <row r="223" spans="2:42" x14ac:dyDescent="0.25">
      <c r="B223" s="64"/>
      <c r="C223" s="65"/>
      <c r="D223" s="66" t="s">
        <v>809</v>
      </c>
      <c r="E223" s="67" t="s">
        <v>560</v>
      </c>
      <c r="F223" s="68" t="e">
        <f>NA()</f>
        <v>#N/A</v>
      </c>
      <c r="G223" s="68" t="e">
        <f>NA()</f>
        <v>#N/A</v>
      </c>
      <c r="H223" s="68" t="e">
        <f>NA()</f>
        <v>#N/A</v>
      </c>
      <c r="I223" s="68" t="e">
        <f>NA()</f>
        <v>#N/A</v>
      </c>
      <c r="J223" s="68" t="e">
        <f>NA()</f>
        <v>#N/A</v>
      </c>
      <c r="K223" s="68" t="e">
        <f>NA()</f>
        <v>#N/A</v>
      </c>
      <c r="L223" s="68" t="e">
        <f>NA()</f>
        <v>#N/A</v>
      </c>
      <c r="M223" s="68" t="e">
        <f>NA()</f>
        <v>#N/A</v>
      </c>
      <c r="N223" s="68" t="e">
        <f>NA()</f>
        <v>#N/A</v>
      </c>
      <c r="O223" s="67">
        <v>8235</v>
      </c>
      <c r="P223" s="67">
        <v>6923.3333333333339</v>
      </c>
      <c r="Q223" s="67">
        <v>8160</v>
      </c>
      <c r="R223" s="67">
        <v>8465</v>
      </c>
      <c r="S223" s="67">
        <v>9608.3333333333339</v>
      </c>
      <c r="T223" s="67">
        <v>9901.6666666666661</v>
      </c>
      <c r="U223" s="67">
        <v>9761.6666666666661</v>
      </c>
      <c r="V223" s="67">
        <v>8853.3333333333321</v>
      </c>
      <c r="W223" s="67">
        <v>8790</v>
      </c>
      <c r="X223" s="67">
        <v>9265</v>
      </c>
      <c r="Y223" s="67">
        <v>9863.3333333333339</v>
      </c>
      <c r="Z223" s="67">
        <v>8840</v>
      </c>
      <c r="AA223" s="67">
        <v>9831.6666666666679</v>
      </c>
      <c r="AB223" s="67">
        <v>8706.6666666666661</v>
      </c>
      <c r="AC223" s="67">
        <v>10628.333333333334</v>
      </c>
      <c r="AD223" s="67">
        <v>7666.666666666667</v>
      </c>
      <c r="AE223" s="68" t="e">
        <f>NA()</f>
        <v>#N/A</v>
      </c>
      <c r="AF223" s="68" t="e">
        <f>NA()</f>
        <v>#N/A</v>
      </c>
      <c r="AG223" s="68" t="e">
        <f>NA()</f>
        <v>#N/A</v>
      </c>
      <c r="AH223" s="68" t="e">
        <f>NA()</f>
        <v>#N/A</v>
      </c>
      <c r="AI223" s="68" t="e">
        <f>NA()</f>
        <v>#N/A</v>
      </c>
      <c r="AJ223" s="68" t="e">
        <f>NA()</f>
        <v>#N/A</v>
      </c>
      <c r="AK223" s="68" t="e">
        <f>NA()</f>
        <v>#N/A</v>
      </c>
      <c r="AL223" s="68" t="e">
        <f>NA()</f>
        <v>#N/A</v>
      </c>
      <c r="AM223" s="68" t="e">
        <f>NA()</f>
        <v>#N/A</v>
      </c>
      <c r="AN223" s="68" t="e">
        <f>NA()</f>
        <v>#N/A</v>
      </c>
      <c r="AO223" s="68" t="e">
        <f>NA()</f>
        <v>#N/A</v>
      </c>
      <c r="AP223" s="63"/>
    </row>
    <row r="224" spans="2:42" x14ac:dyDescent="0.25">
      <c r="B224" s="64"/>
      <c r="C224" s="65"/>
      <c r="D224" s="66" t="s">
        <v>364</v>
      </c>
      <c r="E224" s="67" t="s">
        <v>561</v>
      </c>
      <c r="F224" s="68" t="e">
        <f>NA()</f>
        <v>#N/A</v>
      </c>
      <c r="G224" s="68" t="e">
        <f>NA()</f>
        <v>#N/A</v>
      </c>
      <c r="H224" s="68" t="e">
        <f>NA()</f>
        <v>#N/A</v>
      </c>
      <c r="I224" s="68" t="e">
        <f>NA()</f>
        <v>#N/A</v>
      </c>
      <c r="J224" s="68" t="e">
        <f>NA()</f>
        <v>#N/A</v>
      </c>
      <c r="K224" s="68" t="e">
        <f>NA()</f>
        <v>#N/A</v>
      </c>
      <c r="L224" s="68" t="e">
        <f>NA()</f>
        <v>#N/A</v>
      </c>
      <c r="M224" s="68" t="e">
        <f>NA()</f>
        <v>#N/A</v>
      </c>
      <c r="N224" s="68" t="e">
        <f>NA()</f>
        <v>#N/A</v>
      </c>
      <c r="O224" s="67">
        <v>12138.333333333334</v>
      </c>
      <c r="P224" s="67">
        <v>10540</v>
      </c>
      <c r="Q224" s="67">
        <v>10778.333333333332</v>
      </c>
      <c r="R224" s="67">
        <v>8986.6666666666679</v>
      </c>
      <c r="S224" s="67">
        <v>9170</v>
      </c>
      <c r="T224" s="67">
        <v>10110</v>
      </c>
      <c r="U224" s="67">
        <v>10223.333333333334</v>
      </c>
      <c r="V224" s="67">
        <v>9490</v>
      </c>
      <c r="W224" s="67">
        <v>10005</v>
      </c>
      <c r="X224" s="67">
        <v>9700</v>
      </c>
      <c r="Y224" s="67">
        <v>9333.3333333333339</v>
      </c>
      <c r="Z224" s="67">
        <v>9893.3333333333321</v>
      </c>
      <c r="AA224" s="67">
        <v>12271.666666666668</v>
      </c>
      <c r="AB224" s="67">
        <v>9713.3333333333339</v>
      </c>
      <c r="AC224" s="67">
        <v>10946.666666666666</v>
      </c>
      <c r="AD224" s="67">
        <v>8663.3333333333339</v>
      </c>
      <c r="AE224" s="68" t="e">
        <f>NA()</f>
        <v>#N/A</v>
      </c>
      <c r="AF224" s="68" t="e">
        <f>NA()</f>
        <v>#N/A</v>
      </c>
      <c r="AG224" s="68" t="e">
        <f>NA()</f>
        <v>#N/A</v>
      </c>
      <c r="AH224" s="68" t="e">
        <f>NA()</f>
        <v>#N/A</v>
      </c>
      <c r="AI224" s="68" t="e">
        <f>NA()</f>
        <v>#N/A</v>
      </c>
      <c r="AJ224" s="68" t="e">
        <f>NA()</f>
        <v>#N/A</v>
      </c>
      <c r="AK224" s="68" t="e">
        <f>NA()</f>
        <v>#N/A</v>
      </c>
      <c r="AL224" s="68" t="e">
        <f>NA()</f>
        <v>#N/A</v>
      </c>
      <c r="AM224" s="68" t="e">
        <f>NA()</f>
        <v>#N/A</v>
      </c>
      <c r="AN224" s="68" t="e">
        <f>NA()</f>
        <v>#N/A</v>
      </c>
      <c r="AO224" s="68" t="e">
        <f>NA()</f>
        <v>#N/A</v>
      </c>
      <c r="AP224" s="63"/>
    </row>
    <row r="225" spans="2:42" x14ac:dyDescent="0.25">
      <c r="B225" s="64"/>
      <c r="C225" s="65"/>
      <c r="D225" s="66" t="s">
        <v>810</v>
      </c>
      <c r="E225" s="67" t="s">
        <v>562</v>
      </c>
      <c r="F225" s="68" t="e">
        <f>NA()</f>
        <v>#N/A</v>
      </c>
      <c r="G225" s="68" t="e">
        <f>NA()</f>
        <v>#N/A</v>
      </c>
      <c r="H225" s="68" t="e">
        <f>NA()</f>
        <v>#N/A</v>
      </c>
      <c r="I225" s="68" t="e">
        <f>NA()</f>
        <v>#N/A</v>
      </c>
      <c r="J225" s="68" t="e">
        <f>NA()</f>
        <v>#N/A</v>
      </c>
      <c r="K225" s="68" t="e">
        <f>NA()</f>
        <v>#N/A</v>
      </c>
      <c r="L225" s="68" t="e">
        <f>NA()</f>
        <v>#N/A</v>
      </c>
      <c r="M225" s="68" t="e">
        <f>NA()</f>
        <v>#N/A</v>
      </c>
      <c r="N225" s="68" t="e">
        <f>NA()</f>
        <v>#N/A</v>
      </c>
      <c r="O225" s="67">
        <v>10410</v>
      </c>
      <c r="P225" s="67">
        <v>10011.666666666666</v>
      </c>
      <c r="Q225" s="67">
        <v>11196.666666666666</v>
      </c>
      <c r="R225" s="67">
        <v>9105</v>
      </c>
      <c r="S225" s="67">
        <v>9940</v>
      </c>
      <c r="T225" s="67">
        <v>9975</v>
      </c>
      <c r="U225" s="67">
        <v>9665</v>
      </c>
      <c r="V225" s="67">
        <v>9316.6666666666679</v>
      </c>
      <c r="W225" s="67">
        <v>10326.666666666668</v>
      </c>
      <c r="X225" s="67">
        <v>10946.666666666666</v>
      </c>
      <c r="Y225" s="67">
        <v>10135</v>
      </c>
      <c r="Z225" s="67">
        <v>9725</v>
      </c>
      <c r="AA225" s="67">
        <v>10106.666666666666</v>
      </c>
      <c r="AB225" s="67">
        <v>9175</v>
      </c>
      <c r="AC225" s="67">
        <v>10296.666666666666</v>
      </c>
      <c r="AD225" s="67">
        <v>7965</v>
      </c>
      <c r="AE225" s="68" t="e">
        <f>NA()</f>
        <v>#N/A</v>
      </c>
      <c r="AF225" s="68" t="e">
        <f>NA()</f>
        <v>#N/A</v>
      </c>
      <c r="AG225" s="68" t="e">
        <f>NA()</f>
        <v>#N/A</v>
      </c>
      <c r="AH225" s="68" t="e">
        <f>NA()</f>
        <v>#N/A</v>
      </c>
      <c r="AI225" s="68" t="e">
        <f>NA()</f>
        <v>#N/A</v>
      </c>
      <c r="AJ225" s="68" t="e">
        <f>NA()</f>
        <v>#N/A</v>
      </c>
      <c r="AK225" s="68" t="e">
        <f>NA()</f>
        <v>#N/A</v>
      </c>
      <c r="AL225" s="68" t="e">
        <f>NA()</f>
        <v>#N/A</v>
      </c>
      <c r="AM225" s="68" t="e">
        <f>NA()</f>
        <v>#N/A</v>
      </c>
      <c r="AN225" s="68" t="e">
        <f>NA()</f>
        <v>#N/A</v>
      </c>
      <c r="AO225" s="68" t="e">
        <f>NA()</f>
        <v>#N/A</v>
      </c>
      <c r="AP225" s="63"/>
    </row>
    <row r="226" spans="2:42" x14ac:dyDescent="0.25">
      <c r="B226" s="64"/>
      <c r="C226" s="65"/>
      <c r="D226" s="66" t="s">
        <v>811</v>
      </c>
      <c r="E226" s="67" t="s">
        <v>563</v>
      </c>
      <c r="F226" s="68" t="e">
        <f>NA()</f>
        <v>#N/A</v>
      </c>
      <c r="G226" s="68" t="e">
        <f>NA()</f>
        <v>#N/A</v>
      </c>
      <c r="H226" s="68" t="e">
        <f>NA()</f>
        <v>#N/A</v>
      </c>
      <c r="I226" s="68" t="e">
        <f>NA()</f>
        <v>#N/A</v>
      </c>
      <c r="J226" s="68" t="e">
        <f>NA()</f>
        <v>#N/A</v>
      </c>
      <c r="K226" s="68" t="e">
        <f>NA()</f>
        <v>#N/A</v>
      </c>
      <c r="L226" s="68" t="e">
        <f>NA()</f>
        <v>#N/A</v>
      </c>
      <c r="M226" s="68" t="e">
        <f>NA()</f>
        <v>#N/A</v>
      </c>
      <c r="N226" s="68" t="e">
        <f>NA()</f>
        <v>#N/A</v>
      </c>
      <c r="O226" s="67">
        <v>11761.666666666668</v>
      </c>
      <c r="P226" s="67">
        <v>9793.3333333333339</v>
      </c>
      <c r="Q226" s="67">
        <v>11666.666666666668</v>
      </c>
      <c r="R226" s="67">
        <v>9181.6666666666679</v>
      </c>
      <c r="S226" s="67">
        <v>9200</v>
      </c>
      <c r="T226" s="67">
        <v>10195</v>
      </c>
      <c r="U226" s="67">
        <v>10736.666666666668</v>
      </c>
      <c r="V226" s="67">
        <v>9446.6666666666661</v>
      </c>
      <c r="W226" s="67">
        <v>9826.6666666666661</v>
      </c>
      <c r="X226" s="67">
        <v>8698.3333333333321</v>
      </c>
      <c r="Y226" s="67">
        <v>8728.3333333333321</v>
      </c>
      <c r="Z226" s="67">
        <v>10198.333333333334</v>
      </c>
      <c r="AA226" s="67">
        <v>11273.333333333334</v>
      </c>
      <c r="AB226" s="67">
        <v>10635</v>
      </c>
      <c r="AC226" s="67">
        <v>11545</v>
      </c>
      <c r="AD226" s="67">
        <v>9238.3333333333339</v>
      </c>
      <c r="AE226" s="68" t="e">
        <f>NA()</f>
        <v>#N/A</v>
      </c>
      <c r="AF226" s="68" t="e">
        <f>NA()</f>
        <v>#N/A</v>
      </c>
      <c r="AG226" s="68" t="e">
        <f>NA()</f>
        <v>#N/A</v>
      </c>
      <c r="AH226" s="68" t="e">
        <f>NA()</f>
        <v>#N/A</v>
      </c>
      <c r="AI226" s="68" t="e">
        <f>NA()</f>
        <v>#N/A</v>
      </c>
      <c r="AJ226" s="68" t="e">
        <f>NA()</f>
        <v>#N/A</v>
      </c>
      <c r="AK226" s="68" t="e">
        <f>NA()</f>
        <v>#N/A</v>
      </c>
      <c r="AL226" s="68" t="e">
        <f>NA()</f>
        <v>#N/A</v>
      </c>
      <c r="AM226" s="68" t="e">
        <f>NA()</f>
        <v>#N/A</v>
      </c>
      <c r="AN226" s="68" t="e">
        <f>NA()</f>
        <v>#N/A</v>
      </c>
      <c r="AO226" s="68" t="e">
        <f>NA()</f>
        <v>#N/A</v>
      </c>
      <c r="AP226" s="63"/>
    </row>
    <row r="227" spans="2:42" x14ac:dyDescent="0.25">
      <c r="B227" s="64"/>
      <c r="C227" s="65"/>
      <c r="D227" s="66" t="s">
        <v>812</v>
      </c>
      <c r="E227" s="67" t="s">
        <v>564</v>
      </c>
      <c r="F227" s="68" t="e">
        <f>NA()</f>
        <v>#N/A</v>
      </c>
      <c r="G227" s="68" t="e">
        <f>NA()</f>
        <v>#N/A</v>
      </c>
      <c r="H227" s="68" t="e">
        <f>NA()</f>
        <v>#N/A</v>
      </c>
      <c r="I227" s="68" t="e">
        <f>NA()</f>
        <v>#N/A</v>
      </c>
      <c r="J227" s="68" t="e">
        <f>NA()</f>
        <v>#N/A</v>
      </c>
      <c r="K227" s="68" t="e">
        <f>NA()</f>
        <v>#N/A</v>
      </c>
      <c r="L227" s="68" t="e">
        <f>NA()</f>
        <v>#N/A</v>
      </c>
      <c r="M227" s="68" t="e">
        <f>NA()</f>
        <v>#N/A</v>
      </c>
      <c r="N227" s="68" t="e">
        <f>NA()</f>
        <v>#N/A</v>
      </c>
      <c r="O227" s="67">
        <v>11446.666666666666</v>
      </c>
      <c r="P227" s="67">
        <v>10425</v>
      </c>
      <c r="Q227" s="67">
        <v>11348.333333333334</v>
      </c>
      <c r="R227" s="67">
        <v>7324.9999999999991</v>
      </c>
      <c r="S227" s="67">
        <v>9291.6666666666661</v>
      </c>
      <c r="T227" s="67">
        <v>9463.3333333333339</v>
      </c>
      <c r="U227" s="67">
        <v>8368.3333333333321</v>
      </c>
      <c r="V227" s="67">
        <v>8076.666666666667</v>
      </c>
      <c r="W227" s="67">
        <v>8590</v>
      </c>
      <c r="X227" s="67">
        <v>8386.6666666666661</v>
      </c>
      <c r="Y227" s="67">
        <v>8783.3333333333339</v>
      </c>
      <c r="Z227" s="67">
        <v>8481.6666666666679</v>
      </c>
      <c r="AA227" s="67">
        <v>9345</v>
      </c>
      <c r="AB227" s="67">
        <v>8345</v>
      </c>
      <c r="AC227" s="67">
        <v>9001.6666666666661</v>
      </c>
      <c r="AD227" s="67">
        <v>7183.3333333333339</v>
      </c>
      <c r="AE227" s="68" t="e">
        <f>NA()</f>
        <v>#N/A</v>
      </c>
      <c r="AF227" s="68" t="e">
        <f>NA()</f>
        <v>#N/A</v>
      </c>
      <c r="AG227" s="68" t="e">
        <f>NA()</f>
        <v>#N/A</v>
      </c>
      <c r="AH227" s="68" t="e">
        <f>NA()</f>
        <v>#N/A</v>
      </c>
      <c r="AI227" s="68" t="e">
        <f>NA()</f>
        <v>#N/A</v>
      </c>
      <c r="AJ227" s="68" t="e">
        <f>NA()</f>
        <v>#N/A</v>
      </c>
      <c r="AK227" s="68" t="e">
        <f>NA()</f>
        <v>#N/A</v>
      </c>
      <c r="AL227" s="68" t="e">
        <f>NA()</f>
        <v>#N/A</v>
      </c>
      <c r="AM227" s="68" t="e">
        <f>NA()</f>
        <v>#N/A</v>
      </c>
      <c r="AN227" s="68" t="e">
        <f>NA()</f>
        <v>#N/A</v>
      </c>
      <c r="AO227" s="68" t="e">
        <f>NA()</f>
        <v>#N/A</v>
      </c>
      <c r="AP227" s="63"/>
    </row>
    <row r="228" spans="2:42" x14ac:dyDescent="0.25">
      <c r="B228" s="64"/>
      <c r="C228" s="65"/>
      <c r="D228" s="66" t="s">
        <v>813</v>
      </c>
      <c r="E228" s="67" t="s">
        <v>724</v>
      </c>
      <c r="F228" s="68" t="e">
        <f>NA()</f>
        <v>#N/A</v>
      </c>
      <c r="G228" s="68" t="e">
        <f>NA()</f>
        <v>#N/A</v>
      </c>
      <c r="H228" s="68" t="e">
        <f>NA()</f>
        <v>#N/A</v>
      </c>
      <c r="I228" s="68" t="e">
        <f>NA()</f>
        <v>#N/A</v>
      </c>
      <c r="J228" s="68" t="e">
        <f>NA()</f>
        <v>#N/A</v>
      </c>
      <c r="K228" s="68" t="e">
        <f>NA()</f>
        <v>#N/A</v>
      </c>
      <c r="L228" s="68" t="e">
        <f>NA()</f>
        <v>#N/A</v>
      </c>
      <c r="M228" s="68" t="e">
        <f>NA()</f>
        <v>#N/A</v>
      </c>
      <c r="N228" s="68" t="e">
        <f>NA()</f>
        <v>#N/A</v>
      </c>
      <c r="O228" s="67">
        <v>7113.333333333333</v>
      </c>
      <c r="P228" s="67">
        <v>6218.333333333333</v>
      </c>
      <c r="Q228" s="67">
        <v>6745</v>
      </c>
      <c r="R228" s="67">
        <v>5180</v>
      </c>
      <c r="S228" s="67">
        <v>4976.6666666666661</v>
      </c>
      <c r="T228" s="67">
        <v>5993.333333333333</v>
      </c>
      <c r="U228" s="67">
        <v>7385.0000000000009</v>
      </c>
      <c r="V228" s="67">
        <v>7116.6666666666661</v>
      </c>
      <c r="W228" s="67">
        <v>8876.6666666666661</v>
      </c>
      <c r="X228" s="67">
        <v>8241.6666666666661</v>
      </c>
      <c r="Y228" s="67">
        <v>9931.6666666666661</v>
      </c>
      <c r="Z228" s="67">
        <v>6006.6666666666661</v>
      </c>
      <c r="AA228" s="67">
        <v>6493.3333333333339</v>
      </c>
      <c r="AB228" s="67">
        <v>5530</v>
      </c>
      <c r="AC228" s="67">
        <v>6595</v>
      </c>
      <c r="AD228" s="67">
        <v>4850</v>
      </c>
      <c r="AE228" s="68" t="e">
        <f>NA()</f>
        <v>#N/A</v>
      </c>
      <c r="AF228" s="68" t="e">
        <f>NA()</f>
        <v>#N/A</v>
      </c>
      <c r="AG228" s="68" t="e">
        <f>NA()</f>
        <v>#N/A</v>
      </c>
      <c r="AH228" s="68" t="e">
        <f>NA()</f>
        <v>#N/A</v>
      </c>
      <c r="AI228" s="68" t="e">
        <f>NA()</f>
        <v>#N/A</v>
      </c>
      <c r="AJ228" s="68" t="e">
        <f>NA()</f>
        <v>#N/A</v>
      </c>
      <c r="AK228" s="68" t="e">
        <f>NA()</f>
        <v>#N/A</v>
      </c>
      <c r="AL228" s="68" t="e">
        <f>NA()</f>
        <v>#N/A</v>
      </c>
      <c r="AM228" s="68" t="e">
        <f>NA()</f>
        <v>#N/A</v>
      </c>
      <c r="AN228" s="68" t="e">
        <f>NA()</f>
        <v>#N/A</v>
      </c>
      <c r="AO228" s="68" t="e">
        <f>NA()</f>
        <v>#N/A</v>
      </c>
      <c r="AP228" s="63"/>
    </row>
    <row r="229" spans="2:42" x14ac:dyDescent="0.25">
      <c r="B229" s="64"/>
      <c r="C229" s="65"/>
      <c r="D229" s="66" t="s">
        <v>814</v>
      </c>
      <c r="E229" s="67" t="s">
        <v>725</v>
      </c>
      <c r="F229" s="68" t="e">
        <f>NA()</f>
        <v>#N/A</v>
      </c>
      <c r="G229" s="68" t="e">
        <f>NA()</f>
        <v>#N/A</v>
      </c>
      <c r="H229" s="68" t="e">
        <f>NA()</f>
        <v>#N/A</v>
      </c>
      <c r="I229" s="68" t="e">
        <f>NA()</f>
        <v>#N/A</v>
      </c>
      <c r="J229" s="68" t="e">
        <f>NA()</f>
        <v>#N/A</v>
      </c>
      <c r="K229" s="68" t="e">
        <f>NA()</f>
        <v>#N/A</v>
      </c>
      <c r="L229" s="68" t="e">
        <f>NA()</f>
        <v>#N/A</v>
      </c>
      <c r="M229" s="68" t="e">
        <f>NA()</f>
        <v>#N/A</v>
      </c>
      <c r="N229" s="68" t="e">
        <f>NA()</f>
        <v>#N/A</v>
      </c>
      <c r="O229" s="67">
        <v>11478.333333333334</v>
      </c>
      <c r="P229" s="67">
        <v>10438.333333333332</v>
      </c>
      <c r="Q229" s="67">
        <v>12630.000000000002</v>
      </c>
      <c r="R229" s="67">
        <v>8968.3333333333339</v>
      </c>
      <c r="S229" s="67">
        <v>9580</v>
      </c>
      <c r="T229" s="67">
        <v>12176.666666666666</v>
      </c>
      <c r="U229" s="67">
        <v>12208.333333333332</v>
      </c>
      <c r="V229" s="67">
        <v>12740</v>
      </c>
      <c r="W229" s="67">
        <v>11125</v>
      </c>
      <c r="X229" s="67">
        <v>11420</v>
      </c>
      <c r="Y229" s="67">
        <v>11220</v>
      </c>
      <c r="Z229" s="67">
        <v>10423.333333333334</v>
      </c>
      <c r="AA229" s="67">
        <v>11601.666666666666</v>
      </c>
      <c r="AB229" s="67">
        <v>10728.333333333334</v>
      </c>
      <c r="AC229" s="67">
        <v>13546.666666666666</v>
      </c>
      <c r="AD229" s="67">
        <v>9510</v>
      </c>
      <c r="AE229" s="68" t="e">
        <f>NA()</f>
        <v>#N/A</v>
      </c>
      <c r="AF229" s="68" t="e">
        <f>NA()</f>
        <v>#N/A</v>
      </c>
      <c r="AG229" s="68" t="e">
        <f>NA()</f>
        <v>#N/A</v>
      </c>
      <c r="AH229" s="68" t="e">
        <f>NA()</f>
        <v>#N/A</v>
      </c>
      <c r="AI229" s="68" t="e">
        <f>NA()</f>
        <v>#N/A</v>
      </c>
      <c r="AJ229" s="68" t="e">
        <f>NA()</f>
        <v>#N/A</v>
      </c>
      <c r="AK229" s="68" t="e">
        <f>NA()</f>
        <v>#N/A</v>
      </c>
      <c r="AL229" s="68" t="e">
        <f>NA()</f>
        <v>#N/A</v>
      </c>
      <c r="AM229" s="68" t="e">
        <f>NA()</f>
        <v>#N/A</v>
      </c>
      <c r="AN229" s="68" t="e">
        <f>NA()</f>
        <v>#N/A</v>
      </c>
      <c r="AO229" s="68" t="e">
        <f>NA()</f>
        <v>#N/A</v>
      </c>
      <c r="AP229" s="63"/>
    </row>
    <row r="230" spans="2:42" s="72" customFormat="1" x14ac:dyDescent="0.25">
      <c r="B230" s="64"/>
      <c r="C230" s="65"/>
      <c r="D230" s="69" t="s">
        <v>730</v>
      </c>
      <c r="E230" s="65" t="s">
        <v>566</v>
      </c>
      <c r="F230" s="70" t="e">
        <f t="shared" ref="F230:N230" si="5">SUM(F155:F229)</f>
        <v>#N/A</v>
      </c>
      <c r="G230" s="70" t="e">
        <f t="shared" si="5"/>
        <v>#N/A</v>
      </c>
      <c r="H230" s="70" t="e">
        <f t="shared" si="5"/>
        <v>#N/A</v>
      </c>
      <c r="I230" s="70" t="e">
        <f t="shared" si="5"/>
        <v>#N/A</v>
      </c>
      <c r="J230" s="70" t="e">
        <f t="shared" si="5"/>
        <v>#N/A</v>
      </c>
      <c r="K230" s="70" t="e">
        <f t="shared" si="5"/>
        <v>#N/A</v>
      </c>
      <c r="L230" s="70" t="e">
        <f t="shared" si="5"/>
        <v>#N/A</v>
      </c>
      <c r="M230" s="70" t="e">
        <f t="shared" si="5"/>
        <v>#N/A</v>
      </c>
      <c r="N230" s="70" t="e">
        <f t="shared" si="5"/>
        <v>#N/A</v>
      </c>
      <c r="O230" s="67">
        <f t="shared" ref="O230:AD230" si="6">((SUM(O155:O229))/210)*350</f>
        <v>1655377.7777777778</v>
      </c>
      <c r="P230" s="67">
        <f t="shared" si="6"/>
        <v>1525847.2222222222</v>
      </c>
      <c r="Q230" s="67">
        <f t="shared" si="6"/>
        <v>1638622.2222222218</v>
      </c>
      <c r="R230" s="67">
        <f t="shared" si="6"/>
        <v>1282711.1111111112</v>
      </c>
      <c r="S230" s="67">
        <f t="shared" si="6"/>
        <v>1384566.6666666663</v>
      </c>
      <c r="T230" s="67">
        <f t="shared" si="6"/>
        <v>1489669.444444444</v>
      </c>
      <c r="U230" s="67">
        <f t="shared" si="6"/>
        <v>1488819.4444444447</v>
      </c>
      <c r="V230" s="67">
        <f t="shared" si="6"/>
        <v>1443383.333333333</v>
      </c>
      <c r="W230" s="67">
        <f t="shared" si="6"/>
        <v>1536519.4444444438</v>
      </c>
      <c r="X230" s="67">
        <f t="shared" si="6"/>
        <v>1617080.5555555553</v>
      </c>
      <c r="Y230" s="67">
        <f t="shared" si="6"/>
        <v>1568388.888888889</v>
      </c>
      <c r="Z230" s="67">
        <f t="shared" si="6"/>
        <v>1429880.5555555555</v>
      </c>
      <c r="AA230" s="67">
        <f t="shared" si="6"/>
        <v>1593805.5555555553</v>
      </c>
      <c r="AB230" s="67">
        <f t="shared" si="6"/>
        <v>1438938.8888888888</v>
      </c>
      <c r="AC230" s="67">
        <f t="shared" si="6"/>
        <v>1622786.1111111105</v>
      </c>
      <c r="AD230" s="67">
        <f t="shared" si="6"/>
        <v>1231536.1111111112</v>
      </c>
      <c r="AE230" s="70" t="e">
        <f t="shared" ref="AE230:AO230" si="7">SUM(AE155:AE229)</f>
        <v>#N/A</v>
      </c>
      <c r="AF230" s="70" t="e">
        <f t="shared" si="7"/>
        <v>#N/A</v>
      </c>
      <c r="AG230" s="70" t="e">
        <f t="shared" si="7"/>
        <v>#N/A</v>
      </c>
      <c r="AH230" s="70" t="e">
        <f t="shared" si="7"/>
        <v>#N/A</v>
      </c>
      <c r="AI230" s="70" t="e">
        <f t="shared" si="7"/>
        <v>#N/A</v>
      </c>
      <c r="AJ230" s="70" t="e">
        <f t="shared" si="7"/>
        <v>#N/A</v>
      </c>
      <c r="AK230" s="70" t="e">
        <f t="shared" si="7"/>
        <v>#N/A</v>
      </c>
      <c r="AL230" s="70" t="e">
        <f t="shared" si="7"/>
        <v>#N/A</v>
      </c>
      <c r="AM230" s="70" t="e">
        <f t="shared" si="7"/>
        <v>#N/A</v>
      </c>
      <c r="AN230" s="70" t="e">
        <f t="shared" si="7"/>
        <v>#N/A</v>
      </c>
      <c r="AO230" s="70" t="e">
        <f t="shared" si="7"/>
        <v>#N/A</v>
      </c>
      <c r="AP230" s="71"/>
    </row>
    <row r="231" spans="2:42" x14ac:dyDescent="0.25">
      <c r="B231" s="64"/>
      <c r="C231" s="65" t="s">
        <v>565</v>
      </c>
      <c r="D231" s="66" t="s">
        <v>769</v>
      </c>
      <c r="E231" s="67" t="s">
        <v>567</v>
      </c>
      <c r="F231" s="68" t="e">
        <f>NA()</f>
        <v>#N/A</v>
      </c>
      <c r="G231" s="68" t="e">
        <f>NA()</f>
        <v>#N/A</v>
      </c>
      <c r="H231" s="68" t="e">
        <f>NA()</f>
        <v>#N/A</v>
      </c>
      <c r="I231" s="68" t="e">
        <f>NA()</f>
        <v>#N/A</v>
      </c>
      <c r="J231" s="68" t="e">
        <f>NA()</f>
        <v>#N/A</v>
      </c>
      <c r="K231" s="68" t="e">
        <f>NA()</f>
        <v>#N/A</v>
      </c>
      <c r="L231" s="68" t="e">
        <f>NA()</f>
        <v>#N/A</v>
      </c>
      <c r="M231" s="68" t="e">
        <f>NA()</f>
        <v>#N/A</v>
      </c>
      <c r="N231" s="68" t="e">
        <f>NA()</f>
        <v>#N/A</v>
      </c>
      <c r="O231" s="67">
        <v>2290</v>
      </c>
      <c r="P231" s="67">
        <v>2046.6666666666665</v>
      </c>
      <c r="Q231" s="67">
        <v>2411.666666666667</v>
      </c>
      <c r="R231" s="67">
        <v>1950</v>
      </c>
      <c r="S231" s="67">
        <v>1920</v>
      </c>
      <c r="T231" s="67">
        <v>1903.3333333333335</v>
      </c>
      <c r="U231" s="67">
        <v>1848.3333333333333</v>
      </c>
      <c r="V231" s="67">
        <v>1826.6666666666667</v>
      </c>
      <c r="W231" s="67">
        <v>1861.6666666666665</v>
      </c>
      <c r="X231" s="67">
        <v>1996.6666666666667</v>
      </c>
      <c r="Y231" s="67">
        <v>1963.3333333333333</v>
      </c>
      <c r="Z231" s="67">
        <v>1868.3333333333333</v>
      </c>
      <c r="AA231" s="67">
        <v>2010</v>
      </c>
      <c r="AB231" s="67">
        <v>1810</v>
      </c>
      <c r="AC231" s="67">
        <v>1810</v>
      </c>
      <c r="AD231" s="67">
        <v>1505</v>
      </c>
      <c r="AE231" s="68" t="e">
        <f>NA()</f>
        <v>#N/A</v>
      </c>
      <c r="AF231" s="68" t="e">
        <f>NA()</f>
        <v>#N/A</v>
      </c>
      <c r="AG231" s="68" t="e">
        <f>NA()</f>
        <v>#N/A</v>
      </c>
      <c r="AH231" s="68" t="e">
        <f>NA()</f>
        <v>#N/A</v>
      </c>
      <c r="AI231" s="68" t="e">
        <f>NA()</f>
        <v>#N/A</v>
      </c>
      <c r="AJ231" s="68" t="e">
        <f>NA()</f>
        <v>#N/A</v>
      </c>
      <c r="AK231" s="68" t="e">
        <f>NA()</f>
        <v>#N/A</v>
      </c>
      <c r="AL231" s="68" t="e">
        <f>NA()</f>
        <v>#N/A</v>
      </c>
      <c r="AM231" s="68" t="e">
        <f>NA()</f>
        <v>#N/A</v>
      </c>
      <c r="AN231" s="68" t="e">
        <f>NA()</f>
        <v>#N/A</v>
      </c>
      <c r="AO231" s="68" t="e">
        <f>NA()</f>
        <v>#N/A</v>
      </c>
      <c r="AP231" s="63"/>
    </row>
    <row r="232" spans="2:42" x14ac:dyDescent="0.25">
      <c r="B232" s="64"/>
      <c r="C232" s="65"/>
      <c r="D232" s="66" t="s">
        <v>345</v>
      </c>
      <c r="E232" s="67" t="s">
        <v>568</v>
      </c>
      <c r="F232" s="68" t="e">
        <f>NA()</f>
        <v>#N/A</v>
      </c>
      <c r="G232" s="68" t="e">
        <f>NA()</f>
        <v>#N/A</v>
      </c>
      <c r="H232" s="68" t="e">
        <f>NA()</f>
        <v>#N/A</v>
      </c>
      <c r="I232" s="68" t="e">
        <f>NA()</f>
        <v>#N/A</v>
      </c>
      <c r="J232" s="68" t="e">
        <f>NA()</f>
        <v>#N/A</v>
      </c>
      <c r="K232" s="68" t="e">
        <f>NA()</f>
        <v>#N/A</v>
      </c>
      <c r="L232" s="68" t="e">
        <f>NA()</f>
        <v>#N/A</v>
      </c>
      <c r="M232" s="68" t="e">
        <f>NA()</f>
        <v>#N/A</v>
      </c>
      <c r="N232" s="68" t="e">
        <f>NA()</f>
        <v>#N/A</v>
      </c>
      <c r="O232" s="67">
        <v>838.33333333333326</v>
      </c>
      <c r="P232" s="67">
        <v>558.33333333333337</v>
      </c>
      <c r="Q232" s="67">
        <v>453.33333333333337</v>
      </c>
      <c r="R232" s="67">
        <v>446.66666666666663</v>
      </c>
      <c r="S232" s="67">
        <v>575</v>
      </c>
      <c r="T232" s="67">
        <v>600</v>
      </c>
      <c r="U232" s="67">
        <v>653.33333333333337</v>
      </c>
      <c r="V232" s="67">
        <v>719.99999999999989</v>
      </c>
      <c r="W232" s="67">
        <v>896.66666666666663</v>
      </c>
      <c r="X232" s="67">
        <v>1188.3333333333333</v>
      </c>
      <c r="Y232" s="67">
        <v>1050</v>
      </c>
      <c r="Z232" s="67">
        <v>835</v>
      </c>
      <c r="AA232" s="67">
        <v>730</v>
      </c>
      <c r="AB232" s="67">
        <v>615</v>
      </c>
      <c r="AC232" s="67">
        <v>550</v>
      </c>
      <c r="AD232" s="67">
        <v>513.33333333333326</v>
      </c>
      <c r="AE232" s="68" t="e">
        <f>NA()</f>
        <v>#N/A</v>
      </c>
      <c r="AF232" s="68" t="e">
        <f>NA()</f>
        <v>#N/A</v>
      </c>
      <c r="AG232" s="68" t="e">
        <f>NA()</f>
        <v>#N/A</v>
      </c>
      <c r="AH232" s="68" t="e">
        <f>NA()</f>
        <v>#N/A</v>
      </c>
      <c r="AI232" s="68" t="e">
        <f>NA()</f>
        <v>#N/A</v>
      </c>
      <c r="AJ232" s="68" t="e">
        <f>NA()</f>
        <v>#N/A</v>
      </c>
      <c r="AK232" s="68" t="e">
        <f>NA()</f>
        <v>#N/A</v>
      </c>
      <c r="AL232" s="68" t="e">
        <f>NA()</f>
        <v>#N/A</v>
      </c>
      <c r="AM232" s="68" t="e">
        <f>NA()</f>
        <v>#N/A</v>
      </c>
      <c r="AN232" s="68" t="e">
        <f>NA()</f>
        <v>#N/A</v>
      </c>
      <c r="AO232" s="68" t="e">
        <f>NA()</f>
        <v>#N/A</v>
      </c>
      <c r="AP232" s="63"/>
    </row>
    <row r="233" spans="2:42" x14ac:dyDescent="0.25">
      <c r="B233" s="64"/>
      <c r="C233" s="65"/>
      <c r="D233" s="66" t="s">
        <v>777</v>
      </c>
      <c r="E233" s="67" t="s">
        <v>569</v>
      </c>
      <c r="F233" s="68" t="e">
        <f>NA()</f>
        <v>#N/A</v>
      </c>
      <c r="G233" s="68" t="e">
        <f>NA()</f>
        <v>#N/A</v>
      </c>
      <c r="H233" s="68" t="e">
        <f>NA()</f>
        <v>#N/A</v>
      </c>
      <c r="I233" s="68" t="e">
        <f>NA()</f>
        <v>#N/A</v>
      </c>
      <c r="J233" s="68" t="e">
        <f>NA()</f>
        <v>#N/A</v>
      </c>
      <c r="K233" s="68" t="e">
        <f>NA()</f>
        <v>#N/A</v>
      </c>
      <c r="L233" s="68" t="e">
        <f>NA()</f>
        <v>#N/A</v>
      </c>
      <c r="M233" s="68" t="e">
        <f>NA()</f>
        <v>#N/A</v>
      </c>
      <c r="N233" s="68" t="e">
        <f>NA()</f>
        <v>#N/A</v>
      </c>
      <c r="O233" s="67">
        <v>8950</v>
      </c>
      <c r="P233" s="67">
        <v>8758.3333333333339</v>
      </c>
      <c r="Q233" s="67">
        <v>9343.3333333333339</v>
      </c>
      <c r="R233" s="67">
        <v>7595</v>
      </c>
      <c r="S233" s="67">
        <v>7773.333333333333</v>
      </c>
      <c r="T233" s="67">
        <v>7901.666666666667</v>
      </c>
      <c r="U233" s="67">
        <v>6578.333333333333</v>
      </c>
      <c r="V233" s="67">
        <v>7654.9999999999991</v>
      </c>
      <c r="W233" s="67">
        <v>8508.3333333333339</v>
      </c>
      <c r="X233" s="67">
        <v>9768.3333333333321</v>
      </c>
      <c r="Y233" s="67">
        <v>9260</v>
      </c>
      <c r="Z233" s="67">
        <v>9451.6666666666679</v>
      </c>
      <c r="AA233" s="67">
        <v>10613.333333333332</v>
      </c>
      <c r="AB233" s="67">
        <v>8698.3333333333321</v>
      </c>
      <c r="AC233" s="67">
        <v>9556.6666666666661</v>
      </c>
      <c r="AD233" s="67">
        <v>7516.6666666666661</v>
      </c>
      <c r="AE233" s="68" t="e">
        <f>NA()</f>
        <v>#N/A</v>
      </c>
      <c r="AF233" s="68" t="e">
        <f>NA()</f>
        <v>#N/A</v>
      </c>
      <c r="AG233" s="68" t="e">
        <f>NA()</f>
        <v>#N/A</v>
      </c>
      <c r="AH233" s="68" t="e">
        <f>NA()</f>
        <v>#N/A</v>
      </c>
      <c r="AI233" s="68" t="e">
        <f>NA()</f>
        <v>#N/A</v>
      </c>
      <c r="AJ233" s="68" t="e">
        <f>NA()</f>
        <v>#N/A</v>
      </c>
      <c r="AK233" s="68" t="e">
        <f>NA()</f>
        <v>#N/A</v>
      </c>
      <c r="AL233" s="68" t="e">
        <f>NA()</f>
        <v>#N/A</v>
      </c>
      <c r="AM233" s="68" t="e">
        <f>NA()</f>
        <v>#N/A</v>
      </c>
      <c r="AN233" s="68" t="e">
        <f>NA()</f>
        <v>#N/A</v>
      </c>
      <c r="AO233" s="68" t="e">
        <f>NA()</f>
        <v>#N/A</v>
      </c>
      <c r="AP233" s="63"/>
    </row>
    <row r="234" spans="2:42" x14ac:dyDescent="0.25">
      <c r="B234" s="64"/>
      <c r="C234" s="65"/>
      <c r="D234" s="66" t="s">
        <v>776</v>
      </c>
      <c r="E234" s="67" t="s">
        <v>570</v>
      </c>
      <c r="F234" s="68" t="e">
        <f>NA()</f>
        <v>#N/A</v>
      </c>
      <c r="G234" s="68" t="e">
        <f>NA()</f>
        <v>#N/A</v>
      </c>
      <c r="H234" s="68" t="e">
        <f>NA()</f>
        <v>#N/A</v>
      </c>
      <c r="I234" s="68" t="e">
        <f>NA()</f>
        <v>#N/A</v>
      </c>
      <c r="J234" s="68" t="e">
        <f>NA()</f>
        <v>#N/A</v>
      </c>
      <c r="K234" s="68" t="e">
        <f>NA()</f>
        <v>#N/A</v>
      </c>
      <c r="L234" s="68" t="e">
        <f>NA()</f>
        <v>#N/A</v>
      </c>
      <c r="M234" s="68" t="e">
        <f>NA()</f>
        <v>#N/A</v>
      </c>
      <c r="N234" s="68" t="e">
        <f>NA()</f>
        <v>#N/A</v>
      </c>
      <c r="O234" s="67">
        <v>9118.3333333333339</v>
      </c>
      <c r="P234" s="67">
        <v>8450</v>
      </c>
      <c r="Q234" s="67">
        <v>8753.3333333333339</v>
      </c>
      <c r="R234" s="67">
        <v>7106.6666666666661</v>
      </c>
      <c r="S234" s="67">
        <v>7981.6666666666661</v>
      </c>
      <c r="T234" s="67">
        <v>7980</v>
      </c>
      <c r="U234" s="67">
        <v>6535</v>
      </c>
      <c r="V234" s="67">
        <v>6395</v>
      </c>
      <c r="W234" s="67">
        <v>7198.333333333333</v>
      </c>
      <c r="X234" s="67">
        <v>7648.333333333333</v>
      </c>
      <c r="Y234" s="67">
        <v>5345</v>
      </c>
      <c r="Z234" s="67">
        <v>4798.333333333333</v>
      </c>
      <c r="AA234" s="67">
        <v>5076.666666666667</v>
      </c>
      <c r="AB234" s="67">
        <v>4646.666666666667</v>
      </c>
      <c r="AC234" s="67">
        <v>5871.6666666666661</v>
      </c>
      <c r="AD234" s="67">
        <v>4550</v>
      </c>
      <c r="AE234" s="68" t="e">
        <f>NA()</f>
        <v>#N/A</v>
      </c>
      <c r="AF234" s="68" t="e">
        <f>NA()</f>
        <v>#N/A</v>
      </c>
      <c r="AG234" s="68" t="e">
        <f>NA()</f>
        <v>#N/A</v>
      </c>
      <c r="AH234" s="68" t="e">
        <f>NA()</f>
        <v>#N/A</v>
      </c>
      <c r="AI234" s="68" t="e">
        <f>NA()</f>
        <v>#N/A</v>
      </c>
      <c r="AJ234" s="68" t="e">
        <f>NA()</f>
        <v>#N/A</v>
      </c>
      <c r="AK234" s="68" t="e">
        <f>NA()</f>
        <v>#N/A</v>
      </c>
      <c r="AL234" s="68" t="e">
        <f>NA()</f>
        <v>#N/A</v>
      </c>
      <c r="AM234" s="68" t="e">
        <f>NA()</f>
        <v>#N/A</v>
      </c>
      <c r="AN234" s="68" t="e">
        <f>NA()</f>
        <v>#N/A</v>
      </c>
      <c r="AO234" s="68" t="e">
        <f>NA()</f>
        <v>#N/A</v>
      </c>
      <c r="AP234" s="63"/>
    </row>
    <row r="235" spans="2:42" x14ac:dyDescent="0.25">
      <c r="B235" s="64"/>
      <c r="C235" s="65"/>
      <c r="D235" s="66" t="s">
        <v>775</v>
      </c>
      <c r="E235" s="67" t="s">
        <v>571</v>
      </c>
      <c r="F235" s="68" t="e">
        <f>NA()</f>
        <v>#N/A</v>
      </c>
      <c r="G235" s="68" t="e">
        <f>NA()</f>
        <v>#N/A</v>
      </c>
      <c r="H235" s="68" t="e">
        <f>NA()</f>
        <v>#N/A</v>
      </c>
      <c r="I235" s="68" t="e">
        <f>NA()</f>
        <v>#N/A</v>
      </c>
      <c r="J235" s="68" t="e">
        <f>NA()</f>
        <v>#N/A</v>
      </c>
      <c r="K235" s="68" t="e">
        <f>NA()</f>
        <v>#N/A</v>
      </c>
      <c r="L235" s="68" t="e">
        <f>NA()</f>
        <v>#N/A</v>
      </c>
      <c r="M235" s="68" t="e">
        <f>NA()</f>
        <v>#N/A</v>
      </c>
      <c r="N235" s="68" t="e">
        <f>NA()</f>
        <v>#N/A</v>
      </c>
      <c r="O235" s="67">
        <v>1741.6666666666667</v>
      </c>
      <c r="P235" s="67">
        <v>1326.6666666666665</v>
      </c>
      <c r="Q235" s="67">
        <v>1308.3333333333333</v>
      </c>
      <c r="R235" s="67">
        <v>1176.6666666666667</v>
      </c>
      <c r="S235" s="67">
        <v>1261.6666666666667</v>
      </c>
      <c r="T235" s="67">
        <v>1118.3333333333335</v>
      </c>
      <c r="U235" s="67">
        <v>1065</v>
      </c>
      <c r="V235" s="67">
        <v>1096.6666666666667</v>
      </c>
      <c r="W235" s="67">
        <v>1081.6666666666667</v>
      </c>
      <c r="X235" s="67">
        <v>1283.3333333333333</v>
      </c>
      <c r="Y235" s="67">
        <v>1345</v>
      </c>
      <c r="Z235" s="67">
        <v>1128.3333333333333</v>
      </c>
      <c r="AA235" s="67">
        <v>1175</v>
      </c>
      <c r="AB235" s="67">
        <v>1101.6666666666667</v>
      </c>
      <c r="AC235" s="67">
        <v>1175</v>
      </c>
      <c r="AD235" s="67">
        <v>1041.6666666666667</v>
      </c>
      <c r="AE235" s="68" t="e">
        <f>NA()</f>
        <v>#N/A</v>
      </c>
      <c r="AF235" s="68" t="e">
        <f>NA()</f>
        <v>#N/A</v>
      </c>
      <c r="AG235" s="68" t="e">
        <f>NA()</f>
        <v>#N/A</v>
      </c>
      <c r="AH235" s="68" t="e">
        <f>NA()</f>
        <v>#N/A</v>
      </c>
      <c r="AI235" s="68" t="e">
        <f>NA()</f>
        <v>#N/A</v>
      </c>
      <c r="AJ235" s="68" t="e">
        <f>NA()</f>
        <v>#N/A</v>
      </c>
      <c r="AK235" s="68" t="e">
        <f>NA()</f>
        <v>#N/A</v>
      </c>
      <c r="AL235" s="68" t="e">
        <f>NA()</f>
        <v>#N/A</v>
      </c>
      <c r="AM235" s="68" t="e">
        <f>NA()</f>
        <v>#N/A</v>
      </c>
      <c r="AN235" s="68" t="e">
        <f>NA()</f>
        <v>#N/A</v>
      </c>
      <c r="AO235" s="68" t="e">
        <f>NA()</f>
        <v>#N/A</v>
      </c>
      <c r="AP235" s="63"/>
    </row>
    <row r="236" spans="2:42" x14ac:dyDescent="0.25">
      <c r="B236" s="64"/>
      <c r="C236" s="65"/>
      <c r="D236" s="66" t="s">
        <v>774</v>
      </c>
      <c r="E236" s="67" t="s">
        <v>572</v>
      </c>
      <c r="F236" s="68" t="e">
        <f>NA()</f>
        <v>#N/A</v>
      </c>
      <c r="G236" s="68" t="e">
        <f>NA()</f>
        <v>#N/A</v>
      </c>
      <c r="H236" s="68" t="e">
        <f>NA()</f>
        <v>#N/A</v>
      </c>
      <c r="I236" s="68" t="e">
        <f>NA()</f>
        <v>#N/A</v>
      </c>
      <c r="J236" s="68" t="e">
        <f>NA()</f>
        <v>#N/A</v>
      </c>
      <c r="K236" s="68" t="e">
        <f>NA()</f>
        <v>#N/A</v>
      </c>
      <c r="L236" s="68" t="e">
        <f>NA()</f>
        <v>#N/A</v>
      </c>
      <c r="M236" s="68" t="e">
        <f>NA()</f>
        <v>#N/A</v>
      </c>
      <c r="N236" s="68" t="e">
        <f>NA()</f>
        <v>#N/A</v>
      </c>
      <c r="O236" s="67">
        <v>3861.6666666666665</v>
      </c>
      <c r="P236" s="67">
        <v>3621.666666666667</v>
      </c>
      <c r="Q236" s="67">
        <v>3788.3333333333335</v>
      </c>
      <c r="R236" s="67">
        <v>3068.3333333333335</v>
      </c>
      <c r="S236" s="67">
        <v>3460</v>
      </c>
      <c r="T236" s="67">
        <v>3318.3333333333335</v>
      </c>
      <c r="U236" s="67">
        <v>2903.3333333333335</v>
      </c>
      <c r="V236" s="67">
        <v>3058.333333333333</v>
      </c>
      <c r="W236" s="67">
        <v>3389.9999999999995</v>
      </c>
      <c r="X236" s="67">
        <v>3896.6666666666665</v>
      </c>
      <c r="Y236" s="67">
        <v>3671.6666666666665</v>
      </c>
      <c r="Z236" s="67">
        <v>3728.333333333333</v>
      </c>
      <c r="AA236" s="67">
        <v>3818.3333333333335</v>
      </c>
      <c r="AB236" s="67">
        <v>3071.666666666667</v>
      </c>
      <c r="AC236" s="67">
        <v>3458.3333333333335</v>
      </c>
      <c r="AD236" s="67">
        <v>2658.333333333333</v>
      </c>
      <c r="AE236" s="68" t="e">
        <f>NA()</f>
        <v>#N/A</v>
      </c>
      <c r="AF236" s="68" t="e">
        <f>NA()</f>
        <v>#N/A</v>
      </c>
      <c r="AG236" s="68" t="e">
        <f>NA()</f>
        <v>#N/A</v>
      </c>
      <c r="AH236" s="68" t="e">
        <f>NA()</f>
        <v>#N/A</v>
      </c>
      <c r="AI236" s="68" t="e">
        <f>NA()</f>
        <v>#N/A</v>
      </c>
      <c r="AJ236" s="68" t="e">
        <f>NA()</f>
        <v>#N/A</v>
      </c>
      <c r="AK236" s="68" t="e">
        <f>NA()</f>
        <v>#N/A</v>
      </c>
      <c r="AL236" s="68" t="e">
        <f>NA()</f>
        <v>#N/A</v>
      </c>
      <c r="AM236" s="68" t="e">
        <f>NA()</f>
        <v>#N/A</v>
      </c>
      <c r="AN236" s="68" t="e">
        <f>NA()</f>
        <v>#N/A</v>
      </c>
      <c r="AO236" s="68" t="e">
        <f>NA()</f>
        <v>#N/A</v>
      </c>
      <c r="AP236" s="63"/>
    </row>
    <row r="237" spans="2:42" x14ac:dyDescent="0.25">
      <c r="B237" s="64"/>
      <c r="C237" s="65"/>
      <c r="D237" s="66" t="s">
        <v>363</v>
      </c>
      <c r="E237" s="67" t="s">
        <v>573</v>
      </c>
      <c r="F237" s="68" t="e">
        <f>NA()</f>
        <v>#N/A</v>
      </c>
      <c r="G237" s="68" t="e">
        <f>NA()</f>
        <v>#N/A</v>
      </c>
      <c r="H237" s="68" t="e">
        <f>NA()</f>
        <v>#N/A</v>
      </c>
      <c r="I237" s="68" t="e">
        <f>NA()</f>
        <v>#N/A</v>
      </c>
      <c r="J237" s="68" t="e">
        <f>NA()</f>
        <v>#N/A</v>
      </c>
      <c r="K237" s="68" t="e">
        <f>NA()</f>
        <v>#N/A</v>
      </c>
      <c r="L237" s="68" t="e">
        <f>NA()</f>
        <v>#N/A</v>
      </c>
      <c r="M237" s="68" t="e">
        <f>NA()</f>
        <v>#N/A</v>
      </c>
      <c r="N237" s="68" t="e">
        <f>NA()</f>
        <v>#N/A</v>
      </c>
      <c r="O237" s="67">
        <v>6198.333333333333</v>
      </c>
      <c r="P237" s="67">
        <v>5311.6666666666661</v>
      </c>
      <c r="Q237" s="67">
        <v>6604.9999999999991</v>
      </c>
      <c r="R237" s="67">
        <v>4995</v>
      </c>
      <c r="S237" s="67">
        <v>5825</v>
      </c>
      <c r="T237" s="67">
        <v>5516.666666666667</v>
      </c>
      <c r="U237" s="67">
        <v>4311.666666666667</v>
      </c>
      <c r="V237" s="67">
        <v>5185</v>
      </c>
      <c r="W237" s="67">
        <v>5661.666666666667</v>
      </c>
      <c r="X237" s="67">
        <v>6365</v>
      </c>
      <c r="Y237" s="67">
        <v>6445</v>
      </c>
      <c r="Z237" s="67">
        <v>6256.666666666667</v>
      </c>
      <c r="AA237" s="67">
        <v>6500.0000000000009</v>
      </c>
      <c r="AB237" s="67">
        <v>5978.3333333333339</v>
      </c>
      <c r="AC237" s="67">
        <v>6728.3333333333339</v>
      </c>
      <c r="AD237" s="67">
        <v>5313.333333333333</v>
      </c>
      <c r="AE237" s="68" t="e">
        <f>NA()</f>
        <v>#N/A</v>
      </c>
      <c r="AF237" s="68" t="e">
        <f>NA()</f>
        <v>#N/A</v>
      </c>
      <c r="AG237" s="68" t="e">
        <f>NA()</f>
        <v>#N/A</v>
      </c>
      <c r="AH237" s="68" t="e">
        <f>NA()</f>
        <v>#N/A</v>
      </c>
      <c r="AI237" s="68" t="e">
        <f>NA()</f>
        <v>#N/A</v>
      </c>
      <c r="AJ237" s="68" t="e">
        <f>NA()</f>
        <v>#N/A</v>
      </c>
      <c r="AK237" s="68" t="e">
        <f>NA()</f>
        <v>#N/A</v>
      </c>
      <c r="AL237" s="68" t="e">
        <f>NA()</f>
        <v>#N/A</v>
      </c>
      <c r="AM237" s="68" t="e">
        <f>NA()</f>
        <v>#N/A</v>
      </c>
      <c r="AN237" s="68" t="e">
        <f>NA()</f>
        <v>#N/A</v>
      </c>
      <c r="AO237" s="68" t="e">
        <f>NA()</f>
        <v>#N/A</v>
      </c>
      <c r="AP237" s="63"/>
    </row>
    <row r="238" spans="2:42" x14ac:dyDescent="0.25">
      <c r="B238" s="64"/>
      <c r="C238" s="65"/>
      <c r="D238" s="66" t="s">
        <v>773</v>
      </c>
      <c r="E238" s="67" t="s">
        <v>574</v>
      </c>
      <c r="F238" s="68" t="e">
        <f>NA()</f>
        <v>#N/A</v>
      </c>
      <c r="G238" s="68" t="e">
        <f>NA()</f>
        <v>#N/A</v>
      </c>
      <c r="H238" s="68" t="e">
        <f>NA()</f>
        <v>#N/A</v>
      </c>
      <c r="I238" s="68" t="e">
        <f>NA()</f>
        <v>#N/A</v>
      </c>
      <c r="J238" s="68" t="e">
        <f>NA()</f>
        <v>#N/A</v>
      </c>
      <c r="K238" s="68" t="e">
        <f>NA()</f>
        <v>#N/A</v>
      </c>
      <c r="L238" s="68" t="e">
        <f>NA()</f>
        <v>#N/A</v>
      </c>
      <c r="M238" s="68" t="e">
        <f>NA()</f>
        <v>#N/A</v>
      </c>
      <c r="N238" s="68" t="e">
        <f>NA()</f>
        <v>#N/A</v>
      </c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8" t="e">
        <f>NA()</f>
        <v>#N/A</v>
      </c>
      <c r="AF238" s="68" t="e">
        <f>NA()</f>
        <v>#N/A</v>
      </c>
      <c r="AG238" s="68" t="e">
        <f>NA()</f>
        <v>#N/A</v>
      </c>
      <c r="AH238" s="68" t="e">
        <f>NA()</f>
        <v>#N/A</v>
      </c>
      <c r="AI238" s="68" t="e">
        <f>NA()</f>
        <v>#N/A</v>
      </c>
      <c r="AJ238" s="68" t="e">
        <f>NA()</f>
        <v>#N/A</v>
      </c>
      <c r="AK238" s="68" t="e">
        <f>NA()</f>
        <v>#N/A</v>
      </c>
      <c r="AL238" s="68" t="e">
        <f>NA()</f>
        <v>#N/A</v>
      </c>
      <c r="AM238" s="68" t="e">
        <f>NA()</f>
        <v>#N/A</v>
      </c>
      <c r="AN238" s="68" t="e">
        <f>NA()</f>
        <v>#N/A</v>
      </c>
      <c r="AO238" s="68" t="e">
        <f>NA()</f>
        <v>#N/A</v>
      </c>
      <c r="AP238" s="63"/>
    </row>
    <row r="239" spans="2:42" x14ac:dyDescent="0.25">
      <c r="B239" s="64"/>
      <c r="C239" s="65"/>
      <c r="D239" s="66" t="s">
        <v>365</v>
      </c>
      <c r="E239" s="67" t="s">
        <v>575</v>
      </c>
      <c r="F239" s="68" t="e">
        <f>NA()</f>
        <v>#N/A</v>
      </c>
      <c r="G239" s="68" t="e">
        <f>NA()</f>
        <v>#N/A</v>
      </c>
      <c r="H239" s="68" t="e">
        <f>NA()</f>
        <v>#N/A</v>
      </c>
      <c r="I239" s="68" t="e">
        <f>NA()</f>
        <v>#N/A</v>
      </c>
      <c r="J239" s="68" t="e">
        <f>NA()</f>
        <v>#N/A</v>
      </c>
      <c r="K239" s="68" t="e">
        <f>NA()</f>
        <v>#N/A</v>
      </c>
      <c r="L239" s="68" t="e">
        <f>NA()</f>
        <v>#N/A</v>
      </c>
      <c r="M239" s="68" t="e">
        <f>NA()</f>
        <v>#N/A</v>
      </c>
      <c r="N239" s="68" t="e">
        <f>NA()</f>
        <v>#N/A</v>
      </c>
      <c r="O239" s="67">
        <v>2874.9999999999995</v>
      </c>
      <c r="P239" s="67">
        <v>2186.6666666666665</v>
      </c>
      <c r="Q239" s="67">
        <v>2380</v>
      </c>
      <c r="R239" s="67">
        <v>1770</v>
      </c>
      <c r="S239" s="67">
        <v>1879.9999999999998</v>
      </c>
      <c r="T239" s="67">
        <v>2000</v>
      </c>
      <c r="U239" s="67">
        <v>1551.6666666666667</v>
      </c>
      <c r="V239" s="67">
        <v>1676.6666666666665</v>
      </c>
      <c r="W239" s="67">
        <v>1898.3333333333335</v>
      </c>
      <c r="X239" s="67">
        <v>2208.3333333333335</v>
      </c>
      <c r="Y239" s="67">
        <v>2066.666666666667</v>
      </c>
      <c r="Z239" s="67">
        <v>2571.6666666666665</v>
      </c>
      <c r="AA239" s="67">
        <v>2975</v>
      </c>
      <c r="AB239" s="67">
        <v>2790</v>
      </c>
      <c r="AC239" s="67">
        <v>2810</v>
      </c>
      <c r="AD239" s="67">
        <v>2065</v>
      </c>
      <c r="AE239" s="68" t="e">
        <f>NA()</f>
        <v>#N/A</v>
      </c>
      <c r="AF239" s="68" t="e">
        <f>NA()</f>
        <v>#N/A</v>
      </c>
      <c r="AG239" s="68" t="e">
        <f>NA()</f>
        <v>#N/A</v>
      </c>
      <c r="AH239" s="68" t="e">
        <f>NA()</f>
        <v>#N/A</v>
      </c>
      <c r="AI239" s="68" t="e">
        <f>NA()</f>
        <v>#N/A</v>
      </c>
      <c r="AJ239" s="68" t="e">
        <f>NA()</f>
        <v>#N/A</v>
      </c>
      <c r="AK239" s="68" t="e">
        <f>NA()</f>
        <v>#N/A</v>
      </c>
      <c r="AL239" s="68" t="e">
        <f>NA()</f>
        <v>#N/A</v>
      </c>
      <c r="AM239" s="68" t="e">
        <f>NA()</f>
        <v>#N/A</v>
      </c>
      <c r="AN239" s="68" t="e">
        <f>NA()</f>
        <v>#N/A</v>
      </c>
      <c r="AO239" s="68" t="e">
        <f>NA()</f>
        <v>#N/A</v>
      </c>
      <c r="AP239" s="63"/>
    </row>
    <row r="240" spans="2:42" x14ac:dyDescent="0.25">
      <c r="B240" s="64"/>
      <c r="C240" s="65"/>
      <c r="D240" s="66" t="s">
        <v>772</v>
      </c>
      <c r="E240" s="67" t="s">
        <v>576</v>
      </c>
      <c r="F240" s="68" t="e">
        <f>NA()</f>
        <v>#N/A</v>
      </c>
      <c r="G240" s="68" t="e">
        <f>NA()</f>
        <v>#N/A</v>
      </c>
      <c r="H240" s="68" t="e">
        <f>NA()</f>
        <v>#N/A</v>
      </c>
      <c r="I240" s="68" t="e">
        <f>NA()</f>
        <v>#N/A</v>
      </c>
      <c r="J240" s="68" t="e">
        <f>NA()</f>
        <v>#N/A</v>
      </c>
      <c r="K240" s="68" t="e">
        <f>NA()</f>
        <v>#N/A</v>
      </c>
      <c r="L240" s="68" t="e">
        <f>NA()</f>
        <v>#N/A</v>
      </c>
      <c r="M240" s="68" t="e">
        <f>NA()</f>
        <v>#N/A</v>
      </c>
      <c r="N240" s="68" t="e">
        <f>NA()</f>
        <v>#N/A</v>
      </c>
      <c r="O240" s="67">
        <v>5196.666666666667</v>
      </c>
      <c r="P240" s="67">
        <v>4408.333333333333</v>
      </c>
      <c r="Q240" s="67">
        <v>4356.666666666667</v>
      </c>
      <c r="R240" s="67">
        <v>3861.6666666666665</v>
      </c>
      <c r="S240" s="67">
        <v>4013.3333333333335</v>
      </c>
      <c r="T240" s="67">
        <v>3960.0000000000005</v>
      </c>
      <c r="U240" s="67">
        <v>3403.333333333333</v>
      </c>
      <c r="V240" s="67">
        <v>4123.3333333333339</v>
      </c>
      <c r="W240" s="67">
        <v>4483.3333333333339</v>
      </c>
      <c r="X240" s="67">
        <v>4658.3333333333339</v>
      </c>
      <c r="Y240" s="67">
        <v>4948.333333333333</v>
      </c>
      <c r="Z240" s="67">
        <v>4646.666666666667</v>
      </c>
      <c r="AA240" s="67">
        <v>4753.333333333333</v>
      </c>
      <c r="AB240" s="67">
        <v>4190</v>
      </c>
      <c r="AC240" s="67">
        <v>4421.6666666666661</v>
      </c>
      <c r="AD240" s="67">
        <v>3501.6666666666665</v>
      </c>
      <c r="AE240" s="68" t="e">
        <f>NA()</f>
        <v>#N/A</v>
      </c>
      <c r="AF240" s="68" t="e">
        <f>NA()</f>
        <v>#N/A</v>
      </c>
      <c r="AG240" s="68" t="e">
        <f>NA()</f>
        <v>#N/A</v>
      </c>
      <c r="AH240" s="68" t="e">
        <f>NA()</f>
        <v>#N/A</v>
      </c>
      <c r="AI240" s="68" t="e">
        <f>NA()</f>
        <v>#N/A</v>
      </c>
      <c r="AJ240" s="68" t="e">
        <f>NA()</f>
        <v>#N/A</v>
      </c>
      <c r="AK240" s="68" t="e">
        <f>NA()</f>
        <v>#N/A</v>
      </c>
      <c r="AL240" s="68" t="e">
        <f>NA()</f>
        <v>#N/A</v>
      </c>
      <c r="AM240" s="68" t="e">
        <f>NA()</f>
        <v>#N/A</v>
      </c>
      <c r="AN240" s="68" t="e">
        <f>NA()</f>
        <v>#N/A</v>
      </c>
      <c r="AO240" s="68" t="e">
        <f>NA()</f>
        <v>#N/A</v>
      </c>
      <c r="AP240" s="63"/>
    </row>
    <row r="241" spans="2:42" x14ac:dyDescent="0.25">
      <c r="B241" s="64"/>
      <c r="C241" s="65"/>
      <c r="D241" s="66" t="s">
        <v>339</v>
      </c>
      <c r="E241" s="67" t="s">
        <v>577</v>
      </c>
      <c r="F241" s="68" t="e">
        <f>NA()</f>
        <v>#N/A</v>
      </c>
      <c r="G241" s="68" t="e">
        <f>NA()</f>
        <v>#N/A</v>
      </c>
      <c r="H241" s="68" t="e">
        <f>NA()</f>
        <v>#N/A</v>
      </c>
      <c r="I241" s="68" t="e">
        <f>NA()</f>
        <v>#N/A</v>
      </c>
      <c r="J241" s="68" t="e">
        <f>NA()</f>
        <v>#N/A</v>
      </c>
      <c r="K241" s="68" t="e">
        <f>NA()</f>
        <v>#N/A</v>
      </c>
      <c r="L241" s="68" t="e">
        <f>NA()</f>
        <v>#N/A</v>
      </c>
      <c r="M241" s="68" t="e">
        <f>NA()</f>
        <v>#N/A</v>
      </c>
      <c r="N241" s="68" t="e">
        <f>NA()</f>
        <v>#N/A</v>
      </c>
      <c r="O241" s="67">
        <v>3285</v>
      </c>
      <c r="P241" s="67">
        <v>2856.6666666666665</v>
      </c>
      <c r="Q241" s="67">
        <v>2935</v>
      </c>
      <c r="R241" s="67">
        <v>2251.666666666667</v>
      </c>
      <c r="S241" s="67">
        <v>2473.333333333333</v>
      </c>
      <c r="T241" s="67">
        <v>2696.6666666666665</v>
      </c>
      <c r="U241" s="67">
        <v>2183.3333333333335</v>
      </c>
      <c r="V241" s="67">
        <v>2586.666666666667</v>
      </c>
      <c r="W241" s="67">
        <v>3201.6666666666665</v>
      </c>
      <c r="X241" s="67">
        <v>3433.3333333333335</v>
      </c>
      <c r="Y241" s="67">
        <v>3683.3333333333335</v>
      </c>
      <c r="Z241" s="67">
        <v>3720</v>
      </c>
      <c r="AA241" s="67">
        <v>3668.3333333333335</v>
      </c>
      <c r="AB241" s="67">
        <v>3598.3333333333335</v>
      </c>
      <c r="AC241" s="67">
        <v>3721.6666666666665</v>
      </c>
      <c r="AD241" s="67">
        <v>3054.9999999999995</v>
      </c>
      <c r="AE241" s="68" t="e">
        <f>NA()</f>
        <v>#N/A</v>
      </c>
      <c r="AF241" s="68" t="e">
        <f>NA()</f>
        <v>#N/A</v>
      </c>
      <c r="AG241" s="68" t="e">
        <f>NA()</f>
        <v>#N/A</v>
      </c>
      <c r="AH241" s="68" t="e">
        <f>NA()</f>
        <v>#N/A</v>
      </c>
      <c r="AI241" s="68" t="e">
        <f>NA()</f>
        <v>#N/A</v>
      </c>
      <c r="AJ241" s="68" t="e">
        <f>NA()</f>
        <v>#N/A</v>
      </c>
      <c r="AK241" s="68" t="e">
        <f>NA()</f>
        <v>#N/A</v>
      </c>
      <c r="AL241" s="68" t="e">
        <f>NA()</f>
        <v>#N/A</v>
      </c>
      <c r="AM241" s="68" t="e">
        <f>NA()</f>
        <v>#N/A</v>
      </c>
      <c r="AN241" s="68" t="e">
        <f>NA()</f>
        <v>#N/A</v>
      </c>
      <c r="AO241" s="68" t="e">
        <f>NA()</f>
        <v>#N/A</v>
      </c>
      <c r="AP241" s="63"/>
    </row>
    <row r="242" spans="2:42" x14ac:dyDescent="0.25">
      <c r="B242" s="64"/>
      <c r="C242" s="65"/>
      <c r="D242" s="66" t="s">
        <v>771</v>
      </c>
      <c r="E242" s="67" t="s">
        <v>578</v>
      </c>
      <c r="F242" s="68" t="e">
        <f>NA()</f>
        <v>#N/A</v>
      </c>
      <c r="G242" s="68" t="e">
        <f>NA()</f>
        <v>#N/A</v>
      </c>
      <c r="H242" s="68" t="e">
        <f>NA()</f>
        <v>#N/A</v>
      </c>
      <c r="I242" s="68" t="e">
        <f>NA()</f>
        <v>#N/A</v>
      </c>
      <c r="J242" s="68" t="e">
        <f>NA()</f>
        <v>#N/A</v>
      </c>
      <c r="K242" s="68" t="e">
        <f>NA()</f>
        <v>#N/A</v>
      </c>
      <c r="L242" s="68" t="e">
        <f>NA()</f>
        <v>#N/A</v>
      </c>
      <c r="M242" s="68" t="e">
        <f>NA()</f>
        <v>#N/A</v>
      </c>
      <c r="N242" s="68" t="e">
        <f>NA()</f>
        <v>#N/A</v>
      </c>
      <c r="O242" s="67">
        <v>2406.666666666667</v>
      </c>
      <c r="P242" s="67">
        <v>1776.6666666666665</v>
      </c>
      <c r="Q242" s="67">
        <v>2260</v>
      </c>
      <c r="R242" s="67">
        <v>1675</v>
      </c>
      <c r="S242" s="67">
        <v>1318.3333333333333</v>
      </c>
      <c r="T242" s="67">
        <v>1605</v>
      </c>
      <c r="U242" s="67">
        <v>1546.6666666666667</v>
      </c>
      <c r="V242" s="67">
        <v>1620.0000000000002</v>
      </c>
      <c r="W242" s="67">
        <v>1620.0000000000002</v>
      </c>
      <c r="X242" s="67">
        <v>1721.6666666666667</v>
      </c>
      <c r="Y242" s="67">
        <v>2090</v>
      </c>
      <c r="Z242" s="67">
        <v>1728.3333333333335</v>
      </c>
      <c r="AA242" s="67">
        <v>1851.6666666666665</v>
      </c>
      <c r="AB242" s="67">
        <v>1735</v>
      </c>
      <c r="AC242" s="67">
        <v>2006.6666666666667</v>
      </c>
      <c r="AD242" s="67">
        <v>1465</v>
      </c>
      <c r="AE242" s="68" t="e">
        <f>NA()</f>
        <v>#N/A</v>
      </c>
      <c r="AF242" s="68" t="e">
        <f>NA()</f>
        <v>#N/A</v>
      </c>
      <c r="AG242" s="68" t="e">
        <f>NA()</f>
        <v>#N/A</v>
      </c>
      <c r="AH242" s="68" t="e">
        <f>NA()</f>
        <v>#N/A</v>
      </c>
      <c r="AI242" s="68" t="e">
        <f>NA()</f>
        <v>#N/A</v>
      </c>
      <c r="AJ242" s="68" t="e">
        <f>NA()</f>
        <v>#N/A</v>
      </c>
      <c r="AK242" s="68" t="e">
        <f>NA()</f>
        <v>#N/A</v>
      </c>
      <c r="AL242" s="68" t="e">
        <f>NA()</f>
        <v>#N/A</v>
      </c>
      <c r="AM242" s="68" t="e">
        <f>NA()</f>
        <v>#N/A</v>
      </c>
      <c r="AN242" s="68" t="e">
        <f>NA()</f>
        <v>#N/A</v>
      </c>
      <c r="AO242" s="68" t="e">
        <f>NA()</f>
        <v>#N/A</v>
      </c>
      <c r="AP242" s="63"/>
    </row>
    <row r="243" spans="2:42" x14ac:dyDescent="0.25">
      <c r="B243" s="64"/>
      <c r="C243" s="65"/>
      <c r="D243" s="66" t="s">
        <v>340</v>
      </c>
      <c r="E243" s="67" t="s">
        <v>579</v>
      </c>
      <c r="F243" s="68" t="e">
        <f>NA()</f>
        <v>#N/A</v>
      </c>
      <c r="G243" s="68" t="e">
        <f>NA()</f>
        <v>#N/A</v>
      </c>
      <c r="H243" s="68" t="e">
        <f>NA()</f>
        <v>#N/A</v>
      </c>
      <c r="I243" s="68" t="e">
        <f>NA()</f>
        <v>#N/A</v>
      </c>
      <c r="J243" s="68" t="e">
        <f>NA()</f>
        <v>#N/A</v>
      </c>
      <c r="K243" s="68" t="e">
        <f>NA()</f>
        <v>#N/A</v>
      </c>
      <c r="L243" s="68" t="e">
        <f>NA()</f>
        <v>#N/A</v>
      </c>
      <c r="M243" s="68" t="e">
        <f>NA()</f>
        <v>#N/A</v>
      </c>
      <c r="N243" s="68" t="e">
        <f>NA()</f>
        <v>#N/A</v>
      </c>
      <c r="O243" s="67">
        <v>4766.666666666667</v>
      </c>
      <c r="P243" s="67">
        <v>4425</v>
      </c>
      <c r="Q243" s="67">
        <v>4943.333333333333</v>
      </c>
      <c r="R243" s="67">
        <v>3690</v>
      </c>
      <c r="S243" s="67">
        <v>3810</v>
      </c>
      <c r="T243" s="67">
        <v>4121.666666666667</v>
      </c>
      <c r="U243" s="67">
        <v>3605.0000000000005</v>
      </c>
      <c r="V243" s="67">
        <v>3743.333333333333</v>
      </c>
      <c r="W243" s="67">
        <v>4195</v>
      </c>
      <c r="X243" s="67">
        <v>4596.6666666666661</v>
      </c>
      <c r="Y243" s="67">
        <v>4991.666666666667</v>
      </c>
      <c r="Z243" s="67">
        <v>4173.333333333333</v>
      </c>
      <c r="AA243" s="67">
        <v>5565</v>
      </c>
      <c r="AB243" s="67">
        <v>4990</v>
      </c>
      <c r="AC243" s="67">
        <v>4788.333333333333</v>
      </c>
      <c r="AD243" s="67">
        <v>2086.6666666666665</v>
      </c>
      <c r="AE243" s="68" t="e">
        <f>NA()</f>
        <v>#N/A</v>
      </c>
      <c r="AF243" s="68" t="e">
        <f>NA()</f>
        <v>#N/A</v>
      </c>
      <c r="AG243" s="68" t="e">
        <f>NA()</f>
        <v>#N/A</v>
      </c>
      <c r="AH243" s="68" t="e">
        <f>NA()</f>
        <v>#N/A</v>
      </c>
      <c r="AI243" s="68" t="e">
        <f>NA()</f>
        <v>#N/A</v>
      </c>
      <c r="AJ243" s="68" t="e">
        <f>NA()</f>
        <v>#N/A</v>
      </c>
      <c r="AK243" s="68" t="e">
        <f>NA()</f>
        <v>#N/A</v>
      </c>
      <c r="AL243" s="68" t="e">
        <f>NA()</f>
        <v>#N/A</v>
      </c>
      <c r="AM243" s="68" t="e">
        <f>NA()</f>
        <v>#N/A</v>
      </c>
      <c r="AN243" s="68" t="e">
        <f>NA()</f>
        <v>#N/A</v>
      </c>
      <c r="AO243" s="68" t="e">
        <f>NA()</f>
        <v>#N/A</v>
      </c>
      <c r="AP243" s="63"/>
    </row>
    <row r="244" spans="2:42" x14ac:dyDescent="0.25">
      <c r="B244" s="64"/>
      <c r="C244" s="65"/>
      <c r="D244" s="66" t="s">
        <v>770</v>
      </c>
      <c r="E244" s="67" t="s">
        <v>580</v>
      </c>
      <c r="F244" s="68" t="e">
        <f>NA()</f>
        <v>#N/A</v>
      </c>
      <c r="G244" s="68" t="e">
        <f>NA()</f>
        <v>#N/A</v>
      </c>
      <c r="H244" s="68" t="e">
        <f>NA()</f>
        <v>#N/A</v>
      </c>
      <c r="I244" s="68" t="e">
        <f>NA()</f>
        <v>#N/A</v>
      </c>
      <c r="J244" s="68" t="e">
        <f>NA()</f>
        <v>#N/A</v>
      </c>
      <c r="K244" s="68" t="e">
        <f>NA()</f>
        <v>#N/A</v>
      </c>
      <c r="L244" s="68" t="e">
        <f>NA()</f>
        <v>#N/A</v>
      </c>
      <c r="M244" s="68" t="e">
        <f>NA()</f>
        <v>#N/A</v>
      </c>
      <c r="N244" s="68" t="e">
        <f>NA()</f>
        <v>#N/A</v>
      </c>
      <c r="O244" s="67">
        <v>2093.3333333333335</v>
      </c>
      <c r="P244" s="67">
        <v>1638.3333333333335</v>
      </c>
      <c r="Q244" s="67">
        <v>1964.9999999999998</v>
      </c>
      <c r="R244" s="67">
        <v>1556.6666666666667</v>
      </c>
      <c r="S244" s="67">
        <v>1940</v>
      </c>
      <c r="T244" s="67">
        <v>2016.6666666666667</v>
      </c>
      <c r="U244" s="67">
        <v>1806.6666666666667</v>
      </c>
      <c r="V244" s="67">
        <v>1770</v>
      </c>
      <c r="W244" s="67">
        <v>2226.6666666666665</v>
      </c>
      <c r="X244" s="67">
        <v>2808.3333333333335</v>
      </c>
      <c r="Y244" s="67">
        <v>2775</v>
      </c>
      <c r="Z244" s="67">
        <v>2205</v>
      </c>
      <c r="AA244" s="67">
        <v>2253.3333333333335</v>
      </c>
      <c r="AB244" s="67">
        <v>2071.666666666667</v>
      </c>
      <c r="AC244" s="67">
        <v>2098.3333333333335</v>
      </c>
      <c r="AD244" s="67">
        <v>1740</v>
      </c>
      <c r="AE244" s="68" t="e">
        <f>NA()</f>
        <v>#N/A</v>
      </c>
      <c r="AF244" s="68" t="e">
        <f>NA()</f>
        <v>#N/A</v>
      </c>
      <c r="AG244" s="68" t="e">
        <f>NA()</f>
        <v>#N/A</v>
      </c>
      <c r="AH244" s="68" t="e">
        <f>NA()</f>
        <v>#N/A</v>
      </c>
      <c r="AI244" s="68" t="e">
        <f>NA()</f>
        <v>#N/A</v>
      </c>
      <c r="AJ244" s="68" t="e">
        <f>NA()</f>
        <v>#N/A</v>
      </c>
      <c r="AK244" s="68" t="e">
        <f>NA()</f>
        <v>#N/A</v>
      </c>
      <c r="AL244" s="68" t="e">
        <f>NA()</f>
        <v>#N/A</v>
      </c>
      <c r="AM244" s="68" t="e">
        <f>NA()</f>
        <v>#N/A</v>
      </c>
      <c r="AN244" s="68" t="e">
        <f>NA()</f>
        <v>#N/A</v>
      </c>
      <c r="AO244" s="68" t="e">
        <f>NA()</f>
        <v>#N/A</v>
      </c>
      <c r="AP244" s="63"/>
    </row>
    <row r="245" spans="2:42" x14ac:dyDescent="0.25">
      <c r="B245" s="64"/>
      <c r="C245" s="65"/>
      <c r="D245" s="66" t="s">
        <v>341</v>
      </c>
      <c r="E245" s="67" t="s">
        <v>581</v>
      </c>
      <c r="F245" s="68" t="e">
        <f>NA()</f>
        <v>#N/A</v>
      </c>
      <c r="G245" s="68" t="e">
        <f>NA()</f>
        <v>#N/A</v>
      </c>
      <c r="H245" s="68" t="e">
        <f>NA()</f>
        <v>#N/A</v>
      </c>
      <c r="I245" s="68" t="e">
        <f>NA()</f>
        <v>#N/A</v>
      </c>
      <c r="J245" s="68" t="e">
        <f>NA()</f>
        <v>#N/A</v>
      </c>
      <c r="K245" s="68" t="e">
        <f>NA()</f>
        <v>#N/A</v>
      </c>
      <c r="L245" s="68" t="e">
        <f>NA()</f>
        <v>#N/A</v>
      </c>
      <c r="M245" s="68" t="e">
        <f>NA()</f>
        <v>#N/A</v>
      </c>
      <c r="N245" s="68" t="e">
        <f>NA()</f>
        <v>#N/A</v>
      </c>
      <c r="O245" s="67">
        <v>3020</v>
      </c>
      <c r="P245" s="67">
        <v>2535</v>
      </c>
      <c r="Q245" s="67">
        <v>3083.3333333333335</v>
      </c>
      <c r="R245" s="67">
        <v>2805</v>
      </c>
      <c r="S245" s="67">
        <v>2961.6666666666665</v>
      </c>
      <c r="T245" s="67">
        <v>2753.333333333333</v>
      </c>
      <c r="U245" s="67">
        <v>2280</v>
      </c>
      <c r="V245" s="67">
        <v>2305</v>
      </c>
      <c r="W245" s="67">
        <v>2640</v>
      </c>
      <c r="X245" s="67">
        <v>2636.6666666666665</v>
      </c>
      <c r="Y245" s="67">
        <v>2458.3333333333335</v>
      </c>
      <c r="Z245" s="67">
        <v>2180</v>
      </c>
      <c r="AA245" s="67">
        <v>2905.0000000000005</v>
      </c>
      <c r="AB245" s="67">
        <v>2230</v>
      </c>
      <c r="AC245" s="67">
        <v>2218.333333333333</v>
      </c>
      <c r="AD245" s="67">
        <v>1986.6666666666667</v>
      </c>
      <c r="AE245" s="68" t="e">
        <f>NA()</f>
        <v>#N/A</v>
      </c>
      <c r="AF245" s="68" t="e">
        <f>NA()</f>
        <v>#N/A</v>
      </c>
      <c r="AG245" s="68" t="e">
        <f>NA()</f>
        <v>#N/A</v>
      </c>
      <c r="AH245" s="68" t="e">
        <f>NA()</f>
        <v>#N/A</v>
      </c>
      <c r="AI245" s="68" t="e">
        <f>NA()</f>
        <v>#N/A</v>
      </c>
      <c r="AJ245" s="68" t="e">
        <f>NA()</f>
        <v>#N/A</v>
      </c>
      <c r="AK245" s="68" t="e">
        <f>NA()</f>
        <v>#N/A</v>
      </c>
      <c r="AL245" s="68" t="e">
        <f>NA()</f>
        <v>#N/A</v>
      </c>
      <c r="AM245" s="68" t="e">
        <f>NA()</f>
        <v>#N/A</v>
      </c>
      <c r="AN245" s="68" t="e">
        <f>NA()</f>
        <v>#N/A</v>
      </c>
      <c r="AO245" s="68" t="e">
        <f>NA()</f>
        <v>#N/A</v>
      </c>
      <c r="AP245" s="63"/>
    </row>
    <row r="246" spans="2:42" x14ac:dyDescent="0.25">
      <c r="B246" s="64"/>
      <c r="C246" s="65"/>
      <c r="D246" s="66" t="s">
        <v>778</v>
      </c>
      <c r="E246" s="67" t="s">
        <v>582</v>
      </c>
      <c r="F246" s="68" t="e">
        <f>NA()</f>
        <v>#N/A</v>
      </c>
      <c r="G246" s="68" t="e">
        <f>NA()</f>
        <v>#N/A</v>
      </c>
      <c r="H246" s="68" t="e">
        <f>NA()</f>
        <v>#N/A</v>
      </c>
      <c r="I246" s="68" t="e">
        <f>NA()</f>
        <v>#N/A</v>
      </c>
      <c r="J246" s="68" t="e">
        <f>NA()</f>
        <v>#N/A</v>
      </c>
      <c r="K246" s="68" t="e">
        <f>NA()</f>
        <v>#N/A</v>
      </c>
      <c r="L246" s="68" t="e">
        <f>NA()</f>
        <v>#N/A</v>
      </c>
      <c r="M246" s="68" t="e">
        <f>NA()</f>
        <v>#N/A</v>
      </c>
      <c r="N246" s="68" t="e">
        <f>NA()</f>
        <v>#N/A</v>
      </c>
      <c r="O246" s="67">
        <v>966.66666666666663</v>
      </c>
      <c r="P246" s="67">
        <v>990.00000000000011</v>
      </c>
      <c r="Q246" s="67">
        <v>1220</v>
      </c>
      <c r="R246" s="67">
        <v>1188.3333333333333</v>
      </c>
      <c r="S246" s="67">
        <v>1561.6666666666667</v>
      </c>
      <c r="T246" s="67">
        <v>1755</v>
      </c>
      <c r="U246" s="67">
        <v>1501.6666666666665</v>
      </c>
      <c r="V246" s="67">
        <v>1688.3333333333333</v>
      </c>
      <c r="W246" s="67">
        <v>1996.6666666666667</v>
      </c>
      <c r="X246" s="67">
        <v>2071.666666666667</v>
      </c>
      <c r="Y246" s="67">
        <v>948.33333333333337</v>
      </c>
      <c r="Z246" s="67">
        <v>1.6666666666666667</v>
      </c>
      <c r="AA246" s="67"/>
      <c r="AB246" s="67"/>
      <c r="AC246" s="67">
        <v>44.999999999999993</v>
      </c>
      <c r="AD246" s="67">
        <v>121.66666666666666</v>
      </c>
      <c r="AE246" s="68" t="e">
        <f>NA()</f>
        <v>#N/A</v>
      </c>
      <c r="AF246" s="68" t="e">
        <f>NA()</f>
        <v>#N/A</v>
      </c>
      <c r="AG246" s="68" t="e">
        <f>NA()</f>
        <v>#N/A</v>
      </c>
      <c r="AH246" s="68" t="e">
        <f>NA()</f>
        <v>#N/A</v>
      </c>
      <c r="AI246" s="68" t="e">
        <f>NA()</f>
        <v>#N/A</v>
      </c>
      <c r="AJ246" s="68" t="e">
        <f>NA()</f>
        <v>#N/A</v>
      </c>
      <c r="AK246" s="68" t="e">
        <f>NA()</f>
        <v>#N/A</v>
      </c>
      <c r="AL246" s="68" t="e">
        <f>NA()</f>
        <v>#N/A</v>
      </c>
      <c r="AM246" s="68" t="e">
        <f>NA()</f>
        <v>#N/A</v>
      </c>
      <c r="AN246" s="68" t="e">
        <f>NA()</f>
        <v>#N/A</v>
      </c>
      <c r="AO246" s="68" t="e">
        <f>NA()</f>
        <v>#N/A</v>
      </c>
      <c r="AP246" s="63"/>
    </row>
    <row r="247" spans="2:42" x14ac:dyDescent="0.25">
      <c r="B247" s="64"/>
      <c r="C247" s="65"/>
      <c r="D247" s="66" t="s">
        <v>342</v>
      </c>
      <c r="E247" s="67" t="s">
        <v>583</v>
      </c>
      <c r="F247" s="68" t="e">
        <f>NA()</f>
        <v>#N/A</v>
      </c>
      <c r="G247" s="68" t="e">
        <f>NA()</f>
        <v>#N/A</v>
      </c>
      <c r="H247" s="68" t="e">
        <f>NA()</f>
        <v>#N/A</v>
      </c>
      <c r="I247" s="68" t="e">
        <f>NA()</f>
        <v>#N/A</v>
      </c>
      <c r="J247" s="68" t="e">
        <f>NA()</f>
        <v>#N/A</v>
      </c>
      <c r="K247" s="68" t="e">
        <f>NA()</f>
        <v>#N/A</v>
      </c>
      <c r="L247" s="68" t="e">
        <f>NA()</f>
        <v>#N/A</v>
      </c>
      <c r="M247" s="68" t="e">
        <f>NA()</f>
        <v>#N/A</v>
      </c>
      <c r="N247" s="68" t="e">
        <f>NA()</f>
        <v>#N/A</v>
      </c>
      <c r="O247" s="67">
        <v>5936.666666666667</v>
      </c>
      <c r="P247" s="67">
        <v>5991.666666666667</v>
      </c>
      <c r="Q247" s="67">
        <v>6658.3333333333339</v>
      </c>
      <c r="R247" s="67">
        <v>5336.6666666666661</v>
      </c>
      <c r="S247" s="67">
        <v>5476.6666666666661</v>
      </c>
      <c r="T247" s="67">
        <v>5736.6666666666661</v>
      </c>
      <c r="U247" s="67">
        <v>4166.666666666667</v>
      </c>
      <c r="V247" s="67">
        <v>5056.666666666667</v>
      </c>
      <c r="W247" s="67">
        <v>5213.333333333333</v>
      </c>
      <c r="X247" s="67">
        <v>5996.6666666666661</v>
      </c>
      <c r="Y247" s="67">
        <v>5729.9999999999991</v>
      </c>
      <c r="Z247" s="67">
        <v>5141.6666666666661</v>
      </c>
      <c r="AA247" s="67">
        <v>6058.3333333333339</v>
      </c>
      <c r="AB247" s="67">
        <v>5661.666666666667</v>
      </c>
      <c r="AC247" s="67">
        <v>6241.6666666666661</v>
      </c>
      <c r="AD247" s="67">
        <v>4973.333333333333</v>
      </c>
      <c r="AE247" s="68" t="e">
        <f>NA()</f>
        <v>#N/A</v>
      </c>
      <c r="AF247" s="68" t="e">
        <f>NA()</f>
        <v>#N/A</v>
      </c>
      <c r="AG247" s="68" t="e">
        <f>NA()</f>
        <v>#N/A</v>
      </c>
      <c r="AH247" s="68" t="e">
        <f>NA()</f>
        <v>#N/A</v>
      </c>
      <c r="AI247" s="68" t="e">
        <f>NA()</f>
        <v>#N/A</v>
      </c>
      <c r="AJ247" s="68" t="e">
        <f>NA()</f>
        <v>#N/A</v>
      </c>
      <c r="AK247" s="68" t="e">
        <f>NA()</f>
        <v>#N/A</v>
      </c>
      <c r="AL247" s="68" t="e">
        <f>NA()</f>
        <v>#N/A</v>
      </c>
      <c r="AM247" s="68" t="e">
        <f>NA()</f>
        <v>#N/A</v>
      </c>
      <c r="AN247" s="68" t="e">
        <f>NA()</f>
        <v>#N/A</v>
      </c>
      <c r="AO247" s="68" t="e">
        <f>NA()</f>
        <v>#N/A</v>
      </c>
      <c r="AP247" s="63"/>
    </row>
    <row r="248" spans="2:42" x14ac:dyDescent="0.25">
      <c r="B248" s="64"/>
      <c r="C248" s="65"/>
      <c r="D248" s="66" t="s">
        <v>343</v>
      </c>
      <c r="E248" s="67" t="s">
        <v>584</v>
      </c>
      <c r="F248" s="68" t="e">
        <f>NA()</f>
        <v>#N/A</v>
      </c>
      <c r="G248" s="68" t="e">
        <f>NA()</f>
        <v>#N/A</v>
      </c>
      <c r="H248" s="68" t="e">
        <f>NA()</f>
        <v>#N/A</v>
      </c>
      <c r="I248" s="68" t="e">
        <f>NA()</f>
        <v>#N/A</v>
      </c>
      <c r="J248" s="68" t="e">
        <f>NA()</f>
        <v>#N/A</v>
      </c>
      <c r="K248" s="68" t="e">
        <f>NA()</f>
        <v>#N/A</v>
      </c>
      <c r="L248" s="68" t="e">
        <f>NA()</f>
        <v>#N/A</v>
      </c>
      <c r="M248" s="68" t="e">
        <f>NA()</f>
        <v>#N/A</v>
      </c>
      <c r="N248" s="68" t="e">
        <f>NA()</f>
        <v>#N/A</v>
      </c>
      <c r="O248" s="67">
        <v>1115</v>
      </c>
      <c r="P248" s="67">
        <v>1013.3333333333333</v>
      </c>
      <c r="Q248" s="67">
        <v>1025</v>
      </c>
      <c r="R248" s="67">
        <v>836.66666666666663</v>
      </c>
      <c r="S248" s="67">
        <v>791.66666666666663</v>
      </c>
      <c r="T248" s="67">
        <v>778.33333333333337</v>
      </c>
      <c r="U248" s="67">
        <v>670</v>
      </c>
      <c r="V248" s="67">
        <v>810.00000000000011</v>
      </c>
      <c r="W248" s="67">
        <v>933.33333333333326</v>
      </c>
      <c r="X248" s="67">
        <v>938.33333333333326</v>
      </c>
      <c r="Y248" s="67">
        <v>871.66666666666663</v>
      </c>
      <c r="Z248" s="67">
        <v>903.33333333333337</v>
      </c>
      <c r="AA248" s="67">
        <v>1038.3333333333335</v>
      </c>
      <c r="AB248" s="67">
        <v>903.33333333333337</v>
      </c>
      <c r="AC248" s="67">
        <v>1010</v>
      </c>
      <c r="AD248" s="67">
        <v>828.33333333333337</v>
      </c>
      <c r="AE248" s="68" t="e">
        <f>NA()</f>
        <v>#N/A</v>
      </c>
      <c r="AF248" s="68" t="e">
        <f>NA()</f>
        <v>#N/A</v>
      </c>
      <c r="AG248" s="68" t="e">
        <f>NA()</f>
        <v>#N/A</v>
      </c>
      <c r="AH248" s="68" t="e">
        <f>NA()</f>
        <v>#N/A</v>
      </c>
      <c r="AI248" s="68" t="e">
        <f>NA()</f>
        <v>#N/A</v>
      </c>
      <c r="AJ248" s="68" t="e">
        <f>NA()</f>
        <v>#N/A</v>
      </c>
      <c r="AK248" s="68" t="e">
        <f>NA()</f>
        <v>#N/A</v>
      </c>
      <c r="AL248" s="68" t="e">
        <f>NA()</f>
        <v>#N/A</v>
      </c>
      <c r="AM248" s="68" t="e">
        <f>NA()</f>
        <v>#N/A</v>
      </c>
      <c r="AN248" s="68" t="e">
        <f>NA()</f>
        <v>#N/A</v>
      </c>
      <c r="AO248" s="68" t="e">
        <f>NA()</f>
        <v>#N/A</v>
      </c>
      <c r="AP248" s="63"/>
    </row>
    <row r="249" spans="2:42" x14ac:dyDescent="0.25">
      <c r="B249" s="64"/>
      <c r="C249" s="65"/>
      <c r="D249" s="66" t="s">
        <v>344</v>
      </c>
      <c r="E249" s="67" t="s">
        <v>585</v>
      </c>
      <c r="F249" s="68" t="e">
        <f>NA()</f>
        <v>#N/A</v>
      </c>
      <c r="G249" s="68" t="e">
        <f>NA()</f>
        <v>#N/A</v>
      </c>
      <c r="H249" s="68" t="e">
        <f>NA()</f>
        <v>#N/A</v>
      </c>
      <c r="I249" s="68" t="e">
        <f>NA()</f>
        <v>#N/A</v>
      </c>
      <c r="J249" s="68" t="e">
        <f>NA()</f>
        <v>#N/A</v>
      </c>
      <c r="K249" s="68" t="e">
        <f>NA()</f>
        <v>#N/A</v>
      </c>
      <c r="L249" s="68" t="e">
        <f>NA()</f>
        <v>#N/A</v>
      </c>
      <c r="M249" s="68" t="e">
        <f>NA()</f>
        <v>#N/A</v>
      </c>
      <c r="N249" s="68" t="e">
        <f>NA()</f>
        <v>#N/A</v>
      </c>
      <c r="O249" s="67">
        <v>1428.3333333333333</v>
      </c>
      <c r="P249" s="67">
        <v>1370</v>
      </c>
      <c r="Q249" s="67">
        <v>1423.3333333333333</v>
      </c>
      <c r="R249" s="67">
        <v>1213.3333333333335</v>
      </c>
      <c r="S249" s="67">
        <v>1470</v>
      </c>
      <c r="T249" s="67">
        <v>1506.6666666666665</v>
      </c>
      <c r="U249" s="67">
        <v>1313.3333333333333</v>
      </c>
      <c r="V249" s="67">
        <v>1168.3333333333335</v>
      </c>
      <c r="W249" s="67">
        <v>1390</v>
      </c>
      <c r="X249" s="67">
        <v>1555</v>
      </c>
      <c r="Y249" s="67">
        <v>1428.3333333333333</v>
      </c>
      <c r="Z249" s="67">
        <v>1380</v>
      </c>
      <c r="AA249" s="67">
        <v>1535.0000000000002</v>
      </c>
      <c r="AB249" s="67">
        <v>1293.3333333333335</v>
      </c>
      <c r="AC249" s="67">
        <v>1623.3333333333335</v>
      </c>
      <c r="AD249" s="67">
        <v>1215</v>
      </c>
      <c r="AE249" s="68" t="e">
        <f>NA()</f>
        <v>#N/A</v>
      </c>
      <c r="AF249" s="68" t="e">
        <f>NA()</f>
        <v>#N/A</v>
      </c>
      <c r="AG249" s="68" t="e">
        <f>NA()</f>
        <v>#N/A</v>
      </c>
      <c r="AH249" s="68" t="e">
        <f>NA()</f>
        <v>#N/A</v>
      </c>
      <c r="AI249" s="68" t="e">
        <f>NA()</f>
        <v>#N/A</v>
      </c>
      <c r="AJ249" s="68" t="e">
        <f>NA()</f>
        <v>#N/A</v>
      </c>
      <c r="AK249" s="68" t="e">
        <f>NA()</f>
        <v>#N/A</v>
      </c>
      <c r="AL249" s="68" t="e">
        <f>NA()</f>
        <v>#N/A</v>
      </c>
      <c r="AM249" s="68" t="e">
        <f>NA()</f>
        <v>#N/A</v>
      </c>
      <c r="AN249" s="68" t="e">
        <f>NA()</f>
        <v>#N/A</v>
      </c>
      <c r="AO249" s="68" t="e">
        <f>NA()</f>
        <v>#N/A</v>
      </c>
      <c r="AP249" s="63"/>
    </row>
    <row r="250" spans="2:42" x14ac:dyDescent="0.25">
      <c r="B250" s="64"/>
      <c r="C250" s="65"/>
      <c r="D250" s="66" t="s">
        <v>779</v>
      </c>
      <c r="E250" s="67" t="s">
        <v>586</v>
      </c>
      <c r="F250" s="68" t="e">
        <f>NA()</f>
        <v>#N/A</v>
      </c>
      <c r="G250" s="68" t="e">
        <f>NA()</f>
        <v>#N/A</v>
      </c>
      <c r="H250" s="68" t="e">
        <f>NA()</f>
        <v>#N/A</v>
      </c>
      <c r="I250" s="68" t="e">
        <f>NA()</f>
        <v>#N/A</v>
      </c>
      <c r="J250" s="68" t="e">
        <f>NA()</f>
        <v>#N/A</v>
      </c>
      <c r="K250" s="68" t="e">
        <f>NA()</f>
        <v>#N/A</v>
      </c>
      <c r="L250" s="68" t="e">
        <f>NA()</f>
        <v>#N/A</v>
      </c>
      <c r="M250" s="68" t="e">
        <f>NA()</f>
        <v>#N/A</v>
      </c>
      <c r="N250" s="68" t="e">
        <f>NA()</f>
        <v>#N/A</v>
      </c>
      <c r="O250" s="67">
        <v>2558.3333333333335</v>
      </c>
      <c r="P250" s="67">
        <v>2270</v>
      </c>
      <c r="Q250" s="67">
        <v>2031.6666666666665</v>
      </c>
      <c r="R250" s="67">
        <v>1715.0000000000002</v>
      </c>
      <c r="S250" s="67">
        <v>2130</v>
      </c>
      <c r="T250" s="67">
        <v>2246.666666666667</v>
      </c>
      <c r="U250" s="67">
        <v>2036.6666666666665</v>
      </c>
      <c r="V250" s="67">
        <v>2408.3333333333335</v>
      </c>
      <c r="W250" s="67">
        <v>3483.3333333333335</v>
      </c>
      <c r="X250" s="67">
        <v>3771.666666666667</v>
      </c>
      <c r="Y250" s="67">
        <v>4030</v>
      </c>
      <c r="Z250" s="67">
        <v>3191.6666666666665</v>
      </c>
      <c r="AA250" s="67">
        <v>3003.333333333333</v>
      </c>
      <c r="AB250" s="67">
        <v>2375</v>
      </c>
      <c r="AC250" s="67">
        <v>2236.666666666667</v>
      </c>
      <c r="AD250" s="67">
        <v>2245</v>
      </c>
      <c r="AE250" s="68" t="e">
        <f>NA()</f>
        <v>#N/A</v>
      </c>
      <c r="AF250" s="68" t="e">
        <f>NA()</f>
        <v>#N/A</v>
      </c>
      <c r="AG250" s="68" t="e">
        <f>NA()</f>
        <v>#N/A</v>
      </c>
      <c r="AH250" s="68" t="e">
        <f>NA()</f>
        <v>#N/A</v>
      </c>
      <c r="AI250" s="68" t="e">
        <f>NA()</f>
        <v>#N/A</v>
      </c>
      <c r="AJ250" s="68" t="e">
        <f>NA()</f>
        <v>#N/A</v>
      </c>
      <c r="AK250" s="68" t="e">
        <f>NA()</f>
        <v>#N/A</v>
      </c>
      <c r="AL250" s="68" t="e">
        <f>NA()</f>
        <v>#N/A</v>
      </c>
      <c r="AM250" s="68" t="e">
        <f>NA()</f>
        <v>#N/A</v>
      </c>
      <c r="AN250" s="68" t="e">
        <f>NA()</f>
        <v>#N/A</v>
      </c>
      <c r="AO250" s="68" t="e">
        <f>NA()</f>
        <v>#N/A</v>
      </c>
      <c r="AP250" s="63"/>
    </row>
    <row r="251" spans="2:42" x14ac:dyDescent="0.25">
      <c r="B251" s="64"/>
      <c r="C251" s="65"/>
      <c r="D251" s="66" t="s">
        <v>718</v>
      </c>
      <c r="E251" s="67" t="s">
        <v>587</v>
      </c>
      <c r="F251" s="68" t="e">
        <f>NA()</f>
        <v>#N/A</v>
      </c>
      <c r="G251" s="68" t="e">
        <f>NA()</f>
        <v>#N/A</v>
      </c>
      <c r="H251" s="68" t="e">
        <f>NA()</f>
        <v>#N/A</v>
      </c>
      <c r="I251" s="68" t="e">
        <f>NA()</f>
        <v>#N/A</v>
      </c>
      <c r="J251" s="68" t="e">
        <f>NA()</f>
        <v>#N/A</v>
      </c>
      <c r="K251" s="68" t="e">
        <f>NA()</f>
        <v>#N/A</v>
      </c>
      <c r="L251" s="68" t="e">
        <f>NA()</f>
        <v>#N/A</v>
      </c>
      <c r="M251" s="68" t="e">
        <f>NA()</f>
        <v>#N/A</v>
      </c>
      <c r="N251" s="68" t="e">
        <f>NA()</f>
        <v>#N/A</v>
      </c>
      <c r="O251" s="67">
        <v>3718.333333333333</v>
      </c>
      <c r="P251" s="67">
        <v>3240.0000000000005</v>
      </c>
      <c r="Q251" s="67">
        <v>3373.333333333333</v>
      </c>
      <c r="R251" s="67">
        <v>2370</v>
      </c>
      <c r="S251" s="67">
        <v>2856.6666666666665</v>
      </c>
      <c r="T251" s="67">
        <v>2873.333333333333</v>
      </c>
      <c r="U251" s="67">
        <v>2396.6666666666665</v>
      </c>
      <c r="V251" s="67">
        <v>2451.6666666666665</v>
      </c>
      <c r="W251" s="67">
        <v>2618.3333333333335</v>
      </c>
      <c r="X251" s="67">
        <v>2763.3333333333335</v>
      </c>
      <c r="Y251" s="67">
        <v>2735</v>
      </c>
      <c r="Z251" s="67">
        <v>2890.0000000000005</v>
      </c>
      <c r="AA251" s="67">
        <v>3163.3333333333335</v>
      </c>
      <c r="AB251" s="67">
        <v>2878.333333333333</v>
      </c>
      <c r="AC251" s="67">
        <v>3163.3333333333335</v>
      </c>
      <c r="AD251" s="67">
        <v>2690</v>
      </c>
      <c r="AE251" s="68" t="e">
        <f>NA()</f>
        <v>#N/A</v>
      </c>
      <c r="AF251" s="68" t="e">
        <f>NA()</f>
        <v>#N/A</v>
      </c>
      <c r="AG251" s="68" t="e">
        <f>NA()</f>
        <v>#N/A</v>
      </c>
      <c r="AH251" s="68" t="e">
        <f>NA()</f>
        <v>#N/A</v>
      </c>
      <c r="AI251" s="68" t="e">
        <f>NA()</f>
        <v>#N/A</v>
      </c>
      <c r="AJ251" s="68" t="e">
        <f>NA()</f>
        <v>#N/A</v>
      </c>
      <c r="AK251" s="68" t="e">
        <f>NA()</f>
        <v>#N/A</v>
      </c>
      <c r="AL251" s="68" t="e">
        <f>NA()</f>
        <v>#N/A</v>
      </c>
      <c r="AM251" s="68" t="e">
        <f>NA()</f>
        <v>#N/A</v>
      </c>
      <c r="AN251" s="68" t="e">
        <f>NA()</f>
        <v>#N/A</v>
      </c>
      <c r="AO251" s="68" t="e">
        <f>NA()</f>
        <v>#N/A</v>
      </c>
      <c r="AP251" s="63"/>
    </row>
    <row r="252" spans="2:42" x14ac:dyDescent="0.25">
      <c r="B252" s="64"/>
      <c r="C252" s="65"/>
      <c r="D252" s="66" t="s">
        <v>780</v>
      </c>
      <c r="E252" s="67" t="s">
        <v>588</v>
      </c>
      <c r="F252" s="68" t="e">
        <f>NA()</f>
        <v>#N/A</v>
      </c>
      <c r="G252" s="68" t="e">
        <f>NA()</f>
        <v>#N/A</v>
      </c>
      <c r="H252" s="68" t="e">
        <f>NA()</f>
        <v>#N/A</v>
      </c>
      <c r="I252" s="68" t="e">
        <f>NA()</f>
        <v>#N/A</v>
      </c>
      <c r="J252" s="68" t="e">
        <f>NA()</f>
        <v>#N/A</v>
      </c>
      <c r="K252" s="68" t="e">
        <f>NA()</f>
        <v>#N/A</v>
      </c>
      <c r="L252" s="68" t="e">
        <f>NA()</f>
        <v>#N/A</v>
      </c>
      <c r="M252" s="68" t="e">
        <f>NA()</f>
        <v>#N/A</v>
      </c>
      <c r="N252" s="68" t="e">
        <f>NA()</f>
        <v>#N/A</v>
      </c>
      <c r="O252" s="67">
        <v>2370</v>
      </c>
      <c r="P252" s="67">
        <v>1645</v>
      </c>
      <c r="Q252" s="67">
        <v>1746.6666666666667</v>
      </c>
      <c r="R252" s="67">
        <v>1370</v>
      </c>
      <c r="S252" s="67">
        <v>1780</v>
      </c>
      <c r="T252" s="67">
        <v>1800.0000000000002</v>
      </c>
      <c r="U252" s="67">
        <v>1773.3333333333333</v>
      </c>
      <c r="V252" s="67">
        <v>1885.0000000000002</v>
      </c>
      <c r="W252" s="67">
        <v>1830</v>
      </c>
      <c r="X252" s="67">
        <v>2111.6666666666665</v>
      </c>
      <c r="Y252" s="67">
        <v>2061.666666666667</v>
      </c>
      <c r="Z252" s="67">
        <v>2055</v>
      </c>
      <c r="AA252" s="67">
        <v>2106.6666666666665</v>
      </c>
      <c r="AB252" s="67">
        <v>743.33333333333337</v>
      </c>
      <c r="AC252" s="67">
        <v>1341.6666666666667</v>
      </c>
      <c r="AD252" s="67">
        <v>1416.6666666666665</v>
      </c>
      <c r="AE252" s="68" t="e">
        <f>NA()</f>
        <v>#N/A</v>
      </c>
      <c r="AF252" s="68" t="e">
        <f>NA()</f>
        <v>#N/A</v>
      </c>
      <c r="AG252" s="68" t="e">
        <f>NA()</f>
        <v>#N/A</v>
      </c>
      <c r="AH252" s="68" t="e">
        <f>NA()</f>
        <v>#N/A</v>
      </c>
      <c r="AI252" s="68" t="e">
        <f>NA()</f>
        <v>#N/A</v>
      </c>
      <c r="AJ252" s="68" t="e">
        <f>NA()</f>
        <v>#N/A</v>
      </c>
      <c r="AK252" s="68" t="e">
        <f>NA()</f>
        <v>#N/A</v>
      </c>
      <c r="AL252" s="68" t="e">
        <f>NA()</f>
        <v>#N/A</v>
      </c>
      <c r="AM252" s="68" t="e">
        <f>NA()</f>
        <v>#N/A</v>
      </c>
      <c r="AN252" s="68" t="e">
        <f>NA()</f>
        <v>#N/A</v>
      </c>
      <c r="AO252" s="68" t="e">
        <f>NA()</f>
        <v>#N/A</v>
      </c>
      <c r="AP252" s="63"/>
    </row>
    <row r="253" spans="2:42" x14ac:dyDescent="0.25">
      <c r="B253" s="64"/>
      <c r="C253" s="65"/>
      <c r="D253" s="66" t="s">
        <v>346</v>
      </c>
      <c r="E253" s="67" t="s">
        <v>589</v>
      </c>
      <c r="F253" s="68" t="e">
        <f>NA()</f>
        <v>#N/A</v>
      </c>
      <c r="G253" s="68" t="e">
        <f>NA()</f>
        <v>#N/A</v>
      </c>
      <c r="H253" s="68" t="e">
        <f>NA()</f>
        <v>#N/A</v>
      </c>
      <c r="I253" s="68" t="e">
        <f>NA()</f>
        <v>#N/A</v>
      </c>
      <c r="J253" s="68" t="e">
        <f>NA()</f>
        <v>#N/A</v>
      </c>
      <c r="K253" s="68" t="e">
        <f>NA()</f>
        <v>#N/A</v>
      </c>
      <c r="L253" s="68" t="e">
        <f>NA()</f>
        <v>#N/A</v>
      </c>
      <c r="M253" s="68" t="e">
        <f>NA()</f>
        <v>#N/A</v>
      </c>
      <c r="N253" s="68" t="e">
        <f>NA()</f>
        <v>#N/A</v>
      </c>
      <c r="O253" s="67">
        <v>783.33333333333337</v>
      </c>
      <c r="P253" s="67">
        <v>471.66666666666669</v>
      </c>
      <c r="Q253" s="67">
        <v>556.66666666666663</v>
      </c>
      <c r="R253" s="67">
        <v>393.33333333333331</v>
      </c>
      <c r="S253" s="67">
        <v>326.66666666666669</v>
      </c>
      <c r="T253" s="67">
        <v>498.33333333333337</v>
      </c>
      <c r="U253" s="67">
        <v>443.33333333333331</v>
      </c>
      <c r="V253" s="67">
        <v>588.33333333333337</v>
      </c>
      <c r="W253" s="67">
        <v>365</v>
      </c>
      <c r="X253" s="67">
        <v>510</v>
      </c>
      <c r="Y253" s="67">
        <v>626.66666666666674</v>
      </c>
      <c r="Z253" s="67">
        <v>510</v>
      </c>
      <c r="AA253" s="67">
        <v>723.33333333333337</v>
      </c>
      <c r="AB253" s="67">
        <v>675</v>
      </c>
      <c r="AC253" s="67">
        <v>741.66666666666663</v>
      </c>
      <c r="AD253" s="67">
        <v>505</v>
      </c>
      <c r="AE253" s="68" t="e">
        <f>NA()</f>
        <v>#N/A</v>
      </c>
      <c r="AF253" s="68" t="e">
        <f>NA()</f>
        <v>#N/A</v>
      </c>
      <c r="AG253" s="68" t="e">
        <f>NA()</f>
        <v>#N/A</v>
      </c>
      <c r="AH253" s="68" t="e">
        <f>NA()</f>
        <v>#N/A</v>
      </c>
      <c r="AI253" s="68" t="e">
        <f>NA()</f>
        <v>#N/A</v>
      </c>
      <c r="AJ253" s="68" t="e">
        <f>NA()</f>
        <v>#N/A</v>
      </c>
      <c r="AK253" s="68" t="e">
        <f>NA()</f>
        <v>#N/A</v>
      </c>
      <c r="AL253" s="68" t="e">
        <f>NA()</f>
        <v>#N/A</v>
      </c>
      <c r="AM253" s="68" t="e">
        <f>NA()</f>
        <v>#N/A</v>
      </c>
      <c r="AN253" s="68" t="e">
        <f>NA()</f>
        <v>#N/A</v>
      </c>
      <c r="AO253" s="68" t="e">
        <f>NA()</f>
        <v>#N/A</v>
      </c>
      <c r="AP253" s="63"/>
    </row>
    <row r="254" spans="2:42" x14ac:dyDescent="0.25">
      <c r="B254" s="64"/>
      <c r="C254" s="65"/>
      <c r="D254" s="66" t="s">
        <v>781</v>
      </c>
      <c r="E254" s="67" t="s">
        <v>590</v>
      </c>
      <c r="F254" s="68" t="e">
        <f>NA()</f>
        <v>#N/A</v>
      </c>
      <c r="G254" s="68" t="e">
        <f>NA()</f>
        <v>#N/A</v>
      </c>
      <c r="H254" s="68" t="e">
        <f>NA()</f>
        <v>#N/A</v>
      </c>
      <c r="I254" s="68" t="e">
        <f>NA()</f>
        <v>#N/A</v>
      </c>
      <c r="J254" s="68" t="e">
        <f>NA()</f>
        <v>#N/A</v>
      </c>
      <c r="K254" s="68" t="e">
        <f>NA()</f>
        <v>#N/A</v>
      </c>
      <c r="L254" s="68" t="e">
        <f>NA()</f>
        <v>#N/A</v>
      </c>
      <c r="M254" s="68" t="e">
        <f>NA()</f>
        <v>#N/A</v>
      </c>
      <c r="N254" s="68" t="e">
        <f>NA()</f>
        <v>#N/A</v>
      </c>
      <c r="O254" s="67">
        <v>3036.6666666666665</v>
      </c>
      <c r="P254" s="67">
        <v>3086.666666666667</v>
      </c>
      <c r="Q254" s="67">
        <v>3543.333333333333</v>
      </c>
      <c r="R254" s="67">
        <v>2760</v>
      </c>
      <c r="S254" s="67">
        <v>3063.3333333333335</v>
      </c>
      <c r="T254" s="67">
        <v>3271.666666666667</v>
      </c>
      <c r="U254" s="67">
        <v>2586.666666666667</v>
      </c>
      <c r="V254" s="67">
        <v>2720</v>
      </c>
      <c r="W254" s="67">
        <v>2656.6666666666665</v>
      </c>
      <c r="X254" s="67">
        <v>2830</v>
      </c>
      <c r="Y254" s="67">
        <v>2690</v>
      </c>
      <c r="Z254" s="67">
        <v>1510</v>
      </c>
      <c r="AA254" s="67">
        <v>3181.6666666666665</v>
      </c>
      <c r="AB254" s="67">
        <v>2918.3333333333335</v>
      </c>
      <c r="AC254" s="67">
        <v>3301.666666666667</v>
      </c>
      <c r="AD254" s="67">
        <v>2680</v>
      </c>
      <c r="AE254" s="68" t="e">
        <f>NA()</f>
        <v>#N/A</v>
      </c>
      <c r="AF254" s="68" t="e">
        <f>NA()</f>
        <v>#N/A</v>
      </c>
      <c r="AG254" s="68" t="e">
        <f>NA()</f>
        <v>#N/A</v>
      </c>
      <c r="AH254" s="68" t="e">
        <f>NA()</f>
        <v>#N/A</v>
      </c>
      <c r="AI254" s="68" t="e">
        <f>NA()</f>
        <v>#N/A</v>
      </c>
      <c r="AJ254" s="68" t="e">
        <f>NA()</f>
        <v>#N/A</v>
      </c>
      <c r="AK254" s="68" t="e">
        <f>NA()</f>
        <v>#N/A</v>
      </c>
      <c r="AL254" s="68" t="e">
        <f>NA()</f>
        <v>#N/A</v>
      </c>
      <c r="AM254" s="68" t="e">
        <f>NA()</f>
        <v>#N/A</v>
      </c>
      <c r="AN254" s="68" t="e">
        <f>NA()</f>
        <v>#N/A</v>
      </c>
      <c r="AO254" s="68" t="e">
        <f>NA()</f>
        <v>#N/A</v>
      </c>
      <c r="AP254" s="63"/>
    </row>
    <row r="255" spans="2:42" x14ac:dyDescent="0.25">
      <c r="B255" s="64"/>
      <c r="C255" s="65"/>
      <c r="D255" s="66" t="s">
        <v>782</v>
      </c>
      <c r="E255" s="67" t="s">
        <v>591</v>
      </c>
      <c r="F255" s="68" t="e">
        <f>NA()</f>
        <v>#N/A</v>
      </c>
      <c r="G255" s="68" t="e">
        <f>NA()</f>
        <v>#N/A</v>
      </c>
      <c r="H255" s="68" t="e">
        <f>NA()</f>
        <v>#N/A</v>
      </c>
      <c r="I255" s="68" t="e">
        <f>NA()</f>
        <v>#N/A</v>
      </c>
      <c r="J255" s="68" t="e">
        <f>NA()</f>
        <v>#N/A</v>
      </c>
      <c r="K255" s="68" t="e">
        <f>NA()</f>
        <v>#N/A</v>
      </c>
      <c r="L255" s="68" t="e">
        <f>NA()</f>
        <v>#N/A</v>
      </c>
      <c r="M255" s="68" t="e">
        <f>NA()</f>
        <v>#N/A</v>
      </c>
      <c r="N255" s="68" t="e">
        <f>NA()</f>
        <v>#N/A</v>
      </c>
      <c r="O255" s="67">
        <v>4323.3333333333339</v>
      </c>
      <c r="P255" s="67">
        <v>3648.3333333333335</v>
      </c>
      <c r="Q255" s="67">
        <v>3706.6666666666665</v>
      </c>
      <c r="R255" s="67">
        <v>2981.6666666666665</v>
      </c>
      <c r="S255" s="67">
        <v>3368.333333333333</v>
      </c>
      <c r="T255" s="67">
        <v>3358.333333333333</v>
      </c>
      <c r="U255" s="67">
        <v>2610</v>
      </c>
      <c r="V255" s="67">
        <v>2836.6666666666665</v>
      </c>
      <c r="W255" s="67">
        <v>2468.3333333333335</v>
      </c>
      <c r="X255" s="67">
        <v>2740</v>
      </c>
      <c r="Y255" s="67">
        <v>2783.3333333333335</v>
      </c>
      <c r="Z255" s="67">
        <v>2703.3333333333335</v>
      </c>
      <c r="AA255" s="67">
        <v>3265</v>
      </c>
      <c r="AB255" s="67">
        <v>2965</v>
      </c>
      <c r="AC255" s="67">
        <v>3088.3333333333335</v>
      </c>
      <c r="AD255" s="67">
        <v>2483.333333333333</v>
      </c>
      <c r="AE255" s="68" t="e">
        <f>NA()</f>
        <v>#N/A</v>
      </c>
      <c r="AF255" s="68" t="e">
        <f>NA()</f>
        <v>#N/A</v>
      </c>
      <c r="AG255" s="68" t="e">
        <f>NA()</f>
        <v>#N/A</v>
      </c>
      <c r="AH255" s="68" t="e">
        <f>NA()</f>
        <v>#N/A</v>
      </c>
      <c r="AI255" s="68" t="e">
        <f>NA()</f>
        <v>#N/A</v>
      </c>
      <c r="AJ255" s="68" t="e">
        <f>NA()</f>
        <v>#N/A</v>
      </c>
      <c r="AK255" s="68" t="e">
        <f>NA()</f>
        <v>#N/A</v>
      </c>
      <c r="AL255" s="68" t="e">
        <f>NA()</f>
        <v>#N/A</v>
      </c>
      <c r="AM255" s="68" t="e">
        <f>NA()</f>
        <v>#N/A</v>
      </c>
      <c r="AN255" s="68" t="e">
        <f>NA()</f>
        <v>#N/A</v>
      </c>
      <c r="AO255" s="68" t="e">
        <f>NA()</f>
        <v>#N/A</v>
      </c>
      <c r="AP255" s="63"/>
    </row>
    <row r="256" spans="2:42" x14ac:dyDescent="0.25">
      <c r="B256" s="64"/>
      <c r="C256" s="65"/>
      <c r="D256" s="66" t="s">
        <v>783</v>
      </c>
      <c r="E256" s="67" t="s">
        <v>592</v>
      </c>
      <c r="F256" s="68" t="e">
        <f>NA()</f>
        <v>#N/A</v>
      </c>
      <c r="G256" s="68" t="e">
        <f>NA()</f>
        <v>#N/A</v>
      </c>
      <c r="H256" s="68" t="e">
        <f>NA()</f>
        <v>#N/A</v>
      </c>
      <c r="I256" s="68" t="e">
        <f>NA()</f>
        <v>#N/A</v>
      </c>
      <c r="J256" s="68" t="e">
        <f>NA()</f>
        <v>#N/A</v>
      </c>
      <c r="K256" s="68" t="e">
        <f>NA()</f>
        <v>#N/A</v>
      </c>
      <c r="L256" s="68" t="e">
        <f>NA()</f>
        <v>#N/A</v>
      </c>
      <c r="M256" s="68" t="e">
        <f>NA()</f>
        <v>#N/A</v>
      </c>
      <c r="N256" s="68" t="e">
        <f>NA()</f>
        <v>#N/A</v>
      </c>
      <c r="O256" s="67">
        <v>2188.3333333333335</v>
      </c>
      <c r="P256" s="67">
        <v>1645</v>
      </c>
      <c r="Q256" s="67">
        <v>1704.9999999999998</v>
      </c>
      <c r="R256" s="67">
        <v>1628.3333333333335</v>
      </c>
      <c r="S256" s="67">
        <v>1546.6666666666667</v>
      </c>
      <c r="T256" s="67">
        <v>1548.3333333333335</v>
      </c>
      <c r="U256" s="67">
        <v>1410</v>
      </c>
      <c r="V256" s="67">
        <v>1588.3333333333333</v>
      </c>
      <c r="W256" s="67">
        <v>1445.0000000000002</v>
      </c>
      <c r="X256" s="67">
        <v>1768.3333333333333</v>
      </c>
      <c r="Y256" s="67">
        <v>1626.6666666666667</v>
      </c>
      <c r="Z256" s="67">
        <v>1441.6666666666665</v>
      </c>
      <c r="AA256" s="67">
        <v>1733.3333333333335</v>
      </c>
      <c r="AB256" s="67">
        <v>1940</v>
      </c>
      <c r="AC256" s="67">
        <v>1908.3333333333335</v>
      </c>
      <c r="AD256" s="67">
        <v>1616.6666666666665</v>
      </c>
      <c r="AE256" s="68" t="e">
        <f>NA()</f>
        <v>#N/A</v>
      </c>
      <c r="AF256" s="68" t="e">
        <f>NA()</f>
        <v>#N/A</v>
      </c>
      <c r="AG256" s="68" t="e">
        <f>NA()</f>
        <v>#N/A</v>
      </c>
      <c r="AH256" s="68" t="e">
        <f>NA()</f>
        <v>#N/A</v>
      </c>
      <c r="AI256" s="68" t="e">
        <f>NA()</f>
        <v>#N/A</v>
      </c>
      <c r="AJ256" s="68" t="e">
        <f>NA()</f>
        <v>#N/A</v>
      </c>
      <c r="AK256" s="68" t="e">
        <f>NA()</f>
        <v>#N/A</v>
      </c>
      <c r="AL256" s="68" t="e">
        <f>NA()</f>
        <v>#N/A</v>
      </c>
      <c r="AM256" s="68" t="e">
        <f>NA()</f>
        <v>#N/A</v>
      </c>
      <c r="AN256" s="68" t="e">
        <f>NA()</f>
        <v>#N/A</v>
      </c>
      <c r="AO256" s="68" t="e">
        <f>NA()</f>
        <v>#N/A</v>
      </c>
      <c r="AP256" s="63"/>
    </row>
    <row r="257" spans="2:42" x14ac:dyDescent="0.25">
      <c r="B257" s="64"/>
      <c r="C257" s="65"/>
      <c r="D257" s="66" t="s">
        <v>347</v>
      </c>
      <c r="E257" s="67" t="s">
        <v>593</v>
      </c>
      <c r="F257" s="68" t="e">
        <f>NA()</f>
        <v>#N/A</v>
      </c>
      <c r="G257" s="68" t="e">
        <f>NA()</f>
        <v>#N/A</v>
      </c>
      <c r="H257" s="68" t="e">
        <f>NA()</f>
        <v>#N/A</v>
      </c>
      <c r="I257" s="68" t="e">
        <f>NA()</f>
        <v>#N/A</v>
      </c>
      <c r="J257" s="68" t="e">
        <f>NA()</f>
        <v>#N/A</v>
      </c>
      <c r="K257" s="68" t="e">
        <f>NA()</f>
        <v>#N/A</v>
      </c>
      <c r="L257" s="68" t="e">
        <f>NA()</f>
        <v>#N/A</v>
      </c>
      <c r="M257" s="68" t="e">
        <f>NA()</f>
        <v>#N/A</v>
      </c>
      <c r="N257" s="68" t="e">
        <f>NA()</f>
        <v>#N/A</v>
      </c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>
        <v>20</v>
      </c>
      <c r="Z257" s="67">
        <v>600</v>
      </c>
      <c r="AA257" s="67">
        <v>1260</v>
      </c>
      <c r="AB257" s="67">
        <v>1436.6666666666665</v>
      </c>
      <c r="AC257" s="67">
        <v>1591.6666666666665</v>
      </c>
      <c r="AD257" s="67">
        <v>1330</v>
      </c>
      <c r="AE257" s="68" t="e">
        <f>NA()</f>
        <v>#N/A</v>
      </c>
      <c r="AF257" s="68" t="e">
        <f>NA()</f>
        <v>#N/A</v>
      </c>
      <c r="AG257" s="68" t="e">
        <f>NA()</f>
        <v>#N/A</v>
      </c>
      <c r="AH257" s="68" t="e">
        <f>NA()</f>
        <v>#N/A</v>
      </c>
      <c r="AI257" s="68" t="e">
        <f>NA()</f>
        <v>#N/A</v>
      </c>
      <c r="AJ257" s="68" t="e">
        <f>NA()</f>
        <v>#N/A</v>
      </c>
      <c r="AK257" s="68" t="e">
        <f>NA()</f>
        <v>#N/A</v>
      </c>
      <c r="AL257" s="68" t="e">
        <f>NA()</f>
        <v>#N/A</v>
      </c>
      <c r="AM257" s="68" t="e">
        <f>NA()</f>
        <v>#N/A</v>
      </c>
      <c r="AN257" s="68" t="e">
        <f>NA()</f>
        <v>#N/A</v>
      </c>
      <c r="AO257" s="68" t="e">
        <f>NA()</f>
        <v>#N/A</v>
      </c>
      <c r="AP257" s="63"/>
    </row>
    <row r="258" spans="2:42" x14ac:dyDescent="0.25">
      <c r="B258" s="64"/>
      <c r="C258" s="65"/>
      <c r="D258" s="66" t="s">
        <v>348</v>
      </c>
      <c r="E258" s="67" t="s">
        <v>594</v>
      </c>
      <c r="F258" s="68" t="e">
        <f>NA()</f>
        <v>#N/A</v>
      </c>
      <c r="G258" s="68" t="e">
        <f>NA()</f>
        <v>#N/A</v>
      </c>
      <c r="H258" s="68" t="e">
        <f>NA()</f>
        <v>#N/A</v>
      </c>
      <c r="I258" s="68" t="e">
        <f>NA()</f>
        <v>#N/A</v>
      </c>
      <c r="J258" s="68" t="e">
        <f>NA()</f>
        <v>#N/A</v>
      </c>
      <c r="K258" s="68" t="e">
        <f>NA()</f>
        <v>#N/A</v>
      </c>
      <c r="L258" s="68" t="e">
        <f>NA()</f>
        <v>#N/A</v>
      </c>
      <c r="M258" s="68" t="e">
        <f>NA()</f>
        <v>#N/A</v>
      </c>
      <c r="N258" s="68" t="e">
        <f>NA()</f>
        <v>#N/A</v>
      </c>
      <c r="O258" s="67">
        <v>4840</v>
      </c>
      <c r="P258" s="67">
        <v>4105</v>
      </c>
      <c r="Q258" s="67">
        <v>4413.333333333333</v>
      </c>
      <c r="R258" s="67">
        <v>3680</v>
      </c>
      <c r="S258" s="67">
        <v>3951.666666666667</v>
      </c>
      <c r="T258" s="67">
        <v>4038.3333333333335</v>
      </c>
      <c r="U258" s="67">
        <v>3221.6666666666665</v>
      </c>
      <c r="V258" s="67">
        <v>3343.3333333333335</v>
      </c>
      <c r="W258" s="67">
        <v>3440</v>
      </c>
      <c r="X258" s="67">
        <v>3758.333333333333</v>
      </c>
      <c r="Y258" s="67">
        <v>3749.9999999999995</v>
      </c>
      <c r="Z258" s="67">
        <v>4088.333333333333</v>
      </c>
      <c r="AA258" s="67">
        <v>4466.666666666667</v>
      </c>
      <c r="AB258" s="67">
        <v>3946.666666666667</v>
      </c>
      <c r="AC258" s="67">
        <v>4320</v>
      </c>
      <c r="AD258" s="67">
        <v>3250.0000000000005</v>
      </c>
      <c r="AE258" s="68" t="e">
        <f>NA()</f>
        <v>#N/A</v>
      </c>
      <c r="AF258" s="68" t="e">
        <f>NA()</f>
        <v>#N/A</v>
      </c>
      <c r="AG258" s="68" t="e">
        <f>NA()</f>
        <v>#N/A</v>
      </c>
      <c r="AH258" s="68" t="e">
        <f>NA()</f>
        <v>#N/A</v>
      </c>
      <c r="AI258" s="68" t="e">
        <f>NA()</f>
        <v>#N/A</v>
      </c>
      <c r="AJ258" s="68" t="e">
        <f>NA()</f>
        <v>#N/A</v>
      </c>
      <c r="AK258" s="68" t="e">
        <f>NA()</f>
        <v>#N/A</v>
      </c>
      <c r="AL258" s="68" t="e">
        <f>NA()</f>
        <v>#N/A</v>
      </c>
      <c r="AM258" s="68" t="e">
        <f>NA()</f>
        <v>#N/A</v>
      </c>
      <c r="AN258" s="68" t="e">
        <f>NA()</f>
        <v>#N/A</v>
      </c>
      <c r="AO258" s="68" t="e">
        <f>NA()</f>
        <v>#N/A</v>
      </c>
      <c r="AP258" s="63"/>
    </row>
    <row r="259" spans="2:42" x14ac:dyDescent="0.25">
      <c r="B259" s="64"/>
      <c r="C259" s="65"/>
      <c r="D259" s="66" t="s">
        <v>784</v>
      </c>
      <c r="E259" s="67" t="s">
        <v>595</v>
      </c>
      <c r="F259" s="68" t="e">
        <f>NA()</f>
        <v>#N/A</v>
      </c>
      <c r="G259" s="68" t="e">
        <f>NA()</f>
        <v>#N/A</v>
      </c>
      <c r="H259" s="68" t="e">
        <f>NA()</f>
        <v>#N/A</v>
      </c>
      <c r="I259" s="68" t="e">
        <f>NA()</f>
        <v>#N/A</v>
      </c>
      <c r="J259" s="68" t="e">
        <f>NA()</f>
        <v>#N/A</v>
      </c>
      <c r="K259" s="68" t="e">
        <f>NA()</f>
        <v>#N/A</v>
      </c>
      <c r="L259" s="68" t="e">
        <f>NA()</f>
        <v>#N/A</v>
      </c>
      <c r="M259" s="68" t="e">
        <f>NA()</f>
        <v>#N/A</v>
      </c>
      <c r="N259" s="68" t="e">
        <f>NA()</f>
        <v>#N/A</v>
      </c>
      <c r="O259" s="67">
        <v>2745</v>
      </c>
      <c r="P259" s="67">
        <v>2595</v>
      </c>
      <c r="Q259" s="67">
        <v>2956.6666666666665</v>
      </c>
      <c r="R259" s="67">
        <v>2501.666666666667</v>
      </c>
      <c r="S259" s="67">
        <v>2811.6666666666665</v>
      </c>
      <c r="T259" s="67">
        <v>2555</v>
      </c>
      <c r="U259" s="67">
        <v>2296.6666666666665</v>
      </c>
      <c r="V259" s="67">
        <v>2410</v>
      </c>
      <c r="W259" s="67">
        <v>2956.6666666666665</v>
      </c>
      <c r="X259" s="67">
        <v>3155</v>
      </c>
      <c r="Y259" s="67">
        <v>3001.6666666666665</v>
      </c>
      <c r="Z259" s="67">
        <v>2853.333333333333</v>
      </c>
      <c r="AA259" s="67">
        <v>2930</v>
      </c>
      <c r="AB259" s="67">
        <v>2780</v>
      </c>
      <c r="AC259" s="67">
        <v>3049.9999999999995</v>
      </c>
      <c r="AD259" s="67">
        <v>2496.666666666667</v>
      </c>
      <c r="AE259" s="68" t="e">
        <f>NA()</f>
        <v>#N/A</v>
      </c>
      <c r="AF259" s="68" t="e">
        <f>NA()</f>
        <v>#N/A</v>
      </c>
      <c r="AG259" s="68" t="e">
        <f>NA()</f>
        <v>#N/A</v>
      </c>
      <c r="AH259" s="68" t="e">
        <f>NA()</f>
        <v>#N/A</v>
      </c>
      <c r="AI259" s="68" t="e">
        <f>NA()</f>
        <v>#N/A</v>
      </c>
      <c r="AJ259" s="68" t="e">
        <f>NA()</f>
        <v>#N/A</v>
      </c>
      <c r="AK259" s="68" t="e">
        <f>NA()</f>
        <v>#N/A</v>
      </c>
      <c r="AL259" s="68" t="e">
        <f>NA()</f>
        <v>#N/A</v>
      </c>
      <c r="AM259" s="68" t="e">
        <f>NA()</f>
        <v>#N/A</v>
      </c>
      <c r="AN259" s="68" t="e">
        <f>NA()</f>
        <v>#N/A</v>
      </c>
      <c r="AO259" s="68" t="e">
        <f>NA()</f>
        <v>#N/A</v>
      </c>
      <c r="AP259" s="63"/>
    </row>
    <row r="260" spans="2:42" x14ac:dyDescent="0.25">
      <c r="B260" s="64"/>
      <c r="C260" s="65"/>
      <c r="D260" s="66" t="s">
        <v>349</v>
      </c>
      <c r="E260" s="67" t="s">
        <v>596</v>
      </c>
      <c r="F260" s="68" t="e">
        <f>NA()</f>
        <v>#N/A</v>
      </c>
      <c r="G260" s="68" t="e">
        <f>NA()</f>
        <v>#N/A</v>
      </c>
      <c r="H260" s="68" t="e">
        <f>NA()</f>
        <v>#N/A</v>
      </c>
      <c r="I260" s="68" t="e">
        <f>NA()</f>
        <v>#N/A</v>
      </c>
      <c r="J260" s="68" t="e">
        <f>NA()</f>
        <v>#N/A</v>
      </c>
      <c r="K260" s="68" t="e">
        <f>NA()</f>
        <v>#N/A</v>
      </c>
      <c r="L260" s="68" t="e">
        <f>NA()</f>
        <v>#N/A</v>
      </c>
      <c r="M260" s="68" t="e">
        <f>NA()</f>
        <v>#N/A</v>
      </c>
      <c r="N260" s="68" t="e">
        <f>NA()</f>
        <v>#N/A</v>
      </c>
      <c r="O260" s="67">
        <v>2261.6666666666665</v>
      </c>
      <c r="P260" s="67">
        <v>1810</v>
      </c>
      <c r="Q260" s="67">
        <v>2050</v>
      </c>
      <c r="R260" s="67">
        <v>1758.3333333333333</v>
      </c>
      <c r="S260" s="67">
        <v>1248.3333333333335</v>
      </c>
      <c r="T260" s="67">
        <v>1660</v>
      </c>
      <c r="U260" s="67">
        <v>1438.3333333333333</v>
      </c>
      <c r="V260" s="67">
        <v>1565</v>
      </c>
      <c r="W260" s="67">
        <v>1835</v>
      </c>
      <c r="X260" s="67">
        <v>2098.3333333333335</v>
      </c>
      <c r="Y260" s="67">
        <v>1933.3333333333333</v>
      </c>
      <c r="Z260" s="67">
        <v>2061.666666666667</v>
      </c>
      <c r="AA260" s="67">
        <v>2078.3333333333335</v>
      </c>
      <c r="AB260" s="67">
        <v>1945</v>
      </c>
      <c r="AC260" s="67">
        <v>2021.6666666666667</v>
      </c>
      <c r="AD260" s="67">
        <v>1731.6666666666667</v>
      </c>
      <c r="AE260" s="68" t="e">
        <f>NA()</f>
        <v>#N/A</v>
      </c>
      <c r="AF260" s="68" t="e">
        <f>NA()</f>
        <v>#N/A</v>
      </c>
      <c r="AG260" s="68" t="e">
        <f>NA()</f>
        <v>#N/A</v>
      </c>
      <c r="AH260" s="68" t="e">
        <f>NA()</f>
        <v>#N/A</v>
      </c>
      <c r="AI260" s="68" t="e">
        <f>NA()</f>
        <v>#N/A</v>
      </c>
      <c r="AJ260" s="68" t="e">
        <f>NA()</f>
        <v>#N/A</v>
      </c>
      <c r="AK260" s="68" t="e">
        <f>NA()</f>
        <v>#N/A</v>
      </c>
      <c r="AL260" s="68" t="e">
        <f>NA()</f>
        <v>#N/A</v>
      </c>
      <c r="AM260" s="68" t="e">
        <f>NA()</f>
        <v>#N/A</v>
      </c>
      <c r="AN260" s="68" t="e">
        <f>NA()</f>
        <v>#N/A</v>
      </c>
      <c r="AO260" s="68" t="e">
        <f>NA()</f>
        <v>#N/A</v>
      </c>
      <c r="AP260" s="63"/>
    </row>
    <row r="261" spans="2:42" x14ac:dyDescent="0.25">
      <c r="B261" s="64"/>
      <c r="C261" s="65"/>
      <c r="D261" s="66" t="s">
        <v>785</v>
      </c>
      <c r="E261" s="67" t="s">
        <v>597</v>
      </c>
      <c r="F261" s="68" t="e">
        <f>NA()</f>
        <v>#N/A</v>
      </c>
      <c r="G261" s="68" t="e">
        <f>NA()</f>
        <v>#N/A</v>
      </c>
      <c r="H261" s="68" t="e">
        <f>NA()</f>
        <v>#N/A</v>
      </c>
      <c r="I261" s="68" t="e">
        <f>NA()</f>
        <v>#N/A</v>
      </c>
      <c r="J261" s="68" t="e">
        <f>NA()</f>
        <v>#N/A</v>
      </c>
      <c r="K261" s="68" t="e">
        <f>NA()</f>
        <v>#N/A</v>
      </c>
      <c r="L261" s="68" t="e">
        <f>NA()</f>
        <v>#N/A</v>
      </c>
      <c r="M261" s="68" t="e">
        <f>NA()</f>
        <v>#N/A</v>
      </c>
      <c r="N261" s="68" t="e">
        <f>NA()</f>
        <v>#N/A</v>
      </c>
      <c r="O261" s="67">
        <v>2780</v>
      </c>
      <c r="P261" s="67">
        <v>2470</v>
      </c>
      <c r="Q261" s="67">
        <v>2435</v>
      </c>
      <c r="R261" s="67">
        <v>1933.3333333333333</v>
      </c>
      <c r="S261" s="67">
        <v>2080</v>
      </c>
      <c r="T261" s="67">
        <v>1898.3333333333335</v>
      </c>
      <c r="U261" s="67">
        <v>1740</v>
      </c>
      <c r="V261" s="67">
        <v>1745</v>
      </c>
      <c r="W261" s="67">
        <v>1900</v>
      </c>
      <c r="X261" s="67">
        <v>1903.3333333333335</v>
      </c>
      <c r="Y261" s="67">
        <v>2010</v>
      </c>
      <c r="Z261" s="67">
        <v>1811.6666666666667</v>
      </c>
      <c r="AA261" s="67">
        <v>1846.6666666666667</v>
      </c>
      <c r="AB261" s="67">
        <v>1643.3333333333335</v>
      </c>
      <c r="AC261" s="67">
        <v>1838.3333333333333</v>
      </c>
      <c r="AD261" s="67">
        <v>1426.6666666666665</v>
      </c>
      <c r="AE261" s="68" t="e">
        <f>NA()</f>
        <v>#N/A</v>
      </c>
      <c r="AF261" s="68" t="e">
        <f>NA()</f>
        <v>#N/A</v>
      </c>
      <c r="AG261" s="68" t="e">
        <f>NA()</f>
        <v>#N/A</v>
      </c>
      <c r="AH261" s="68" t="e">
        <f>NA()</f>
        <v>#N/A</v>
      </c>
      <c r="AI261" s="68" t="e">
        <f>NA()</f>
        <v>#N/A</v>
      </c>
      <c r="AJ261" s="68" t="e">
        <f>NA()</f>
        <v>#N/A</v>
      </c>
      <c r="AK261" s="68" t="e">
        <f>NA()</f>
        <v>#N/A</v>
      </c>
      <c r="AL261" s="68" t="e">
        <f>NA()</f>
        <v>#N/A</v>
      </c>
      <c r="AM261" s="68" t="e">
        <f>NA()</f>
        <v>#N/A</v>
      </c>
      <c r="AN261" s="68" t="e">
        <f>NA()</f>
        <v>#N/A</v>
      </c>
      <c r="AO261" s="68" t="e">
        <f>NA()</f>
        <v>#N/A</v>
      </c>
      <c r="AP261" s="63"/>
    </row>
    <row r="262" spans="2:42" x14ac:dyDescent="0.25">
      <c r="B262" s="64"/>
      <c r="C262" s="65"/>
      <c r="D262" s="66" t="s">
        <v>350</v>
      </c>
      <c r="E262" s="67" t="s">
        <v>598</v>
      </c>
      <c r="F262" s="68" t="e">
        <f>NA()</f>
        <v>#N/A</v>
      </c>
      <c r="G262" s="68" t="e">
        <f>NA()</f>
        <v>#N/A</v>
      </c>
      <c r="H262" s="68" t="e">
        <f>NA()</f>
        <v>#N/A</v>
      </c>
      <c r="I262" s="68" t="e">
        <f>NA()</f>
        <v>#N/A</v>
      </c>
      <c r="J262" s="68" t="e">
        <f>NA()</f>
        <v>#N/A</v>
      </c>
      <c r="K262" s="68" t="e">
        <f>NA()</f>
        <v>#N/A</v>
      </c>
      <c r="L262" s="68" t="e">
        <f>NA()</f>
        <v>#N/A</v>
      </c>
      <c r="M262" s="68" t="e">
        <f>NA()</f>
        <v>#N/A</v>
      </c>
      <c r="N262" s="68" t="e">
        <f>NA()</f>
        <v>#N/A</v>
      </c>
      <c r="O262" s="67">
        <v>7738.3333333333339</v>
      </c>
      <c r="P262" s="67">
        <v>7221.6666666666661</v>
      </c>
      <c r="Q262" s="67">
        <v>7075</v>
      </c>
      <c r="R262" s="67">
        <v>5771.666666666667</v>
      </c>
      <c r="S262" s="67">
        <v>5953.333333333333</v>
      </c>
      <c r="T262" s="67">
        <v>6445</v>
      </c>
      <c r="U262" s="67">
        <v>5093.333333333333</v>
      </c>
      <c r="V262" s="67">
        <v>5606.666666666667</v>
      </c>
      <c r="W262" s="67">
        <v>6260</v>
      </c>
      <c r="X262" s="67">
        <v>7015.0000000000009</v>
      </c>
      <c r="Y262" s="67">
        <v>6938.333333333333</v>
      </c>
      <c r="Z262" s="67">
        <v>6793.333333333333</v>
      </c>
      <c r="AA262" s="67">
        <v>6776.6666666666661</v>
      </c>
      <c r="AB262" s="67">
        <v>5591.666666666667</v>
      </c>
      <c r="AC262" s="67">
        <v>3470</v>
      </c>
      <c r="AD262" s="67">
        <v>3564.9999999999995</v>
      </c>
      <c r="AE262" s="68" t="e">
        <f>NA()</f>
        <v>#N/A</v>
      </c>
      <c r="AF262" s="68" t="e">
        <f>NA()</f>
        <v>#N/A</v>
      </c>
      <c r="AG262" s="68" t="e">
        <f>NA()</f>
        <v>#N/A</v>
      </c>
      <c r="AH262" s="68" t="e">
        <f>NA()</f>
        <v>#N/A</v>
      </c>
      <c r="AI262" s="68" t="e">
        <f>NA()</f>
        <v>#N/A</v>
      </c>
      <c r="AJ262" s="68" t="e">
        <f>NA()</f>
        <v>#N/A</v>
      </c>
      <c r="AK262" s="68" t="e">
        <f>NA()</f>
        <v>#N/A</v>
      </c>
      <c r="AL262" s="68" t="e">
        <f>NA()</f>
        <v>#N/A</v>
      </c>
      <c r="AM262" s="68" t="e">
        <f>NA()</f>
        <v>#N/A</v>
      </c>
      <c r="AN262" s="68" t="e">
        <f>NA()</f>
        <v>#N/A</v>
      </c>
      <c r="AO262" s="68" t="e">
        <f>NA()</f>
        <v>#N/A</v>
      </c>
      <c r="AP262" s="63"/>
    </row>
    <row r="263" spans="2:42" x14ac:dyDescent="0.25">
      <c r="B263" s="64"/>
      <c r="C263" s="65"/>
      <c r="D263" s="66" t="s">
        <v>351</v>
      </c>
      <c r="E263" s="67" t="s">
        <v>599</v>
      </c>
      <c r="F263" s="68" t="e">
        <f>NA()</f>
        <v>#N/A</v>
      </c>
      <c r="G263" s="68" t="e">
        <f>NA()</f>
        <v>#N/A</v>
      </c>
      <c r="H263" s="68" t="e">
        <f>NA()</f>
        <v>#N/A</v>
      </c>
      <c r="I263" s="68" t="e">
        <f>NA()</f>
        <v>#N/A</v>
      </c>
      <c r="J263" s="68" t="e">
        <f>NA()</f>
        <v>#N/A</v>
      </c>
      <c r="K263" s="68" t="e">
        <f>NA()</f>
        <v>#N/A</v>
      </c>
      <c r="L263" s="68" t="e">
        <f>NA()</f>
        <v>#N/A</v>
      </c>
      <c r="M263" s="68" t="e">
        <f>NA()</f>
        <v>#N/A</v>
      </c>
      <c r="N263" s="68" t="e">
        <f>NA()</f>
        <v>#N/A</v>
      </c>
      <c r="O263" s="67">
        <v>3180</v>
      </c>
      <c r="P263" s="67">
        <v>2688.3333333333335</v>
      </c>
      <c r="Q263" s="67">
        <v>2598.3333333333335</v>
      </c>
      <c r="R263" s="67">
        <v>2151.666666666667</v>
      </c>
      <c r="S263" s="67">
        <v>2466.6666666666665</v>
      </c>
      <c r="T263" s="67">
        <v>2476.6666666666665</v>
      </c>
      <c r="U263" s="67">
        <v>2336.666666666667</v>
      </c>
      <c r="V263" s="67">
        <v>2428.3333333333335</v>
      </c>
      <c r="W263" s="67">
        <v>2715</v>
      </c>
      <c r="X263" s="67">
        <v>2941.666666666667</v>
      </c>
      <c r="Y263" s="67">
        <v>2731.6666666666665</v>
      </c>
      <c r="Z263" s="67">
        <v>2756.666666666667</v>
      </c>
      <c r="AA263" s="67">
        <v>2601.666666666667</v>
      </c>
      <c r="AB263" s="67">
        <v>2413.3333333333335</v>
      </c>
      <c r="AC263" s="67">
        <v>2508.3333333333335</v>
      </c>
      <c r="AD263" s="67">
        <v>1938.3333333333333</v>
      </c>
      <c r="AE263" s="68" t="e">
        <f>NA()</f>
        <v>#N/A</v>
      </c>
      <c r="AF263" s="68" t="e">
        <f>NA()</f>
        <v>#N/A</v>
      </c>
      <c r="AG263" s="68" t="e">
        <f>NA()</f>
        <v>#N/A</v>
      </c>
      <c r="AH263" s="68" t="e">
        <f>NA()</f>
        <v>#N/A</v>
      </c>
      <c r="AI263" s="68" t="e">
        <f>NA()</f>
        <v>#N/A</v>
      </c>
      <c r="AJ263" s="68" t="e">
        <f>NA()</f>
        <v>#N/A</v>
      </c>
      <c r="AK263" s="68" t="e">
        <f>NA()</f>
        <v>#N/A</v>
      </c>
      <c r="AL263" s="68" t="e">
        <f>NA()</f>
        <v>#N/A</v>
      </c>
      <c r="AM263" s="68" t="e">
        <f>NA()</f>
        <v>#N/A</v>
      </c>
      <c r="AN263" s="68" t="e">
        <f>NA()</f>
        <v>#N/A</v>
      </c>
      <c r="AO263" s="68" t="e">
        <f>NA()</f>
        <v>#N/A</v>
      </c>
      <c r="AP263" s="63"/>
    </row>
    <row r="264" spans="2:42" x14ac:dyDescent="0.25">
      <c r="B264" s="64"/>
      <c r="C264" s="65"/>
      <c r="D264" s="66" t="s">
        <v>719</v>
      </c>
      <c r="E264" s="67" t="s">
        <v>600</v>
      </c>
      <c r="F264" s="68" t="e">
        <f>NA()</f>
        <v>#N/A</v>
      </c>
      <c r="G264" s="68" t="e">
        <f>NA()</f>
        <v>#N/A</v>
      </c>
      <c r="H264" s="68" t="e">
        <f>NA()</f>
        <v>#N/A</v>
      </c>
      <c r="I264" s="68" t="e">
        <f>NA()</f>
        <v>#N/A</v>
      </c>
      <c r="J264" s="68" t="e">
        <f>NA()</f>
        <v>#N/A</v>
      </c>
      <c r="K264" s="68" t="e">
        <f>NA()</f>
        <v>#N/A</v>
      </c>
      <c r="L264" s="68" t="e">
        <f>NA()</f>
        <v>#N/A</v>
      </c>
      <c r="M264" s="68" t="e">
        <f>NA()</f>
        <v>#N/A</v>
      </c>
      <c r="N264" s="68" t="e">
        <f>NA()</f>
        <v>#N/A</v>
      </c>
      <c r="O264" s="67">
        <v>3746.6666666666665</v>
      </c>
      <c r="P264" s="67">
        <v>3105</v>
      </c>
      <c r="Q264" s="67">
        <v>3393.333333333333</v>
      </c>
      <c r="R264" s="67">
        <v>2618.3333333333335</v>
      </c>
      <c r="S264" s="67">
        <v>2921.666666666667</v>
      </c>
      <c r="T264" s="67">
        <v>2826.6666666666665</v>
      </c>
      <c r="U264" s="67">
        <v>2448.3333333333335</v>
      </c>
      <c r="V264" s="67">
        <v>2531.6666666666665</v>
      </c>
      <c r="W264" s="67">
        <v>2408.3333333333335</v>
      </c>
      <c r="X264" s="67">
        <v>2730</v>
      </c>
      <c r="Y264" s="67">
        <v>2896.666666666667</v>
      </c>
      <c r="Z264" s="67">
        <v>1216.6666666666667</v>
      </c>
      <c r="AA264" s="67">
        <v>3706.6666666666665</v>
      </c>
      <c r="AB264" s="67">
        <v>3496.6666666666665</v>
      </c>
      <c r="AC264" s="67">
        <v>4008.3333333333335</v>
      </c>
      <c r="AD264" s="67">
        <v>3246.666666666667</v>
      </c>
      <c r="AE264" s="68" t="e">
        <f>NA()</f>
        <v>#N/A</v>
      </c>
      <c r="AF264" s="68" t="e">
        <f>NA()</f>
        <v>#N/A</v>
      </c>
      <c r="AG264" s="68" t="e">
        <f>NA()</f>
        <v>#N/A</v>
      </c>
      <c r="AH264" s="68" t="e">
        <f>NA()</f>
        <v>#N/A</v>
      </c>
      <c r="AI264" s="68" t="e">
        <f>NA()</f>
        <v>#N/A</v>
      </c>
      <c r="AJ264" s="68" t="e">
        <f>NA()</f>
        <v>#N/A</v>
      </c>
      <c r="AK264" s="68" t="e">
        <f>NA()</f>
        <v>#N/A</v>
      </c>
      <c r="AL264" s="68" t="e">
        <f>NA()</f>
        <v>#N/A</v>
      </c>
      <c r="AM264" s="68" t="e">
        <f>NA()</f>
        <v>#N/A</v>
      </c>
      <c r="AN264" s="68" t="e">
        <f>NA()</f>
        <v>#N/A</v>
      </c>
      <c r="AO264" s="68" t="e">
        <f>NA()</f>
        <v>#N/A</v>
      </c>
      <c r="AP264" s="63"/>
    </row>
    <row r="265" spans="2:42" x14ac:dyDescent="0.25">
      <c r="B265" s="64"/>
      <c r="C265" s="65"/>
      <c r="D265" s="66" t="s">
        <v>786</v>
      </c>
      <c r="E265" s="67" t="s">
        <v>601</v>
      </c>
      <c r="F265" s="68" t="e">
        <f>NA()</f>
        <v>#N/A</v>
      </c>
      <c r="G265" s="68" t="e">
        <f>NA()</f>
        <v>#N/A</v>
      </c>
      <c r="H265" s="68" t="e">
        <f>NA()</f>
        <v>#N/A</v>
      </c>
      <c r="I265" s="68" t="e">
        <f>NA()</f>
        <v>#N/A</v>
      </c>
      <c r="J265" s="68" t="e">
        <f>NA()</f>
        <v>#N/A</v>
      </c>
      <c r="K265" s="68" t="e">
        <f>NA()</f>
        <v>#N/A</v>
      </c>
      <c r="L265" s="68" t="e">
        <f>NA()</f>
        <v>#N/A</v>
      </c>
      <c r="M265" s="68" t="e">
        <f>NA()</f>
        <v>#N/A</v>
      </c>
      <c r="N265" s="68" t="e">
        <f>NA()</f>
        <v>#N/A</v>
      </c>
      <c r="O265" s="67">
        <v>6974.9999999999991</v>
      </c>
      <c r="P265" s="67">
        <v>6760</v>
      </c>
      <c r="Q265" s="67">
        <v>8038.333333333333</v>
      </c>
      <c r="R265" s="67">
        <v>6106.6666666666661</v>
      </c>
      <c r="S265" s="67">
        <v>4703.333333333333</v>
      </c>
      <c r="T265" s="67">
        <v>5568.333333333333</v>
      </c>
      <c r="U265" s="67">
        <v>4423.333333333333</v>
      </c>
      <c r="V265" s="67">
        <v>5470</v>
      </c>
      <c r="W265" s="67">
        <v>6756.6666666666661</v>
      </c>
      <c r="X265" s="67">
        <v>6371.666666666667</v>
      </c>
      <c r="Y265" s="67">
        <v>6153.3333333333339</v>
      </c>
      <c r="Z265" s="67">
        <v>7431.666666666667</v>
      </c>
      <c r="AA265" s="67">
        <v>8465</v>
      </c>
      <c r="AB265" s="67">
        <v>6943.3333333333339</v>
      </c>
      <c r="AC265" s="67">
        <v>7301.6666666666661</v>
      </c>
      <c r="AD265" s="67">
        <v>5415</v>
      </c>
      <c r="AE265" s="68" t="e">
        <f>NA()</f>
        <v>#N/A</v>
      </c>
      <c r="AF265" s="68" t="e">
        <f>NA()</f>
        <v>#N/A</v>
      </c>
      <c r="AG265" s="68" t="e">
        <f>NA()</f>
        <v>#N/A</v>
      </c>
      <c r="AH265" s="68" t="e">
        <f>NA()</f>
        <v>#N/A</v>
      </c>
      <c r="AI265" s="68" t="e">
        <f>NA()</f>
        <v>#N/A</v>
      </c>
      <c r="AJ265" s="68" t="e">
        <f>NA()</f>
        <v>#N/A</v>
      </c>
      <c r="AK265" s="68" t="e">
        <f>NA()</f>
        <v>#N/A</v>
      </c>
      <c r="AL265" s="68" t="e">
        <f>NA()</f>
        <v>#N/A</v>
      </c>
      <c r="AM265" s="68" t="e">
        <f>NA()</f>
        <v>#N/A</v>
      </c>
      <c r="AN265" s="68" t="e">
        <f>NA()</f>
        <v>#N/A</v>
      </c>
      <c r="AO265" s="68" t="e">
        <f>NA()</f>
        <v>#N/A</v>
      </c>
      <c r="AP265" s="63"/>
    </row>
    <row r="266" spans="2:42" x14ac:dyDescent="0.25">
      <c r="B266" s="64"/>
      <c r="C266" s="65"/>
      <c r="D266" s="66" t="s">
        <v>787</v>
      </c>
      <c r="E266" s="67" t="s">
        <v>602</v>
      </c>
      <c r="F266" s="68" t="e">
        <f>NA()</f>
        <v>#N/A</v>
      </c>
      <c r="G266" s="68" t="e">
        <f>NA()</f>
        <v>#N/A</v>
      </c>
      <c r="H266" s="68" t="e">
        <f>NA()</f>
        <v>#N/A</v>
      </c>
      <c r="I266" s="68" t="e">
        <f>NA()</f>
        <v>#N/A</v>
      </c>
      <c r="J266" s="68" t="e">
        <f>NA()</f>
        <v>#N/A</v>
      </c>
      <c r="K266" s="68" t="e">
        <f>NA()</f>
        <v>#N/A</v>
      </c>
      <c r="L266" s="68" t="e">
        <f>NA()</f>
        <v>#N/A</v>
      </c>
      <c r="M266" s="68" t="e">
        <f>NA()</f>
        <v>#N/A</v>
      </c>
      <c r="N266" s="68" t="e">
        <f>NA()</f>
        <v>#N/A</v>
      </c>
      <c r="O266" s="67">
        <v>9781.6666666666661</v>
      </c>
      <c r="P266" s="67">
        <v>8501.6666666666661</v>
      </c>
      <c r="Q266" s="67">
        <v>8915</v>
      </c>
      <c r="R266" s="67">
        <v>6950</v>
      </c>
      <c r="S266" s="67">
        <v>7278.333333333333</v>
      </c>
      <c r="T266" s="67">
        <v>7083.333333333333</v>
      </c>
      <c r="U266" s="67">
        <v>5593.333333333333</v>
      </c>
      <c r="V266" s="67">
        <v>6026.6666666666661</v>
      </c>
      <c r="W266" s="67">
        <v>6756.6666666666661</v>
      </c>
      <c r="X266" s="67">
        <v>7583.3333333333339</v>
      </c>
      <c r="Y266" s="67">
        <v>8261.6666666666661</v>
      </c>
      <c r="Z266" s="67">
        <v>7751.666666666667</v>
      </c>
      <c r="AA266" s="67">
        <v>8793.3333333333339</v>
      </c>
      <c r="AB266" s="67">
        <v>7489.9999999999991</v>
      </c>
      <c r="AC266" s="67">
        <v>7928.333333333333</v>
      </c>
      <c r="AD266" s="67">
        <v>6373.333333333333</v>
      </c>
      <c r="AE266" s="68" t="e">
        <f>NA()</f>
        <v>#N/A</v>
      </c>
      <c r="AF266" s="68" t="e">
        <f>NA()</f>
        <v>#N/A</v>
      </c>
      <c r="AG266" s="68" t="e">
        <f>NA()</f>
        <v>#N/A</v>
      </c>
      <c r="AH266" s="68" t="e">
        <f>NA()</f>
        <v>#N/A</v>
      </c>
      <c r="AI266" s="68" t="e">
        <f>NA()</f>
        <v>#N/A</v>
      </c>
      <c r="AJ266" s="68" t="e">
        <f>NA()</f>
        <v>#N/A</v>
      </c>
      <c r="AK266" s="68" t="e">
        <f>NA()</f>
        <v>#N/A</v>
      </c>
      <c r="AL266" s="68" t="e">
        <f>NA()</f>
        <v>#N/A</v>
      </c>
      <c r="AM266" s="68" t="e">
        <f>NA()</f>
        <v>#N/A</v>
      </c>
      <c r="AN266" s="68" t="e">
        <f>NA()</f>
        <v>#N/A</v>
      </c>
      <c r="AO266" s="68" t="e">
        <f>NA()</f>
        <v>#N/A</v>
      </c>
      <c r="AP266" s="63"/>
    </row>
    <row r="267" spans="2:42" x14ac:dyDescent="0.25">
      <c r="B267" s="64"/>
      <c r="C267" s="65"/>
      <c r="D267" s="66" t="s">
        <v>788</v>
      </c>
      <c r="E267" s="67" t="s">
        <v>603</v>
      </c>
      <c r="F267" s="68" t="e">
        <f>NA()</f>
        <v>#N/A</v>
      </c>
      <c r="G267" s="68" t="e">
        <f>NA()</f>
        <v>#N/A</v>
      </c>
      <c r="H267" s="68" t="e">
        <f>NA()</f>
        <v>#N/A</v>
      </c>
      <c r="I267" s="68" t="e">
        <f>NA()</f>
        <v>#N/A</v>
      </c>
      <c r="J267" s="68" t="e">
        <f>NA()</f>
        <v>#N/A</v>
      </c>
      <c r="K267" s="68" t="e">
        <f>NA()</f>
        <v>#N/A</v>
      </c>
      <c r="L267" s="68" t="e">
        <f>NA()</f>
        <v>#N/A</v>
      </c>
      <c r="M267" s="68" t="e">
        <f>NA()</f>
        <v>#N/A</v>
      </c>
      <c r="N267" s="68" t="e">
        <f>NA()</f>
        <v>#N/A</v>
      </c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8" t="e">
        <f>NA()</f>
        <v>#N/A</v>
      </c>
      <c r="AF267" s="68" t="e">
        <f>NA()</f>
        <v>#N/A</v>
      </c>
      <c r="AG267" s="68" t="e">
        <f>NA()</f>
        <v>#N/A</v>
      </c>
      <c r="AH267" s="68" t="e">
        <f>NA()</f>
        <v>#N/A</v>
      </c>
      <c r="AI267" s="68" t="e">
        <f>NA()</f>
        <v>#N/A</v>
      </c>
      <c r="AJ267" s="68" t="e">
        <f>NA()</f>
        <v>#N/A</v>
      </c>
      <c r="AK267" s="68" t="e">
        <f>NA()</f>
        <v>#N/A</v>
      </c>
      <c r="AL267" s="68" t="e">
        <f>NA()</f>
        <v>#N/A</v>
      </c>
      <c r="AM267" s="68" t="e">
        <f>NA()</f>
        <v>#N/A</v>
      </c>
      <c r="AN267" s="68" t="e">
        <f>NA()</f>
        <v>#N/A</v>
      </c>
      <c r="AO267" s="68" t="e">
        <f>NA()</f>
        <v>#N/A</v>
      </c>
      <c r="AP267" s="63"/>
    </row>
    <row r="268" spans="2:42" x14ac:dyDescent="0.25">
      <c r="B268" s="64"/>
      <c r="C268" s="65"/>
      <c r="D268" s="66" t="s">
        <v>789</v>
      </c>
      <c r="E268" s="67" t="s">
        <v>604</v>
      </c>
      <c r="F268" s="68" t="e">
        <f>NA()</f>
        <v>#N/A</v>
      </c>
      <c r="G268" s="68" t="e">
        <f>NA()</f>
        <v>#N/A</v>
      </c>
      <c r="H268" s="68" t="e">
        <f>NA()</f>
        <v>#N/A</v>
      </c>
      <c r="I268" s="68" t="e">
        <f>NA()</f>
        <v>#N/A</v>
      </c>
      <c r="J268" s="68" t="e">
        <f>NA()</f>
        <v>#N/A</v>
      </c>
      <c r="K268" s="68" t="e">
        <f>NA()</f>
        <v>#N/A</v>
      </c>
      <c r="L268" s="68" t="e">
        <f>NA()</f>
        <v>#N/A</v>
      </c>
      <c r="M268" s="68" t="e">
        <f>NA()</f>
        <v>#N/A</v>
      </c>
      <c r="N268" s="68" t="e">
        <f>NA()</f>
        <v>#N/A</v>
      </c>
      <c r="O268" s="67">
        <v>9380</v>
      </c>
      <c r="P268" s="67">
        <v>8561.6666666666661</v>
      </c>
      <c r="Q268" s="67">
        <v>9290</v>
      </c>
      <c r="R268" s="67">
        <v>7825</v>
      </c>
      <c r="S268" s="67">
        <v>7718.3333333333339</v>
      </c>
      <c r="T268" s="67">
        <v>7731.666666666667</v>
      </c>
      <c r="U268" s="67">
        <v>6303.333333333333</v>
      </c>
      <c r="V268" s="67">
        <v>6335.0000000000009</v>
      </c>
      <c r="W268" s="67">
        <v>7530.0000000000009</v>
      </c>
      <c r="X268" s="67">
        <v>8946.6666666666679</v>
      </c>
      <c r="Y268" s="67">
        <v>9120</v>
      </c>
      <c r="Z268" s="67">
        <v>8606.6666666666679</v>
      </c>
      <c r="AA268" s="67">
        <v>9360</v>
      </c>
      <c r="AB268" s="67">
        <v>8008.333333333333</v>
      </c>
      <c r="AC268" s="67">
        <v>8905</v>
      </c>
      <c r="AD268" s="67">
        <v>6911.6666666666661</v>
      </c>
      <c r="AE268" s="68" t="e">
        <f>NA()</f>
        <v>#N/A</v>
      </c>
      <c r="AF268" s="68" t="e">
        <f>NA()</f>
        <v>#N/A</v>
      </c>
      <c r="AG268" s="68" t="e">
        <f>NA()</f>
        <v>#N/A</v>
      </c>
      <c r="AH268" s="68" t="e">
        <f>NA()</f>
        <v>#N/A</v>
      </c>
      <c r="AI268" s="68" t="e">
        <f>NA()</f>
        <v>#N/A</v>
      </c>
      <c r="AJ268" s="68" t="e">
        <f>NA()</f>
        <v>#N/A</v>
      </c>
      <c r="AK268" s="68" t="e">
        <f>NA()</f>
        <v>#N/A</v>
      </c>
      <c r="AL268" s="68" t="e">
        <f>NA()</f>
        <v>#N/A</v>
      </c>
      <c r="AM268" s="68" t="e">
        <f>NA()</f>
        <v>#N/A</v>
      </c>
      <c r="AN268" s="68" t="e">
        <f>NA()</f>
        <v>#N/A</v>
      </c>
      <c r="AO268" s="68" t="e">
        <f>NA()</f>
        <v>#N/A</v>
      </c>
      <c r="AP268" s="63"/>
    </row>
    <row r="269" spans="2:42" x14ac:dyDescent="0.25">
      <c r="B269" s="64"/>
      <c r="C269" s="65"/>
      <c r="D269" s="66" t="s">
        <v>352</v>
      </c>
      <c r="E269" s="67" t="s">
        <v>605</v>
      </c>
      <c r="F269" s="68" t="e">
        <f>NA()</f>
        <v>#N/A</v>
      </c>
      <c r="G269" s="68" t="e">
        <f>NA()</f>
        <v>#N/A</v>
      </c>
      <c r="H269" s="68" t="e">
        <f>NA()</f>
        <v>#N/A</v>
      </c>
      <c r="I269" s="68" t="e">
        <f>NA()</f>
        <v>#N/A</v>
      </c>
      <c r="J269" s="68" t="e">
        <f>NA()</f>
        <v>#N/A</v>
      </c>
      <c r="K269" s="68" t="e">
        <f>NA()</f>
        <v>#N/A</v>
      </c>
      <c r="L269" s="68" t="e">
        <f>NA()</f>
        <v>#N/A</v>
      </c>
      <c r="M269" s="68" t="e">
        <f>NA()</f>
        <v>#N/A</v>
      </c>
      <c r="N269" s="68" t="e">
        <f>NA()</f>
        <v>#N/A</v>
      </c>
      <c r="O269" s="67">
        <v>5871.6666666666661</v>
      </c>
      <c r="P269" s="67">
        <v>5368.3333333333339</v>
      </c>
      <c r="Q269" s="67">
        <v>5200</v>
      </c>
      <c r="R269" s="67">
        <v>4015</v>
      </c>
      <c r="S269" s="67">
        <v>4535</v>
      </c>
      <c r="T269" s="67">
        <v>4780</v>
      </c>
      <c r="U269" s="67">
        <v>4948.333333333333</v>
      </c>
      <c r="V269" s="67">
        <v>4941.666666666667</v>
      </c>
      <c r="W269" s="67">
        <v>5121.6666666666661</v>
      </c>
      <c r="X269" s="67">
        <v>5556.666666666667</v>
      </c>
      <c r="Y269" s="67">
        <v>5288.333333333333</v>
      </c>
      <c r="Z269" s="67">
        <v>4850</v>
      </c>
      <c r="AA269" s="67">
        <v>5435</v>
      </c>
      <c r="AB269" s="67">
        <v>4866.666666666667</v>
      </c>
      <c r="AC269" s="67">
        <v>5008.3333333333339</v>
      </c>
      <c r="AD269" s="67">
        <v>3963.3333333333335</v>
      </c>
      <c r="AE269" s="68" t="e">
        <f>NA()</f>
        <v>#N/A</v>
      </c>
      <c r="AF269" s="68" t="e">
        <f>NA()</f>
        <v>#N/A</v>
      </c>
      <c r="AG269" s="68" t="e">
        <f>NA()</f>
        <v>#N/A</v>
      </c>
      <c r="AH269" s="68" t="e">
        <f>NA()</f>
        <v>#N/A</v>
      </c>
      <c r="AI269" s="68" t="e">
        <f>NA()</f>
        <v>#N/A</v>
      </c>
      <c r="AJ269" s="68" t="e">
        <f>NA()</f>
        <v>#N/A</v>
      </c>
      <c r="AK269" s="68" t="e">
        <f>NA()</f>
        <v>#N/A</v>
      </c>
      <c r="AL269" s="68" t="e">
        <f>NA()</f>
        <v>#N/A</v>
      </c>
      <c r="AM269" s="68" t="e">
        <f>NA()</f>
        <v>#N/A</v>
      </c>
      <c r="AN269" s="68" t="e">
        <f>NA()</f>
        <v>#N/A</v>
      </c>
      <c r="AO269" s="68" t="e">
        <f>NA()</f>
        <v>#N/A</v>
      </c>
      <c r="AP269" s="63"/>
    </row>
    <row r="270" spans="2:42" x14ac:dyDescent="0.25">
      <c r="B270" s="64"/>
      <c r="C270" s="65"/>
      <c r="D270" s="66" t="s">
        <v>353</v>
      </c>
      <c r="E270" s="67" t="s">
        <v>606</v>
      </c>
      <c r="F270" s="68" t="e">
        <f>NA()</f>
        <v>#N/A</v>
      </c>
      <c r="G270" s="68" t="e">
        <f>NA()</f>
        <v>#N/A</v>
      </c>
      <c r="H270" s="68" t="e">
        <f>NA()</f>
        <v>#N/A</v>
      </c>
      <c r="I270" s="68" t="e">
        <f>NA()</f>
        <v>#N/A</v>
      </c>
      <c r="J270" s="68" t="e">
        <f>NA()</f>
        <v>#N/A</v>
      </c>
      <c r="K270" s="68" t="e">
        <f>NA()</f>
        <v>#N/A</v>
      </c>
      <c r="L270" s="68" t="e">
        <f>NA()</f>
        <v>#N/A</v>
      </c>
      <c r="M270" s="68" t="e">
        <f>NA()</f>
        <v>#N/A</v>
      </c>
      <c r="N270" s="68" t="e">
        <f>NA()</f>
        <v>#N/A</v>
      </c>
      <c r="O270" s="67">
        <v>3015</v>
      </c>
      <c r="P270" s="67">
        <v>2818.3333333333335</v>
      </c>
      <c r="Q270" s="67">
        <v>3658.3333333333335</v>
      </c>
      <c r="R270" s="67">
        <v>2879.9999999999995</v>
      </c>
      <c r="S270" s="67">
        <v>2331.666666666667</v>
      </c>
      <c r="T270" s="67">
        <v>3006.6666666666665</v>
      </c>
      <c r="U270" s="67">
        <v>2505</v>
      </c>
      <c r="V270" s="67">
        <v>3123.3333333333335</v>
      </c>
      <c r="W270" s="67">
        <v>2956.6666666666665</v>
      </c>
      <c r="X270" s="67">
        <v>3913.333333333333</v>
      </c>
      <c r="Y270" s="67">
        <v>4111.6666666666661</v>
      </c>
      <c r="Z270" s="67">
        <v>3940.0000000000005</v>
      </c>
      <c r="AA270" s="67">
        <v>4343.333333333333</v>
      </c>
      <c r="AB270" s="67">
        <v>4515</v>
      </c>
      <c r="AC270" s="67">
        <v>5005</v>
      </c>
      <c r="AD270" s="67">
        <v>3971.666666666667</v>
      </c>
      <c r="AE270" s="68" t="e">
        <f>NA()</f>
        <v>#N/A</v>
      </c>
      <c r="AF270" s="68" t="e">
        <f>NA()</f>
        <v>#N/A</v>
      </c>
      <c r="AG270" s="68" t="e">
        <f>NA()</f>
        <v>#N/A</v>
      </c>
      <c r="AH270" s="68" t="e">
        <f>NA()</f>
        <v>#N/A</v>
      </c>
      <c r="AI270" s="68" t="e">
        <f>NA()</f>
        <v>#N/A</v>
      </c>
      <c r="AJ270" s="68" t="e">
        <f>NA()</f>
        <v>#N/A</v>
      </c>
      <c r="AK270" s="68" t="e">
        <f>NA()</f>
        <v>#N/A</v>
      </c>
      <c r="AL270" s="68" t="e">
        <f>NA()</f>
        <v>#N/A</v>
      </c>
      <c r="AM270" s="68" t="e">
        <f>NA()</f>
        <v>#N/A</v>
      </c>
      <c r="AN270" s="68" t="e">
        <f>NA()</f>
        <v>#N/A</v>
      </c>
      <c r="AO270" s="68" t="e">
        <f>NA()</f>
        <v>#N/A</v>
      </c>
      <c r="AP270" s="63"/>
    </row>
    <row r="271" spans="2:42" x14ac:dyDescent="0.25">
      <c r="B271" s="64"/>
      <c r="C271" s="65"/>
      <c r="D271" s="66" t="s">
        <v>354</v>
      </c>
      <c r="E271" s="67" t="s">
        <v>607</v>
      </c>
      <c r="F271" s="68" t="e">
        <f>NA()</f>
        <v>#N/A</v>
      </c>
      <c r="G271" s="68" t="e">
        <f>NA()</f>
        <v>#N/A</v>
      </c>
      <c r="H271" s="68" t="e">
        <f>NA()</f>
        <v>#N/A</v>
      </c>
      <c r="I271" s="68" t="e">
        <f>NA()</f>
        <v>#N/A</v>
      </c>
      <c r="J271" s="68" t="e">
        <f>NA()</f>
        <v>#N/A</v>
      </c>
      <c r="K271" s="68" t="e">
        <f>NA()</f>
        <v>#N/A</v>
      </c>
      <c r="L271" s="68" t="e">
        <f>NA()</f>
        <v>#N/A</v>
      </c>
      <c r="M271" s="68" t="e">
        <f>NA()</f>
        <v>#N/A</v>
      </c>
      <c r="N271" s="68" t="e">
        <f>NA()</f>
        <v>#N/A</v>
      </c>
      <c r="O271" s="67">
        <v>3721.6666666666665</v>
      </c>
      <c r="P271" s="67">
        <v>2995</v>
      </c>
      <c r="Q271" s="67">
        <v>3380</v>
      </c>
      <c r="R271" s="67">
        <v>2911.666666666667</v>
      </c>
      <c r="S271" s="67">
        <v>2241.666666666667</v>
      </c>
      <c r="T271" s="67">
        <v>2625</v>
      </c>
      <c r="U271" s="67">
        <v>2040</v>
      </c>
      <c r="V271" s="67">
        <v>2301.6666666666665</v>
      </c>
      <c r="W271" s="67">
        <v>3039.9999999999995</v>
      </c>
      <c r="X271" s="67">
        <v>3313.3333333333335</v>
      </c>
      <c r="Y271" s="67">
        <v>2080</v>
      </c>
      <c r="Z271" s="67">
        <v>2330</v>
      </c>
      <c r="AA271" s="67">
        <v>2540</v>
      </c>
      <c r="AB271" s="67">
        <v>2128.333333333333</v>
      </c>
      <c r="AC271" s="67">
        <v>2691.6666666666665</v>
      </c>
      <c r="AD271" s="67">
        <v>2088.3333333333335</v>
      </c>
      <c r="AE271" s="68" t="e">
        <f>NA()</f>
        <v>#N/A</v>
      </c>
      <c r="AF271" s="68" t="e">
        <f>NA()</f>
        <v>#N/A</v>
      </c>
      <c r="AG271" s="68" t="e">
        <f>NA()</f>
        <v>#N/A</v>
      </c>
      <c r="AH271" s="68" t="e">
        <f>NA()</f>
        <v>#N/A</v>
      </c>
      <c r="AI271" s="68" t="e">
        <f>NA()</f>
        <v>#N/A</v>
      </c>
      <c r="AJ271" s="68" t="e">
        <f>NA()</f>
        <v>#N/A</v>
      </c>
      <c r="AK271" s="68" t="e">
        <f>NA()</f>
        <v>#N/A</v>
      </c>
      <c r="AL271" s="68" t="e">
        <f>NA()</f>
        <v>#N/A</v>
      </c>
      <c r="AM271" s="68" t="e">
        <f>NA()</f>
        <v>#N/A</v>
      </c>
      <c r="AN271" s="68" t="e">
        <f>NA()</f>
        <v>#N/A</v>
      </c>
      <c r="AO271" s="68" t="e">
        <f>NA()</f>
        <v>#N/A</v>
      </c>
      <c r="AP271" s="63"/>
    </row>
    <row r="272" spans="2:42" x14ac:dyDescent="0.25">
      <c r="B272" s="64"/>
      <c r="C272" s="65"/>
      <c r="D272" s="66" t="s">
        <v>355</v>
      </c>
      <c r="E272" s="67" t="s">
        <v>608</v>
      </c>
      <c r="F272" s="68" t="e">
        <f>NA()</f>
        <v>#N/A</v>
      </c>
      <c r="G272" s="68" t="e">
        <f>NA()</f>
        <v>#N/A</v>
      </c>
      <c r="H272" s="68" t="e">
        <f>NA()</f>
        <v>#N/A</v>
      </c>
      <c r="I272" s="68" t="e">
        <f>NA()</f>
        <v>#N/A</v>
      </c>
      <c r="J272" s="68" t="e">
        <f>NA()</f>
        <v>#N/A</v>
      </c>
      <c r="K272" s="68" t="e">
        <f>NA()</f>
        <v>#N/A</v>
      </c>
      <c r="L272" s="68" t="e">
        <f>NA()</f>
        <v>#N/A</v>
      </c>
      <c r="M272" s="68" t="e">
        <f>NA()</f>
        <v>#N/A</v>
      </c>
      <c r="N272" s="68" t="e">
        <f>NA()</f>
        <v>#N/A</v>
      </c>
      <c r="O272" s="67">
        <v>4206.666666666667</v>
      </c>
      <c r="P272" s="67">
        <v>3376.6666666666665</v>
      </c>
      <c r="Q272" s="67">
        <v>3615</v>
      </c>
      <c r="R272" s="67">
        <v>2661.6666666666665</v>
      </c>
      <c r="S272" s="67">
        <v>3110</v>
      </c>
      <c r="T272" s="67">
        <v>2718.3333333333335</v>
      </c>
      <c r="U272" s="67">
        <v>2768.3333333333335</v>
      </c>
      <c r="V272" s="67">
        <v>2810</v>
      </c>
      <c r="W272" s="67">
        <v>3468.3333333333335</v>
      </c>
      <c r="X272" s="67">
        <v>3595.0000000000005</v>
      </c>
      <c r="Y272" s="67">
        <v>3080.0000000000005</v>
      </c>
      <c r="Z272" s="67">
        <v>3135</v>
      </c>
      <c r="AA272" s="67">
        <v>3858.3333333333335</v>
      </c>
      <c r="AB272" s="67">
        <v>3406.6666666666665</v>
      </c>
      <c r="AC272" s="67">
        <v>3655</v>
      </c>
      <c r="AD272" s="67">
        <v>2571.6666666666665</v>
      </c>
      <c r="AE272" s="68" t="e">
        <f>NA()</f>
        <v>#N/A</v>
      </c>
      <c r="AF272" s="68" t="e">
        <f>NA()</f>
        <v>#N/A</v>
      </c>
      <c r="AG272" s="68" t="e">
        <f>NA()</f>
        <v>#N/A</v>
      </c>
      <c r="AH272" s="68" t="e">
        <f>NA()</f>
        <v>#N/A</v>
      </c>
      <c r="AI272" s="68" t="e">
        <f>NA()</f>
        <v>#N/A</v>
      </c>
      <c r="AJ272" s="68" t="e">
        <f>NA()</f>
        <v>#N/A</v>
      </c>
      <c r="AK272" s="68" t="e">
        <f>NA()</f>
        <v>#N/A</v>
      </c>
      <c r="AL272" s="68" t="e">
        <f>NA()</f>
        <v>#N/A</v>
      </c>
      <c r="AM272" s="68" t="e">
        <f>NA()</f>
        <v>#N/A</v>
      </c>
      <c r="AN272" s="68" t="e">
        <f>NA()</f>
        <v>#N/A</v>
      </c>
      <c r="AO272" s="68" t="e">
        <f>NA()</f>
        <v>#N/A</v>
      </c>
      <c r="AP272" s="63"/>
    </row>
    <row r="273" spans="2:42" x14ac:dyDescent="0.25">
      <c r="B273" s="64"/>
      <c r="C273" s="65"/>
      <c r="D273" s="66" t="s">
        <v>790</v>
      </c>
      <c r="E273" s="67" t="s">
        <v>609</v>
      </c>
      <c r="F273" s="68" t="e">
        <f>NA()</f>
        <v>#N/A</v>
      </c>
      <c r="G273" s="68" t="e">
        <f>NA()</f>
        <v>#N/A</v>
      </c>
      <c r="H273" s="68" t="e">
        <f>NA()</f>
        <v>#N/A</v>
      </c>
      <c r="I273" s="68" t="e">
        <f>NA()</f>
        <v>#N/A</v>
      </c>
      <c r="J273" s="68" t="e">
        <f>NA()</f>
        <v>#N/A</v>
      </c>
      <c r="K273" s="68" t="e">
        <f>NA()</f>
        <v>#N/A</v>
      </c>
      <c r="L273" s="68" t="e">
        <f>NA()</f>
        <v>#N/A</v>
      </c>
      <c r="M273" s="68" t="e">
        <f>NA()</f>
        <v>#N/A</v>
      </c>
      <c r="N273" s="68" t="e">
        <f>NA()</f>
        <v>#N/A</v>
      </c>
      <c r="O273" s="67">
        <v>5280</v>
      </c>
      <c r="P273" s="67">
        <v>4915</v>
      </c>
      <c r="Q273" s="67">
        <v>4823.3333333333339</v>
      </c>
      <c r="R273" s="67">
        <v>3886.6666666666665</v>
      </c>
      <c r="S273" s="67">
        <v>3968.3333333333335</v>
      </c>
      <c r="T273" s="67">
        <v>4000</v>
      </c>
      <c r="U273" s="67">
        <v>4105</v>
      </c>
      <c r="V273" s="67">
        <v>3749.9999999999995</v>
      </c>
      <c r="W273" s="67">
        <v>3783.3333333333335</v>
      </c>
      <c r="X273" s="67">
        <v>4180</v>
      </c>
      <c r="Y273" s="67">
        <v>4050</v>
      </c>
      <c r="Z273" s="67">
        <v>4246.6666666666661</v>
      </c>
      <c r="AA273" s="67">
        <v>4800</v>
      </c>
      <c r="AB273" s="67">
        <v>4000</v>
      </c>
      <c r="AC273" s="67">
        <v>4326.666666666667</v>
      </c>
      <c r="AD273" s="67">
        <v>3510</v>
      </c>
      <c r="AE273" s="68" t="e">
        <f>NA()</f>
        <v>#N/A</v>
      </c>
      <c r="AF273" s="68" t="e">
        <f>NA()</f>
        <v>#N/A</v>
      </c>
      <c r="AG273" s="68" t="e">
        <f>NA()</f>
        <v>#N/A</v>
      </c>
      <c r="AH273" s="68" t="e">
        <f>NA()</f>
        <v>#N/A</v>
      </c>
      <c r="AI273" s="68" t="e">
        <f>NA()</f>
        <v>#N/A</v>
      </c>
      <c r="AJ273" s="68" t="e">
        <f>NA()</f>
        <v>#N/A</v>
      </c>
      <c r="AK273" s="68" t="e">
        <f>NA()</f>
        <v>#N/A</v>
      </c>
      <c r="AL273" s="68" t="e">
        <f>NA()</f>
        <v>#N/A</v>
      </c>
      <c r="AM273" s="68" t="e">
        <f>NA()</f>
        <v>#N/A</v>
      </c>
      <c r="AN273" s="68" t="e">
        <f>NA()</f>
        <v>#N/A</v>
      </c>
      <c r="AO273" s="68" t="e">
        <f>NA()</f>
        <v>#N/A</v>
      </c>
      <c r="AP273" s="63"/>
    </row>
    <row r="274" spans="2:42" x14ac:dyDescent="0.25">
      <c r="B274" s="64"/>
      <c r="C274" s="65"/>
      <c r="D274" s="66" t="s">
        <v>791</v>
      </c>
      <c r="E274" s="67" t="s">
        <v>610</v>
      </c>
      <c r="F274" s="68" t="e">
        <f>NA()</f>
        <v>#N/A</v>
      </c>
      <c r="G274" s="68" t="e">
        <f>NA()</f>
        <v>#N/A</v>
      </c>
      <c r="H274" s="68" t="e">
        <f>NA()</f>
        <v>#N/A</v>
      </c>
      <c r="I274" s="68" t="e">
        <f>NA()</f>
        <v>#N/A</v>
      </c>
      <c r="J274" s="68" t="e">
        <f>NA()</f>
        <v>#N/A</v>
      </c>
      <c r="K274" s="68" t="e">
        <f>NA()</f>
        <v>#N/A</v>
      </c>
      <c r="L274" s="68" t="e">
        <f>NA()</f>
        <v>#N/A</v>
      </c>
      <c r="M274" s="68" t="e">
        <f>NA()</f>
        <v>#N/A</v>
      </c>
      <c r="N274" s="68" t="e">
        <f>NA()</f>
        <v>#N/A</v>
      </c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8" t="e">
        <f>NA()</f>
        <v>#N/A</v>
      </c>
      <c r="AF274" s="68" t="e">
        <f>NA()</f>
        <v>#N/A</v>
      </c>
      <c r="AG274" s="68" t="e">
        <f>NA()</f>
        <v>#N/A</v>
      </c>
      <c r="AH274" s="68" t="e">
        <f>NA()</f>
        <v>#N/A</v>
      </c>
      <c r="AI274" s="68" t="e">
        <f>NA()</f>
        <v>#N/A</v>
      </c>
      <c r="AJ274" s="68" t="e">
        <f>NA()</f>
        <v>#N/A</v>
      </c>
      <c r="AK274" s="68" t="e">
        <f>NA()</f>
        <v>#N/A</v>
      </c>
      <c r="AL274" s="68" t="e">
        <f>NA()</f>
        <v>#N/A</v>
      </c>
      <c r="AM274" s="68" t="e">
        <f>NA()</f>
        <v>#N/A</v>
      </c>
      <c r="AN274" s="68" t="e">
        <f>NA()</f>
        <v>#N/A</v>
      </c>
      <c r="AO274" s="68" t="e">
        <f>NA()</f>
        <v>#N/A</v>
      </c>
      <c r="AP274" s="63"/>
    </row>
    <row r="275" spans="2:42" x14ac:dyDescent="0.25">
      <c r="B275" s="64"/>
      <c r="C275" s="65"/>
      <c r="D275" s="66" t="s">
        <v>356</v>
      </c>
      <c r="E275" s="67" t="s">
        <v>611</v>
      </c>
      <c r="F275" s="68" t="e">
        <f>NA()</f>
        <v>#N/A</v>
      </c>
      <c r="G275" s="68" t="e">
        <f>NA()</f>
        <v>#N/A</v>
      </c>
      <c r="H275" s="68" t="e">
        <f>NA()</f>
        <v>#N/A</v>
      </c>
      <c r="I275" s="68" t="e">
        <f>NA()</f>
        <v>#N/A</v>
      </c>
      <c r="J275" s="68" t="e">
        <f>NA()</f>
        <v>#N/A</v>
      </c>
      <c r="K275" s="68" t="e">
        <f>NA()</f>
        <v>#N/A</v>
      </c>
      <c r="L275" s="68" t="e">
        <f>NA()</f>
        <v>#N/A</v>
      </c>
      <c r="M275" s="68" t="e">
        <f>NA()</f>
        <v>#N/A</v>
      </c>
      <c r="N275" s="68" t="e">
        <f>NA()</f>
        <v>#N/A</v>
      </c>
      <c r="O275" s="67">
        <v>2928.3333333333335</v>
      </c>
      <c r="P275" s="67">
        <v>2511.666666666667</v>
      </c>
      <c r="Q275" s="67">
        <v>2696.6666666666665</v>
      </c>
      <c r="R275" s="67">
        <v>2345</v>
      </c>
      <c r="S275" s="67">
        <v>2405</v>
      </c>
      <c r="T275" s="67">
        <v>2326.666666666667</v>
      </c>
      <c r="U275" s="67">
        <v>2005</v>
      </c>
      <c r="V275" s="67">
        <v>2071.666666666667</v>
      </c>
      <c r="W275" s="67">
        <v>2125</v>
      </c>
      <c r="X275" s="67">
        <v>2193.3333333333335</v>
      </c>
      <c r="Y275" s="67">
        <v>2388.333333333333</v>
      </c>
      <c r="Z275" s="67">
        <v>2338.3333333333335</v>
      </c>
      <c r="AA275" s="67">
        <v>2613.3333333333335</v>
      </c>
      <c r="AB275" s="67">
        <v>2483.333333333333</v>
      </c>
      <c r="AC275" s="67">
        <v>2420</v>
      </c>
      <c r="AD275" s="67">
        <v>2260</v>
      </c>
      <c r="AE275" s="68" t="e">
        <f>NA()</f>
        <v>#N/A</v>
      </c>
      <c r="AF275" s="68" t="e">
        <f>NA()</f>
        <v>#N/A</v>
      </c>
      <c r="AG275" s="68" t="e">
        <f>NA()</f>
        <v>#N/A</v>
      </c>
      <c r="AH275" s="68" t="e">
        <f>NA()</f>
        <v>#N/A</v>
      </c>
      <c r="AI275" s="68" t="e">
        <f>NA()</f>
        <v>#N/A</v>
      </c>
      <c r="AJ275" s="68" t="e">
        <f>NA()</f>
        <v>#N/A</v>
      </c>
      <c r="AK275" s="68" t="e">
        <f>NA()</f>
        <v>#N/A</v>
      </c>
      <c r="AL275" s="68" t="e">
        <f>NA()</f>
        <v>#N/A</v>
      </c>
      <c r="AM275" s="68" t="e">
        <f>NA()</f>
        <v>#N/A</v>
      </c>
      <c r="AN275" s="68" t="e">
        <f>NA()</f>
        <v>#N/A</v>
      </c>
      <c r="AO275" s="68" t="e">
        <f>NA()</f>
        <v>#N/A</v>
      </c>
      <c r="AP275" s="63"/>
    </row>
    <row r="276" spans="2:42" x14ac:dyDescent="0.25">
      <c r="B276" s="64"/>
      <c r="C276" s="65"/>
      <c r="D276" s="66" t="s">
        <v>357</v>
      </c>
      <c r="E276" s="67" t="s">
        <v>612</v>
      </c>
      <c r="F276" s="68" t="e">
        <f>NA()</f>
        <v>#N/A</v>
      </c>
      <c r="G276" s="68" t="e">
        <f>NA()</f>
        <v>#N/A</v>
      </c>
      <c r="H276" s="68" t="e">
        <f>NA()</f>
        <v>#N/A</v>
      </c>
      <c r="I276" s="68" t="e">
        <f>NA()</f>
        <v>#N/A</v>
      </c>
      <c r="J276" s="68" t="e">
        <f>NA()</f>
        <v>#N/A</v>
      </c>
      <c r="K276" s="68" t="e">
        <f>NA()</f>
        <v>#N/A</v>
      </c>
      <c r="L276" s="68" t="e">
        <f>NA()</f>
        <v>#N/A</v>
      </c>
      <c r="M276" s="68" t="e">
        <f>NA()</f>
        <v>#N/A</v>
      </c>
      <c r="N276" s="68" t="e">
        <f>NA()</f>
        <v>#N/A</v>
      </c>
      <c r="O276" s="67">
        <v>4748.333333333333</v>
      </c>
      <c r="P276" s="67">
        <v>3716.6666666666665</v>
      </c>
      <c r="Q276" s="67">
        <v>3838.3333333333335</v>
      </c>
      <c r="R276" s="67">
        <v>3058.333333333333</v>
      </c>
      <c r="S276" s="67">
        <v>3685</v>
      </c>
      <c r="T276" s="67">
        <v>3655</v>
      </c>
      <c r="U276" s="67">
        <v>3126.666666666667</v>
      </c>
      <c r="V276" s="67">
        <v>3365</v>
      </c>
      <c r="W276" s="67">
        <v>3238.3333333333335</v>
      </c>
      <c r="X276" s="67">
        <v>4053.333333333333</v>
      </c>
      <c r="Y276" s="67">
        <v>4175</v>
      </c>
      <c r="Z276" s="67">
        <v>3841.6666666666665</v>
      </c>
      <c r="AA276" s="67">
        <v>3885</v>
      </c>
      <c r="AB276" s="67">
        <v>3546.6666666666665</v>
      </c>
      <c r="AC276" s="67">
        <v>3761.6666666666665</v>
      </c>
      <c r="AD276" s="67">
        <v>2863.333333333333</v>
      </c>
      <c r="AE276" s="68" t="e">
        <f>NA()</f>
        <v>#N/A</v>
      </c>
      <c r="AF276" s="68" t="e">
        <f>NA()</f>
        <v>#N/A</v>
      </c>
      <c r="AG276" s="68" t="e">
        <f>NA()</f>
        <v>#N/A</v>
      </c>
      <c r="AH276" s="68" t="e">
        <f>NA()</f>
        <v>#N/A</v>
      </c>
      <c r="AI276" s="68" t="e">
        <f>NA()</f>
        <v>#N/A</v>
      </c>
      <c r="AJ276" s="68" t="e">
        <f>NA()</f>
        <v>#N/A</v>
      </c>
      <c r="AK276" s="68" t="e">
        <f>NA()</f>
        <v>#N/A</v>
      </c>
      <c r="AL276" s="68" t="e">
        <f>NA()</f>
        <v>#N/A</v>
      </c>
      <c r="AM276" s="68" t="e">
        <f>NA()</f>
        <v>#N/A</v>
      </c>
      <c r="AN276" s="68" t="e">
        <f>NA()</f>
        <v>#N/A</v>
      </c>
      <c r="AO276" s="68" t="e">
        <f>NA()</f>
        <v>#N/A</v>
      </c>
      <c r="AP276" s="63"/>
    </row>
    <row r="277" spans="2:42" x14ac:dyDescent="0.25">
      <c r="B277" s="64"/>
      <c r="C277" s="65"/>
      <c r="D277" s="66" t="s">
        <v>792</v>
      </c>
      <c r="E277" s="67" t="s">
        <v>613</v>
      </c>
      <c r="F277" s="68" t="e">
        <f>NA()</f>
        <v>#N/A</v>
      </c>
      <c r="G277" s="68" t="e">
        <f>NA()</f>
        <v>#N/A</v>
      </c>
      <c r="H277" s="68" t="e">
        <f>NA()</f>
        <v>#N/A</v>
      </c>
      <c r="I277" s="68" t="e">
        <f>NA()</f>
        <v>#N/A</v>
      </c>
      <c r="J277" s="68" t="e">
        <f>NA()</f>
        <v>#N/A</v>
      </c>
      <c r="K277" s="68" t="e">
        <f>NA()</f>
        <v>#N/A</v>
      </c>
      <c r="L277" s="68" t="e">
        <f>NA()</f>
        <v>#N/A</v>
      </c>
      <c r="M277" s="68" t="e">
        <f>NA()</f>
        <v>#N/A</v>
      </c>
      <c r="N277" s="68" t="e">
        <f>NA()</f>
        <v>#N/A</v>
      </c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8" t="e">
        <f>NA()</f>
        <v>#N/A</v>
      </c>
      <c r="AF277" s="68" t="e">
        <f>NA()</f>
        <v>#N/A</v>
      </c>
      <c r="AG277" s="68" t="e">
        <f>NA()</f>
        <v>#N/A</v>
      </c>
      <c r="AH277" s="68" t="e">
        <f>NA()</f>
        <v>#N/A</v>
      </c>
      <c r="AI277" s="68" t="e">
        <f>NA()</f>
        <v>#N/A</v>
      </c>
      <c r="AJ277" s="68" t="e">
        <f>NA()</f>
        <v>#N/A</v>
      </c>
      <c r="AK277" s="68" t="e">
        <f>NA()</f>
        <v>#N/A</v>
      </c>
      <c r="AL277" s="68" t="e">
        <f>NA()</f>
        <v>#N/A</v>
      </c>
      <c r="AM277" s="68" t="e">
        <f>NA()</f>
        <v>#N/A</v>
      </c>
      <c r="AN277" s="68" t="e">
        <f>NA()</f>
        <v>#N/A</v>
      </c>
      <c r="AO277" s="68" t="e">
        <f>NA()</f>
        <v>#N/A</v>
      </c>
      <c r="AP277" s="63"/>
    </row>
    <row r="278" spans="2:42" x14ac:dyDescent="0.25">
      <c r="B278" s="64"/>
      <c r="C278" s="65"/>
      <c r="D278" s="66" t="s">
        <v>358</v>
      </c>
      <c r="E278" s="67" t="s">
        <v>614</v>
      </c>
      <c r="F278" s="68" t="e">
        <f>NA()</f>
        <v>#N/A</v>
      </c>
      <c r="G278" s="68" t="e">
        <f>NA()</f>
        <v>#N/A</v>
      </c>
      <c r="H278" s="68" t="e">
        <f>NA()</f>
        <v>#N/A</v>
      </c>
      <c r="I278" s="68" t="e">
        <f>NA()</f>
        <v>#N/A</v>
      </c>
      <c r="J278" s="68" t="e">
        <f>NA()</f>
        <v>#N/A</v>
      </c>
      <c r="K278" s="68" t="e">
        <f>NA()</f>
        <v>#N/A</v>
      </c>
      <c r="L278" s="68" t="e">
        <f>NA()</f>
        <v>#N/A</v>
      </c>
      <c r="M278" s="68" t="e">
        <f>NA()</f>
        <v>#N/A</v>
      </c>
      <c r="N278" s="68" t="e">
        <f>NA()</f>
        <v>#N/A</v>
      </c>
      <c r="O278" s="67">
        <v>7383.333333333333</v>
      </c>
      <c r="P278" s="67">
        <v>7070</v>
      </c>
      <c r="Q278" s="67">
        <v>8505</v>
      </c>
      <c r="R278" s="67">
        <v>7135</v>
      </c>
      <c r="S278" s="67">
        <v>1226.6666666666667</v>
      </c>
      <c r="T278" s="67">
        <v>3906.6666666666665</v>
      </c>
      <c r="U278" s="67">
        <v>3800</v>
      </c>
      <c r="V278" s="67">
        <v>5193.3333333333339</v>
      </c>
      <c r="W278" s="67">
        <v>6025</v>
      </c>
      <c r="X278" s="67">
        <v>6745</v>
      </c>
      <c r="Y278" s="67">
        <v>7525</v>
      </c>
      <c r="Z278" s="67">
        <v>8476.6666666666661</v>
      </c>
      <c r="AA278" s="67">
        <v>8926.6666666666679</v>
      </c>
      <c r="AB278" s="67">
        <v>8451.6666666666679</v>
      </c>
      <c r="AC278" s="67">
        <v>8888.3333333333339</v>
      </c>
      <c r="AD278" s="67">
        <v>7195</v>
      </c>
      <c r="AE278" s="68" t="e">
        <f>NA()</f>
        <v>#N/A</v>
      </c>
      <c r="AF278" s="68" t="e">
        <f>NA()</f>
        <v>#N/A</v>
      </c>
      <c r="AG278" s="68" t="e">
        <f>NA()</f>
        <v>#N/A</v>
      </c>
      <c r="AH278" s="68" t="e">
        <f>NA()</f>
        <v>#N/A</v>
      </c>
      <c r="AI278" s="68" t="e">
        <f>NA()</f>
        <v>#N/A</v>
      </c>
      <c r="AJ278" s="68" t="e">
        <f>NA()</f>
        <v>#N/A</v>
      </c>
      <c r="AK278" s="68" t="e">
        <f>NA()</f>
        <v>#N/A</v>
      </c>
      <c r="AL278" s="68" t="e">
        <f>NA()</f>
        <v>#N/A</v>
      </c>
      <c r="AM278" s="68" t="e">
        <f>NA()</f>
        <v>#N/A</v>
      </c>
      <c r="AN278" s="68" t="e">
        <f>NA()</f>
        <v>#N/A</v>
      </c>
      <c r="AO278" s="68" t="e">
        <f>NA()</f>
        <v>#N/A</v>
      </c>
      <c r="AP278" s="63"/>
    </row>
    <row r="279" spans="2:42" x14ac:dyDescent="0.25">
      <c r="B279" s="64"/>
      <c r="C279" s="65"/>
      <c r="D279" s="66" t="s">
        <v>793</v>
      </c>
      <c r="E279" s="67" t="s">
        <v>615</v>
      </c>
      <c r="F279" s="68" t="e">
        <f>NA()</f>
        <v>#N/A</v>
      </c>
      <c r="G279" s="68" t="e">
        <f>NA()</f>
        <v>#N/A</v>
      </c>
      <c r="H279" s="68" t="e">
        <f>NA()</f>
        <v>#N/A</v>
      </c>
      <c r="I279" s="68" t="e">
        <f>NA()</f>
        <v>#N/A</v>
      </c>
      <c r="J279" s="68" t="e">
        <f>NA()</f>
        <v>#N/A</v>
      </c>
      <c r="K279" s="68" t="e">
        <f>NA()</f>
        <v>#N/A</v>
      </c>
      <c r="L279" s="68" t="e">
        <f>NA()</f>
        <v>#N/A</v>
      </c>
      <c r="M279" s="68" t="e">
        <f>NA()</f>
        <v>#N/A</v>
      </c>
      <c r="N279" s="68" t="e">
        <f>NA()</f>
        <v>#N/A</v>
      </c>
      <c r="O279" s="67">
        <v>8468.3333333333339</v>
      </c>
      <c r="P279" s="67">
        <v>7961.6666666666661</v>
      </c>
      <c r="Q279" s="67">
        <v>8641.6666666666661</v>
      </c>
      <c r="R279" s="67">
        <v>7833.333333333333</v>
      </c>
      <c r="S279" s="67">
        <v>7820</v>
      </c>
      <c r="T279" s="67">
        <v>8808.3333333333339</v>
      </c>
      <c r="U279" s="67">
        <v>7149.9999999999991</v>
      </c>
      <c r="V279" s="67">
        <v>7055</v>
      </c>
      <c r="W279" s="67">
        <v>9060</v>
      </c>
      <c r="X279" s="67">
        <v>9593.3333333333321</v>
      </c>
      <c r="Y279" s="67">
        <v>9313.3333333333339</v>
      </c>
      <c r="Z279" s="67">
        <v>8945</v>
      </c>
      <c r="AA279" s="67">
        <v>9076.6666666666661</v>
      </c>
      <c r="AB279" s="67">
        <v>8275</v>
      </c>
      <c r="AC279" s="67">
        <v>8748.3333333333321</v>
      </c>
      <c r="AD279" s="67">
        <v>8024.9999999999991</v>
      </c>
      <c r="AE279" s="68" t="e">
        <f>NA()</f>
        <v>#N/A</v>
      </c>
      <c r="AF279" s="68" t="e">
        <f>NA()</f>
        <v>#N/A</v>
      </c>
      <c r="AG279" s="68" t="e">
        <f>NA()</f>
        <v>#N/A</v>
      </c>
      <c r="AH279" s="68" t="e">
        <f>NA()</f>
        <v>#N/A</v>
      </c>
      <c r="AI279" s="68" t="e">
        <f>NA()</f>
        <v>#N/A</v>
      </c>
      <c r="AJ279" s="68" t="e">
        <f>NA()</f>
        <v>#N/A</v>
      </c>
      <c r="AK279" s="68" t="e">
        <f>NA()</f>
        <v>#N/A</v>
      </c>
      <c r="AL279" s="68" t="e">
        <f>NA()</f>
        <v>#N/A</v>
      </c>
      <c r="AM279" s="68" t="e">
        <f>NA()</f>
        <v>#N/A</v>
      </c>
      <c r="AN279" s="68" t="e">
        <f>NA()</f>
        <v>#N/A</v>
      </c>
      <c r="AO279" s="68" t="e">
        <f>NA()</f>
        <v>#N/A</v>
      </c>
      <c r="AP279" s="63"/>
    </row>
    <row r="280" spans="2:42" x14ac:dyDescent="0.25">
      <c r="B280" s="64"/>
      <c r="C280" s="65"/>
      <c r="D280" s="66" t="s">
        <v>794</v>
      </c>
      <c r="E280" s="67" t="s">
        <v>616</v>
      </c>
      <c r="F280" s="68" t="e">
        <f>NA()</f>
        <v>#N/A</v>
      </c>
      <c r="G280" s="68" t="e">
        <f>NA()</f>
        <v>#N/A</v>
      </c>
      <c r="H280" s="68" t="e">
        <f>NA()</f>
        <v>#N/A</v>
      </c>
      <c r="I280" s="68" t="e">
        <f>NA()</f>
        <v>#N/A</v>
      </c>
      <c r="J280" s="68" t="e">
        <f>NA()</f>
        <v>#N/A</v>
      </c>
      <c r="K280" s="68" t="e">
        <f>NA()</f>
        <v>#N/A</v>
      </c>
      <c r="L280" s="68" t="e">
        <f>NA()</f>
        <v>#N/A</v>
      </c>
      <c r="M280" s="68" t="e">
        <f>NA()</f>
        <v>#N/A</v>
      </c>
      <c r="N280" s="68" t="e">
        <f>NA()</f>
        <v>#N/A</v>
      </c>
      <c r="O280" s="67">
        <v>2748.333333333333</v>
      </c>
      <c r="P280" s="67">
        <v>2446.6666666666665</v>
      </c>
      <c r="Q280" s="67">
        <v>2636.6666666666665</v>
      </c>
      <c r="R280" s="67">
        <v>1668.3333333333333</v>
      </c>
      <c r="S280" s="67">
        <v>2211.6666666666665</v>
      </c>
      <c r="T280" s="67">
        <v>2495</v>
      </c>
      <c r="U280" s="67">
        <v>2348.3333333333335</v>
      </c>
      <c r="V280" s="67">
        <v>2226.6666666666665</v>
      </c>
      <c r="W280" s="67">
        <v>2753.333333333333</v>
      </c>
      <c r="X280" s="67">
        <v>2813.3333333333335</v>
      </c>
      <c r="Y280" s="67">
        <v>2816.6666666666665</v>
      </c>
      <c r="Z280" s="67">
        <v>2728.3333333333335</v>
      </c>
      <c r="AA280" s="67">
        <v>2945</v>
      </c>
      <c r="AB280" s="67">
        <v>2966.6666666666665</v>
      </c>
      <c r="AC280" s="67">
        <v>3501.6666666666665</v>
      </c>
      <c r="AD280" s="67">
        <v>2508.3333333333335</v>
      </c>
      <c r="AE280" s="68" t="e">
        <f>NA()</f>
        <v>#N/A</v>
      </c>
      <c r="AF280" s="68" t="e">
        <f>NA()</f>
        <v>#N/A</v>
      </c>
      <c r="AG280" s="68" t="e">
        <f>NA()</f>
        <v>#N/A</v>
      </c>
      <c r="AH280" s="68" t="e">
        <f>NA()</f>
        <v>#N/A</v>
      </c>
      <c r="AI280" s="68" t="e">
        <f>NA()</f>
        <v>#N/A</v>
      </c>
      <c r="AJ280" s="68" t="e">
        <f>NA()</f>
        <v>#N/A</v>
      </c>
      <c r="AK280" s="68" t="e">
        <f>NA()</f>
        <v>#N/A</v>
      </c>
      <c r="AL280" s="68" t="e">
        <f>NA()</f>
        <v>#N/A</v>
      </c>
      <c r="AM280" s="68" t="e">
        <f>NA()</f>
        <v>#N/A</v>
      </c>
      <c r="AN280" s="68" t="e">
        <f>NA()</f>
        <v>#N/A</v>
      </c>
      <c r="AO280" s="68" t="e">
        <f>NA()</f>
        <v>#N/A</v>
      </c>
      <c r="AP280" s="63"/>
    </row>
    <row r="281" spans="2:42" x14ac:dyDescent="0.25">
      <c r="B281" s="64"/>
      <c r="C281" s="65"/>
      <c r="D281" s="66" t="s">
        <v>795</v>
      </c>
      <c r="E281" s="67" t="s">
        <v>617</v>
      </c>
      <c r="F281" s="68" t="e">
        <f>NA()</f>
        <v>#N/A</v>
      </c>
      <c r="G281" s="68" t="e">
        <f>NA()</f>
        <v>#N/A</v>
      </c>
      <c r="H281" s="68" t="e">
        <f>NA()</f>
        <v>#N/A</v>
      </c>
      <c r="I281" s="68" t="e">
        <f>NA()</f>
        <v>#N/A</v>
      </c>
      <c r="J281" s="68" t="e">
        <f>NA()</f>
        <v>#N/A</v>
      </c>
      <c r="K281" s="68" t="e">
        <f>NA()</f>
        <v>#N/A</v>
      </c>
      <c r="L281" s="68" t="e">
        <f>NA()</f>
        <v>#N/A</v>
      </c>
      <c r="M281" s="68" t="e">
        <f>NA()</f>
        <v>#N/A</v>
      </c>
      <c r="N281" s="68" t="e">
        <f>NA()</f>
        <v>#N/A</v>
      </c>
      <c r="O281" s="67">
        <v>4350</v>
      </c>
      <c r="P281" s="67">
        <v>3735</v>
      </c>
      <c r="Q281" s="67">
        <v>3678.3333333333335</v>
      </c>
      <c r="R281" s="67">
        <v>3418.3333333333335</v>
      </c>
      <c r="S281" s="67">
        <v>3615</v>
      </c>
      <c r="T281" s="67">
        <v>3720</v>
      </c>
      <c r="U281" s="67">
        <v>3180</v>
      </c>
      <c r="V281" s="67">
        <v>3595.0000000000005</v>
      </c>
      <c r="W281" s="67">
        <v>4215</v>
      </c>
      <c r="X281" s="67">
        <v>4618.333333333333</v>
      </c>
      <c r="Y281" s="67">
        <v>4396.666666666667</v>
      </c>
      <c r="Z281" s="67">
        <v>4423.333333333333</v>
      </c>
      <c r="AA281" s="67">
        <v>5565</v>
      </c>
      <c r="AB281" s="67">
        <v>4255</v>
      </c>
      <c r="AC281" s="67">
        <v>4353.333333333333</v>
      </c>
      <c r="AD281" s="67">
        <v>3376.6666666666665</v>
      </c>
      <c r="AE281" s="68" t="e">
        <f>NA()</f>
        <v>#N/A</v>
      </c>
      <c r="AF281" s="68" t="e">
        <f>NA()</f>
        <v>#N/A</v>
      </c>
      <c r="AG281" s="68" t="e">
        <f>NA()</f>
        <v>#N/A</v>
      </c>
      <c r="AH281" s="68" t="e">
        <f>NA()</f>
        <v>#N/A</v>
      </c>
      <c r="AI281" s="68" t="e">
        <f>NA()</f>
        <v>#N/A</v>
      </c>
      <c r="AJ281" s="68" t="e">
        <f>NA()</f>
        <v>#N/A</v>
      </c>
      <c r="AK281" s="68" t="e">
        <f>NA()</f>
        <v>#N/A</v>
      </c>
      <c r="AL281" s="68" t="e">
        <f>NA()</f>
        <v>#N/A</v>
      </c>
      <c r="AM281" s="68" t="e">
        <f>NA()</f>
        <v>#N/A</v>
      </c>
      <c r="AN281" s="68" t="e">
        <f>NA()</f>
        <v>#N/A</v>
      </c>
      <c r="AO281" s="68" t="e">
        <f>NA()</f>
        <v>#N/A</v>
      </c>
      <c r="AP281" s="63"/>
    </row>
    <row r="282" spans="2:42" x14ac:dyDescent="0.25">
      <c r="B282" s="64"/>
      <c r="C282" s="65"/>
      <c r="D282" s="66" t="s">
        <v>796</v>
      </c>
      <c r="E282" s="67" t="s">
        <v>618</v>
      </c>
      <c r="F282" s="68" t="e">
        <f>NA()</f>
        <v>#N/A</v>
      </c>
      <c r="G282" s="68" t="e">
        <f>NA()</f>
        <v>#N/A</v>
      </c>
      <c r="H282" s="68" t="e">
        <f>NA()</f>
        <v>#N/A</v>
      </c>
      <c r="I282" s="68" t="e">
        <f>NA()</f>
        <v>#N/A</v>
      </c>
      <c r="J282" s="68" t="e">
        <f>NA()</f>
        <v>#N/A</v>
      </c>
      <c r="K282" s="68" t="e">
        <f>NA()</f>
        <v>#N/A</v>
      </c>
      <c r="L282" s="68" t="e">
        <f>NA()</f>
        <v>#N/A</v>
      </c>
      <c r="M282" s="68" t="e">
        <f>NA()</f>
        <v>#N/A</v>
      </c>
      <c r="N282" s="68" t="e">
        <f>NA()</f>
        <v>#N/A</v>
      </c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8" t="e">
        <f>NA()</f>
        <v>#N/A</v>
      </c>
      <c r="AF282" s="68" t="e">
        <f>NA()</f>
        <v>#N/A</v>
      </c>
      <c r="AG282" s="68" t="e">
        <f>NA()</f>
        <v>#N/A</v>
      </c>
      <c r="AH282" s="68" t="e">
        <f>NA()</f>
        <v>#N/A</v>
      </c>
      <c r="AI282" s="68" t="e">
        <f>NA()</f>
        <v>#N/A</v>
      </c>
      <c r="AJ282" s="68" t="e">
        <f>NA()</f>
        <v>#N/A</v>
      </c>
      <c r="AK282" s="68" t="e">
        <f>NA()</f>
        <v>#N/A</v>
      </c>
      <c r="AL282" s="68" t="e">
        <f>NA()</f>
        <v>#N/A</v>
      </c>
      <c r="AM282" s="68" t="e">
        <f>NA()</f>
        <v>#N/A</v>
      </c>
      <c r="AN282" s="68" t="e">
        <f>NA()</f>
        <v>#N/A</v>
      </c>
      <c r="AO282" s="68" t="e">
        <f>NA()</f>
        <v>#N/A</v>
      </c>
      <c r="AP282" s="63"/>
    </row>
    <row r="283" spans="2:42" x14ac:dyDescent="0.25">
      <c r="B283" s="64"/>
      <c r="C283" s="65"/>
      <c r="D283" s="66" t="s">
        <v>797</v>
      </c>
      <c r="E283" s="67" t="s">
        <v>619</v>
      </c>
      <c r="F283" s="68" t="e">
        <f>NA()</f>
        <v>#N/A</v>
      </c>
      <c r="G283" s="68" t="e">
        <f>NA()</f>
        <v>#N/A</v>
      </c>
      <c r="H283" s="68" t="e">
        <f>NA()</f>
        <v>#N/A</v>
      </c>
      <c r="I283" s="68" t="e">
        <f>NA()</f>
        <v>#N/A</v>
      </c>
      <c r="J283" s="68" t="e">
        <f>NA()</f>
        <v>#N/A</v>
      </c>
      <c r="K283" s="68" t="e">
        <f>NA()</f>
        <v>#N/A</v>
      </c>
      <c r="L283" s="68" t="e">
        <f>NA()</f>
        <v>#N/A</v>
      </c>
      <c r="M283" s="68" t="e">
        <f>NA()</f>
        <v>#N/A</v>
      </c>
      <c r="N283" s="68" t="e">
        <f>NA()</f>
        <v>#N/A</v>
      </c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>
        <v>200</v>
      </c>
      <c r="Z283" s="67">
        <v>1601.6666666666665</v>
      </c>
      <c r="AA283" s="67">
        <v>2790</v>
      </c>
      <c r="AB283" s="67">
        <v>2883.333333333333</v>
      </c>
      <c r="AC283" s="67">
        <v>3531.6666666666665</v>
      </c>
      <c r="AD283" s="67">
        <v>2603.3333333333335</v>
      </c>
      <c r="AE283" s="68" t="e">
        <f>NA()</f>
        <v>#N/A</v>
      </c>
      <c r="AF283" s="68" t="e">
        <f>NA()</f>
        <v>#N/A</v>
      </c>
      <c r="AG283" s="68" t="e">
        <f>NA()</f>
        <v>#N/A</v>
      </c>
      <c r="AH283" s="68" t="e">
        <f>NA()</f>
        <v>#N/A</v>
      </c>
      <c r="AI283" s="68" t="e">
        <f>NA()</f>
        <v>#N/A</v>
      </c>
      <c r="AJ283" s="68" t="e">
        <f>NA()</f>
        <v>#N/A</v>
      </c>
      <c r="AK283" s="68" t="e">
        <f>NA()</f>
        <v>#N/A</v>
      </c>
      <c r="AL283" s="68" t="e">
        <f>NA()</f>
        <v>#N/A</v>
      </c>
      <c r="AM283" s="68" t="e">
        <f>NA()</f>
        <v>#N/A</v>
      </c>
      <c r="AN283" s="68" t="e">
        <f>NA()</f>
        <v>#N/A</v>
      </c>
      <c r="AO283" s="68" t="e">
        <f>NA()</f>
        <v>#N/A</v>
      </c>
      <c r="AP283" s="63"/>
    </row>
    <row r="284" spans="2:42" x14ac:dyDescent="0.25">
      <c r="B284" s="64"/>
      <c r="C284" s="65"/>
      <c r="D284" s="66" t="s">
        <v>798</v>
      </c>
      <c r="E284" s="67" t="s">
        <v>620</v>
      </c>
      <c r="F284" s="68" t="e">
        <f>NA()</f>
        <v>#N/A</v>
      </c>
      <c r="G284" s="68" t="e">
        <f>NA()</f>
        <v>#N/A</v>
      </c>
      <c r="H284" s="68" t="e">
        <f>NA()</f>
        <v>#N/A</v>
      </c>
      <c r="I284" s="68" t="e">
        <f>NA()</f>
        <v>#N/A</v>
      </c>
      <c r="J284" s="68" t="e">
        <f>NA()</f>
        <v>#N/A</v>
      </c>
      <c r="K284" s="68" t="e">
        <f>NA()</f>
        <v>#N/A</v>
      </c>
      <c r="L284" s="68" t="e">
        <f>NA()</f>
        <v>#N/A</v>
      </c>
      <c r="M284" s="68" t="e">
        <f>NA()</f>
        <v>#N/A</v>
      </c>
      <c r="N284" s="68" t="e">
        <f>NA()</f>
        <v>#N/A</v>
      </c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8" t="e">
        <f>NA()</f>
        <v>#N/A</v>
      </c>
      <c r="AF284" s="68" t="e">
        <f>NA()</f>
        <v>#N/A</v>
      </c>
      <c r="AG284" s="68" t="e">
        <f>NA()</f>
        <v>#N/A</v>
      </c>
      <c r="AH284" s="68" t="e">
        <f>NA()</f>
        <v>#N/A</v>
      </c>
      <c r="AI284" s="68" t="e">
        <f>NA()</f>
        <v>#N/A</v>
      </c>
      <c r="AJ284" s="68" t="e">
        <f>NA()</f>
        <v>#N/A</v>
      </c>
      <c r="AK284" s="68" t="e">
        <f>NA()</f>
        <v>#N/A</v>
      </c>
      <c r="AL284" s="68" t="e">
        <f>NA()</f>
        <v>#N/A</v>
      </c>
      <c r="AM284" s="68" t="e">
        <f>NA()</f>
        <v>#N/A</v>
      </c>
      <c r="AN284" s="68" t="e">
        <f>NA()</f>
        <v>#N/A</v>
      </c>
      <c r="AO284" s="68" t="e">
        <f>NA()</f>
        <v>#N/A</v>
      </c>
      <c r="AP284" s="63"/>
    </row>
    <row r="285" spans="2:42" x14ac:dyDescent="0.25">
      <c r="B285" s="64"/>
      <c r="C285" s="65"/>
      <c r="D285" s="66" t="s">
        <v>799</v>
      </c>
      <c r="E285" s="67" t="s">
        <v>621</v>
      </c>
      <c r="F285" s="68" t="e">
        <f>NA()</f>
        <v>#N/A</v>
      </c>
      <c r="G285" s="68" t="e">
        <f>NA()</f>
        <v>#N/A</v>
      </c>
      <c r="H285" s="68" t="e">
        <f>NA()</f>
        <v>#N/A</v>
      </c>
      <c r="I285" s="68" t="e">
        <f>NA()</f>
        <v>#N/A</v>
      </c>
      <c r="J285" s="68" t="e">
        <f>NA()</f>
        <v>#N/A</v>
      </c>
      <c r="K285" s="68" t="e">
        <f>NA()</f>
        <v>#N/A</v>
      </c>
      <c r="L285" s="68" t="e">
        <f>NA()</f>
        <v>#N/A</v>
      </c>
      <c r="M285" s="68" t="e">
        <f>NA()</f>
        <v>#N/A</v>
      </c>
      <c r="N285" s="68" t="e">
        <f>NA()</f>
        <v>#N/A</v>
      </c>
      <c r="O285" s="67">
        <v>4098.333333333333</v>
      </c>
      <c r="P285" s="67">
        <v>3399.9999999999995</v>
      </c>
      <c r="Q285" s="67">
        <v>3471.666666666667</v>
      </c>
      <c r="R285" s="67">
        <v>2743.333333333333</v>
      </c>
      <c r="S285" s="67">
        <v>3308.3333333333335</v>
      </c>
      <c r="T285" s="67">
        <v>3520</v>
      </c>
      <c r="U285" s="67">
        <v>2855</v>
      </c>
      <c r="V285" s="67">
        <v>3153.3333333333335</v>
      </c>
      <c r="W285" s="67">
        <v>3583.333333333333</v>
      </c>
      <c r="X285" s="67">
        <v>4135</v>
      </c>
      <c r="Y285" s="67">
        <v>3846.6666666666665</v>
      </c>
      <c r="Z285" s="67">
        <v>3660</v>
      </c>
      <c r="AA285" s="67">
        <v>3793.3333333333335</v>
      </c>
      <c r="AB285" s="67">
        <v>3636.666666666667</v>
      </c>
      <c r="AC285" s="67">
        <v>3628.3333333333335</v>
      </c>
      <c r="AD285" s="67">
        <v>2826.6666666666665</v>
      </c>
      <c r="AE285" s="68" t="e">
        <f>NA()</f>
        <v>#N/A</v>
      </c>
      <c r="AF285" s="68" t="e">
        <f>NA()</f>
        <v>#N/A</v>
      </c>
      <c r="AG285" s="68" t="e">
        <f>NA()</f>
        <v>#N/A</v>
      </c>
      <c r="AH285" s="68" t="e">
        <f>NA()</f>
        <v>#N/A</v>
      </c>
      <c r="AI285" s="68" t="e">
        <f>NA()</f>
        <v>#N/A</v>
      </c>
      <c r="AJ285" s="68" t="e">
        <f>NA()</f>
        <v>#N/A</v>
      </c>
      <c r="AK285" s="68" t="e">
        <f>NA()</f>
        <v>#N/A</v>
      </c>
      <c r="AL285" s="68" t="e">
        <f>NA()</f>
        <v>#N/A</v>
      </c>
      <c r="AM285" s="68" t="e">
        <f>NA()</f>
        <v>#N/A</v>
      </c>
      <c r="AN285" s="68" t="e">
        <f>NA()</f>
        <v>#N/A</v>
      </c>
      <c r="AO285" s="68" t="e">
        <f>NA()</f>
        <v>#N/A</v>
      </c>
      <c r="AP285" s="63"/>
    </row>
    <row r="286" spans="2:42" x14ac:dyDescent="0.25">
      <c r="B286" s="64"/>
      <c r="C286" s="65"/>
      <c r="D286" s="66" t="s">
        <v>800</v>
      </c>
      <c r="E286" s="67" t="s">
        <v>622</v>
      </c>
      <c r="F286" s="68" t="e">
        <f>NA()</f>
        <v>#N/A</v>
      </c>
      <c r="G286" s="68" t="e">
        <f>NA()</f>
        <v>#N/A</v>
      </c>
      <c r="H286" s="68" t="e">
        <f>NA()</f>
        <v>#N/A</v>
      </c>
      <c r="I286" s="68" t="e">
        <f>NA()</f>
        <v>#N/A</v>
      </c>
      <c r="J286" s="68" t="e">
        <f>NA()</f>
        <v>#N/A</v>
      </c>
      <c r="K286" s="68" t="e">
        <f>NA()</f>
        <v>#N/A</v>
      </c>
      <c r="L286" s="68" t="e">
        <f>NA()</f>
        <v>#N/A</v>
      </c>
      <c r="M286" s="68" t="e">
        <f>NA()</f>
        <v>#N/A</v>
      </c>
      <c r="N286" s="68" t="e">
        <f>NA()</f>
        <v>#N/A</v>
      </c>
      <c r="O286" s="67">
        <v>4181.666666666667</v>
      </c>
      <c r="P286" s="67">
        <v>3535</v>
      </c>
      <c r="Q286" s="67">
        <v>4025</v>
      </c>
      <c r="R286" s="67">
        <v>3083.3333333333335</v>
      </c>
      <c r="S286" s="67">
        <v>3128.3333333333335</v>
      </c>
      <c r="T286" s="67">
        <v>3240.0000000000005</v>
      </c>
      <c r="U286" s="67">
        <v>2718.3333333333335</v>
      </c>
      <c r="V286" s="67">
        <v>2750</v>
      </c>
      <c r="W286" s="67">
        <v>2901.666666666667</v>
      </c>
      <c r="X286" s="67">
        <v>3523.333333333333</v>
      </c>
      <c r="Y286" s="67">
        <v>3511.6666666666665</v>
      </c>
      <c r="Z286" s="67">
        <v>3516.6666666666665</v>
      </c>
      <c r="AA286" s="67">
        <v>3751.6666666666665</v>
      </c>
      <c r="AB286" s="67">
        <v>3533.333333333333</v>
      </c>
      <c r="AC286" s="67">
        <v>3685</v>
      </c>
      <c r="AD286" s="67">
        <v>3156.6666666666665</v>
      </c>
      <c r="AE286" s="68" t="e">
        <f>NA()</f>
        <v>#N/A</v>
      </c>
      <c r="AF286" s="68" t="e">
        <f>NA()</f>
        <v>#N/A</v>
      </c>
      <c r="AG286" s="68" t="e">
        <f>NA()</f>
        <v>#N/A</v>
      </c>
      <c r="AH286" s="68" t="e">
        <f>NA()</f>
        <v>#N/A</v>
      </c>
      <c r="AI286" s="68" t="e">
        <f>NA()</f>
        <v>#N/A</v>
      </c>
      <c r="AJ286" s="68" t="e">
        <f>NA()</f>
        <v>#N/A</v>
      </c>
      <c r="AK286" s="68" t="e">
        <f>NA()</f>
        <v>#N/A</v>
      </c>
      <c r="AL286" s="68" t="e">
        <f>NA()</f>
        <v>#N/A</v>
      </c>
      <c r="AM286" s="68" t="e">
        <f>NA()</f>
        <v>#N/A</v>
      </c>
      <c r="AN286" s="68" t="e">
        <f>NA()</f>
        <v>#N/A</v>
      </c>
      <c r="AO286" s="68" t="e">
        <f>NA()</f>
        <v>#N/A</v>
      </c>
      <c r="AP286" s="63"/>
    </row>
    <row r="287" spans="2:42" x14ac:dyDescent="0.25">
      <c r="B287" s="64"/>
      <c r="C287" s="65"/>
      <c r="D287" s="66" t="s">
        <v>801</v>
      </c>
      <c r="E287" s="67" t="s">
        <v>623</v>
      </c>
      <c r="F287" s="68" t="e">
        <f>NA()</f>
        <v>#N/A</v>
      </c>
      <c r="G287" s="68" t="e">
        <f>NA()</f>
        <v>#N/A</v>
      </c>
      <c r="H287" s="68" t="e">
        <f>NA()</f>
        <v>#N/A</v>
      </c>
      <c r="I287" s="68" t="e">
        <f>NA()</f>
        <v>#N/A</v>
      </c>
      <c r="J287" s="68" t="e">
        <f>NA()</f>
        <v>#N/A</v>
      </c>
      <c r="K287" s="68" t="e">
        <f>NA()</f>
        <v>#N/A</v>
      </c>
      <c r="L287" s="68" t="e">
        <f>NA()</f>
        <v>#N/A</v>
      </c>
      <c r="M287" s="68" t="e">
        <f>NA()</f>
        <v>#N/A</v>
      </c>
      <c r="N287" s="68" t="e">
        <f>NA()</f>
        <v>#N/A</v>
      </c>
      <c r="O287" s="67">
        <v>2451.6666666666665</v>
      </c>
      <c r="P287" s="67">
        <v>1838.3333333333333</v>
      </c>
      <c r="Q287" s="67">
        <v>1835</v>
      </c>
      <c r="R287" s="67">
        <v>1645</v>
      </c>
      <c r="S287" s="67">
        <v>1896.6666666666667</v>
      </c>
      <c r="T287" s="67">
        <v>1650</v>
      </c>
      <c r="U287" s="67">
        <v>1540.0000000000002</v>
      </c>
      <c r="V287" s="67">
        <v>1676.6666666666665</v>
      </c>
      <c r="W287" s="67">
        <v>1643.3333333333335</v>
      </c>
      <c r="X287" s="67">
        <v>1879.9999999999998</v>
      </c>
      <c r="Y287" s="67">
        <v>1771.6666666666665</v>
      </c>
      <c r="Z287" s="67">
        <v>2025</v>
      </c>
      <c r="AA287" s="67">
        <v>2371.6666666666665</v>
      </c>
      <c r="AB287" s="67">
        <v>1928.3333333333333</v>
      </c>
      <c r="AC287" s="67">
        <v>2081.6666666666665</v>
      </c>
      <c r="AD287" s="67">
        <v>1631.6666666666667</v>
      </c>
      <c r="AE287" s="68" t="e">
        <f>NA()</f>
        <v>#N/A</v>
      </c>
      <c r="AF287" s="68" t="e">
        <f>NA()</f>
        <v>#N/A</v>
      </c>
      <c r="AG287" s="68" t="e">
        <f>NA()</f>
        <v>#N/A</v>
      </c>
      <c r="AH287" s="68" t="e">
        <f>NA()</f>
        <v>#N/A</v>
      </c>
      <c r="AI287" s="68" t="e">
        <f>NA()</f>
        <v>#N/A</v>
      </c>
      <c r="AJ287" s="68" t="e">
        <f>NA()</f>
        <v>#N/A</v>
      </c>
      <c r="AK287" s="68" t="e">
        <f>NA()</f>
        <v>#N/A</v>
      </c>
      <c r="AL287" s="68" t="e">
        <f>NA()</f>
        <v>#N/A</v>
      </c>
      <c r="AM287" s="68" t="e">
        <f>NA()</f>
        <v>#N/A</v>
      </c>
      <c r="AN287" s="68" t="e">
        <f>NA()</f>
        <v>#N/A</v>
      </c>
      <c r="AO287" s="68" t="e">
        <f>NA()</f>
        <v>#N/A</v>
      </c>
      <c r="AP287" s="63"/>
    </row>
    <row r="288" spans="2:42" x14ac:dyDescent="0.25">
      <c r="B288" s="64"/>
      <c r="C288" s="65"/>
      <c r="D288" s="66" t="s">
        <v>359</v>
      </c>
      <c r="E288" s="67" t="s">
        <v>624</v>
      </c>
      <c r="F288" s="68" t="e">
        <f>NA()</f>
        <v>#N/A</v>
      </c>
      <c r="G288" s="68" t="e">
        <f>NA()</f>
        <v>#N/A</v>
      </c>
      <c r="H288" s="68" t="e">
        <f>NA()</f>
        <v>#N/A</v>
      </c>
      <c r="I288" s="68" t="e">
        <f>NA()</f>
        <v>#N/A</v>
      </c>
      <c r="J288" s="68" t="e">
        <f>NA()</f>
        <v>#N/A</v>
      </c>
      <c r="K288" s="68" t="e">
        <f>NA()</f>
        <v>#N/A</v>
      </c>
      <c r="L288" s="68" t="e">
        <f>NA()</f>
        <v>#N/A</v>
      </c>
      <c r="M288" s="68" t="e">
        <f>NA()</f>
        <v>#N/A</v>
      </c>
      <c r="N288" s="68" t="e">
        <f>NA()</f>
        <v>#N/A</v>
      </c>
      <c r="O288" s="67">
        <v>4905</v>
      </c>
      <c r="P288" s="67">
        <v>4753.333333333333</v>
      </c>
      <c r="Q288" s="67">
        <v>4693.333333333333</v>
      </c>
      <c r="R288" s="67">
        <v>3656.6666666666665</v>
      </c>
      <c r="S288" s="67">
        <v>4133.3333333333339</v>
      </c>
      <c r="T288" s="67">
        <v>3895</v>
      </c>
      <c r="U288" s="67">
        <v>2978.3333333333335</v>
      </c>
      <c r="V288" s="67">
        <v>2808.3333333333335</v>
      </c>
      <c r="W288" s="67">
        <v>3076.666666666667</v>
      </c>
      <c r="X288" s="67">
        <v>3399.9999999999995</v>
      </c>
      <c r="Y288" s="67">
        <v>3353.333333333333</v>
      </c>
      <c r="Z288" s="67">
        <v>3688.3333333333335</v>
      </c>
      <c r="AA288" s="67">
        <v>3993.3333333333335</v>
      </c>
      <c r="AB288" s="67">
        <v>3170</v>
      </c>
      <c r="AC288" s="67">
        <v>3498.3333333333335</v>
      </c>
      <c r="AD288" s="67">
        <v>2631.6666666666665</v>
      </c>
      <c r="AE288" s="68" t="e">
        <f>NA()</f>
        <v>#N/A</v>
      </c>
      <c r="AF288" s="68" t="e">
        <f>NA()</f>
        <v>#N/A</v>
      </c>
      <c r="AG288" s="68" t="e">
        <f>NA()</f>
        <v>#N/A</v>
      </c>
      <c r="AH288" s="68" t="e">
        <f>NA()</f>
        <v>#N/A</v>
      </c>
      <c r="AI288" s="68" t="e">
        <f>NA()</f>
        <v>#N/A</v>
      </c>
      <c r="AJ288" s="68" t="e">
        <f>NA()</f>
        <v>#N/A</v>
      </c>
      <c r="AK288" s="68" t="e">
        <f>NA()</f>
        <v>#N/A</v>
      </c>
      <c r="AL288" s="68" t="e">
        <f>NA()</f>
        <v>#N/A</v>
      </c>
      <c r="AM288" s="68" t="e">
        <f>NA()</f>
        <v>#N/A</v>
      </c>
      <c r="AN288" s="68" t="e">
        <f>NA()</f>
        <v>#N/A</v>
      </c>
      <c r="AO288" s="68" t="e">
        <f>NA()</f>
        <v>#N/A</v>
      </c>
      <c r="AP288" s="63"/>
    </row>
    <row r="289" spans="2:42" x14ac:dyDescent="0.25">
      <c r="B289" s="64"/>
      <c r="C289" s="65"/>
      <c r="D289" s="66" t="s">
        <v>360</v>
      </c>
      <c r="E289" s="67" t="s">
        <v>625</v>
      </c>
      <c r="F289" s="68" t="e">
        <f>NA()</f>
        <v>#N/A</v>
      </c>
      <c r="G289" s="68" t="e">
        <f>NA()</f>
        <v>#N/A</v>
      </c>
      <c r="H289" s="68" t="e">
        <f>NA()</f>
        <v>#N/A</v>
      </c>
      <c r="I289" s="68" t="e">
        <f>NA()</f>
        <v>#N/A</v>
      </c>
      <c r="J289" s="68" t="e">
        <f>NA()</f>
        <v>#N/A</v>
      </c>
      <c r="K289" s="68" t="e">
        <f>NA()</f>
        <v>#N/A</v>
      </c>
      <c r="L289" s="68" t="e">
        <f>NA()</f>
        <v>#N/A</v>
      </c>
      <c r="M289" s="68" t="e">
        <f>NA()</f>
        <v>#N/A</v>
      </c>
      <c r="N289" s="68" t="e">
        <f>NA()</f>
        <v>#N/A</v>
      </c>
      <c r="O289" s="67">
        <v>2093.3333333333335</v>
      </c>
      <c r="P289" s="67">
        <v>1626.6666666666667</v>
      </c>
      <c r="Q289" s="67">
        <v>2251.666666666667</v>
      </c>
      <c r="R289" s="67">
        <v>1625.0000000000002</v>
      </c>
      <c r="S289" s="67">
        <v>1403.3333333333333</v>
      </c>
      <c r="T289" s="67">
        <v>1820</v>
      </c>
      <c r="U289" s="67">
        <v>1821.6666666666667</v>
      </c>
      <c r="V289" s="67">
        <v>1983.3333333333335</v>
      </c>
      <c r="W289" s="67">
        <v>2301.6666666666665</v>
      </c>
      <c r="X289" s="67">
        <v>2571.6666666666665</v>
      </c>
      <c r="Y289" s="67">
        <v>2501.666666666667</v>
      </c>
      <c r="Z289" s="67">
        <v>2508.3333333333335</v>
      </c>
      <c r="AA289" s="67">
        <v>2908.3333333333335</v>
      </c>
      <c r="AB289" s="67">
        <v>2670</v>
      </c>
      <c r="AC289" s="67">
        <v>2879.9999999999995</v>
      </c>
      <c r="AD289" s="67">
        <v>2243.3333333333335</v>
      </c>
      <c r="AE289" s="68" t="e">
        <f>NA()</f>
        <v>#N/A</v>
      </c>
      <c r="AF289" s="68" t="e">
        <f>NA()</f>
        <v>#N/A</v>
      </c>
      <c r="AG289" s="68" t="e">
        <f>NA()</f>
        <v>#N/A</v>
      </c>
      <c r="AH289" s="68" t="e">
        <f>NA()</f>
        <v>#N/A</v>
      </c>
      <c r="AI289" s="68" t="e">
        <f>NA()</f>
        <v>#N/A</v>
      </c>
      <c r="AJ289" s="68" t="e">
        <f>NA()</f>
        <v>#N/A</v>
      </c>
      <c r="AK289" s="68" t="e">
        <f>NA()</f>
        <v>#N/A</v>
      </c>
      <c r="AL289" s="68" t="e">
        <f>NA()</f>
        <v>#N/A</v>
      </c>
      <c r="AM289" s="68" t="e">
        <f>NA()</f>
        <v>#N/A</v>
      </c>
      <c r="AN289" s="68" t="e">
        <f>NA()</f>
        <v>#N/A</v>
      </c>
      <c r="AO289" s="68" t="e">
        <f>NA()</f>
        <v>#N/A</v>
      </c>
      <c r="AP289" s="63"/>
    </row>
    <row r="290" spans="2:42" x14ac:dyDescent="0.25">
      <c r="B290" s="64"/>
      <c r="C290" s="65"/>
      <c r="D290" s="66" t="s">
        <v>802</v>
      </c>
      <c r="E290" s="67" t="s">
        <v>626</v>
      </c>
      <c r="F290" s="68" t="e">
        <f>NA()</f>
        <v>#N/A</v>
      </c>
      <c r="G290" s="68" t="e">
        <f>NA()</f>
        <v>#N/A</v>
      </c>
      <c r="H290" s="68" t="e">
        <f>NA()</f>
        <v>#N/A</v>
      </c>
      <c r="I290" s="68" t="e">
        <f>NA()</f>
        <v>#N/A</v>
      </c>
      <c r="J290" s="68" t="e">
        <f>NA()</f>
        <v>#N/A</v>
      </c>
      <c r="K290" s="68" t="e">
        <f>NA()</f>
        <v>#N/A</v>
      </c>
      <c r="L290" s="68" t="e">
        <f>NA()</f>
        <v>#N/A</v>
      </c>
      <c r="M290" s="68" t="e">
        <f>NA()</f>
        <v>#N/A</v>
      </c>
      <c r="N290" s="68" t="e">
        <f>NA()</f>
        <v>#N/A</v>
      </c>
      <c r="O290" s="67">
        <v>2295</v>
      </c>
      <c r="P290" s="67">
        <v>1928.3333333333333</v>
      </c>
      <c r="Q290" s="67">
        <v>2088.3333333333335</v>
      </c>
      <c r="R290" s="67">
        <v>1740</v>
      </c>
      <c r="S290" s="67">
        <v>2036.6666666666665</v>
      </c>
      <c r="T290" s="67">
        <v>1810</v>
      </c>
      <c r="U290" s="67">
        <v>1686.6666666666665</v>
      </c>
      <c r="V290" s="67">
        <v>1795.0000000000002</v>
      </c>
      <c r="W290" s="67">
        <v>2128.333333333333</v>
      </c>
      <c r="X290" s="67">
        <v>1879.9999999999998</v>
      </c>
      <c r="Y290" s="67">
        <v>1816.6666666666667</v>
      </c>
      <c r="Z290" s="67">
        <v>1855</v>
      </c>
      <c r="AA290" s="67">
        <v>3054.9999999999995</v>
      </c>
      <c r="AB290" s="67">
        <v>2915</v>
      </c>
      <c r="AC290" s="67">
        <v>2945</v>
      </c>
      <c r="AD290" s="67">
        <v>2641.6666666666665</v>
      </c>
      <c r="AE290" s="68" t="e">
        <f>NA()</f>
        <v>#N/A</v>
      </c>
      <c r="AF290" s="68" t="e">
        <f>NA()</f>
        <v>#N/A</v>
      </c>
      <c r="AG290" s="68" t="e">
        <f>NA()</f>
        <v>#N/A</v>
      </c>
      <c r="AH290" s="68" t="e">
        <f>NA()</f>
        <v>#N/A</v>
      </c>
      <c r="AI290" s="68" t="e">
        <f>NA()</f>
        <v>#N/A</v>
      </c>
      <c r="AJ290" s="68" t="e">
        <f>NA()</f>
        <v>#N/A</v>
      </c>
      <c r="AK290" s="68" t="e">
        <f>NA()</f>
        <v>#N/A</v>
      </c>
      <c r="AL290" s="68" t="e">
        <f>NA()</f>
        <v>#N/A</v>
      </c>
      <c r="AM290" s="68" t="e">
        <f>NA()</f>
        <v>#N/A</v>
      </c>
      <c r="AN290" s="68" t="e">
        <f>NA()</f>
        <v>#N/A</v>
      </c>
      <c r="AO290" s="68" t="e">
        <f>NA()</f>
        <v>#N/A</v>
      </c>
      <c r="AP290" s="63"/>
    </row>
    <row r="291" spans="2:42" x14ac:dyDescent="0.25">
      <c r="B291" s="64"/>
      <c r="C291" s="65"/>
      <c r="D291" s="66" t="s">
        <v>361</v>
      </c>
      <c r="E291" s="67" t="s">
        <v>627</v>
      </c>
      <c r="F291" s="68" t="e">
        <f>NA()</f>
        <v>#N/A</v>
      </c>
      <c r="G291" s="68" t="e">
        <f>NA()</f>
        <v>#N/A</v>
      </c>
      <c r="H291" s="68" t="e">
        <f>NA()</f>
        <v>#N/A</v>
      </c>
      <c r="I291" s="68" t="e">
        <f>NA()</f>
        <v>#N/A</v>
      </c>
      <c r="J291" s="68" t="e">
        <f>NA()</f>
        <v>#N/A</v>
      </c>
      <c r="K291" s="68" t="e">
        <f>NA()</f>
        <v>#N/A</v>
      </c>
      <c r="L291" s="68" t="e">
        <f>NA()</f>
        <v>#N/A</v>
      </c>
      <c r="M291" s="68" t="e">
        <f>NA()</f>
        <v>#N/A</v>
      </c>
      <c r="N291" s="68" t="e">
        <f>NA()</f>
        <v>#N/A</v>
      </c>
      <c r="O291" s="67">
        <v>1248.3333333333335</v>
      </c>
      <c r="P291" s="67">
        <v>971.66666666666663</v>
      </c>
      <c r="Q291" s="67">
        <v>886.66666666666663</v>
      </c>
      <c r="R291" s="67">
        <v>733.33333333333337</v>
      </c>
      <c r="S291" s="67">
        <v>835</v>
      </c>
      <c r="T291" s="67">
        <v>934.99999999999989</v>
      </c>
      <c r="U291" s="67">
        <v>1013.3333333333333</v>
      </c>
      <c r="V291" s="67">
        <v>1150</v>
      </c>
      <c r="W291" s="67">
        <v>1526.6666666666665</v>
      </c>
      <c r="X291" s="67">
        <v>1776.6666666666665</v>
      </c>
      <c r="Y291" s="67">
        <v>1876.6666666666665</v>
      </c>
      <c r="Z291" s="67">
        <v>1326.6666666666665</v>
      </c>
      <c r="AA291" s="67">
        <v>1108.3333333333333</v>
      </c>
      <c r="AB291" s="67">
        <v>1030</v>
      </c>
      <c r="AC291" s="67">
        <v>938.33333333333326</v>
      </c>
      <c r="AD291" s="67">
        <v>790</v>
      </c>
      <c r="AE291" s="68" t="e">
        <f>NA()</f>
        <v>#N/A</v>
      </c>
      <c r="AF291" s="68" t="e">
        <f>NA()</f>
        <v>#N/A</v>
      </c>
      <c r="AG291" s="68" t="e">
        <f>NA()</f>
        <v>#N/A</v>
      </c>
      <c r="AH291" s="68" t="e">
        <f>NA()</f>
        <v>#N/A</v>
      </c>
      <c r="AI291" s="68" t="e">
        <f>NA()</f>
        <v>#N/A</v>
      </c>
      <c r="AJ291" s="68" t="e">
        <f>NA()</f>
        <v>#N/A</v>
      </c>
      <c r="AK291" s="68" t="e">
        <f>NA()</f>
        <v>#N/A</v>
      </c>
      <c r="AL291" s="68" t="e">
        <f>NA()</f>
        <v>#N/A</v>
      </c>
      <c r="AM291" s="68" t="e">
        <f>NA()</f>
        <v>#N/A</v>
      </c>
      <c r="AN291" s="68" t="e">
        <f>NA()</f>
        <v>#N/A</v>
      </c>
      <c r="AO291" s="68" t="e">
        <f>NA()</f>
        <v>#N/A</v>
      </c>
      <c r="AP291" s="63"/>
    </row>
    <row r="292" spans="2:42" x14ac:dyDescent="0.25">
      <c r="B292" s="64"/>
      <c r="C292" s="65"/>
      <c r="D292" s="66" t="s">
        <v>803</v>
      </c>
      <c r="E292" s="67" t="s">
        <v>628</v>
      </c>
      <c r="F292" s="68" t="e">
        <f>NA()</f>
        <v>#N/A</v>
      </c>
      <c r="G292" s="68" t="e">
        <f>NA()</f>
        <v>#N/A</v>
      </c>
      <c r="H292" s="68" t="e">
        <f>NA()</f>
        <v>#N/A</v>
      </c>
      <c r="I292" s="68" t="e">
        <f>NA()</f>
        <v>#N/A</v>
      </c>
      <c r="J292" s="68" t="e">
        <f>NA()</f>
        <v>#N/A</v>
      </c>
      <c r="K292" s="68" t="e">
        <f>NA()</f>
        <v>#N/A</v>
      </c>
      <c r="L292" s="68" t="e">
        <f>NA()</f>
        <v>#N/A</v>
      </c>
      <c r="M292" s="68" t="e">
        <f>NA()</f>
        <v>#N/A</v>
      </c>
      <c r="N292" s="68" t="e">
        <f>NA()</f>
        <v>#N/A</v>
      </c>
      <c r="O292" s="67">
        <v>1866.6666666666665</v>
      </c>
      <c r="P292" s="67">
        <v>1495</v>
      </c>
      <c r="Q292" s="67">
        <v>1568.3333333333333</v>
      </c>
      <c r="R292" s="67">
        <v>1365</v>
      </c>
      <c r="S292" s="67">
        <v>1091.6666666666667</v>
      </c>
      <c r="T292" s="67">
        <v>1505</v>
      </c>
      <c r="U292" s="67">
        <v>1371.6666666666665</v>
      </c>
      <c r="V292" s="67">
        <v>1570</v>
      </c>
      <c r="W292" s="67">
        <v>1558.3333333333335</v>
      </c>
      <c r="X292" s="67">
        <v>1903.3333333333335</v>
      </c>
      <c r="Y292" s="67">
        <v>1856.6666666666665</v>
      </c>
      <c r="Z292" s="67">
        <v>1861.6666666666665</v>
      </c>
      <c r="AA292" s="67">
        <v>1985</v>
      </c>
      <c r="AB292" s="67">
        <v>1918.3333333333333</v>
      </c>
      <c r="AC292" s="67">
        <v>2030</v>
      </c>
      <c r="AD292" s="67">
        <v>1593.3333333333333</v>
      </c>
      <c r="AE292" s="68" t="e">
        <f>NA()</f>
        <v>#N/A</v>
      </c>
      <c r="AF292" s="68" t="e">
        <f>NA()</f>
        <v>#N/A</v>
      </c>
      <c r="AG292" s="68" t="e">
        <f>NA()</f>
        <v>#N/A</v>
      </c>
      <c r="AH292" s="68" t="e">
        <f>NA()</f>
        <v>#N/A</v>
      </c>
      <c r="AI292" s="68" t="e">
        <f>NA()</f>
        <v>#N/A</v>
      </c>
      <c r="AJ292" s="68" t="e">
        <f>NA()</f>
        <v>#N/A</v>
      </c>
      <c r="AK292" s="68" t="e">
        <f>NA()</f>
        <v>#N/A</v>
      </c>
      <c r="AL292" s="68" t="e">
        <f>NA()</f>
        <v>#N/A</v>
      </c>
      <c r="AM292" s="68" t="e">
        <f>NA()</f>
        <v>#N/A</v>
      </c>
      <c r="AN292" s="68" t="e">
        <f>NA()</f>
        <v>#N/A</v>
      </c>
      <c r="AO292" s="68" t="e">
        <f>NA()</f>
        <v>#N/A</v>
      </c>
      <c r="AP292" s="63"/>
    </row>
    <row r="293" spans="2:42" x14ac:dyDescent="0.25">
      <c r="B293" s="64"/>
      <c r="C293" s="65"/>
      <c r="D293" s="66" t="s">
        <v>804</v>
      </c>
      <c r="E293" s="67" t="s">
        <v>629</v>
      </c>
      <c r="F293" s="68" t="e">
        <f>NA()</f>
        <v>#N/A</v>
      </c>
      <c r="G293" s="68" t="e">
        <f>NA()</f>
        <v>#N/A</v>
      </c>
      <c r="H293" s="68" t="e">
        <f>NA()</f>
        <v>#N/A</v>
      </c>
      <c r="I293" s="68" t="e">
        <f>NA()</f>
        <v>#N/A</v>
      </c>
      <c r="J293" s="68" t="e">
        <f>NA()</f>
        <v>#N/A</v>
      </c>
      <c r="K293" s="68" t="e">
        <f>NA()</f>
        <v>#N/A</v>
      </c>
      <c r="L293" s="68" t="e">
        <f>NA()</f>
        <v>#N/A</v>
      </c>
      <c r="M293" s="68" t="e">
        <f>NA()</f>
        <v>#N/A</v>
      </c>
      <c r="N293" s="68" t="e">
        <f>NA()</f>
        <v>#N/A</v>
      </c>
      <c r="O293" s="67">
        <v>3200</v>
      </c>
      <c r="P293" s="67">
        <v>2935</v>
      </c>
      <c r="Q293" s="67">
        <v>3008.333333333333</v>
      </c>
      <c r="R293" s="67">
        <v>2415</v>
      </c>
      <c r="S293" s="67">
        <v>2675</v>
      </c>
      <c r="T293" s="67">
        <v>2603.3333333333335</v>
      </c>
      <c r="U293" s="67">
        <v>2293.3333333333335</v>
      </c>
      <c r="V293" s="67">
        <v>2553.3333333333335</v>
      </c>
      <c r="W293" s="67">
        <v>2560</v>
      </c>
      <c r="X293" s="67">
        <v>3198.333333333333</v>
      </c>
      <c r="Y293" s="67">
        <v>3140</v>
      </c>
      <c r="Z293" s="67">
        <v>3135</v>
      </c>
      <c r="AA293" s="67">
        <v>3640</v>
      </c>
      <c r="AB293" s="67">
        <v>3278.3333333333335</v>
      </c>
      <c r="AC293" s="67">
        <v>3285</v>
      </c>
      <c r="AD293" s="67">
        <v>2726.6666666666665</v>
      </c>
      <c r="AE293" s="68" t="e">
        <f>NA()</f>
        <v>#N/A</v>
      </c>
      <c r="AF293" s="68" t="e">
        <f>NA()</f>
        <v>#N/A</v>
      </c>
      <c r="AG293" s="68" t="e">
        <f>NA()</f>
        <v>#N/A</v>
      </c>
      <c r="AH293" s="68" t="e">
        <f>NA()</f>
        <v>#N/A</v>
      </c>
      <c r="AI293" s="68" t="e">
        <f>NA()</f>
        <v>#N/A</v>
      </c>
      <c r="AJ293" s="68" t="e">
        <f>NA()</f>
        <v>#N/A</v>
      </c>
      <c r="AK293" s="68" t="e">
        <f>NA()</f>
        <v>#N/A</v>
      </c>
      <c r="AL293" s="68" t="e">
        <f>NA()</f>
        <v>#N/A</v>
      </c>
      <c r="AM293" s="68" t="e">
        <f>NA()</f>
        <v>#N/A</v>
      </c>
      <c r="AN293" s="68" t="e">
        <f>NA()</f>
        <v>#N/A</v>
      </c>
      <c r="AO293" s="68" t="e">
        <f>NA()</f>
        <v>#N/A</v>
      </c>
      <c r="AP293" s="63"/>
    </row>
    <row r="294" spans="2:42" x14ac:dyDescent="0.25">
      <c r="B294" s="64"/>
      <c r="C294" s="65"/>
      <c r="D294" s="66" t="s">
        <v>805</v>
      </c>
      <c r="E294" s="67" t="s">
        <v>630</v>
      </c>
      <c r="F294" s="68" t="e">
        <f>NA()</f>
        <v>#N/A</v>
      </c>
      <c r="G294" s="68" t="e">
        <f>NA()</f>
        <v>#N/A</v>
      </c>
      <c r="H294" s="68" t="e">
        <f>NA()</f>
        <v>#N/A</v>
      </c>
      <c r="I294" s="68" t="e">
        <f>NA()</f>
        <v>#N/A</v>
      </c>
      <c r="J294" s="68" t="e">
        <f>NA()</f>
        <v>#N/A</v>
      </c>
      <c r="K294" s="68" t="e">
        <f>NA()</f>
        <v>#N/A</v>
      </c>
      <c r="L294" s="68" t="e">
        <f>NA()</f>
        <v>#N/A</v>
      </c>
      <c r="M294" s="68" t="e">
        <f>NA()</f>
        <v>#N/A</v>
      </c>
      <c r="N294" s="68" t="e">
        <f>NA()</f>
        <v>#N/A</v>
      </c>
      <c r="O294" s="67">
        <v>1336.6666666666667</v>
      </c>
      <c r="P294" s="67">
        <v>1131.6666666666667</v>
      </c>
      <c r="Q294" s="67">
        <v>1175</v>
      </c>
      <c r="R294" s="67">
        <v>1036.6666666666667</v>
      </c>
      <c r="S294" s="67">
        <v>1016.6666666666666</v>
      </c>
      <c r="T294" s="67">
        <v>1240</v>
      </c>
      <c r="U294" s="67">
        <v>1121.6666666666667</v>
      </c>
      <c r="V294" s="67">
        <v>1076.6666666666667</v>
      </c>
      <c r="W294" s="67">
        <v>1201.6666666666665</v>
      </c>
      <c r="X294" s="67">
        <v>1146.6666666666667</v>
      </c>
      <c r="Y294" s="67">
        <v>1173.3333333333333</v>
      </c>
      <c r="Z294" s="67">
        <v>1230</v>
      </c>
      <c r="AA294" s="67">
        <v>1203.3333333333335</v>
      </c>
      <c r="AB294" s="67">
        <v>1033.3333333333335</v>
      </c>
      <c r="AC294" s="67">
        <v>1121.6666666666667</v>
      </c>
      <c r="AD294" s="67">
        <v>800</v>
      </c>
      <c r="AE294" s="68" t="e">
        <f>NA()</f>
        <v>#N/A</v>
      </c>
      <c r="AF294" s="68" t="e">
        <f>NA()</f>
        <v>#N/A</v>
      </c>
      <c r="AG294" s="68" t="e">
        <f>NA()</f>
        <v>#N/A</v>
      </c>
      <c r="AH294" s="68" t="e">
        <f>NA()</f>
        <v>#N/A</v>
      </c>
      <c r="AI294" s="68" t="e">
        <f>NA()</f>
        <v>#N/A</v>
      </c>
      <c r="AJ294" s="68" t="e">
        <f>NA()</f>
        <v>#N/A</v>
      </c>
      <c r="AK294" s="68" t="e">
        <f>NA()</f>
        <v>#N/A</v>
      </c>
      <c r="AL294" s="68" t="e">
        <f>NA()</f>
        <v>#N/A</v>
      </c>
      <c r="AM294" s="68" t="e">
        <f>NA()</f>
        <v>#N/A</v>
      </c>
      <c r="AN294" s="68" t="e">
        <f>NA()</f>
        <v>#N/A</v>
      </c>
      <c r="AO294" s="68" t="e">
        <f>NA()</f>
        <v>#N/A</v>
      </c>
      <c r="AP294" s="63"/>
    </row>
    <row r="295" spans="2:42" x14ac:dyDescent="0.25">
      <c r="B295" s="64"/>
      <c r="C295" s="65"/>
      <c r="D295" s="66" t="s">
        <v>362</v>
      </c>
      <c r="E295" s="67" t="s">
        <v>631</v>
      </c>
      <c r="F295" s="68" t="e">
        <f>NA()</f>
        <v>#N/A</v>
      </c>
      <c r="G295" s="68" t="e">
        <f>NA()</f>
        <v>#N/A</v>
      </c>
      <c r="H295" s="68" t="e">
        <f>NA()</f>
        <v>#N/A</v>
      </c>
      <c r="I295" s="68" t="e">
        <f>NA()</f>
        <v>#N/A</v>
      </c>
      <c r="J295" s="68" t="e">
        <f>NA()</f>
        <v>#N/A</v>
      </c>
      <c r="K295" s="68" t="e">
        <f>NA()</f>
        <v>#N/A</v>
      </c>
      <c r="L295" s="68" t="e">
        <f>NA()</f>
        <v>#N/A</v>
      </c>
      <c r="M295" s="68" t="e">
        <f>NA()</f>
        <v>#N/A</v>
      </c>
      <c r="N295" s="68" t="e">
        <f>NA()</f>
        <v>#N/A</v>
      </c>
      <c r="O295" s="67">
        <v>3543.333333333333</v>
      </c>
      <c r="P295" s="67">
        <v>3196.6666666666665</v>
      </c>
      <c r="Q295" s="67">
        <v>3493.3333333333335</v>
      </c>
      <c r="R295" s="67">
        <v>2825</v>
      </c>
      <c r="S295" s="67">
        <v>3318.3333333333335</v>
      </c>
      <c r="T295" s="67">
        <v>2995</v>
      </c>
      <c r="U295" s="67">
        <v>2260</v>
      </c>
      <c r="V295" s="67">
        <v>2583.3333333333335</v>
      </c>
      <c r="W295" s="67">
        <v>2845</v>
      </c>
      <c r="X295" s="67">
        <v>3151.6666666666665</v>
      </c>
      <c r="Y295" s="67">
        <v>2926.666666666667</v>
      </c>
      <c r="Z295" s="67">
        <v>2884.9999999999995</v>
      </c>
      <c r="AA295" s="67">
        <v>3193.333333333333</v>
      </c>
      <c r="AB295" s="67">
        <v>2535</v>
      </c>
      <c r="AC295" s="67">
        <v>2951.666666666667</v>
      </c>
      <c r="AD295" s="67">
        <v>2436.6666666666665</v>
      </c>
      <c r="AE295" s="68" t="e">
        <f>NA()</f>
        <v>#N/A</v>
      </c>
      <c r="AF295" s="68" t="e">
        <f>NA()</f>
        <v>#N/A</v>
      </c>
      <c r="AG295" s="68" t="e">
        <f>NA()</f>
        <v>#N/A</v>
      </c>
      <c r="AH295" s="68" t="e">
        <f>NA()</f>
        <v>#N/A</v>
      </c>
      <c r="AI295" s="68" t="e">
        <f>NA()</f>
        <v>#N/A</v>
      </c>
      <c r="AJ295" s="68" t="e">
        <f>NA()</f>
        <v>#N/A</v>
      </c>
      <c r="AK295" s="68" t="e">
        <f>NA()</f>
        <v>#N/A</v>
      </c>
      <c r="AL295" s="68" t="e">
        <f>NA()</f>
        <v>#N/A</v>
      </c>
      <c r="AM295" s="68" t="e">
        <f>NA()</f>
        <v>#N/A</v>
      </c>
      <c r="AN295" s="68" t="e">
        <f>NA()</f>
        <v>#N/A</v>
      </c>
      <c r="AO295" s="68" t="e">
        <f>NA()</f>
        <v>#N/A</v>
      </c>
      <c r="AP295" s="63"/>
    </row>
    <row r="296" spans="2:42" x14ac:dyDescent="0.25">
      <c r="B296" s="64"/>
      <c r="C296" s="65"/>
      <c r="D296" s="66" t="s">
        <v>806</v>
      </c>
      <c r="E296" s="67" t="s">
        <v>632</v>
      </c>
      <c r="F296" s="68" t="e">
        <f>NA()</f>
        <v>#N/A</v>
      </c>
      <c r="G296" s="68" t="e">
        <f>NA()</f>
        <v>#N/A</v>
      </c>
      <c r="H296" s="68" t="e">
        <f>NA()</f>
        <v>#N/A</v>
      </c>
      <c r="I296" s="68" t="e">
        <f>NA()</f>
        <v>#N/A</v>
      </c>
      <c r="J296" s="68" t="e">
        <f>NA()</f>
        <v>#N/A</v>
      </c>
      <c r="K296" s="68" t="e">
        <f>NA()</f>
        <v>#N/A</v>
      </c>
      <c r="L296" s="68" t="e">
        <f>NA()</f>
        <v>#N/A</v>
      </c>
      <c r="M296" s="68" t="e">
        <f>NA()</f>
        <v>#N/A</v>
      </c>
      <c r="N296" s="68" t="e">
        <f>NA()</f>
        <v>#N/A</v>
      </c>
      <c r="O296" s="67">
        <v>3578.333333333333</v>
      </c>
      <c r="P296" s="67">
        <v>3546.6666666666665</v>
      </c>
      <c r="Q296" s="67">
        <v>3793.3333333333335</v>
      </c>
      <c r="R296" s="67">
        <v>2741.6666666666665</v>
      </c>
      <c r="S296" s="67">
        <v>3265</v>
      </c>
      <c r="T296" s="67">
        <v>3208.333333333333</v>
      </c>
      <c r="U296" s="67">
        <v>2573.333333333333</v>
      </c>
      <c r="V296" s="67">
        <v>2556.6666666666665</v>
      </c>
      <c r="W296" s="67">
        <v>2905.0000000000005</v>
      </c>
      <c r="X296" s="67">
        <v>3273.3333333333335</v>
      </c>
      <c r="Y296" s="67">
        <v>3044.9999999999995</v>
      </c>
      <c r="Z296" s="67">
        <v>3000</v>
      </c>
      <c r="AA296" s="67">
        <v>3171.6666666666665</v>
      </c>
      <c r="AB296" s="67">
        <v>2863.333333333333</v>
      </c>
      <c r="AC296" s="67">
        <v>3351.6666666666665</v>
      </c>
      <c r="AD296" s="67">
        <v>2396.6666666666665</v>
      </c>
      <c r="AE296" s="68" t="e">
        <f>NA()</f>
        <v>#N/A</v>
      </c>
      <c r="AF296" s="68" t="e">
        <f>NA()</f>
        <v>#N/A</v>
      </c>
      <c r="AG296" s="68" t="e">
        <f>NA()</f>
        <v>#N/A</v>
      </c>
      <c r="AH296" s="68" t="e">
        <f>NA()</f>
        <v>#N/A</v>
      </c>
      <c r="AI296" s="68" t="e">
        <f>NA()</f>
        <v>#N/A</v>
      </c>
      <c r="AJ296" s="68" t="e">
        <f>NA()</f>
        <v>#N/A</v>
      </c>
      <c r="AK296" s="68" t="e">
        <f>NA()</f>
        <v>#N/A</v>
      </c>
      <c r="AL296" s="68" t="e">
        <f>NA()</f>
        <v>#N/A</v>
      </c>
      <c r="AM296" s="68" t="e">
        <f>NA()</f>
        <v>#N/A</v>
      </c>
      <c r="AN296" s="68" t="e">
        <f>NA()</f>
        <v>#N/A</v>
      </c>
      <c r="AO296" s="68" t="e">
        <f>NA()</f>
        <v>#N/A</v>
      </c>
      <c r="AP296" s="63"/>
    </row>
    <row r="297" spans="2:42" x14ac:dyDescent="0.25">
      <c r="B297" s="64"/>
      <c r="C297" s="65"/>
      <c r="D297" s="66" t="s">
        <v>807</v>
      </c>
      <c r="E297" s="67" t="s">
        <v>633</v>
      </c>
      <c r="F297" s="68" t="e">
        <f>NA()</f>
        <v>#N/A</v>
      </c>
      <c r="G297" s="68" t="e">
        <f>NA()</f>
        <v>#N/A</v>
      </c>
      <c r="H297" s="68" t="e">
        <f>NA()</f>
        <v>#N/A</v>
      </c>
      <c r="I297" s="68" t="e">
        <f>NA()</f>
        <v>#N/A</v>
      </c>
      <c r="J297" s="68" t="e">
        <f>NA()</f>
        <v>#N/A</v>
      </c>
      <c r="K297" s="68" t="e">
        <f>NA()</f>
        <v>#N/A</v>
      </c>
      <c r="L297" s="68" t="e">
        <f>NA()</f>
        <v>#N/A</v>
      </c>
      <c r="M297" s="68" t="e">
        <f>NA()</f>
        <v>#N/A</v>
      </c>
      <c r="N297" s="68" t="e">
        <f>NA()</f>
        <v>#N/A</v>
      </c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8" t="e">
        <f>NA()</f>
        <v>#N/A</v>
      </c>
      <c r="AF297" s="68" t="e">
        <f>NA()</f>
        <v>#N/A</v>
      </c>
      <c r="AG297" s="68" t="e">
        <f>NA()</f>
        <v>#N/A</v>
      </c>
      <c r="AH297" s="68" t="e">
        <f>NA()</f>
        <v>#N/A</v>
      </c>
      <c r="AI297" s="68" t="e">
        <f>NA()</f>
        <v>#N/A</v>
      </c>
      <c r="AJ297" s="68" t="e">
        <f>NA()</f>
        <v>#N/A</v>
      </c>
      <c r="AK297" s="68" t="e">
        <f>NA()</f>
        <v>#N/A</v>
      </c>
      <c r="AL297" s="68" t="e">
        <f>NA()</f>
        <v>#N/A</v>
      </c>
      <c r="AM297" s="68" t="e">
        <f>NA()</f>
        <v>#N/A</v>
      </c>
      <c r="AN297" s="68" t="e">
        <f>NA()</f>
        <v>#N/A</v>
      </c>
      <c r="AO297" s="68" t="e">
        <f>NA()</f>
        <v>#N/A</v>
      </c>
      <c r="AP297" s="63"/>
    </row>
    <row r="298" spans="2:42" x14ac:dyDescent="0.25">
      <c r="B298" s="64"/>
      <c r="C298" s="65"/>
      <c r="D298" s="66" t="s">
        <v>808</v>
      </c>
      <c r="E298" s="67" t="s">
        <v>634</v>
      </c>
      <c r="F298" s="68" t="e">
        <f>NA()</f>
        <v>#N/A</v>
      </c>
      <c r="G298" s="68" t="e">
        <f>NA()</f>
        <v>#N/A</v>
      </c>
      <c r="H298" s="68" t="e">
        <f>NA()</f>
        <v>#N/A</v>
      </c>
      <c r="I298" s="68" t="e">
        <f>NA()</f>
        <v>#N/A</v>
      </c>
      <c r="J298" s="68" t="e">
        <f>NA()</f>
        <v>#N/A</v>
      </c>
      <c r="K298" s="68" t="e">
        <f>NA()</f>
        <v>#N/A</v>
      </c>
      <c r="L298" s="68" t="e">
        <f>NA()</f>
        <v>#N/A</v>
      </c>
      <c r="M298" s="68" t="e">
        <f>NA()</f>
        <v>#N/A</v>
      </c>
      <c r="N298" s="68" t="e">
        <f>NA()</f>
        <v>#N/A</v>
      </c>
      <c r="O298" s="67">
        <v>1145</v>
      </c>
      <c r="P298" s="67">
        <v>785</v>
      </c>
      <c r="Q298" s="67">
        <v>903.33333333333337</v>
      </c>
      <c r="R298" s="67">
        <v>703.33333333333337</v>
      </c>
      <c r="S298" s="67">
        <v>1206.6666666666667</v>
      </c>
      <c r="T298" s="67">
        <v>1053.3333333333333</v>
      </c>
      <c r="U298" s="67">
        <v>1101.6666666666667</v>
      </c>
      <c r="V298" s="67">
        <v>1133.3333333333333</v>
      </c>
      <c r="W298" s="67">
        <v>1323.3333333333333</v>
      </c>
      <c r="X298" s="67">
        <v>1475</v>
      </c>
      <c r="Y298" s="67">
        <v>1421.6666666666665</v>
      </c>
      <c r="Z298" s="67">
        <v>1275</v>
      </c>
      <c r="AA298" s="67">
        <v>1261.6666666666667</v>
      </c>
      <c r="AB298" s="67">
        <v>1155</v>
      </c>
      <c r="AC298" s="67">
        <v>1423.3333333333333</v>
      </c>
      <c r="AD298" s="67">
        <v>1148.3333333333333</v>
      </c>
      <c r="AE298" s="68" t="e">
        <f>NA()</f>
        <v>#N/A</v>
      </c>
      <c r="AF298" s="68" t="e">
        <f>NA()</f>
        <v>#N/A</v>
      </c>
      <c r="AG298" s="68" t="e">
        <f>NA()</f>
        <v>#N/A</v>
      </c>
      <c r="AH298" s="68" t="e">
        <f>NA()</f>
        <v>#N/A</v>
      </c>
      <c r="AI298" s="68" t="e">
        <f>NA()</f>
        <v>#N/A</v>
      </c>
      <c r="AJ298" s="68" t="e">
        <f>NA()</f>
        <v>#N/A</v>
      </c>
      <c r="AK298" s="68" t="e">
        <f>NA()</f>
        <v>#N/A</v>
      </c>
      <c r="AL298" s="68" t="e">
        <f>NA()</f>
        <v>#N/A</v>
      </c>
      <c r="AM298" s="68" t="e">
        <f>NA()</f>
        <v>#N/A</v>
      </c>
      <c r="AN298" s="68" t="e">
        <f>NA()</f>
        <v>#N/A</v>
      </c>
      <c r="AO298" s="68" t="e">
        <f>NA()</f>
        <v>#N/A</v>
      </c>
      <c r="AP298" s="63"/>
    </row>
    <row r="299" spans="2:42" x14ac:dyDescent="0.25">
      <c r="B299" s="64"/>
      <c r="C299" s="65"/>
      <c r="D299" s="66" t="s">
        <v>809</v>
      </c>
      <c r="E299" s="67" t="s">
        <v>635</v>
      </c>
      <c r="F299" s="68" t="e">
        <f>NA()</f>
        <v>#N/A</v>
      </c>
      <c r="G299" s="68" t="e">
        <f>NA()</f>
        <v>#N/A</v>
      </c>
      <c r="H299" s="68" t="e">
        <f>NA()</f>
        <v>#N/A</v>
      </c>
      <c r="I299" s="68" t="e">
        <f>NA()</f>
        <v>#N/A</v>
      </c>
      <c r="J299" s="68" t="e">
        <f>NA()</f>
        <v>#N/A</v>
      </c>
      <c r="K299" s="68" t="e">
        <f>NA()</f>
        <v>#N/A</v>
      </c>
      <c r="L299" s="68" t="e">
        <f>NA()</f>
        <v>#N/A</v>
      </c>
      <c r="M299" s="68" t="e">
        <f>NA()</f>
        <v>#N/A</v>
      </c>
      <c r="N299" s="68" t="e">
        <f>NA()</f>
        <v>#N/A</v>
      </c>
      <c r="O299" s="67">
        <v>2195</v>
      </c>
      <c r="P299" s="67">
        <v>1478.3333333333333</v>
      </c>
      <c r="Q299" s="67">
        <v>1618.3333333333333</v>
      </c>
      <c r="R299" s="67">
        <v>1223.3333333333333</v>
      </c>
      <c r="S299" s="67">
        <v>1465</v>
      </c>
      <c r="T299" s="67">
        <v>1490</v>
      </c>
      <c r="U299" s="67">
        <v>1390</v>
      </c>
      <c r="V299" s="67">
        <v>1203.3333333333335</v>
      </c>
      <c r="W299" s="67">
        <v>1448.3333333333335</v>
      </c>
      <c r="X299" s="67">
        <v>1560</v>
      </c>
      <c r="Y299" s="67">
        <v>1625.0000000000002</v>
      </c>
      <c r="Z299" s="67">
        <v>1341.6666666666667</v>
      </c>
      <c r="AA299" s="67">
        <v>1550</v>
      </c>
      <c r="AB299" s="67">
        <v>1331.6666666666665</v>
      </c>
      <c r="AC299" s="67">
        <v>1683.3333333333333</v>
      </c>
      <c r="AD299" s="67">
        <v>1190</v>
      </c>
      <c r="AE299" s="68" t="e">
        <f>NA()</f>
        <v>#N/A</v>
      </c>
      <c r="AF299" s="68" t="e">
        <f>NA()</f>
        <v>#N/A</v>
      </c>
      <c r="AG299" s="68" t="e">
        <f>NA()</f>
        <v>#N/A</v>
      </c>
      <c r="AH299" s="68" t="e">
        <f>NA()</f>
        <v>#N/A</v>
      </c>
      <c r="AI299" s="68" t="e">
        <f>NA()</f>
        <v>#N/A</v>
      </c>
      <c r="AJ299" s="68" t="e">
        <f>NA()</f>
        <v>#N/A</v>
      </c>
      <c r="AK299" s="68" t="e">
        <f>NA()</f>
        <v>#N/A</v>
      </c>
      <c r="AL299" s="68" t="e">
        <f>NA()</f>
        <v>#N/A</v>
      </c>
      <c r="AM299" s="68" t="e">
        <f>NA()</f>
        <v>#N/A</v>
      </c>
      <c r="AN299" s="68" t="e">
        <f>NA()</f>
        <v>#N/A</v>
      </c>
      <c r="AO299" s="68" t="e">
        <f>NA()</f>
        <v>#N/A</v>
      </c>
      <c r="AP299" s="63"/>
    </row>
    <row r="300" spans="2:42" x14ac:dyDescent="0.25">
      <c r="B300" s="64"/>
      <c r="C300" s="65"/>
      <c r="D300" s="66" t="s">
        <v>364</v>
      </c>
      <c r="E300" s="67" t="s">
        <v>636</v>
      </c>
      <c r="F300" s="68" t="e">
        <f>NA()</f>
        <v>#N/A</v>
      </c>
      <c r="G300" s="68" t="e">
        <f>NA()</f>
        <v>#N/A</v>
      </c>
      <c r="H300" s="68" t="e">
        <f>NA()</f>
        <v>#N/A</v>
      </c>
      <c r="I300" s="68" t="e">
        <f>NA()</f>
        <v>#N/A</v>
      </c>
      <c r="J300" s="68" t="e">
        <f>NA()</f>
        <v>#N/A</v>
      </c>
      <c r="K300" s="68" t="e">
        <f>NA()</f>
        <v>#N/A</v>
      </c>
      <c r="L300" s="68" t="e">
        <f>NA()</f>
        <v>#N/A</v>
      </c>
      <c r="M300" s="68" t="e">
        <f>NA()</f>
        <v>#N/A</v>
      </c>
      <c r="N300" s="68" t="e">
        <f>NA()</f>
        <v>#N/A</v>
      </c>
      <c r="O300" s="67">
        <v>3540</v>
      </c>
      <c r="P300" s="67">
        <v>2640</v>
      </c>
      <c r="Q300" s="67">
        <v>2651.6666666666665</v>
      </c>
      <c r="R300" s="67">
        <v>2136.6666666666665</v>
      </c>
      <c r="S300" s="67">
        <v>2398.333333333333</v>
      </c>
      <c r="T300" s="67">
        <v>2285</v>
      </c>
      <c r="U300" s="67">
        <v>2105</v>
      </c>
      <c r="V300" s="67">
        <v>2183.3333333333335</v>
      </c>
      <c r="W300" s="67">
        <v>2323.3333333333335</v>
      </c>
      <c r="X300" s="67">
        <v>2306.6666666666665</v>
      </c>
      <c r="Y300" s="67">
        <v>2133.333333333333</v>
      </c>
      <c r="Z300" s="67">
        <v>2596.666666666667</v>
      </c>
      <c r="AA300" s="67">
        <v>3848.3333333333335</v>
      </c>
      <c r="AB300" s="67">
        <v>2848.333333333333</v>
      </c>
      <c r="AC300" s="67">
        <v>2925</v>
      </c>
      <c r="AD300" s="67">
        <v>2548.3333333333335</v>
      </c>
      <c r="AE300" s="68" t="e">
        <f>NA()</f>
        <v>#N/A</v>
      </c>
      <c r="AF300" s="68" t="e">
        <f>NA()</f>
        <v>#N/A</v>
      </c>
      <c r="AG300" s="68" t="e">
        <f>NA()</f>
        <v>#N/A</v>
      </c>
      <c r="AH300" s="68" t="e">
        <f>NA()</f>
        <v>#N/A</v>
      </c>
      <c r="AI300" s="68" t="e">
        <f>NA()</f>
        <v>#N/A</v>
      </c>
      <c r="AJ300" s="68" t="e">
        <f>NA()</f>
        <v>#N/A</v>
      </c>
      <c r="AK300" s="68" t="e">
        <f>NA()</f>
        <v>#N/A</v>
      </c>
      <c r="AL300" s="68" t="e">
        <f>NA()</f>
        <v>#N/A</v>
      </c>
      <c r="AM300" s="68" t="e">
        <f>NA()</f>
        <v>#N/A</v>
      </c>
      <c r="AN300" s="68" t="e">
        <f>NA()</f>
        <v>#N/A</v>
      </c>
      <c r="AO300" s="68" t="e">
        <f>NA()</f>
        <v>#N/A</v>
      </c>
      <c r="AP300" s="63"/>
    </row>
    <row r="301" spans="2:42" x14ac:dyDescent="0.25">
      <c r="B301" s="64"/>
      <c r="C301" s="65"/>
      <c r="D301" s="66" t="s">
        <v>810</v>
      </c>
      <c r="E301" s="67" t="s">
        <v>637</v>
      </c>
      <c r="F301" s="68" t="e">
        <f>NA()</f>
        <v>#N/A</v>
      </c>
      <c r="G301" s="68" t="e">
        <f>NA()</f>
        <v>#N/A</v>
      </c>
      <c r="H301" s="68" t="e">
        <f>NA()</f>
        <v>#N/A</v>
      </c>
      <c r="I301" s="68" t="e">
        <f>NA()</f>
        <v>#N/A</v>
      </c>
      <c r="J301" s="68" t="e">
        <f>NA()</f>
        <v>#N/A</v>
      </c>
      <c r="K301" s="68" t="e">
        <f>NA()</f>
        <v>#N/A</v>
      </c>
      <c r="L301" s="68" t="e">
        <f>NA()</f>
        <v>#N/A</v>
      </c>
      <c r="M301" s="68" t="e">
        <f>NA()</f>
        <v>#N/A</v>
      </c>
      <c r="N301" s="68" t="e">
        <f>NA()</f>
        <v>#N/A</v>
      </c>
      <c r="O301" s="67">
        <v>4016.6666666666665</v>
      </c>
      <c r="P301" s="67">
        <v>3560</v>
      </c>
      <c r="Q301" s="67">
        <v>3973.3333333333335</v>
      </c>
      <c r="R301" s="67">
        <v>3256.666666666667</v>
      </c>
      <c r="S301" s="67">
        <v>3335</v>
      </c>
      <c r="T301" s="67">
        <v>3211.6666666666665</v>
      </c>
      <c r="U301" s="67">
        <v>2833.333333333333</v>
      </c>
      <c r="V301" s="67">
        <v>3286.666666666667</v>
      </c>
      <c r="W301" s="67">
        <v>3563.333333333333</v>
      </c>
      <c r="X301" s="67">
        <v>4040</v>
      </c>
      <c r="Y301" s="67">
        <v>3640</v>
      </c>
      <c r="Z301" s="67">
        <v>3620</v>
      </c>
      <c r="AA301" s="67">
        <v>3701.6666666666665</v>
      </c>
      <c r="AB301" s="67">
        <v>3201.6666666666665</v>
      </c>
      <c r="AC301" s="67">
        <v>3478.3333333333335</v>
      </c>
      <c r="AD301" s="67">
        <v>2671.666666666667</v>
      </c>
      <c r="AE301" s="68" t="e">
        <f>NA()</f>
        <v>#N/A</v>
      </c>
      <c r="AF301" s="68" t="e">
        <f>NA()</f>
        <v>#N/A</v>
      </c>
      <c r="AG301" s="68" t="e">
        <f>NA()</f>
        <v>#N/A</v>
      </c>
      <c r="AH301" s="68" t="e">
        <f>NA()</f>
        <v>#N/A</v>
      </c>
      <c r="AI301" s="68" t="e">
        <f>NA()</f>
        <v>#N/A</v>
      </c>
      <c r="AJ301" s="68" t="e">
        <f>NA()</f>
        <v>#N/A</v>
      </c>
      <c r="AK301" s="68" t="e">
        <f>NA()</f>
        <v>#N/A</v>
      </c>
      <c r="AL301" s="68" t="e">
        <f>NA()</f>
        <v>#N/A</v>
      </c>
      <c r="AM301" s="68" t="e">
        <f>NA()</f>
        <v>#N/A</v>
      </c>
      <c r="AN301" s="68" t="e">
        <f>NA()</f>
        <v>#N/A</v>
      </c>
      <c r="AO301" s="68" t="e">
        <f>NA()</f>
        <v>#N/A</v>
      </c>
      <c r="AP301" s="63"/>
    </row>
    <row r="302" spans="2:42" x14ac:dyDescent="0.25">
      <c r="B302" s="64"/>
      <c r="C302" s="65"/>
      <c r="D302" s="66" t="s">
        <v>811</v>
      </c>
      <c r="E302" s="67" t="s">
        <v>638</v>
      </c>
      <c r="F302" s="68" t="e">
        <f>NA()</f>
        <v>#N/A</v>
      </c>
      <c r="G302" s="68" t="e">
        <f>NA()</f>
        <v>#N/A</v>
      </c>
      <c r="H302" s="68" t="e">
        <f>NA()</f>
        <v>#N/A</v>
      </c>
      <c r="I302" s="68" t="e">
        <f>NA()</f>
        <v>#N/A</v>
      </c>
      <c r="J302" s="68" t="e">
        <f>NA()</f>
        <v>#N/A</v>
      </c>
      <c r="K302" s="68" t="e">
        <f>NA()</f>
        <v>#N/A</v>
      </c>
      <c r="L302" s="68" t="e">
        <f>NA()</f>
        <v>#N/A</v>
      </c>
      <c r="M302" s="68" t="e">
        <f>NA()</f>
        <v>#N/A</v>
      </c>
      <c r="N302" s="68" t="e">
        <f>NA()</f>
        <v>#N/A</v>
      </c>
      <c r="O302" s="67">
        <v>3090</v>
      </c>
      <c r="P302" s="67">
        <v>2198.3333333333335</v>
      </c>
      <c r="Q302" s="67">
        <v>2633.3333333333335</v>
      </c>
      <c r="R302" s="67">
        <v>2021.6666666666667</v>
      </c>
      <c r="S302" s="67">
        <v>1646.6666666666667</v>
      </c>
      <c r="T302" s="67">
        <v>1874.9999999999998</v>
      </c>
      <c r="U302" s="67">
        <v>1751.6666666666667</v>
      </c>
      <c r="V302" s="67">
        <v>1791.6666666666665</v>
      </c>
      <c r="W302" s="67">
        <v>2135</v>
      </c>
      <c r="X302" s="67">
        <v>2171.6666666666665</v>
      </c>
      <c r="Y302" s="67">
        <v>1966.6666666666665</v>
      </c>
      <c r="Z302" s="67">
        <v>2425</v>
      </c>
      <c r="AA302" s="67">
        <v>2864.9999999999995</v>
      </c>
      <c r="AB302" s="67">
        <v>2663.333333333333</v>
      </c>
      <c r="AC302" s="67">
        <v>2678.3333333333335</v>
      </c>
      <c r="AD302" s="67">
        <v>2386.6666666666665</v>
      </c>
      <c r="AE302" s="68" t="e">
        <f>NA()</f>
        <v>#N/A</v>
      </c>
      <c r="AF302" s="68" t="e">
        <f>NA()</f>
        <v>#N/A</v>
      </c>
      <c r="AG302" s="68" t="e">
        <f>NA()</f>
        <v>#N/A</v>
      </c>
      <c r="AH302" s="68" t="e">
        <f>NA()</f>
        <v>#N/A</v>
      </c>
      <c r="AI302" s="68" t="e">
        <f>NA()</f>
        <v>#N/A</v>
      </c>
      <c r="AJ302" s="68" t="e">
        <f>NA()</f>
        <v>#N/A</v>
      </c>
      <c r="AK302" s="68" t="e">
        <f>NA()</f>
        <v>#N/A</v>
      </c>
      <c r="AL302" s="68" t="e">
        <f>NA()</f>
        <v>#N/A</v>
      </c>
      <c r="AM302" s="68" t="e">
        <f>NA()</f>
        <v>#N/A</v>
      </c>
      <c r="AN302" s="68" t="e">
        <f>NA()</f>
        <v>#N/A</v>
      </c>
      <c r="AO302" s="68" t="e">
        <f>NA()</f>
        <v>#N/A</v>
      </c>
      <c r="AP302" s="63"/>
    </row>
    <row r="303" spans="2:42" x14ac:dyDescent="0.25">
      <c r="B303" s="64"/>
      <c r="C303" s="65"/>
      <c r="D303" s="66" t="s">
        <v>812</v>
      </c>
      <c r="E303" s="67" t="s">
        <v>639</v>
      </c>
      <c r="F303" s="68" t="e">
        <f>NA()</f>
        <v>#N/A</v>
      </c>
      <c r="G303" s="68" t="e">
        <f>NA()</f>
        <v>#N/A</v>
      </c>
      <c r="H303" s="68" t="e">
        <f>NA()</f>
        <v>#N/A</v>
      </c>
      <c r="I303" s="68" t="e">
        <f>NA()</f>
        <v>#N/A</v>
      </c>
      <c r="J303" s="68" t="e">
        <f>NA()</f>
        <v>#N/A</v>
      </c>
      <c r="K303" s="68" t="e">
        <f>NA()</f>
        <v>#N/A</v>
      </c>
      <c r="L303" s="68" t="e">
        <f>NA()</f>
        <v>#N/A</v>
      </c>
      <c r="M303" s="68" t="e">
        <f>NA()</f>
        <v>#N/A</v>
      </c>
      <c r="N303" s="68" t="e">
        <f>NA()</f>
        <v>#N/A</v>
      </c>
      <c r="O303" s="67">
        <v>4076.6666666666665</v>
      </c>
      <c r="P303" s="67">
        <v>3641.666666666667</v>
      </c>
      <c r="Q303" s="67">
        <v>3876.6666666666665</v>
      </c>
      <c r="R303" s="67">
        <v>2921.666666666667</v>
      </c>
      <c r="S303" s="67">
        <v>4055</v>
      </c>
      <c r="T303" s="67">
        <v>4105</v>
      </c>
      <c r="U303" s="67">
        <v>3345</v>
      </c>
      <c r="V303" s="67">
        <v>3380</v>
      </c>
      <c r="W303" s="67">
        <v>3295</v>
      </c>
      <c r="X303" s="67">
        <v>3445</v>
      </c>
      <c r="Y303" s="67">
        <v>3681.6666666666665</v>
      </c>
      <c r="Z303" s="67">
        <v>3310</v>
      </c>
      <c r="AA303" s="67">
        <v>3613.3333333333335</v>
      </c>
      <c r="AB303" s="67">
        <v>3260.0000000000005</v>
      </c>
      <c r="AC303" s="67">
        <v>3316.6666666666665</v>
      </c>
      <c r="AD303" s="67">
        <v>2770</v>
      </c>
      <c r="AE303" s="68" t="e">
        <f>NA()</f>
        <v>#N/A</v>
      </c>
      <c r="AF303" s="68" t="e">
        <f>NA()</f>
        <v>#N/A</v>
      </c>
      <c r="AG303" s="68" t="e">
        <f>NA()</f>
        <v>#N/A</v>
      </c>
      <c r="AH303" s="68" t="e">
        <f>NA()</f>
        <v>#N/A</v>
      </c>
      <c r="AI303" s="68" t="e">
        <f>NA()</f>
        <v>#N/A</v>
      </c>
      <c r="AJ303" s="68" t="e">
        <f>NA()</f>
        <v>#N/A</v>
      </c>
      <c r="AK303" s="68" t="e">
        <f>NA()</f>
        <v>#N/A</v>
      </c>
      <c r="AL303" s="68" t="e">
        <f>NA()</f>
        <v>#N/A</v>
      </c>
      <c r="AM303" s="68" t="e">
        <f>NA()</f>
        <v>#N/A</v>
      </c>
      <c r="AN303" s="68" t="e">
        <f>NA()</f>
        <v>#N/A</v>
      </c>
      <c r="AO303" s="68" t="e">
        <f>NA()</f>
        <v>#N/A</v>
      </c>
      <c r="AP303" s="63"/>
    </row>
    <row r="304" spans="2:42" x14ac:dyDescent="0.25">
      <c r="B304" s="64"/>
      <c r="C304" s="65"/>
      <c r="D304" s="66" t="s">
        <v>813</v>
      </c>
      <c r="E304" s="67" t="s">
        <v>726</v>
      </c>
      <c r="F304" s="68" t="e">
        <f>NA()</f>
        <v>#N/A</v>
      </c>
      <c r="G304" s="68" t="e">
        <f>NA()</f>
        <v>#N/A</v>
      </c>
      <c r="H304" s="68" t="e">
        <f>NA()</f>
        <v>#N/A</v>
      </c>
      <c r="I304" s="68" t="e">
        <f>NA()</f>
        <v>#N/A</v>
      </c>
      <c r="J304" s="68" t="e">
        <f>NA()</f>
        <v>#N/A</v>
      </c>
      <c r="K304" s="68" t="e">
        <f>NA()</f>
        <v>#N/A</v>
      </c>
      <c r="L304" s="68" t="e">
        <f>NA()</f>
        <v>#N/A</v>
      </c>
      <c r="M304" s="68" t="e">
        <f>NA()</f>
        <v>#N/A</v>
      </c>
      <c r="N304" s="68" t="e">
        <f>NA()</f>
        <v>#N/A</v>
      </c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8" t="e">
        <f>NA()</f>
        <v>#N/A</v>
      </c>
      <c r="AF304" s="68" t="e">
        <f>NA()</f>
        <v>#N/A</v>
      </c>
      <c r="AG304" s="68" t="e">
        <f>NA()</f>
        <v>#N/A</v>
      </c>
      <c r="AH304" s="68" t="e">
        <f>NA()</f>
        <v>#N/A</v>
      </c>
      <c r="AI304" s="68" t="e">
        <f>NA()</f>
        <v>#N/A</v>
      </c>
      <c r="AJ304" s="68" t="e">
        <f>NA()</f>
        <v>#N/A</v>
      </c>
      <c r="AK304" s="68" t="e">
        <f>NA()</f>
        <v>#N/A</v>
      </c>
      <c r="AL304" s="68" t="e">
        <f>NA()</f>
        <v>#N/A</v>
      </c>
      <c r="AM304" s="68" t="e">
        <f>NA()</f>
        <v>#N/A</v>
      </c>
      <c r="AN304" s="68" t="e">
        <f>NA()</f>
        <v>#N/A</v>
      </c>
      <c r="AO304" s="68" t="e">
        <f>NA()</f>
        <v>#N/A</v>
      </c>
      <c r="AP304" s="63"/>
    </row>
    <row r="305" spans="2:42" x14ac:dyDescent="0.25">
      <c r="B305" s="64"/>
      <c r="C305" s="65"/>
      <c r="D305" s="66" t="s">
        <v>814</v>
      </c>
      <c r="E305" s="67" t="s">
        <v>727</v>
      </c>
      <c r="F305" s="68" t="e">
        <f>NA()</f>
        <v>#N/A</v>
      </c>
      <c r="G305" s="68" t="e">
        <f>NA()</f>
        <v>#N/A</v>
      </c>
      <c r="H305" s="68" t="e">
        <f>NA()</f>
        <v>#N/A</v>
      </c>
      <c r="I305" s="68" t="e">
        <f>NA()</f>
        <v>#N/A</v>
      </c>
      <c r="J305" s="68" t="e">
        <f>NA()</f>
        <v>#N/A</v>
      </c>
      <c r="K305" s="68" t="e">
        <f>NA()</f>
        <v>#N/A</v>
      </c>
      <c r="L305" s="68" t="e">
        <f>NA()</f>
        <v>#N/A</v>
      </c>
      <c r="M305" s="68" t="e">
        <f>NA()</f>
        <v>#N/A</v>
      </c>
      <c r="N305" s="68" t="e">
        <f>NA()</f>
        <v>#N/A</v>
      </c>
      <c r="O305" s="67">
        <v>1751.6666666666667</v>
      </c>
      <c r="P305" s="67">
        <v>1434.9999999999998</v>
      </c>
      <c r="Q305" s="67">
        <v>1483.3333333333333</v>
      </c>
      <c r="R305" s="67">
        <v>1268.3333333333333</v>
      </c>
      <c r="S305" s="67">
        <v>1378.3333333333335</v>
      </c>
      <c r="T305" s="67">
        <v>1381.6666666666667</v>
      </c>
      <c r="U305" s="67">
        <v>811.66666666666674</v>
      </c>
      <c r="V305" s="67">
        <v>1425</v>
      </c>
      <c r="W305" s="67">
        <v>1434.9999999999998</v>
      </c>
      <c r="X305" s="67">
        <v>1438.3333333333333</v>
      </c>
      <c r="Y305" s="67">
        <v>1488.3333333333333</v>
      </c>
      <c r="Z305" s="67">
        <v>1496.6666666666667</v>
      </c>
      <c r="AA305" s="67">
        <v>1529.9999999999998</v>
      </c>
      <c r="AB305" s="67">
        <v>1346.6666666666667</v>
      </c>
      <c r="AC305" s="67">
        <v>1580</v>
      </c>
      <c r="AD305" s="67">
        <v>1210</v>
      </c>
      <c r="AE305" s="68" t="e">
        <f>NA()</f>
        <v>#N/A</v>
      </c>
      <c r="AF305" s="68" t="e">
        <f>NA()</f>
        <v>#N/A</v>
      </c>
      <c r="AG305" s="68" t="e">
        <f>NA()</f>
        <v>#N/A</v>
      </c>
      <c r="AH305" s="68" t="e">
        <f>NA()</f>
        <v>#N/A</v>
      </c>
      <c r="AI305" s="68" t="e">
        <f>NA()</f>
        <v>#N/A</v>
      </c>
      <c r="AJ305" s="68" t="e">
        <f>NA()</f>
        <v>#N/A</v>
      </c>
      <c r="AK305" s="68" t="e">
        <f>NA()</f>
        <v>#N/A</v>
      </c>
      <c r="AL305" s="68" t="e">
        <f>NA()</f>
        <v>#N/A</v>
      </c>
      <c r="AM305" s="68" t="e">
        <f>NA()</f>
        <v>#N/A</v>
      </c>
      <c r="AN305" s="68" t="e">
        <f>NA()</f>
        <v>#N/A</v>
      </c>
      <c r="AO305" s="68" t="e">
        <f>NA()</f>
        <v>#N/A</v>
      </c>
      <c r="AP305" s="63"/>
    </row>
    <row r="306" spans="2:42" s="72" customFormat="1" x14ac:dyDescent="0.25">
      <c r="B306" s="64"/>
      <c r="C306" s="65"/>
      <c r="D306" s="69" t="s">
        <v>717</v>
      </c>
      <c r="E306" s="65" t="s">
        <v>640</v>
      </c>
      <c r="F306" s="70" t="e">
        <f t="shared" ref="F306:N306" si="8">SUM(F231:F305)</f>
        <v>#N/A</v>
      </c>
      <c r="G306" s="70" t="e">
        <f t="shared" si="8"/>
        <v>#N/A</v>
      </c>
      <c r="H306" s="70" t="e">
        <f t="shared" si="8"/>
        <v>#N/A</v>
      </c>
      <c r="I306" s="70" t="e">
        <f t="shared" si="8"/>
        <v>#N/A</v>
      </c>
      <c r="J306" s="70" t="e">
        <f t="shared" si="8"/>
        <v>#N/A</v>
      </c>
      <c r="K306" s="70" t="e">
        <f t="shared" si="8"/>
        <v>#N/A</v>
      </c>
      <c r="L306" s="70" t="e">
        <f t="shared" si="8"/>
        <v>#N/A</v>
      </c>
      <c r="M306" s="70" t="e">
        <f t="shared" si="8"/>
        <v>#N/A</v>
      </c>
      <c r="N306" s="70" t="e">
        <f t="shared" si="8"/>
        <v>#N/A</v>
      </c>
      <c r="O306" s="67">
        <f t="shared" ref="O306:AD306" si="9">((SUM(O231:O305))/210)*350</f>
        <v>409716.66666666669</v>
      </c>
      <c r="P306" s="67">
        <f t="shared" si="9"/>
        <v>360169.44444444438</v>
      </c>
      <c r="Q306" s="67">
        <f t="shared" si="9"/>
        <v>388075.00000000012</v>
      </c>
      <c r="R306" s="67">
        <f t="shared" si="9"/>
        <v>313322.22222222231</v>
      </c>
      <c r="S306" s="67">
        <f t="shared" si="9"/>
        <v>322402.77777777775</v>
      </c>
      <c r="T306" s="67">
        <f t="shared" si="9"/>
        <v>335022.22222222219</v>
      </c>
      <c r="U306" s="67">
        <f t="shared" si="9"/>
        <v>286038.88888888882</v>
      </c>
      <c r="V306" s="67">
        <f t="shared" si="9"/>
        <v>308197.22222222231</v>
      </c>
      <c r="W306" s="67">
        <f t="shared" si="9"/>
        <v>342272.22222222236</v>
      </c>
      <c r="X306" s="67">
        <f t="shared" si="9"/>
        <v>377702.77777777787</v>
      </c>
      <c r="Y306" s="67">
        <f t="shared" si="9"/>
        <v>367738.88888888882</v>
      </c>
      <c r="Z306" s="67">
        <f t="shared" si="9"/>
        <v>357674.99999999994</v>
      </c>
      <c r="AA306" s="67">
        <f t="shared" si="9"/>
        <v>402186.11111111124</v>
      </c>
      <c r="AB306" s="67">
        <f t="shared" si="9"/>
        <v>356119.4444444445</v>
      </c>
      <c r="AC306" s="67">
        <f t="shared" si="9"/>
        <v>380388.88888888882</v>
      </c>
      <c r="AD306" s="67">
        <f t="shared" si="9"/>
        <v>303658.33333333326</v>
      </c>
      <c r="AE306" s="70" t="e">
        <f t="shared" ref="AE306:AO306" si="10">SUM(AE231:AE305)</f>
        <v>#N/A</v>
      </c>
      <c r="AF306" s="70" t="e">
        <f t="shared" si="10"/>
        <v>#N/A</v>
      </c>
      <c r="AG306" s="70" t="e">
        <f t="shared" si="10"/>
        <v>#N/A</v>
      </c>
      <c r="AH306" s="70" t="e">
        <f t="shared" si="10"/>
        <v>#N/A</v>
      </c>
      <c r="AI306" s="70" t="e">
        <f t="shared" si="10"/>
        <v>#N/A</v>
      </c>
      <c r="AJ306" s="70" t="e">
        <f t="shared" si="10"/>
        <v>#N/A</v>
      </c>
      <c r="AK306" s="70" t="e">
        <f t="shared" si="10"/>
        <v>#N/A</v>
      </c>
      <c r="AL306" s="70" t="e">
        <f t="shared" si="10"/>
        <v>#N/A</v>
      </c>
      <c r="AM306" s="70" t="e">
        <f t="shared" si="10"/>
        <v>#N/A</v>
      </c>
      <c r="AN306" s="70" t="e">
        <f t="shared" si="10"/>
        <v>#N/A</v>
      </c>
      <c r="AO306" s="70" t="e">
        <f t="shared" si="10"/>
        <v>#N/A</v>
      </c>
      <c r="AP306" s="71"/>
    </row>
    <row r="307" spans="2:42" x14ac:dyDescent="0.25">
      <c r="B307" s="64"/>
      <c r="C307" s="65" t="s">
        <v>641</v>
      </c>
      <c r="D307" s="66" t="s">
        <v>769</v>
      </c>
      <c r="E307" s="67" t="s">
        <v>642</v>
      </c>
      <c r="F307" s="68" t="e">
        <f>NA()</f>
        <v>#N/A</v>
      </c>
      <c r="G307" s="68" t="e">
        <f>NA()</f>
        <v>#N/A</v>
      </c>
      <c r="H307" s="68" t="e">
        <f>NA()</f>
        <v>#N/A</v>
      </c>
      <c r="I307" s="68" t="e">
        <f>NA()</f>
        <v>#N/A</v>
      </c>
      <c r="J307" s="68" t="e">
        <f>NA()</f>
        <v>#N/A</v>
      </c>
      <c r="K307" s="68" t="e">
        <f>NA()</f>
        <v>#N/A</v>
      </c>
      <c r="L307" s="68" t="e">
        <f>NA()</f>
        <v>#N/A</v>
      </c>
      <c r="M307" s="68" t="e">
        <f>NA()</f>
        <v>#N/A</v>
      </c>
      <c r="N307" s="68" t="e">
        <f>NA()</f>
        <v>#N/A</v>
      </c>
      <c r="O307" s="67">
        <v>1486.6666666666667</v>
      </c>
      <c r="P307" s="67">
        <v>1331.6666666666665</v>
      </c>
      <c r="Q307" s="67">
        <v>1653.3333333333333</v>
      </c>
      <c r="R307" s="67">
        <v>1226.6666666666667</v>
      </c>
      <c r="S307" s="67">
        <v>1181.6666666666667</v>
      </c>
      <c r="T307" s="67">
        <v>1126.6666666666667</v>
      </c>
      <c r="U307" s="67">
        <v>1110</v>
      </c>
      <c r="V307" s="67">
        <v>1098.3333333333333</v>
      </c>
      <c r="W307" s="67">
        <v>1173.3333333333333</v>
      </c>
      <c r="X307" s="67">
        <v>1178.3333333333333</v>
      </c>
      <c r="Y307" s="67">
        <v>1178.3333333333333</v>
      </c>
      <c r="Z307" s="67">
        <v>1205</v>
      </c>
      <c r="AA307" s="67">
        <v>1250</v>
      </c>
      <c r="AB307" s="67">
        <v>1173.3333333333333</v>
      </c>
      <c r="AC307" s="67">
        <v>1145</v>
      </c>
      <c r="AD307" s="67">
        <v>1026.6666666666665</v>
      </c>
      <c r="AE307" s="68" t="e">
        <f>NA()</f>
        <v>#N/A</v>
      </c>
      <c r="AF307" s="68" t="e">
        <f>NA()</f>
        <v>#N/A</v>
      </c>
      <c r="AG307" s="68" t="e">
        <f>NA()</f>
        <v>#N/A</v>
      </c>
      <c r="AH307" s="68" t="e">
        <f>NA()</f>
        <v>#N/A</v>
      </c>
      <c r="AI307" s="68" t="e">
        <f>NA()</f>
        <v>#N/A</v>
      </c>
      <c r="AJ307" s="68" t="e">
        <f>NA()</f>
        <v>#N/A</v>
      </c>
      <c r="AK307" s="68" t="e">
        <f>NA()</f>
        <v>#N/A</v>
      </c>
      <c r="AL307" s="68" t="e">
        <f>NA()</f>
        <v>#N/A</v>
      </c>
      <c r="AM307" s="68" t="e">
        <f>NA()</f>
        <v>#N/A</v>
      </c>
      <c r="AN307" s="68" t="e">
        <f>NA()</f>
        <v>#N/A</v>
      </c>
      <c r="AO307" s="68" t="e">
        <f>NA()</f>
        <v>#N/A</v>
      </c>
      <c r="AP307" s="63"/>
    </row>
    <row r="308" spans="2:42" x14ac:dyDescent="0.25">
      <c r="B308" s="64"/>
      <c r="C308" s="65"/>
      <c r="D308" s="66" t="s">
        <v>345</v>
      </c>
      <c r="E308" s="67" t="s">
        <v>643</v>
      </c>
      <c r="F308" s="68" t="e">
        <f>NA()</f>
        <v>#N/A</v>
      </c>
      <c r="G308" s="68" t="e">
        <f>NA()</f>
        <v>#N/A</v>
      </c>
      <c r="H308" s="68" t="e">
        <f>NA()</f>
        <v>#N/A</v>
      </c>
      <c r="I308" s="68" t="e">
        <f>NA()</f>
        <v>#N/A</v>
      </c>
      <c r="J308" s="68" t="e">
        <f>NA()</f>
        <v>#N/A</v>
      </c>
      <c r="K308" s="68" t="e">
        <f>NA()</f>
        <v>#N/A</v>
      </c>
      <c r="L308" s="68" t="e">
        <f>NA()</f>
        <v>#N/A</v>
      </c>
      <c r="M308" s="68" t="e">
        <f>NA()</f>
        <v>#N/A</v>
      </c>
      <c r="N308" s="68" t="e">
        <f>NA()</f>
        <v>#N/A</v>
      </c>
      <c r="O308" s="67">
        <v>700</v>
      </c>
      <c r="P308" s="67">
        <v>471.66666666666669</v>
      </c>
      <c r="Q308" s="67">
        <v>340</v>
      </c>
      <c r="R308" s="67">
        <v>359.99999999999994</v>
      </c>
      <c r="S308" s="67">
        <v>493.33333333333337</v>
      </c>
      <c r="T308" s="67">
        <v>501.66666666666669</v>
      </c>
      <c r="U308" s="67">
        <v>541.66666666666663</v>
      </c>
      <c r="V308" s="67">
        <v>618.33333333333326</v>
      </c>
      <c r="W308" s="67">
        <v>719.99999999999989</v>
      </c>
      <c r="X308" s="67">
        <v>961.66666666666663</v>
      </c>
      <c r="Y308" s="67">
        <v>860</v>
      </c>
      <c r="Z308" s="67">
        <v>685</v>
      </c>
      <c r="AA308" s="67">
        <v>613.33333333333337</v>
      </c>
      <c r="AB308" s="67">
        <v>516.66666666666674</v>
      </c>
      <c r="AC308" s="67">
        <v>455</v>
      </c>
      <c r="AD308" s="67">
        <v>433.33333333333337</v>
      </c>
      <c r="AE308" s="68" t="e">
        <f>NA()</f>
        <v>#N/A</v>
      </c>
      <c r="AF308" s="68" t="e">
        <f>NA()</f>
        <v>#N/A</v>
      </c>
      <c r="AG308" s="68" t="e">
        <f>NA()</f>
        <v>#N/A</v>
      </c>
      <c r="AH308" s="68" t="e">
        <f>NA()</f>
        <v>#N/A</v>
      </c>
      <c r="AI308" s="68" t="e">
        <f>NA()</f>
        <v>#N/A</v>
      </c>
      <c r="AJ308" s="68" t="e">
        <f>NA()</f>
        <v>#N/A</v>
      </c>
      <c r="AK308" s="68" t="e">
        <f>NA()</f>
        <v>#N/A</v>
      </c>
      <c r="AL308" s="68" t="e">
        <f>NA()</f>
        <v>#N/A</v>
      </c>
      <c r="AM308" s="68" t="e">
        <f>NA()</f>
        <v>#N/A</v>
      </c>
      <c r="AN308" s="68" t="e">
        <f>NA()</f>
        <v>#N/A</v>
      </c>
      <c r="AO308" s="68" t="e">
        <f>NA()</f>
        <v>#N/A</v>
      </c>
      <c r="AP308" s="63"/>
    </row>
    <row r="309" spans="2:42" x14ac:dyDescent="0.25">
      <c r="B309" s="64"/>
      <c r="C309" s="65"/>
      <c r="D309" s="66" t="s">
        <v>777</v>
      </c>
      <c r="E309" s="67" t="s">
        <v>644</v>
      </c>
      <c r="F309" s="68" t="e">
        <f>NA()</f>
        <v>#N/A</v>
      </c>
      <c r="G309" s="68" t="e">
        <f>NA()</f>
        <v>#N/A</v>
      </c>
      <c r="H309" s="68" t="e">
        <f>NA()</f>
        <v>#N/A</v>
      </c>
      <c r="I309" s="68" t="e">
        <f>NA()</f>
        <v>#N/A</v>
      </c>
      <c r="J309" s="68" t="e">
        <f>NA()</f>
        <v>#N/A</v>
      </c>
      <c r="K309" s="68" t="e">
        <f>NA()</f>
        <v>#N/A</v>
      </c>
      <c r="L309" s="68" t="e">
        <f>NA()</f>
        <v>#N/A</v>
      </c>
      <c r="M309" s="68" t="e">
        <f>NA()</f>
        <v>#N/A</v>
      </c>
      <c r="N309" s="68" t="e">
        <f>NA()</f>
        <v>#N/A</v>
      </c>
      <c r="O309" s="67">
        <v>7391.666666666667</v>
      </c>
      <c r="P309" s="67">
        <v>7101.666666666667</v>
      </c>
      <c r="Q309" s="67">
        <v>7515</v>
      </c>
      <c r="R309" s="67">
        <v>6376.6666666666661</v>
      </c>
      <c r="S309" s="67">
        <v>6546.666666666667</v>
      </c>
      <c r="T309" s="67">
        <v>6603.3333333333339</v>
      </c>
      <c r="U309" s="67">
        <v>5355</v>
      </c>
      <c r="V309" s="67">
        <v>6256.666666666667</v>
      </c>
      <c r="W309" s="67">
        <v>6736.6666666666661</v>
      </c>
      <c r="X309" s="67">
        <v>7753.333333333333</v>
      </c>
      <c r="Y309" s="67">
        <v>7178.333333333333</v>
      </c>
      <c r="Z309" s="67">
        <v>7829.9999999999991</v>
      </c>
      <c r="AA309" s="67">
        <v>8870</v>
      </c>
      <c r="AB309" s="67">
        <v>7291.6666666666661</v>
      </c>
      <c r="AC309" s="67">
        <v>7876.666666666667</v>
      </c>
      <c r="AD309" s="67">
        <v>6336.666666666667</v>
      </c>
      <c r="AE309" s="68" t="e">
        <f>NA()</f>
        <v>#N/A</v>
      </c>
      <c r="AF309" s="68" t="e">
        <f>NA()</f>
        <v>#N/A</v>
      </c>
      <c r="AG309" s="68" t="e">
        <f>NA()</f>
        <v>#N/A</v>
      </c>
      <c r="AH309" s="68" t="e">
        <f>NA()</f>
        <v>#N/A</v>
      </c>
      <c r="AI309" s="68" t="e">
        <f>NA()</f>
        <v>#N/A</v>
      </c>
      <c r="AJ309" s="68" t="e">
        <f>NA()</f>
        <v>#N/A</v>
      </c>
      <c r="AK309" s="68" t="e">
        <f>NA()</f>
        <v>#N/A</v>
      </c>
      <c r="AL309" s="68" t="e">
        <f>NA()</f>
        <v>#N/A</v>
      </c>
      <c r="AM309" s="68" t="e">
        <f>NA()</f>
        <v>#N/A</v>
      </c>
      <c r="AN309" s="68" t="e">
        <f>NA()</f>
        <v>#N/A</v>
      </c>
      <c r="AO309" s="68" t="e">
        <f>NA()</f>
        <v>#N/A</v>
      </c>
      <c r="AP309" s="63"/>
    </row>
    <row r="310" spans="2:42" x14ac:dyDescent="0.25">
      <c r="B310" s="64"/>
      <c r="C310" s="65"/>
      <c r="D310" s="66" t="s">
        <v>776</v>
      </c>
      <c r="E310" s="67" t="s">
        <v>645</v>
      </c>
      <c r="F310" s="68" t="e">
        <f>NA()</f>
        <v>#N/A</v>
      </c>
      <c r="G310" s="68" t="e">
        <f>NA()</f>
        <v>#N/A</v>
      </c>
      <c r="H310" s="68" t="e">
        <f>NA()</f>
        <v>#N/A</v>
      </c>
      <c r="I310" s="68" t="e">
        <f>NA()</f>
        <v>#N/A</v>
      </c>
      <c r="J310" s="68" t="e">
        <f>NA()</f>
        <v>#N/A</v>
      </c>
      <c r="K310" s="68" t="e">
        <f>NA()</f>
        <v>#N/A</v>
      </c>
      <c r="L310" s="68" t="e">
        <f>NA()</f>
        <v>#N/A</v>
      </c>
      <c r="M310" s="68" t="e">
        <f>NA()</f>
        <v>#N/A</v>
      </c>
      <c r="N310" s="68" t="e">
        <f>NA()</f>
        <v>#N/A</v>
      </c>
      <c r="O310" s="67">
        <v>7805</v>
      </c>
      <c r="P310" s="67">
        <v>7180.0000000000009</v>
      </c>
      <c r="Q310" s="67">
        <v>7410</v>
      </c>
      <c r="R310" s="67">
        <v>6128.333333333333</v>
      </c>
      <c r="S310" s="67">
        <v>6835</v>
      </c>
      <c r="T310" s="67">
        <v>6751.666666666667</v>
      </c>
      <c r="U310" s="67">
        <v>5350</v>
      </c>
      <c r="V310" s="67">
        <v>5345</v>
      </c>
      <c r="W310" s="67">
        <v>5926.666666666667</v>
      </c>
      <c r="X310" s="67">
        <v>6480.0000000000009</v>
      </c>
      <c r="Y310" s="67">
        <v>4445</v>
      </c>
      <c r="Z310" s="67">
        <v>3866.6666666666665</v>
      </c>
      <c r="AA310" s="67">
        <v>4178.333333333333</v>
      </c>
      <c r="AB310" s="67">
        <v>3765.0000000000005</v>
      </c>
      <c r="AC310" s="67">
        <v>4766.666666666667</v>
      </c>
      <c r="AD310" s="67">
        <v>3748.333333333333</v>
      </c>
      <c r="AE310" s="68" t="e">
        <f>NA()</f>
        <v>#N/A</v>
      </c>
      <c r="AF310" s="68" t="e">
        <f>NA()</f>
        <v>#N/A</v>
      </c>
      <c r="AG310" s="68" t="e">
        <f>NA()</f>
        <v>#N/A</v>
      </c>
      <c r="AH310" s="68" t="e">
        <f>NA()</f>
        <v>#N/A</v>
      </c>
      <c r="AI310" s="68" t="e">
        <f>NA()</f>
        <v>#N/A</v>
      </c>
      <c r="AJ310" s="68" t="e">
        <f>NA()</f>
        <v>#N/A</v>
      </c>
      <c r="AK310" s="68" t="e">
        <f>NA()</f>
        <v>#N/A</v>
      </c>
      <c r="AL310" s="68" t="e">
        <f>NA()</f>
        <v>#N/A</v>
      </c>
      <c r="AM310" s="68" t="e">
        <f>NA()</f>
        <v>#N/A</v>
      </c>
      <c r="AN310" s="68" t="e">
        <f>NA()</f>
        <v>#N/A</v>
      </c>
      <c r="AO310" s="68" t="e">
        <f>NA()</f>
        <v>#N/A</v>
      </c>
      <c r="AP310" s="63"/>
    </row>
    <row r="311" spans="2:42" x14ac:dyDescent="0.25">
      <c r="B311" s="64"/>
      <c r="C311" s="65"/>
      <c r="D311" s="66" t="s">
        <v>775</v>
      </c>
      <c r="E311" s="67" t="s">
        <v>646</v>
      </c>
      <c r="F311" s="68" t="e">
        <f>NA()</f>
        <v>#N/A</v>
      </c>
      <c r="G311" s="68" t="e">
        <f>NA()</f>
        <v>#N/A</v>
      </c>
      <c r="H311" s="68" t="e">
        <f>NA()</f>
        <v>#N/A</v>
      </c>
      <c r="I311" s="68" t="e">
        <f>NA()</f>
        <v>#N/A</v>
      </c>
      <c r="J311" s="68" t="e">
        <f>NA()</f>
        <v>#N/A</v>
      </c>
      <c r="K311" s="68" t="e">
        <f>NA()</f>
        <v>#N/A</v>
      </c>
      <c r="L311" s="68" t="e">
        <f>NA()</f>
        <v>#N/A</v>
      </c>
      <c r="M311" s="68" t="e">
        <f>NA()</f>
        <v>#N/A</v>
      </c>
      <c r="N311" s="68" t="e">
        <f>NA()</f>
        <v>#N/A</v>
      </c>
      <c r="O311" s="67">
        <v>1335</v>
      </c>
      <c r="P311" s="67">
        <v>988.33333333333337</v>
      </c>
      <c r="Q311" s="67">
        <v>983.33333333333326</v>
      </c>
      <c r="R311" s="67">
        <v>923.33333333333337</v>
      </c>
      <c r="S311" s="67">
        <v>965</v>
      </c>
      <c r="T311" s="67">
        <v>840</v>
      </c>
      <c r="U311" s="67">
        <v>871.66666666666663</v>
      </c>
      <c r="V311" s="67">
        <v>880</v>
      </c>
      <c r="W311" s="67">
        <v>806.66666666666663</v>
      </c>
      <c r="X311" s="67">
        <v>1015</v>
      </c>
      <c r="Y311" s="67">
        <v>1085</v>
      </c>
      <c r="Z311" s="67">
        <v>881.66666666666663</v>
      </c>
      <c r="AA311" s="67">
        <v>921.66666666666663</v>
      </c>
      <c r="AB311" s="67">
        <v>870</v>
      </c>
      <c r="AC311" s="67">
        <v>903.33333333333337</v>
      </c>
      <c r="AD311" s="67">
        <v>828.33333333333337</v>
      </c>
      <c r="AE311" s="68" t="e">
        <f>NA()</f>
        <v>#N/A</v>
      </c>
      <c r="AF311" s="68" t="e">
        <f>NA()</f>
        <v>#N/A</v>
      </c>
      <c r="AG311" s="68" t="e">
        <f>NA()</f>
        <v>#N/A</v>
      </c>
      <c r="AH311" s="68" t="e">
        <f>NA()</f>
        <v>#N/A</v>
      </c>
      <c r="AI311" s="68" t="e">
        <f>NA()</f>
        <v>#N/A</v>
      </c>
      <c r="AJ311" s="68" t="e">
        <f>NA()</f>
        <v>#N/A</v>
      </c>
      <c r="AK311" s="68" t="e">
        <f>NA()</f>
        <v>#N/A</v>
      </c>
      <c r="AL311" s="68" t="e">
        <f>NA()</f>
        <v>#N/A</v>
      </c>
      <c r="AM311" s="68" t="e">
        <f>NA()</f>
        <v>#N/A</v>
      </c>
      <c r="AN311" s="68" t="e">
        <f>NA()</f>
        <v>#N/A</v>
      </c>
      <c r="AO311" s="68" t="e">
        <f>NA()</f>
        <v>#N/A</v>
      </c>
      <c r="AP311" s="63"/>
    </row>
    <row r="312" spans="2:42" x14ac:dyDescent="0.25">
      <c r="B312" s="64"/>
      <c r="C312" s="65"/>
      <c r="D312" s="66" t="s">
        <v>774</v>
      </c>
      <c r="E312" s="67" t="s">
        <v>647</v>
      </c>
      <c r="F312" s="68" t="e">
        <f>NA()</f>
        <v>#N/A</v>
      </c>
      <c r="G312" s="68" t="e">
        <f>NA()</f>
        <v>#N/A</v>
      </c>
      <c r="H312" s="68" t="e">
        <f>NA()</f>
        <v>#N/A</v>
      </c>
      <c r="I312" s="68" t="e">
        <f>NA()</f>
        <v>#N/A</v>
      </c>
      <c r="J312" s="68" t="e">
        <f>NA()</f>
        <v>#N/A</v>
      </c>
      <c r="K312" s="68" t="e">
        <f>NA()</f>
        <v>#N/A</v>
      </c>
      <c r="L312" s="68" t="e">
        <f>NA()</f>
        <v>#N/A</v>
      </c>
      <c r="M312" s="68" t="e">
        <f>NA()</f>
        <v>#N/A</v>
      </c>
      <c r="N312" s="68" t="e">
        <f>NA()</f>
        <v>#N/A</v>
      </c>
      <c r="O312" s="67">
        <v>3238.3333333333335</v>
      </c>
      <c r="P312" s="67">
        <v>3070.0000000000005</v>
      </c>
      <c r="Q312" s="67">
        <v>3125</v>
      </c>
      <c r="R312" s="67">
        <v>2590</v>
      </c>
      <c r="S312" s="67">
        <v>2905.0000000000005</v>
      </c>
      <c r="T312" s="67">
        <v>2793.3333333333335</v>
      </c>
      <c r="U312" s="67">
        <v>2468.3333333333335</v>
      </c>
      <c r="V312" s="67">
        <v>2600</v>
      </c>
      <c r="W312" s="67">
        <v>2893.3333333333335</v>
      </c>
      <c r="X312" s="67">
        <v>3313.3333333333335</v>
      </c>
      <c r="Y312" s="67">
        <v>3088.3333333333335</v>
      </c>
      <c r="Z312" s="67">
        <v>3193.333333333333</v>
      </c>
      <c r="AA312" s="67">
        <v>3256.666666666667</v>
      </c>
      <c r="AB312" s="67">
        <v>2670</v>
      </c>
      <c r="AC312" s="67">
        <v>2896.666666666667</v>
      </c>
      <c r="AD312" s="67">
        <v>2223.333333333333</v>
      </c>
      <c r="AE312" s="68" t="e">
        <f>NA()</f>
        <v>#N/A</v>
      </c>
      <c r="AF312" s="68" t="e">
        <f>NA()</f>
        <v>#N/A</v>
      </c>
      <c r="AG312" s="68" t="e">
        <f>NA()</f>
        <v>#N/A</v>
      </c>
      <c r="AH312" s="68" t="e">
        <f>NA()</f>
        <v>#N/A</v>
      </c>
      <c r="AI312" s="68" t="e">
        <f>NA()</f>
        <v>#N/A</v>
      </c>
      <c r="AJ312" s="68" t="e">
        <f>NA()</f>
        <v>#N/A</v>
      </c>
      <c r="AK312" s="68" t="e">
        <f>NA()</f>
        <v>#N/A</v>
      </c>
      <c r="AL312" s="68" t="e">
        <f>NA()</f>
        <v>#N/A</v>
      </c>
      <c r="AM312" s="68" t="e">
        <f>NA()</f>
        <v>#N/A</v>
      </c>
      <c r="AN312" s="68" t="e">
        <f>NA()</f>
        <v>#N/A</v>
      </c>
      <c r="AO312" s="68" t="e">
        <f>NA()</f>
        <v>#N/A</v>
      </c>
      <c r="AP312" s="63"/>
    </row>
    <row r="313" spans="2:42" x14ac:dyDescent="0.25">
      <c r="B313" s="64"/>
      <c r="C313" s="65"/>
      <c r="D313" s="66" t="s">
        <v>363</v>
      </c>
      <c r="E313" s="67" t="s">
        <v>648</v>
      </c>
      <c r="F313" s="68" t="e">
        <f>NA()</f>
        <v>#N/A</v>
      </c>
      <c r="G313" s="68" t="e">
        <f>NA()</f>
        <v>#N/A</v>
      </c>
      <c r="H313" s="68" t="e">
        <f>NA()</f>
        <v>#N/A</v>
      </c>
      <c r="I313" s="68" t="e">
        <f>NA()</f>
        <v>#N/A</v>
      </c>
      <c r="J313" s="68" t="e">
        <f>NA()</f>
        <v>#N/A</v>
      </c>
      <c r="K313" s="68" t="e">
        <f>NA()</f>
        <v>#N/A</v>
      </c>
      <c r="L313" s="68" t="e">
        <f>NA()</f>
        <v>#N/A</v>
      </c>
      <c r="M313" s="68" t="e">
        <f>NA()</f>
        <v>#N/A</v>
      </c>
      <c r="N313" s="68" t="e">
        <f>NA()</f>
        <v>#N/A</v>
      </c>
      <c r="O313" s="67">
        <v>5295</v>
      </c>
      <c r="P313" s="67">
        <v>4446.6666666666661</v>
      </c>
      <c r="Q313" s="67">
        <v>5556.666666666667</v>
      </c>
      <c r="R313" s="67">
        <v>4235</v>
      </c>
      <c r="S313" s="67">
        <v>4933.333333333333</v>
      </c>
      <c r="T313" s="67">
        <v>4650</v>
      </c>
      <c r="U313" s="67">
        <v>3525</v>
      </c>
      <c r="V313" s="67">
        <v>4328.3333333333339</v>
      </c>
      <c r="W313" s="67">
        <v>4715</v>
      </c>
      <c r="X313" s="67">
        <v>5415</v>
      </c>
      <c r="Y313" s="67">
        <v>5400</v>
      </c>
      <c r="Z313" s="67">
        <v>5403.333333333333</v>
      </c>
      <c r="AA313" s="67">
        <v>5633.333333333333</v>
      </c>
      <c r="AB313" s="67">
        <v>5290</v>
      </c>
      <c r="AC313" s="67">
        <v>5765</v>
      </c>
      <c r="AD313" s="67">
        <v>4713.333333333333</v>
      </c>
      <c r="AE313" s="68" t="e">
        <f>NA()</f>
        <v>#N/A</v>
      </c>
      <c r="AF313" s="68" t="e">
        <f>NA()</f>
        <v>#N/A</v>
      </c>
      <c r="AG313" s="68" t="e">
        <f>NA()</f>
        <v>#N/A</v>
      </c>
      <c r="AH313" s="68" t="e">
        <f>NA()</f>
        <v>#N/A</v>
      </c>
      <c r="AI313" s="68" t="e">
        <f>NA()</f>
        <v>#N/A</v>
      </c>
      <c r="AJ313" s="68" t="e">
        <f>NA()</f>
        <v>#N/A</v>
      </c>
      <c r="AK313" s="68" t="e">
        <f>NA()</f>
        <v>#N/A</v>
      </c>
      <c r="AL313" s="68" t="e">
        <f>NA()</f>
        <v>#N/A</v>
      </c>
      <c r="AM313" s="68" t="e">
        <f>NA()</f>
        <v>#N/A</v>
      </c>
      <c r="AN313" s="68" t="e">
        <f>NA()</f>
        <v>#N/A</v>
      </c>
      <c r="AO313" s="68" t="e">
        <f>NA()</f>
        <v>#N/A</v>
      </c>
      <c r="AP313" s="63"/>
    </row>
    <row r="314" spans="2:42" x14ac:dyDescent="0.25">
      <c r="B314" s="64"/>
      <c r="C314" s="65"/>
      <c r="D314" s="66" t="s">
        <v>773</v>
      </c>
      <c r="E314" s="67" t="s">
        <v>649</v>
      </c>
      <c r="F314" s="68" t="e">
        <f>NA()</f>
        <v>#N/A</v>
      </c>
      <c r="G314" s="68" t="e">
        <f>NA()</f>
        <v>#N/A</v>
      </c>
      <c r="H314" s="68" t="e">
        <f>NA()</f>
        <v>#N/A</v>
      </c>
      <c r="I314" s="68" t="e">
        <f>NA()</f>
        <v>#N/A</v>
      </c>
      <c r="J314" s="68" t="e">
        <f>NA()</f>
        <v>#N/A</v>
      </c>
      <c r="K314" s="68" t="e">
        <f>NA()</f>
        <v>#N/A</v>
      </c>
      <c r="L314" s="68" t="e">
        <f>NA()</f>
        <v>#N/A</v>
      </c>
      <c r="M314" s="68" t="e">
        <f>NA()</f>
        <v>#N/A</v>
      </c>
      <c r="N314" s="68" t="e">
        <f>NA()</f>
        <v>#N/A</v>
      </c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8" t="e">
        <f>NA()</f>
        <v>#N/A</v>
      </c>
      <c r="AF314" s="68" t="e">
        <f>NA()</f>
        <v>#N/A</v>
      </c>
      <c r="AG314" s="68" t="e">
        <f>NA()</f>
        <v>#N/A</v>
      </c>
      <c r="AH314" s="68" t="e">
        <f>NA()</f>
        <v>#N/A</v>
      </c>
      <c r="AI314" s="68" t="e">
        <f>NA()</f>
        <v>#N/A</v>
      </c>
      <c r="AJ314" s="68" t="e">
        <f>NA()</f>
        <v>#N/A</v>
      </c>
      <c r="AK314" s="68" t="e">
        <f>NA()</f>
        <v>#N/A</v>
      </c>
      <c r="AL314" s="68" t="e">
        <f>NA()</f>
        <v>#N/A</v>
      </c>
      <c r="AM314" s="68" t="e">
        <f>NA()</f>
        <v>#N/A</v>
      </c>
      <c r="AN314" s="68" t="e">
        <f>NA()</f>
        <v>#N/A</v>
      </c>
      <c r="AO314" s="68" t="e">
        <f>NA()</f>
        <v>#N/A</v>
      </c>
      <c r="AP314" s="63"/>
    </row>
    <row r="315" spans="2:42" x14ac:dyDescent="0.25">
      <c r="B315" s="64"/>
      <c r="C315" s="65"/>
      <c r="D315" s="66" t="s">
        <v>365</v>
      </c>
      <c r="E315" s="67" t="s">
        <v>650</v>
      </c>
      <c r="F315" s="68" t="e">
        <f>NA()</f>
        <v>#N/A</v>
      </c>
      <c r="G315" s="68" t="e">
        <f>NA()</f>
        <v>#N/A</v>
      </c>
      <c r="H315" s="68" t="e">
        <f>NA()</f>
        <v>#N/A</v>
      </c>
      <c r="I315" s="68" t="e">
        <f>NA()</f>
        <v>#N/A</v>
      </c>
      <c r="J315" s="68" t="e">
        <f>NA()</f>
        <v>#N/A</v>
      </c>
      <c r="K315" s="68" t="e">
        <f>NA()</f>
        <v>#N/A</v>
      </c>
      <c r="L315" s="68" t="e">
        <f>NA()</f>
        <v>#N/A</v>
      </c>
      <c r="M315" s="68" t="e">
        <f>NA()</f>
        <v>#N/A</v>
      </c>
      <c r="N315" s="68" t="e">
        <f>NA()</f>
        <v>#N/A</v>
      </c>
      <c r="O315" s="67">
        <v>2260</v>
      </c>
      <c r="P315" s="67">
        <v>1573.3333333333333</v>
      </c>
      <c r="Q315" s="67">
        <v>1410</v>
      </c>
      <c r="R315" s="67">
        <v>1198.3333333333333</v>
      </c>
      <c r="S315" s="67">
        <v>1261.6666666666667</v>
      </c>
      <c r="T315" s="67">
        <v>1370</v>
      </c>
      <c r="U315" s="67">
        <v>928.33333333333326</v>
      </c>
      <c r="V315" s="67">
        <v>1136.6666666666667</v>
      </c>
      <c r="W315" s="67">
        <v>1188.3333333333333</v>
      </c>
      <c r="X315" s="67">
        <v>1346.6666666666667</v>
      </c>
      <c r="Y315" s="67">
        <v>1533.3333333333335</v>
      </c>
      <c r="Z315" s="67">
        <v>1878.3333333333333</v>
      </c>
      <c r="AA315" s="67">
        <v>2113.3333333333335</v>
      </c>
      <c r="AB315" s="67">
        <v>2103.3333333333335</v>
      </c>
      <c r="AC315" s="67">
        <v>2106.6666666666665</v>
      </c>
      <c r="AD315" s="67">
        <v>1516.6666666666665</v>
      </c>
      <c r="AE315" s="68" t="e">
        <f>NA()</f>
        <v>#N/A</v>
      </c>
      <c r="AF315" s="68" t="e">
        <f>NA()</f>
        <v>#N/A</v>
      </c>
      <c r="AG315" s="68" t="e">
        <f>NA()</f>
        <v>#N/A</v>
      </c>
      <c r="AH315" s="68" t="e">
        <f>NA()</f>
        <v>#N/A</v>
      </c>
      <c r="AI315" s="68" t="e">
        <f>NA()</f>
        <v>#N/A</v>
      </c>
      <c r="AJ315" s="68" t="e">
        <f>NA()</f>
        <v>#N/A</v>
      </c>
      <c r="AK315" s="68" t="e">
        <f>NA()</f>
        <v>#N/A</v>
      </c>
      <c r="AL315" s="68" t="e">
        <f>NA()</f>
        <v>#N/A</v>
      </c>
      <c r="AM315" s="68" t="e">
        <f>NA()</f>
        <v>#N/A</v>
      </c>
      <c r="AN315" s="68" t="e">
        <f>NA()</f>
        <v>#N/A</v>
      </c>
      <c r="AO315" s="68" t="e">
        <f>NA()</f>
        <v>#N/A</v>
      </c>
      <c r="AP315" s="63"/>
    </row>
    <row r="316" spans="2:42" x14ac:dyDescent="0.25">
      <c r="B316" s="64"/>
      <c r="C316" s="65"/>
      <c r="D316" s="66" t="s">
        <v>772</v>
      </c>
      <c r="E316" s="67" t="s">
        <v>651</v>
      </c>
      <c r="F316" s="68" t="e">
        <f>NA()</f>
        <v>#N/A</v>
      </c>
      <c r="G316" s="68" t="e">
        <f>NA()</f>
        <v>#N/A</v>
      </c>
      <c r="H316" s="68" t="e">
        <f>NA()</f>
        <v>#N/A</v>
      </c>
      <c r="I316" s="68" t="e">
        <f>NA()</f>
        <v>#N/A</v>
      </c>
      <c r="J316" s="68" t="e">
        <f>NA()</f>
        <v>#N/A</v>
      </c>
      <c r="K316" s="68" t="e">
        <f>NA()</f>
        <v>#N/A</v>
      </c>
      <c r="L316" s="68" t="e">
        <f>NA()</f>
        <v>#N/A</v>
      </c>
      <c r="M316" s="68" t="e">
        <f>NA()</f>
        <v>#N/A</v>
      </c>
      <c r="N316" s="68" t="e">
        <f>NA()</f>
        <v>#N/A</v>
      </c>
      <c r="O316" s="67">
        <v>4303.3333333333339</v>
      </c>
      <c r="P316" s="67">
        <v>3548.333333333333</v>
      </c>
      <c r="Q316" s="67">
        <v>3503.3333333333335</v>
      </c>
      <c r="R316" s="67">
        <v>3163.3333333333335</v>
      </c>
      <c r="S316" s="67">
        <v>3270</v>
      </c>
      <c r="T316" s="67">
        <v>3285</v>
      </c>
      <c r="U316" s="67">
        <v>2696.6666666666665</v>
      </c>
      <c r="V316" s="67">
        <v>3415.0000000000005</v>
      </c>
      <c r="W316" s="67">
        <v>3676.6666666666665</v>
      </c>
      <c r="X316" s="67">
        <v>3766.666666666667</v>
      </c>
      <c r="Y316" s="67">
        <v>3986.666666666667</v>
      </c>
      <c r="Z316" s="67">
        <v>3785.0000000000005</v>
      </c>
      <c r="AA316" s="67">
        <v>3975</v>
      </c>
      <c r="AB316" s="67">
        <v>3409.9999999999995</v>
      </c>
      <c r="AC316" s="67">
        <v>3491.6666666666665</v>
      </c>
      <c r="AD316" s="67">
        <v>2878.333333333333</v>
      </c>
      <c r="AE316" s="68" t="e">
        <f>NA()</f>
        <v>#N/A</v>
      </c>
      <c r="AF316" s="68" t="e">
        <f>NA()</f>
        <v>#N/A</v>
      </c>
      <c r="AG316" s="68" t="e">
        <f>NA()</f>
        <v>#N/A</v>
      </c>
      <c r="AH316" s="68" t="e">
        <f>NA()</f>
        <v>#N/A</v>
      </c>
      <c r="AI316" s="68" t="e">
        <f>NA()</f>
        <v>#N/A</v>
      </c>
      <c r="AJ316" s="68" t="e">
        <f>NA()</f>
        <v>#N/A</v>
      </c>
      <c r="AK316" s="68" t="e">
        <f>NA()</f>
        <v>#N/A</v>
      </c>
      <c r="AL316" s="68" t="e">
        <f>NA()</f>
        <v>#N/A</v>
      </c>
      <c r="AM316" s="68" t="e">
        <f>NA()</f>
        <v>#N/A</v>
      </c>
      <c r="AN316" s="68" t="e">
        <f>NA()</f>
        <v>#N/A</v>
      </c>
      <c r="AO316" s="68" t="e">
        <f>NA()</f>
        <v>#N/A</v>
      </c>
      <c r="AP316" s="63"/>
    </row>
    <row r="317" spans="2:42" x14ac:dyDescent="0.25">
      <c r="B317" s="64"/>
      <c r="C317" s="65"/>
      <c r="D317" s="66" t="s">
        <v>339</v>
      </c>
      <c r="E317" s="67" t="s">
        <v>652</v>
      </c>
      <c r="F317" s="68" t="e">
        <f>NA()</f>
        <v>#N/A</v>
      </c>
      <c r="G317" s="68" t="e">
        <f>NA()</f>
        <v>#N/A</v>
      </c>
      <c r="H317" s="68" t="e">
        <f>NA()</f>
        <v>#N/A</v>
      </c>
      <c r="I317" s="68" t="e">
        <f>NA()</f>
        <v>#N/A</v>
      </c>
      <c r="J317" s="68" t="e">
        <f>NA()</f>
        <v>#N/A</v>
      </c>
      <c r="K317" s="68" t="e">
        <f>NA()</f>
        <v>#N/A</v>
      </c>
      <c r="L317" s="68" t="e">
        <f>NA()</f>
        <v>#N/A</v>
      </c>
      <c r="M317" s="68" t="e">
        <f>NA()</f>
        <v>#N/A</v>
      </c>
      <c r="N317" s="68" t="e">
        <f>NA()</f>
        <v>#N/A</v>
      </c>
      <c r="O317" s="67">
        <v>2868.333333333333</v>
      </c>
      <c r="P317" s="67">
        <v>2516.6666666666665</v>
      </c>
      <c r="Q317" s="67">
        <v>2576.6666666666665</v>
      </c>
      <c r="R317" s="67">
        <v>1981.6666666666667</v>
      </c>
      <c r="S317" s="67">
        <v>2176.6666666666665</v>
      </c>
      <c r="T317" s="67">
        <v>2303.333333333333</v>
      </c>
      <c r="U317" s="67">
        <v>1865</v>
      </c>
      <c r="V317" s="67">
        <v>2220</v>
      </c>
      <c r="W317" s="67">
        <v>2813.3333333333335</v>
      </c>
      <c r="X317" s="67">
        <v>2953.3333333333335</v>
      </c>
      <c r="Y317" s="67">
        <v>3185</v>
      </c>
      <c r="Z317" s="67">
        <v>2930</v>
      </c>
      <c r="AA317" s="67">
        <v>2811.6666666666665</v>
      </c>
      <c r="AB317" s="67">
        <v>3086.666666666667</v>
      </c>
      <c r="AC317" s="67">
        <v>3181.6666666666665</v>
      </c>
      <c r="AD317" s="67">
        <v>2641.6666666666665</v>
      </c>
      <c r="AE317" s="68" t="e">
        <f>NA()</f>
        <v>#N/A</v>
      </c>
      <c r="AF317" s="68" t="e">
        <f>NA()</f>
        <v>#N/A</v>
      </c>
      <c r="AG317" s="68" t="e">
        <f>NA()</f>
        <v>#N/A</v>
      </c>
      <c r="AH317" s="68" t="e">
        <f>NA()</f>
        <v>#N/A</v>
      </c>
      <c r="AI317" s="68" t="e">
        <f>NA()</f>
        <v>#N/A</v>
      </c>
      <c r="AJ317" s="68" t="e">
        <f>NA()</f>
        <v>#N/A</v>
      </c>
      <c r="AK317" s="68" t="e">
        <f>NA()</f>
        <v>#N/A</v>
      </c>
      <c r="AL317" s="68" t="e">
        <f>NA()</f>
        <v>#N/A</v>
      </c>
      <c r="AM317" s="68" t="e">
        <f>NA()</f>
        <v>#N/A</v>
      </c>
      <c r="AN317" s="68" t="e">
        <f>NA()</f>
        <v>#N/A</v>
      </c>
      <c r="AO317" s="68" t="e">
        <f>NA()</f>
        <v>#N/A</v>
      </c>
      <c r="AP317" s="63"/>
    </row>
    <row r="318" spans="2:42" x14ac:dyDescent="0.25">
      <c r="B318" s="64"/>
      <c r="C318" s="65"/>
      <c r="D318" s="66" t="s">
        <v>771</v>
      </c>
      <c r="E318" s="67" t="s">
        <v>653</v>
      </c>
      <c r="F318" s="68" t="e">
        <f>NA()</f>
        <v>#N/A</v>
      </c>
      <c r="G318" s="68" t="e">
        <f>NA()</f>
        <v>#N/A</v>
      </c>
      <c r="H318" s="68" t="e">
        <f>NA()</f>
        <v>#N/A</v>
      </c>
      <c r="I318" s="68" t="e">
        <f>NA()</f>
        <v>#N/A</v>
      </c>
      <c r="J318" s="68" t="e">
        <f>NA()</f>
        <v>#N/A</v>
      </c>
      <c r="K318" s="68" t="e">
        <f>NA()</f>
        <v>#N/A</v>
      </c>
      <c r="L318" s="68" t="e">
        <f>NA()</f>
        <v>#N/A</v>
      </c>
      <c r="M318" s="68" t="e">
        <f>NA()</f>
        <v>#N/A</v>
      </c>
      <c r="N318" s="68" t="e">
        <f>NA()</f>
        <v>#N/A</v>
      </c>
      <c r="O318" s="67">
        <v>2048.333333333333</v>
      </c>
      <c r="P318" s="67">
        <v>1521.6666666666665</v>
      </c>
      <c r="Q318" s="67">
        <v>1945</v>
      </c>
      <c r="R318" s="67">
        <v>1415</v>
      </c>
      <c r="S318" s="67">
        <v>1111.6666666666665</v>
      </c>
      <c r="T318" s="67">
        <v>1386.6666666666667</v>
      </c>
      <c r="U318" s="67">
        <v>1296.6666666666667</v>
      </c>
      <c r="V318" s="67">
        <v>1341.6666666666667</v>
      </c>
      <c r="W318" s="67">
        <v>1363.3333333333333</v>
      </c>
      <c r="X318" s="67">
        <v>1451.6666666666667</v>
      </c>
      <c r="Y318" s="67">
        <v>1770</v>
      </c>
      <c r="Z318" s="67">
        <v>1468.3333333333335</v>
      </c>
      <c r="AA318" s="67">
        <v>1575</v>
      </c>
      <c r="AB318" s="67">
        <v>1451.6666666666667</v>
      </c>
      <c r="AC318" s="67">
        <v>1694.9999999999998</v>
      </c>
      <c r="AD318" s="67">
        <v>1191.6666666666667</v>
      </c>
      <c r="AE318" s="68" t="e">
        <f>NA()</f>
        <v>#N/A</v>
      </c>
      <c r="AF318" s="68" t="e">
        <f>NA()</f>
        <v>#N/A</v>
      </c>
      <c r="AG318" s="68" t="e">
        <f>NA()</f>
        <v>#N/A</v>
      </c>
      <c r="AH318" s="68" t="e">
        <f>NA()</f>
        <v>#N/A</v>
      </c>
      <c r="AI318" s="68" t="e">
        <f>NA()</f>
        <v>#N/A</v>
      </c>
      <c r="AJ318" s="68" t="e">
        <f>NA()</f>
        <v>#N/A</v>
      </c>
      <c r="AK318" s="68" t="e">
        <f>NA()</f>
        <v>#N/A</v>
      </c>
      <c r="AL318" s="68" t="e">
        <f>NA()</f>
        <v>#N/A</v>
      </c>
      <c r="AM318" s="68" t="e">
        <f>NA()</f>
        <v>#N/A</v>
      </c>
      <c r="AN318" s="68" t="e">
        <f>NA()</f>
        <v>#N/A</v>
      </c>
      <c r="AO318" s="68" t="e">
        <f>NA()</f>
        <v>#N/A</v>
      </c>
      <c r="AP318" s="63"/>
    </row>
    <row r="319" spans="2:42" x14ac:dyDescent="0.25">
      <c r="B319" s="64"/>
      <c r="C319" s="65"/>
      <c r="D319" s="66" t="s">
        <v>340</v>
      </c>
      <c r="E319" s="67" t="s">
        <v>654</v>
      </c>
      <c r="F319" s="68" t="e">
        <f>NA()</f>
        <v>#N/A</v>
      </c>
      <c r="G319" s="68" t="e">
        <f>NA()</f>
        <v>#N/A</v>
      </c>
      <c r="H319" s="68" t="e">
        <f>NA()</f>
        <v>#N/A</v>
      </c>
      <c r="I319" s="68" t="e">
        <f>NA()</f>
        <v>#N/A</v>
      </c>
      <c r="J319" s="68" t="e">
        <f>NA()</f>
        <v>#N/A</v>
      </c>
      <c r="K319" s="68" t="e">
        <f>NA()</f>
        <v>#N/A</v>
      </c>
      <c r="L319" s="68" t="e">
        <f>NA()</f>
        <v>#N/A</v>
      </c>
      <c r="M319" s="68" t="e">
        <f>NA()</f>
        <v>#N/A</v>
      </c>
      <c r="N319" s="68" t="e">
        <f>NA()</f>
        <v>#N/A</v>
      </c>
      <c r="O319" s="67">
        <v>3850</v>
      </c>
      <c r="P319" s="67">
        <v>3516.6666666666665</v>
      </c>
      <c r="Q319" s="67">
        <v>4005</v>
      </c>
      <c r="R319" s="67">
        <v>3008.333333333333</v>
      </c>
      <c r="S319" s="67">
        <v>3115</v>
      </c>
      <c r="T319" s="67">
        <v>3386.6666666666665</v>
      </c>
      <c r="U319" s="67">
        <v>2900.0000000000005</v>
      </c>
      <c r="V319" s="67">
        <v>3044.9999999999995</v>
      </c>
      <c r="W319" s="67">
        <v>3261.666666666667</v>
      </c>
      <c r="X319" s="67">
        <v>3705</v>
      </c>
      <c r="Y319" s="67">
        <v>4126.666666666667</v>
      </c>
      <c r="Z319" s="67">
        <v>3441.666666666667</v>
      </c>
      <c r="AA319" s="67">
        <v>4708.333333333333</v>
      </c>
      <c r="AB319" s="67">
        <v>4310</v>
      </c>
      <c r="AC319" s="67">
        <v>4088.333333333333</v>
      </c>
      <c r="AD319" s="67">
        <v>1831.6666666666667</v>
      </c>
      <c r="AE319" s="68" t="e">
        <f>NA()</f>
        <v>#N/A</v>
      </c>
      <c r="AF319" s="68" t="e">
        <f>NA()</f>
        <v>#N/A</v>
      </c>
      <c r="AG319" s="68" t="e">
        <f>NA()</f>
        <v>#N/A</v>
      </c>
      <c r="AH319" s="68" t="e">
        <f>NA()</f>
        <v>#N/A</v>
      </c>
      <c r="AI319" s="68" t="e">
        <f>NA()</f>
        <v>#N/A</v>
      </c>
      <c r="AJ319" s="68" t="e">
        <f>NA()</f>
        <v>#N/A</v>
      </c>
      <c r="AK319" s="68" t="e">
        <f>NA()</f>
        <v>#N/A</v>
      </c>
      <c r="AL319" s="68" t="e">
        <f>NA()</f>
        <v>#N/A</v>
      </c>
      <c r="AM319" s="68" t="e">
        <f>NA()</f>
        <v>#N/A</v>
      </c>
      <c r="AN319" s="68" t="e">
        <f>NA()</f>
        <v>#N/A</v>
      </c>
      <c r="AO319" s="68" t="e">
        <f>NA()</f>
        <v>#N/A</v>
      </c>
      <c r="AP319" s="63"/>
    </row>
    <row r="320" spans="2:42" x14ac:dyDescent="0.25">
      <c r="B320" s="64"/>
      <c r="C320" s="65"/>
      <c r="D320" s="66" t="s">
        <v>770</v>
      </c>
      <c r="E320" s="67" t="s">
        <v>655</v>
      </c>
      <c r="F320" s="68" t="e">
        <f>NA()</f>
        <v>#N/A</v>
      </c>
      <c r="G320" s="68" t="e">
        <f>NA()</f>
        <v>#N/A</v>
      </c>
      <c r="H320" s="68" t="e">
        <f>NA()</f>
        <v>#N/A</v>
      </c>
      <c r="I320" s="68" t="e">
        <f>NA()</f>
        <v>#N/A</v>
      </c>
      <c r="J320" s="68" t="e">
        <f>NA()</f>
        <v>#N/A</v>
      </c>
      <c r="K320" s="68" t="e">
        <f>NA()</f>
        <v>#N/A</v>
      </c>
      <c r="L320" s="68" t="e">
        <f>NA()</f>
        <v>#N/A</v>
      </c>
      <c r="M320" s="68" t="e">
        <f>NA()</f>
        <v>#N/A</v>
      </c>
      <c r="N320" s="68" t="e">
        <f>NA()</f>
        <v>#N/A</v>
      </c>
      <c r="O320" s="67">
        <v>1341.6666666666667</v>
      </c>
      <c r="P320" s="67">
        <v>1043.3333333333333</v>
      </c>
      <c r="Q320" s="67">
        <v>1233.3333333333333</v>
      </c>
      <c r="R320" s="67">
        <v>933.33333333333326</v>
      </c>
      <c r="S320" s="67">
        <v>1201.6666666666665</v>
      </c>
      <c r="T320" s="67">
        <v>1270</v>
      </c>
      <c r="U320" s="67">
        <v>1120</v>
      </c>
      <c r="V320" s="67">
        <v>1103.3333333333333</v>
      </c>
      <c r="W320" s="67">
        <v>1493.3333333333333</v>
      </c>
      <c r="X320" s="67">
        <v>1863.3333333333333</v>
      </c>
      <c r="Y320" s="67">
        <v>1885.0000000000002</v>
      </c>
      <c r="Z320" s="67">
        <v>1506.6666666666665</v>
      </c>
      <c r="AA320" s="67">
        <v>1685</v>
      </c>
      <c r="AB320" s="67">
        <v>1626.6666666666667</v>
      </c>
      <c r="AC320" s="67">
        <v>1623.3333333333335</v>
      </c>
      <c r="AD320" s="67">
        <v>1295</v>
      </c>
      <c r="AE320" s="68" t="e">
        <f>NA()</f>
        <v>#N/A</v>
      </c>
      <c r="AF320" s="68" t="e">
        <f>NA()</f>
        <v>#N/A</v>
      </c>
      <c r="AG320" s="68" t="e">
        <f>NA()</f>
        <v>#N/A</v>
      </c>
      <c r="AH320" s="68" t="e">
        <f>NA()</f>
        <v>#N/A</v>
      </c>
      <c r="AI320" s="68" t="e">
        <f>NA()</f>
        <v>#N/A</v>
      </c>
      <c r="AJ320" s="68" t="e">
        <f>NA()</f>
        <v>#N/A</v>
      </c>
      <c r="AK320" s="68" t="e">
        <f>NA()</f>
        <v>#N/A</v>
      </c>
      <c r="AL320" s="68" t="e">
        <f>NA()</f>
        <v>#N/A</v>
      </c>
      <c r="AM320" s="68" t="e">
        <f>NA()</f>
        <v>#N/A</v>
      </c>
      <c r="AN320" s="68" t="e">
        <f>NA()</f>
        <v>#N/A</v>
      </c>
      <c r="AO320" s="68" t="e">
        <f>NA()</f>
        <v>#N/A</v>
      </c>
      <c r="AP320" s="63"/>
    </row>
    <row r="321" spans="2:42" x14ac:dyDescent="0.25">
      <c r="B321" s="64"/>
      <c r="C321" s="65"/>
      <c r="D321" s="66" t="s">
        <v>341</v>
      </c>
      <c r="E321" s="67" t="s">
        <v>656</v>
      </c>
      <c r="F321" s="68" t="e">
        <f>NA()</f>
        <v>#N/A</v>
      </c>
      <c r="G321" s="68" t="e">
        <f>NA()</f>
        <v>#N/A</v>
      </c>
      <c r="H321" s="68" t="e">
        <f>NA()</f>
        <v>#N/A</v>
      </c>
      <c r="I321" s="68" t="e">
        <f>NA()</f>
        <v>#N/A</v>
      </c>
      <c r="J321" s="68" t="e">
        <f>NA()</f>
        <v>#N/A</v>
      </c>
      <c r="K321" s="68" t="e">
        <f>NA()</f>
        <v>#N/A</v>
      </c>
      <c r="L321" s="68" t="e">
        <f>NA()</f>
        <v>#N/A</v>
      </c>
      <c r="M321" s="68" t="e">
        <f>NA()</f>
        <v>#N/A</v>
      </c>
      <c r="N321" s="68" t="e">
        <f>NA()</f>
        <v>#N/A</v>
      </c>
      <c r="O321" s="67">
        <v>2610</v>
      </c>
      <c r="P321" s="67">
        <v>2146.666666666667</v>
      </c>
      <c r="Q321" s="67">
        <v>2608.3333333333335</v>
      </c>
      <c r="R321" s="67">
        <v>2523.3333333333335</v>
      </c>
      <c r="S321" s="67">
        <v>2676.666666666667</v>
      </c>
      <c r="T321" s="67">
        <v>2463.3333333333335</v>
      </c>
      <c r="U321" s="67">
        <v>2023.3333333333333</v>
      </c>
      <c r="V321" s="67">
        <v>2013.3333333333333</v>
      </c>
      <c r="W321" s="67">
        <v>2335</v>
      </c>
      <c r="X321" s="67">
        <v>2353.3333333333335</v>
      </c>
      <c r="Y321" s="67">
        <v>2120</v>
      </c>
      <c r="Z321" s="67">
        <v>1961.6666666666665</v>
      </c>
      <c r="AA321" s="67">
        <v>2613.3333333333335</v>
      </c>
      <c r="AB321" s="67">
        <v>1959.9999999999998</v>
      </c>
      <c r="AC321" s="67">
        <v>1940</v>
      </c>
      <c r="AD321" s="67">
        <v>1761.6666666666665</v>
      </c>
      <c r="AE321" s="68" t="e">
        <f>NA()</f>
        <v>#N/A</v>
      </c>
      <c r="AF321" s="68" t="e">
        <f>NA()</f>
        <v>#N/A</v>
      </c>
      <c r="AG321" s="68" t="e">
        <f>NA()</f>
        <v>#N/A</v>
      </c>
      <c r="AH321" s="68" t="e">
        <f>NA()</f>
        <v>#N/A</v>
      </c>
      <c r="AI321" s="68" t="e">
        <f>NA()</f>
        <v>#N/A</v>
      </c>
      <c r="AJ321" s="68" t="e">
        <f>NA()</f>
        <v>#N/A</v>
      </c>
      <c r="AK321" s="68" t="e">
        <f>NA()</f>
        <v>#N/A</v>
      </c>
      <c r="AL321" s="68" t="e">
        <f>NA()</f>
        <v>#N/A</v>
      </c>
      <c r="AM321" s="68" t="e">
        <f>NA()</f>
        <v>#N/A</v>
      </c>
      <c r="AN321" s="68" t="e">
        <f>NA()</f>
        <v>#N/A</v>
      </c>
      <c r="AO321" s="68" t="e">
        <f>NA()</f>
        <v>#N/A</v>
      </c>
      <c r="AP321" s="63"/>
    </row>
    <row r="322" spans="2:42" x14ac:dyDescent="0.25">
      <c r="B322" s="64"/>
      <c r="C322" s="65"/>
      <c r="D322" s="66" t="s">
        <v>778</v>
      </c>
      <c r="E322" s="67" t="s">
        <v>657</v>
      </c>
      <c r="F322" s="68" t="e">
        <f>NA()</f>
        <v>#N/A</v>
      </c>
      <c r="G322" s="68" t="e">
        <f>NA()</f>
        <v>#N/A</v>
      </c>
      <c r="H322" s="68" t="e">
        <f>NA()</f>
        <v>#N/A</v>
      </c>
      <c r="I322" s="68" t="e">
        <f>NA()</f>
        <v>#N/A</v>
      </c>
      <c r="J322" s="68" t="e">
        <f>NA()</f>
        <v>#N/A</v>
      </c>
      <c r="K322" s="68" t="e">
        <f>NA()</f>
        <v>#N/A</v>
      </c>
      <c r="L322" s="68" t="e">
        <f>NA()</f>
        <v>#N/A</v>
      </c>
      <c r="M322" s="68" t="e">
        <f>NA()</f>
        <v>#N/A</v>
      </c>
      <c r="N322" s="68" t="e">
        <f>NA()</f>
        <v>#N/A</v>
      </c>
      <c r="O322" s="67">
        <v>636.66666666666663</v>
      </c>
      <c r="P322" s="67">
        <v>738.33333333333337</v>
      </c>
      <c r="Q322" s="67">
        <v>963.33333333333337</v>
      </c>
      <c r="R322" s="67">
        <v>983.33333333333326</v>
      </c>
      <c r="S322" s="67">
        <v>1326.6666666666665</v>
      </c>
      <c r="T322" s="67">
        <v>1488.3333333333333</v>
      </c>
      <c r="U322" s="67">
        <v>1263.3333333333333</v>
      </c>
      <c r="V322" s="67">
        <v>1393.3333333333333</v>
      </c>
      <c r="W322" s="67">
        <v>1618.3333333333333</v>
      </c>
      <c r="X322" s="67">
        <v>1706.6666666666667</v>
      </c>
      <c r="Y322" s="67">
        <v>791.66666666666663</v>
      </c>
      <c r="Z322" s="67"/>
      <c r="AA322" s="67"/>
      <c r="AB322" s="67"/>
      <c r="AC322" s="67">
        <v>33.333333333333329</v>
      </c>
      <c r="AD322" s="67">
        <v>88.333333333333329</v>
      </c>
      <c r="AE322" s="68" t="e">
        <f>NA()</f>
        <v>#N/A</v>
      </c>
      <c r="AF322" s="68" t="e">
        <f>NA()</f>
        <v>#N/A</v>
      </c>
      <c r="AG322" s="68" t="e">
        <f>NA()</f>
        <v>#N/A</v>
      </c>
      <c r="AH322" s="68" t="e">
        <f>NA()</f>
        <v>#N/A</v>
      </c>
      <c r="AI322" s="68" t="e">
        <f>NA()</f>
        <v>#N/A</v>
      </c>
      <c r="AJ322" s="68" t="e">
        <f>NA()</f>
        <v>#N/A</v>
      </c>
      <c r="AK322" s="68" t="e">
        <f>NA()</f>
        <v>#N/A</v>
      </c>
      <c r="AL322" s="68" t="e">
        <f>NA()</f>
        <v>#N/A</v>
      </c>
      <c r="AM322" s="68" t="e">
        <f>NA()</f>
        <v>#N/A</v>
      </c>
      <c r="AN322" s="68" t="e">
        <f>NA()</f>
        <v>#N/A</v>
      </c>
      <c r="AO322" s="68" t="e">
        <f>NA()</f>
        <v>#N/A</v>
      </c>
      <c r="AP322" s="63"/>
    </row>
    <row r="323" spans="2:42" x14ac:dyDescent="0.25">
      <c r="B323" s="64"/>
      <c r="C323" s="65"/>
      <c r="D323" s="66" t="s">
        <v>342</v>
      </c>
      <c r="E323" s="67" t="s">
        <v>658</v>
      </c>
      <c r="F323" s="68" t="e">
        <f>NA()</f>
        <v>#N/A</v>
      </c>
      <c r="G323" s="68" t="e">
        <f>NA()</f>
        <v>#N/A</v>
      </c>
      <c r="H323" s="68" t="e">
        <f>NA()</f>
        <v>#N/A</v>
      </c>
      <c r="I323" s="68" t="e">
        <f>NA()</f>
        <v>#N/A</v>
      </c>
      <c r="J323" s="68" t="e">
        <f>NA()</f>
        <v>#N/A</v>
      </c>
      <c r="K323" s="68" t="e">
        <f>NA()</f>
        <v>#N/A</v>
      </c>
      <c r="L323" s="68" t="e">
        <f>NA()</f>
        <v>#N/A</v>
      </c>
      <c r="M323" s="68" t="e">
        <f>NA()</f>
        <v>#N/A</v>
      </c>
      <c r="N323" s="68" t="e">
        <f>NA()</f>
        <v>#N/A</v>
      </c>
      <c r="O323" s="67">
        <v>4946.6666666666661</v>
      </c>
      <c r="P323" s="67">
        <v>5055</v>
      </c>
      <c r="Q323" s="67">
        <v>5558.333333333333</v>
      </c>
      <c r="R323" s="67">
        <v>4458.333333333333</v>
      </c>
      <c r="S323" s="67">
        <v>4631.6666666666661</v>
      </c>
      <c r="T323" s="67">
        <v>4868.333333333333</v>
      </c>
      <c r="U323" s="67">
        <v>3491.6666666666665</v>
      </c>
      <c r="V323" s="67">
        <v>4241.666666666667</v>
      </c>
      <c r="W323" s="67">
        <v>4278.333333333333</v>
      </c>
      <c r="X323" s="67">
        <v>4955</v>
      </c>
      <c r="Y323" s="67">
        <v>4746.666666666667</v>
      </c>
      <c r="Z323" s="67">
        <v>4258.333333333333</v>
      </c>
      <c r="AA323" s="67">
        <v>5075</v>
      </c>
      <c r="AB323" s="67">
        <v>4745</v>
      </c>
      <c r="AC323" s="67">
        <v>5161.6666666666661</v>
      </c>
      <c r="AD323" s="67">
        <v>4163.333333333333</v>
      </c>
      <c r="AE323" s="68" t="e">
        <f>NA()</f>
        <v>#N/A</v>
      </c>
      <c r="AF323" s="68" t="e">
        <f>NA()</f>
        <v>#N/A</v>
      </c>
      <c r="AG323" s="68" t="e">
        <f>NA()</f>
        <v>#N/A</v>
      </c>
      <c r="AH323" s="68" t="e">
        <f>NA()</f>
        <v>#N/A</v>
      </c>
      <c r="AI323" s="68" t="e">
        <f>NA()</f>
        <v>#N/A</v>
      </c>
      <c r="AJ323" s="68" t="e">
        <f>NA()</f>
        <v>#N/A</v>
      </c>
      <c r="AK323" s="68" t="e">
        <f>NA()</f>
        <v>#N/A</v>
      </c>
      <c r="AL323" s="68" t="e">
        <f>NA()</f>
        <v>#N/A</v>
      </c>
      <c r="AM323" s="68" t="e">
        <f>NA()</f>
        <v>#N/A</v>
      </c>
      <c r="AN323" s="68" t="e">
        <f>NA()</f>
        <v>#N/A</v>
      </c>
      <c r="AO323" s="68" t="e">
        <f>NA()</f>
        <v>#N/A</v>
      </c>
      <c r="AP323" s="63"/>
    </row>
    <row r="324" spans="2:42" x14ac:dyDescent="0.25">
      <c r="B324" s="64"/>
      <c r="C324" s="65"/>
      <c r="D324" s="66" t="s">
        <v>343</v>
      </c>
      <c r="E324" s="67" t="s">
        <v>659</v>
      </c>
      <c r="F324" s="68" t="e">
        <f>NA()</f>
        <v>#N/A</v>
      </c>
      <c r="G324" s="68" t="e">
        <f>NA()</f>
        <v>#N/A</v>
      </c>
      <c r="H324" s="68" t="e">
        <f>NA()</f>
        <v>#N/A</v>
      </c>
      <c r="I324" s="68" t="e">
        <f>NA()</f>
        <v>#N/A</v>
      </c>
      <c r="J324" s="68" t="e">
        <f>NA()</f>
        <v>#N/A</v>
      </c>
      <c r="K324" s="68" t="e">
        <f>NA()</f>
        <v>#N/A</v>
      </c>
      <c r="L324" s="68" t="e">
        <f>NA()</f>
        <v>#N/A</v>
      </c>
      <c r="M324" s="68" t="e">
        <f>NA()</f>
        <v>#N/A</v>
      </c>
      <c r="N324" s="68" t="e">
        <f>NA()</f>
        <v>#N/A</v>
      </c>
      <c r="O324" s="67">
        <v>801.66666666666663</v>
      </c>
      <c r="P324" s="67">
        <v>743.33333333333337</v>
      </c>
      <c r="Q324" s="67">
        <v>698.33333333333337</v>
      </c>
      <c r="R324" s="67">
        <v>568.33333333333337</v>
      </c>
      <c r="S324" s="67">
        <v>481.66666666666669</v>
      </c>
      <c r="T324" s="67">
        <v>543.33333333333337</v>
      </c>
      <c r="U324" s="67">
        <v>448.33333333333331</v>
      </c>
      <c r="V324" s="67">
        <v>585</v>
      </c>
      <c r="W324" s="67">
        <v>643.33333333333326</v>
      </c>
      <c r="X324" s="67">
        <v>675</v>
      </c>
      <c r="Y324" s="67">
        <v>613.33333333333337</v>
      </c>
      <c r="Z324" s="67">
        <v>688.33333333333326</v>
      </c>
      <c r="AA324" s="67">
        <v>758.33333333333326</v>
      </c>
      <c r="AB324" s="67">
        <v>701.66666666666663</v>
      </c>
      <c r="AC324" s="67">
        <v>721.66666666666663</v>
      </c>
      <c r="AD324" s="67">
        <v>636.66666666666663</v>
      </c>
      <c r="AE324" s="68" t="e">
        <f>NA()</f>
        <v>#N/A</v>
      </c>
      <c r="AF324" s="68" t="e">
        <f>NA()</f>
        <v>#N/A</v>
      </c>
      <c r="AG324" s="68" t="e">
        <f>NA()</f>
        <v>#N/A</v>
      </c>
      <c r="AH324" s="68" t="e">
        <f>NA()</f>
        <v>#N/A</v>
      </c>
      <c r="AI324" s="68" t="e">
        <f>NA()</f>
        <v>#N/A</v>
      </c>
      <c r="AJ324" s="68" t="e">
        <f>NA()</f>
        <v>#N/A</v>
      </c>
      <c r="AK324" s="68" t="e">
        <f>NA()</f>
        <v>#N/A</v>
      </c>
      <c r="AL324" s="68" t="e">
        <f>NA()</f>
        <v>#N/A</v>
      </c>
      <c r="AM324" s="68" t="e">
        <f>NA()</f>
        <v>#N/A</v>
      </c>
      <c r="AN324" s="68" t="e">
        <f>NA()</f>
        <v>#N/A</v>
      </c>
      <c r="AO324" s="68" t="e">
        <f>NA()</f>
        <v>#N/A</v>
      </c>
      <c r="AP324" s="63"/>
    </row>
    <row r="325" spans="2:42" x14ac:dyDescent="0.25">
      <c r="B325" s="64"/>
      <c r="C325" s="65"/>
      <c r="D325" s="66" t="s">
        <v>344</v>
      </c>
      <c r="E325" s="67" t="s">
        <v>660</v>
      </c>
      <c r="F325" s="68" t="e">
        <f>NA()</f>
        <v>#N/A</v>
      </c>
      <c r="G325" s="68" t="e">
        <f>NA()</f>
        <v>#N/A</v>
      </c>
      <c r="H325" s="68" t="e">
        <f>NA()</f>
        <v>#N/A</v>
      </c>
      <c r="I325" s="68" t="e">
        <f>NA()</f>
        <v>#N/A</v>
      </c>
      <c r="J325" s="68" t="e">
        <f>NA()</f>
        <v>#N/A</v>
      </c>
      <c r="K325" s="68" t="e">
        <f>NA()</f>
        <v>#N/A</v>
      </c>
      <c r="L325" s="68" t="e">
        <f>NA()</f>
        <v>#N/A</v>
      </c>
      <c r="M325" s="68" t="e">
        <f>NA()</f>
        <v>#N/A</v>
      </c>
      <c r="N325" s="68" t="e">
        <f>NA()</f>
        <v>#N/A</v>
      </c>
      <c r="O325" s="67">
        <v>1106.6666666666665</v>
      </c>
      <c r="P325" s="67">
        <v>1141.6666666666667</v>
      </c>
      <c r="Q325" s="67">
        <v>1128.3333333333333</v>
      </c>
      <c r="R325" s="67">
        <v>936.66666666666663</v>
      </c>
      <c r="S325" s="67">
        <v>1163.3333333333335</v>
      </c>
      <c r="T325" s="67">
        <v>1205</v>
      </c>
      <c r="U325" s="67">
        <v>1035</v>
      </c>
      <c r="V325" s="67">
        <v>930</v>
      </c>
      <c r="W325" s="67">
        <v>1091.6666666666667</v>
      </c>
      <c r="X325" s="67">
        <v>1253.3333333333335</v>
      </c>
      <c r="Y325" s="67">
        <v>1140</v>
      </c>
      <c r="Z325" s="67">
        <v>1138.3333333333333</v>
      </c>
      <c r="AA325" s="67">
        <v>1270</v>
      </c>
      <c r="AB325" s="67">
        <v>1088.3333333333333</v>
      </c>
      <c r="AC325" s="67">
        <v>1300</v>
      </c>
      <c r="AD325" s="67">
        <v>1016.6666666666666</v>
      </c>
      <c r="AE325" s="68" t="e">
        <f>NA()</f>
        <v>#N/A</v>
      </c>
      <c r="AF325" s="68" t="e">
        <f>NA()</f>
        <v>#N/A</v>
      </c>
      <c r="AG325" s="68" t="e">
        <f>NA()</f>
        <v>#N/A</v>
      </c>
      <c r="AH325" s="68" t="e">
        <f>NA()</f>
        <v>#N/A</v>
      </c>
      <c r="AI325" s="68" t="e">
        <f>NA()</f>
        <v>#N/A</v>
      </c>
      <c r="AJ325" s="68" t="e">
        <f>NA()</f>
        <v>#N/A</v>
      </c>
      <c r="AK325" s="68" t="e">
        <f>NA()</f>
        <v>#N/A</v>
      </c>
      <c r="AL325" s="68" t="e">
        <f>NA()</f>
        <v>#N/A</v>
      </c>
      <c r="AM325" s="68" t="e">
        <f>NA()</f>
        <v>#N/A</v>
      </c>
      <c r="AN325" s="68" t="e">
        <f>NA()</f>
        <v>#N/A</v>
      </c>
      <c r="AO325" s="68" t="e">
        <f>NA()</f>
        <v>#N/A</v>
      </c>
      <c r="AP325" s="63"/>
    </row>
    <row r="326" spans="2:42" x14ac:dyDescent="0.25">
      <c r="B326" s="64"/>
      <c r="C326" s="65"/>
      <c r="D326" s="66" t="s">
        <v>779</v>
      </c>
      <c r="E326" s="67" t="s">
        <v>661</v>
      </c>
      <c r="F326" s="68" t="e">
        <f>NA()</f>
        <v>#N/A</v>
      </c>
      <c r="G326" s="68" t="e">
        <f>NA()</f>
        <v>#N/A</v>
      </c>
      <c r="H326" s="68" t="e">
        <f>NA()</f>
        <v>#N/A</v>
      </c>
      <c r="I326" s="68" t="e">
        <f>NA()</f>
        <v>#N/A</v>
      </c>
      <c r="J326" s="68" t="e">
        <f>NA()</f>
        <v>#N/A</v>
      </c>
      <c r="K326" s="68" t="e">
        <f>NA()</f>
        <v>#N/A</v>
      </c>
      <c r="L326" s="68" t="e">
        <f>NA()</f>
        <v>#N/A</v>
      </c>
      <c r="M326" s="68" t="e">
        <f>NA()</f>
        <v>#N/A</v>
      </c>
      <c r="N326" s="68" t="e">
        <f>NA()</f>
        <v>#N/A</v>
      </c>
      <c r="O326" s="67">
        <v>1616.6666666666665</v>
      </c>
      <c r="P326" s="67">
        <v>1310</v>
      </c>
      <c r="Q326" s="67">
        <v>1220</v>
      </c>
      <c r="R326" s="67">
        <v>1093.3333333333333</v>
      </c>
      <c r="S326" s="67">
        <v>1351.6666666666667</v>
      </c>
      <c r="T326" s="67">
        <v>1313.3333333333333</v>
      </c>
      <c r="U326" s="67">
        <v>1058.3333333333333</v>
      </c>
      <c r="V326" s="67">
        <v>1320</v>
      </c>
      <c r="W326" s="67">
        <v>2050</v>
      </c>
      <c r="X326" s="67">
        <v>1970.0000000000002</v>
      </c>
      <c r="Y326" s="67">
        <v>2308.333333333333</v>
      </c>
      <c r="Z326" s="67">
        <v>1778.3333333333333</v>
      </c>
      <c r="AA326" s="67">
        <v>2081.6666666666665</v>
      </c>
      <c r="AB326" s="67">
        <v>1828.3333333333333</v>
      </c>
      <c r="AC326" s="67">
        <v>1603.3333333333333</v>
      </c>
      <c r="AD326" s="67">
        <v>1704.9999999999998</v>
      </c>
      <c r="AE326" s="68" t="e">
        <f>NA()</f>
        <v>#N/A</v>
      </c>
      <c r="AF326" s="68" t="e">
        <f>NA()</f>
        <v>#N/A</v>
      </c>
      <c r="AG326" s="68" t="e">
        <f>NA()</f>
        <v>#N/A</v>
      </c>
      <c r="AH326" s="68" t="e">
        <f>NA()</f>
        <v>#N/A</v>
      </c>
      <c r="AI326" s="68" t="e">
        <f>NA()</f>
        <v>#N/A</v>
      </c>
      <c r="AJ326" s="68" t="e">
        <f>NA()</f>
        <v>#N/A</v>
      </c>
      <c r="AK326" s="68" t="e">
        <f>NA()</f>
        <v>#N/A</v>
      </c>
      <c r="AL326" s="68" t="e">
        <f>NA()</f>
        <v>#N/A</v>
      </c>
      <c r="AM326" s="68" t="e">
        <f>NA()</f>
        <v>#N/A</v>
      </c>
      <c r="AN326" s="68" t="e">
        <f>NA()</f>
        <v>#N/A</v>
      </c>
      <c r="AO326" s="68" t="e">
        <f>NA()</f>
        <v>#N/A</v>
      </c>
      <c r="AP326" s="63"/>
    </row>
    <row r="327" spans="2:42" x14ac:dyDescent="0.25">
      <c r="B327" s="64"/>
      <c r="C327" s="65"/>
      <c r="D327" s="66" t="s">
        <v>718</v>
      </c>
      <c r="E327" s="67" t="s">
        <v>662</v>
      </c>
      <c r="F327" s="68" t="e">
        <f>NA()</f>
        <v>#N/A</v>
      </c>
      <c r="G327" s="68" t="e">
        <f>NA()</f>
        <v>#N/A</v>
      </c>
      <c r="H327" s="68" t="e">
        <f>NA()</f>
        <v>#N/A</v>
      </c>
      <c r="I327" s="68" t="e">
        <f>NA()</f>
        <v>#N/A</v>
      </c>
      <c r="J327" s="68" t="e">
        <f>NA()</f>
        <v>#N/A</v>
      </c>
      <c r="K327" s="68" t="e">
        <f>NA()</f>
        <v>#N/A</v>
      </c>
      <c r="L327" s="68" t="e">
        <f>NA()</f>
        <v>#N/A</v>
      </c>
      <c r="M327" s="68" t="e">
        <f>NA()</f>
        <v>#N/A</v>
      </c>
      <c r="N327" s="68" t="e">
        <f>NA()</f>
        <v>#N/A</v>
      </c>
      <c r="O327" s="67">
        <v>3065.0000000000005</v>
      </c>
      <c r="P327" s="67">
        <v>2626.6666666666665</v>
      </c>
      <c r="Q327" s="67">
        <v>2528.3333333333335</v>
      </c>
      <c r="R327" s="67">
        <v>1831.6666666666667</v>
      </c>
      <c r="S327" s="67">
        <v>2296.6666666666665</v>
      </c>
      <c r="T327" s="67">
        <v>2415</v>
      </c>
      <c r="U327" s="67">
        <v>1968.3333333333333</v>
      </c>
      <c r="V327" s="67">
        <v>2006.6666666666667</v>
      </c>
      <c r="W327" s="67">
        <v>2116.6666666666665</v>
      </c>
      <c r="X327" s="67">
        <v>2245</v>
      </c>
      <c r="Y327" s="67">
        <v>2291.6666666666665</v>
      </c>
      <c r="Z327" s="67">
        <v>2445</v>
      </c>
      <c r="AA327" s="67">
        <v>2713.3333333333335</v>
      </c>
      <c r="AB327" s="67">
        <v>2456.6666666666665</v>
      </c>
      <c r="AC327" s="67">
        <v>2711.6666666666665</v>
      </c>
      <c r="AD327" s="67">
        <v>2335</v>
      </c>
      <c r="AE327" s="68" t="e">
        <f>NA()</f>
        <v>#N/A</v>
      </c>
      <c r="AF327" s="68" t="e">
        <f>NA()</f>
        <v>#N/A</v>
      </c>
      <c r="AG327" s="68" t="e">
        <f>NA()</f>
        <v>#N/A</v>
      </c>
      <c r="AH327" s="68" t="e">
        <f>NA()</f>
        <v>#N/A</v>
      </c>
      <c r="AI327" s="68" t="e">
        <f>NA()</f>
        <v>#N/A</v>
      </c>
      <c r="AJ327" s="68" t="e">
        <f>NA()</f>
        <v>#N/A</v>
      </c>
      <c r="AK327" s="68" t="e">
        <f>NA()</f>
        <v>#N/A</v>
      </c>
      <c r="AL327" s="68" t="e">
        <f>NA()</f>
        <v>#N/A</v>
      </c>
      <c r="AM327" s="68" t="e">
        <f>NA()</f>
        <v>#N/A</v>
      </c>
      <c r="AN327" s="68" t="e">
        <f>NA()</f>
        <v>#N/A</v>
      </c>
      <c r="AO327" s="68" t="e">
        <f>NA()</f>
        <v>#N/A</v>
      </c>
      <c r="AP327" s="63"/>
    </row>
    <row r="328" spans="2:42" x14ac:dyDescent="0.25">
      <c r="B328" s="64"/>
      <c r="C328" s="65"/>
      <c r="D328" s="66" t="s">
        <v>780</v>
      </c>
      <c r="E328" s="67" t="s">
        <v>663</v>
      </c>
      <c r="F328" s="68" t="e">
        <f>NA()</f>
        <v>#N/A</v>
      </c>
      <c r="G328" s="68" t="e">
        <f>NA()</f>
        <v>#N/A</v>
      </c>
      <c r="H328" s="68" t="e">
        <f>NA()</f>
        <v>#N/A</v>
      </c>
      <c r="I328" s="68" t="e">
        <f>NA()</f>
        <v>#N/A</v>
      </c>
      <c r="J328" s="68" t="e">
        <f>NA()</f>
        <v>#N/A</v>
      </c>
      <c r="K328" s="68" t="e">
        <f>NA()</f>
        <v>#N/A</v>
      </c>
      <c r="L328" s="68" t="e">
        <f>NA()</f>
        <v>#N/A</v>
      </c>
      <c r="M328" s="68" t="e">
        <f>NA()</f>
        <v>#N/A</v>
      </c>
      <c r="N328" s="68" t="e">
        <f>NA()</f>
        <v>#N/A</v>
      </c>
      <c r="O328" s="67">
        <v>1463.3333333333335</v>
      </c>
      <c r="P328" s="67">
        <v>985.00000000000011</v>
      </c>
      <c r="Q328" s="67">
        <v>998.33333333333337</v>
      </c>
      <c r="R328" s="67">
        <v>849.99999999999989</v>
      </c>
      <c r="S328" s="67">
        <v>1096.6666666666667</v>
      </c>
      <c r="T328" s="67">
        <v>1031.6666666666667</v>
      </c>
      <c r="U328" s="67">
        <v>1053.3333333333333</v>
      </c>
      <c r="V328" s="67">
        <v>1058.3333333333333</v>
      </c>
      <c r="W328" s="67">
        <v>941.66666666666674</v>
      </c>
      <c r="X328" s="67">
        <v>1156.6666666666665</v>
      </c>
      <c r="Y328" s="67">
        <v>1278.3333333333333</v>
      </c>
      <c r="Z328" s="67">
        <v>1181.6666666666667</v>
      </c>
      <c r="AA328" s="67">
        <v>1408.3333333333333</v>
      </c>
      <c r="AB328" s="67">
        <v>536.66666666666674</v>
      </c>
      <c r="AC328" s="67">
        <v>970</v>
      </c>
      <c r="AD328" s="67">
        <v>1048.3333333333333</v>
      </c>
      <c r="AE328" s="68" t="e">
        <f>NA()</f>
        <v>#N/A</v>
      </c>
      <c r="AF328" s="68" t="e">
        <f>NA()</f>
        <v>#N/A</v>
      </c>
      <c r="AG328" s="68" t="e">
        <f>NA()</f>
        <v>#N/A</v>
      </c>
      <c r="AH328" s="68" t="e">
        <f>NA()</f>
        <v>#N/A</v>
      </c>
      <c r="AI328" s="68" t="e">
        <f>NA()</f>
        <v>#N/A</v>
      </c>
      <c r="AJ328" s="68" t="e">
        <f>NA()</f>
        <v>#N/A</v>
      </c>
      <c r="AK328" s="68" t="e">
        <f>NA()</f>
        <v>#N/A</v>
      </c>
      <c r="AL328" s="68" t="e">
        <f>NA()</f>
        <v>#N/A</v>
      </c>
      <c r="AM328" s="68" t="e">
        <f>NA()</f>
        <v>#N/A</v>
      </c>
      <c r="AN328" s="68" t="e">
        <f>NA()</f>
        <v>#N/A</v>
      </c>
      <c r="AO328" s="68" t="e">
        <f>NA()</f>
        <v>#N/A</v>
      </c>
      <c r="AP328" s="63"/>
    </row>
    <row r="329" spans="2:42" x14ac:dyDescent="0.25">
      <c r="B329" s="64"/>
      <c r="C329" s="65"/>
      <c r="D329" s="66" t="s">
        <v>346</v>
      </c>
      <c r="E329" s="67" t="s">
        <v>664</v>
      </c>
      <c r="F329" s="68" t="e">
        <f>NA()</f>
        <v>#N/A</v>
      </c>
      <c r="G329" s="68" t="e">
        <f>NA()</f>
        <v>#N/A</v>
      </c>
      <c r="H329" s="68" t="e">
        <f>NA()</f>
        <v>#N/A</v>
      </c>
      <c r="I329" s="68" t="e">
        <f>NA()</f>
        <v>#N/A</v>
      </c>
      <c r="J329" s="68" t="e">
        <f>NA()</f>
        <v>#N/A</v>
      </c>
      <c r="K329" s="68" t="e">
        <f>NA()</f>
        <v>#N/A</v>
      </c>
      <c r="L329" s="68" t="e">
        <f>NA()</f>
        <v>#N/A</v>
      </c>
      <c r="M329" s="68" t="e">
        <f>NA()</f>
        <v>#N/A</v>
      </c>
      <c r="N329" s="68" t="e">
        <f>NA()</f>
        <v>#N/A</v>
      </c>
      <c r="O329" s="67">
        <v>615</v>
      </c>
      <c r="P329" s="67">
        <v>388.33333333333337</v>
      </c>
      <c r="Q329" s="67">
        <v>440</v>
      </c>
      <c r="R329" s="67">
        <v>320</v>
      </c>
      <c r="S329" s="67">
        <v>240</v>
      </c>
      <c r="T329" s="67">
        <v>396.66666666666663</v>
      </c>
      <c r="U329" s="67">
        <v>358.33333333333331</v>
      </c>
      <c r="V329" s="67">
        <v>446.66666666666663</v>
      </c>
      <c r="W329" s="67">
        <v>271.66666666666669</v>
      </c>
      <c r="X329" s="67">
        <v>413.33333333333331</v>
      </c>
      <c r="Y329" s="67">
        <v>481.66666666666669</v>
      </c>
      <c r="Z329" s="67">
        <v>395</v>
      </c>
      <c r="AA329" s="67">
        <v>586.66666666666663</v>
      </c>
      <c r="AB329" s="67">
        <v>541.66666666666663</v>
      </c>
      <c r="AC329" s="67">
        <v>580</v>
      </c>
      <c r="AD329" s="67">
        <v>395</v>
      </c>
      <c r="AE329" s="68" t="e">
        <f>NA()</f>
        <v>#N/A</v>
      </c>
      <c r="AF329" s="68" t="e">
        <f>NA()</f>
        <v>#N/A</v>
      </c>
      <c r="AG329" s="68" t="e">
        <f>NA()</f>
        <v>#N/A</v>
      </c>
      <c r="AH329" s="68" t="e">
        <f>NA()</f>
        <v>#N/A</v>
      </c>
      <c r="AI329" s="68" t="e">
        <f>NA()</f>
        <v>#N/A</v>
      </c>
      <c r="AJ329" s="68" t="e">
        <f>NA()</f>
        <v>#N/A</v>
      </c>
      <c r="AK329" s="68" t="e">
        <f>NA()</f>
        <v>#N/A</v>
      </c>
      <c r="AL329" s="68" t="e">
        <f>NA()</f>
        <v>#N/A</v>
      </c>
      <c r="AM329" s="68" t="e">
        <f>NA()</f>
        <v>#N/A</v>
      </c>
      <c r="AN329" s="68" t="e">
        <f>NA()</f>
        <v>#N/A</v>
      </c>
      <c r="AO329" s="68" t="e">
        <f>NA()</f>
        <v>#N/A</v>
      </c>
      <c r="AP329" s="63"/>
    </row>
    <row r="330" spans="2:42" x14ac:dyDescent="0.25">
      <c r="B330" s="64"/>
      <c r="C330" s="65"/>
      <c r="D330" s="66" t="s">
        <v>781</v>
      </c>
      <c r="E330" s="67" t="s">
        <v>665</v>
      </c>
      <c r="F330" s="68" t="e">
        <f>NA()</f>
        <v>#N/A</v>
      </c>
      <c r="G330" s="68" t="e">
        <f>NA()</f>
        <v>#N/A</v>
      </c>
      <c r="H330" s="68" t="e">
        <f>NA()</f>
        <v>#N/A</v>
      </c>
      <c r="I330" s="68" t="e">
        <f>NA()</f>
        <v>#N/A</v>
      </c>
      <c r="J330" s="68" t="e">
        <f>NA()</f>
        <v>#N/A</v>
      </c>
      <c r="K330" s="68" t="e">
        <f>NA()</f>
        <v>#N/A</v>
      </c>
      <c r="L330" s="68" t="e">
        <f>NA()</f>
        <v>#N/A</v>
      </c>
      <c r="M330" s="68" t="e">
        <f>NA()</f>
        <v>#N/A</v>
      </c>
      <c r="N330" s="68" t="e">
        <f>NA()</f>
        <v>#N/A</v>
      </c>
      <c r="O330" s="67">
        <v>2320</v>
      </c>
      <c r="P330" s="67">
        <v>2311.6666666666665</v>
      </c>
      <c r="Q330" s="67">
        <v>2571.6666666666665</v>
      </c>
      <c r="R330" s="67">
        <v>1959.9999999999998</v>
      </c>
      <c r="S330" s="67">
        <v>2160</v>
      </c>
      <c r="T330" s="67">
        <v>2166.6666666666665</v>
      </c>
      <c r="U330" s="67">
        <v>1628.3333333333335</v>
      </c>
      <c r="V330" s="67">
        <v>1879.9999999999998</v>
      </c>
      <c r="W330" s="67">
        <v>1770</v>
      </c>
      <c r="X330" s="67">
        <v>1953.3333333333333</v>
      </c>
      <c r="Y330" s="67">
        <v>1973.3333333333335</v>
      </c>
      <c r="Z330" s="67">
        <v>1120</v>
      </c>
      <c r="AA330" s="67">
        <v>2551.6666666666665</v>
      </c>
      <c r="AB330" s="67">
        <v>2370</v>
      </c>
      <c r="AC330" s="67">
        <v>2578.333333333333</v>
      </c>
      <c r="AD330" s="67">
        <v>2213.333333333333</v>
      </c>
      <c r="AE330" s="68" t="e">
        <f>NA()</f>
        <v>#N/A</v>
      </c>
      <c r="AF330" s="68" t="e">
        <f>NA()</f>
        <v>#N/A</v>
      </c>
      <c r="AG330" s="68" t="e">
        <f>NA()</f>
        <v>#N/A</v>
      </c>
      <c r="AH330" s="68" t="e">
        <f>NA()</f>
        <v>#N/A</v>
      </c>
      <c r="AI330" s="68" t="e">
        <f>NA()</f>
        <v>#N/A</v>
      </c>
      <c r="AJ330" s="68" t="e">
        <f>NA()</f>
        <v>#N/A</v>
      </c>
      <c r="AK330" s="68" t="e">
        <f>NA()</f>
        <v>#N/A</v>
      </c>
      <c r="AL330" s="68" t="e">
        <f>NA()</f>
        <v>#N/A</v>
      </c>
      <c r="AM330" s="68" t="e">
        <f>NA()</f>
        <v>#N/A</v>
      </c>
      <c r="AN330" s="68" t="e">
        <f>NA()</f>
        <v>#N/A</v>
      </c>
      <c r="AO330" s="68" t="e">
        <f>NA()</f>
        <v>#N/A</v>
      </c>
      <c r="AP330" s="63"/>
    </row>
    <row r="331" spans="2:42" x14ac:dyDescent="0.25">
      <c r="B331" s="64"/>
      <c r="C331" s="65"/>
      <c r="D331" s="66" t="s">
        <v>782</v>
      </c>
      <c r="E331" s="67" t="s">
        <v>666</v>
      </c>
      <c r="F331" s="68" t="e">
        <f>NA()</f>
        <v>#N/A</v>
      </c>
      <c r="G331" s="68" t="e">
        <f>NA()</f>
        <v>#N/A</v>
      </c>
      <c r="H331" s="68" t="e">
        <f>NA()</f>
        <v>#N/A</v>
      </c>
      <c r="I331" s="68" t="e">
        <f>NA()</f>
        <v>#N/A</v>
      </c>
      <c r="J331" s="68" t="e">
        <f>NA()</f>
        <v>#N/A</v>
      </c>
      <c r="K331" s="68" t="e">
        <f>NA()</f>
        <v>#N/A</v>
      </c>
      <c r="L331" s="68" t="e">
        <f>NA()</f>
        <v>#N/A</v>
      </c>
      <c r="M331" s="68" t="e">
        <f>NA()</f>
        <v>#N/A</v>
      </c>
      <c r="N331" s="68" t="e">
        <f>NA()</f>
        <v>#N/A</v>
      </c>
      <c r="O331" s="67">
        <v>3363.333333333333</v>
      </c>
      <c r="P331" s="67">
        <v>2921.666666666667</v>
      </c>
      <c r="Q331" s="67">
        <v>2940</v>
      </c>
      <c r="R331" s="67">
        <v>2351.6666666666665</v>
      </c>
      <c r="S331" s="67">
        <v>2746.6666666666665</v>
      </c>
      <c r="T331" s="67">
        <v>2788.3333333333335</v>
      </c>
      <c r="U331" s="67">
        <v>2086.6666666666665</v>
      </c>
      <c r="V331" s="67">
        <v>2265</v>
      </c>
      <c r="W331" s="67">
        <v>1910</v>
      </c>
      <c r="X331" s="67">
        <v>2118.3333333333335</v>
      </c>
      <c r="Y331" s="67">
        <v>2216.6666666666665</v>
      </c>
      <c r="Z331" s="67">
        <v>2181.6666666666665</v>
      </c>
      <c r="AA331" s="67">
        <v>2680</v>
      </c>
      <c r="AB331" s="67">
        <v>2381.6666666666665</v>
      </c>
      <c r="AC331" s="67">
        <v>2481.6666666666665</v>
      </c>
      <c r="AD331" s="67">
        <v>2061.666666666667</v>
      </c>
      <c r="AE331" s="68" t="e">
        <f>NA()</f>
        <v>#N/A</v>
      </c>
      <c r="AF331" s="68" t="e">
        <f>NA()</f>
        <v>#N/A</v>
      </c>
      <c r="AG331" s="68" t="e">
        <f>NA()</f>
        <v>#N/A</v>
      </c>
      <c r="AH331" s="68" t="e">
        <f>NA()</f>
        <v>#N/A</v>
      </c>
      <c r="AI331" s="68" t="e">
        <f>NA()</f>
        <v>#N/A</v>
      </c>
      <c r="AJ331" s="68" t="e">
        <f>NA()</f>
        <v>#N/A</v>
      </c>
      <c r="AK331" s="68" t="e">
        <f>NA()</f>
        <v>#N/A</v>
      </c>
      <c r="AL331" s="68" t="e">
        <f>NA()</f>
        <v>#N/A</v>
      </c>
      <c r="AM331" s="68" t="e">
        <f>NA()</f>
        <v>#N/A</v>
      </c>
      <c r="AN331" s="68" t="e">
        <f>NA()</f>
        <v>#N/A</v>
      </c>
      <c r="AO331" s="68" t="e">
        <f>NA()</f>
        <v>#N/A</v>
      </c>
      <c r="AP331" s="63"/>
    </row>
    <row r="332" spans="2:42" x14ac:dyDescent="0.25">
      <c r="B332" s="64"/>
      <c r="C332" s="65"/>
      <c r="D332" s="66" t="s">
        <v>783</v>
      </c>
      <c r="E332" s="67" t="s">
        <v>667</v>
      </c>
      <c r="F332" s="68" t="e">
        <f>NA()</f>
        <v>#N/A</v>
      </c>
      <c r="G332" s="68" t="e">
        <f>NA()</f>
        <v>#N/A</v>
      </c>
      <c r="H332" s="68" t="e">
        <f>NA()</f>
        <v>#N/A</v>
      </c>
      <c r="I332" s="68" t="e">
        <f>NA()</f>
        <v>#N/A</v>
      </c>
      <c r="J332" s="68" t="e">
        <f>NA()</f>
        <v>#N/A</v>
      </c>
      <c r="K332" s="68" t="e">
        <f>NA()</f>
        <v>#N/A</v>
      </c>
      <c r="L332" s="68" t="e">
        <f>NA()</f>
        <v>#N/A</v>
      </c>
      <c r="M332" s="68" t="e">
        <f>NA()</f>
        <v>#N/A</v>
      </c>
      <c r="N332" s="68" t="e">
        <f>NA()</f>
        <v>#N/A</v>
      </c>
      <c r="O332" s="67">
        <v>1821.6666666666667</v>
      </c>
      <c r="P332" s="67">
        <v>1391.6666666666667</v>
      </c>
      <c r="Q332" s="67">
        <v>1366.6666666666667</v>
      </c>
      <c r="R332" s="67">
        <v>1220</v>
      </c>
      <c r="S332" s="67">
        <v>1306.6666666666667</v>
      </c>
      <c r="T332" s="67">
        <v>1275</v>
      </c>
      <c r="U332" s="67">
        <v>1190</v>
      </c>
      <c r="V332" s="67">
        <v>1356.6666666666667</v>
      </c>
      <c r="W332" s="67">
        <v>1171.6666666666667</v>
      </c>
      <c r="X332" s="67">
        <v>1471.6666666666667</v>
      </c>
      <c r="Y332" s="67">
        <v>1368.3333333333333</v>
      </c>
      <c r="Z332" s="67">
        <v>1183.3333333333333</v>
      </c>
      <c r="AA332" s="67">
        <v>1408.3333333333333</v>
      </c>
      <c r="AB332" s="67">
        <v>1555</v>
      </c>
      <c r="AC332" s="67">
        <v>1508.3333333333333</v>
      </c>
      <c r="AD332" s="67">
        <v>1248.3333333333335</v>
      </c>
      <c r="AE332" s="68" t="e">
        <f>NA()</f>
        <v>#N/A</v>
      </c>
      <c r="AF332" s="68" t="e">
        <f>NA()</f>
        <v>#N/A</v>
      </c>
      <c r="AG332" s="68" t="e">
        <f>NA()</f>
        <v>#N/A</v>
      </c>
      <c r="AH332" s="68" t="e">
        <f>NA()</f>
        <v>#N/A</v>
      </c>
      <c r="AI332" s="68" t="e">
        <f>NA()</f>
        <v>#N/A</v>
      </c>
      <c r="AJ332" s="68" t="e">
        <f>NA()</f>
        <v>#N/A</v>
      </c>
      <c r="AK332" s="68" t="e">
        <f>NA()</f>
        <v>#N/A</v>
      </c>
      <c r="AL332" s="68" t="e">
        <f>NA()</f>
        <v>#N/A</v>
      </c>
      <c r="AM332" s="68" t="e">
        <f>NA()</f>
        <v>#N/A</v>
      </c>
      <c r="AN332" s="68" t="e">
        <f>NA()</f>
        <v>#N/A</v>
      </c>
      <c r="AO332" s="68" t="e">
        <f>NA()</f>
        <v>#N/A</v>
      </c>
      <c r="AP332" s="63"/>
    </row>
    <row r="333" spans="2:42" x14ac:dyDescent="0.25">
      <c r="B333" s="64"/>
      <c r="C333" s="65"/>
      <c r="D333" s="66" t="s">
        <v>347</v>
      </c>
      <c r="E333" s="67" t="s">
        <v>668</v>
      </c>
      <c r="F333" s="68" t="e">
        <f>NA()</f>
        <v>#N/A</v>
      </c>
      <c r="G333" s="68" t="e">
        <f>NA()</f>
        <v>#N/A</v>
      </c>
      <c r="H333" s="68" t="e">
        <f>NA()</f>
        <v>#N/A</v>
      </c>
      <c r="I333" s="68" t="e">
        <f>NA()</f>
        <v>#N/A</v>
      </c>
      <c r="J333" s="68" t="e">
        <f>NA()</f>
        <v>#N/A</v>
      </c>
      <c r="K333" s="68" t="e">
        <f>NA()</f>
        <v>#N/A</v>
      </c>
      <c r="L333" s="68" t="e">
        <f>NA()</f>
        <v>#N/A</v>
      </c>
      <c r="M333" s="68" t="e">
        <f>NA()</f>
        <v>#N/A</v>
      </c>
      <c r="N333" s="68" t="e">
        <f>NA()</f>
        <v>#N/A</v>
      </c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>
        <v>13.333333333333334</v>
      </c>
      <c r="Z333" s="67">
        <v>471.66666666666669</v>
      </c>
      <c r="AA333" s="67">
        <v>985.00000000000011</v>
      </c>
      <c r="AB333" s="67">
        <v>1095</v>
      </c>
      <c r="AC333" s="67">
        <v>1203.3333333333335</v>
      </c>
      <c r="AD333" s="67">
        <v>1038.3333333333335</v>
      </c>
      <c r="AE333" s="68" t="e">
        <f>NA()</f>
        <v>#N/A</v>
      </c>
      <c r="AF333" s="68" t="e">
        <f>NA()</f>
        <v>#N/A</v>
      </c>
      <c r="AG333" s="68" t="e">
        <f>NA()</f>
        <v>#N/A</v>
      </c>
      <c r="AH333" s="68" t="e">
        <f>NA()</f>
        <v>#N/A</v>
      </c>
      <c r="AI333" s="68" t="e">
        <f>NA()</f>
        <v>#N/A</v>
      </c>
      <c r="AJ333" s="68" t="e">
        <f>NA()</f>
        <v>#N/A</v>
      </c>
      <c r="AK333" s="68" t="e">
        <f>NA()</f>
        <v>#N/A</v>
      </c>
      <c r="AL333" s="68" t="e">
        <f>NA()</f>
        <v>#N/A</v>
      </c>
      <c r="AM333" s="68" t="e">
        <f>NA()</f>
        <v>#N/A</v>
      </c>
      <c r="AN333" s="68" t="e">
        <f>NA()</f>
        <v>#N/A</v>
      </c>
      <c r="AO333" s="68" t="e">
        <f>NA()</f>
        <v>#N/A</v>
      </c>
      <c r="AP333" s="63"/>
    </row>
    <row r="334" spans="2:42" x14ac:dyDescent="0.25">
      <c r="B334" s="64"/>
      <c r="C334" s="65"/>
      <c r="D334" s="66" t="s">
        <v>348</v>
      </c>
      <c r="E334" s="67" t="s">
        <v>669</v>
      </c>
      <c r="F334" s="68" t="e">
        <f>NA()</f>
        <v>#N/A</v>
      </c>
      <c r="G334" s="68" t="e">
        <f>NA()</f>
        <v>#N/A</v>
      </c>
      <c r="H334" s="68" t="e">
        <f>NA()</f>
        <v>#N/A</v>
      </c>
      <c r="I334" s="68" t="e">
        <f>NA()</f>
        <v>#N/A</v>
      </c>
      <c r="J334" s="68" t="e">
        <f>NA()</f>
        <v>#N/A</v>
      </c>
      <c r="K334" s="68" t="e">
        <f>NA()</f>
        <v>#N/A</v>
      </c>
      <c r="L334" s="68" t="e">
        <f>NA()</f>
        <v>#N/A</v>
      </c>
      <c r="M334" s="68" t="e">
        <f>NA()</f>
        <v>#N/A</v>
      </c>
      <c r="N334" s="68" t="e">
        <f>NA()</f>
        <v>#N/A</v>
      </c>
      <c r="O334" s="67">
        <v>3941.666666666667</v>
      </c>
      <c r="P334" s="67">
        <v>3300</v>
      </c>
      <c r="Q334" s="67">
        <v>3388.333333333333</v>
      </c>
      <c r="R334" s="67">
        <v>3021.6666666666665</v>
      </c>
      <c r="S334" s="67">
        <v>3171.6666666666665</v>
      </c>
      <c r="T334" s="67">
        <v>3203.333333333333</v>
      </c>
      <c r="U334" s="67">
        <v>2503.3333333333335</v>
      </c>
      <c r="V334" s="67">
        <v>2638.3333333333335</v>
      </c>
      <c r="W334" s="67">
        <v>2641.6666666666665</v>
      </c>
      <c r="X334" s="67">
        <v>2938.3333333333335</v>
      </c>
      <c r="Y334" s="67">
        <v>2996.6666666666665</v>
      </c>
      <c r="Z334" s="67">
        <v>3210</v>
      </c>
      <c r="AA334" s="67">
        <v>3635</v>
      </c>
      <c r="AB334" s="67">
        <v>3296.666666666667</v>
      </c>
      <c r="AC334" s="67">
        <v>3520</v>
      </c>
      <c r="AD334" s="67">
        <v>2713.3333333333335</v>
      </c>
      <c r="AE334" s="68" t="e">
        <f>NA()</f>
        <v>#N/A</v>
      </c>
      <c r="AF334" s="68" t="e">
        <f>NA()</f>
        <v>#N/A</v>
      </c>
      <c r="AG334" s="68" t="e">
        <f>NA()</f>
        <v>#N/A</v>
      </c>
      <c r="AH334" s="68" t="e">
        <f>NA()</f>
        <v>#N/A</v>
      </c>
      <c r="AI334" s="68" t="e">
        <f>NA()</f>
        <v>#N/A</v>
      </c>
      <c r="AJ334" s="68" t="e">
        <f>NA()</f>
        <v>#N/A</v>
      </c>
      <c r="AK334" s="68" t="e">
        <f>NA()</f>
        <v>#N/A</v>
      </c>
      <c r="AL334" s="68" t="e">
        <f>NA()</f>
        <v>#N/A</v>
      </c>
      <c r="AM334" s="68" t="e">
        <f>NA()</f>
        <v>#N/A</v>
      </c>
      <c r="AN334" s="68" t="e">
        <f>NA()</f>
        <v>#N/A</v>
      </c>
      <c r="AO334" s="68" t="e">
        <f>NA()</f>
        <v>#N/A</v>
      </c>
      <c r="AP334" s="63"/>
    </row>
    <row r="335" spans="2:42" x14ac:dyDescent="0.25">
      <c r="B335" s="64"/>
      <c r="C335" s="65"/>
      <c r="D335" s="66" t="s">
        <v>784</v>
      </c>
      <c r="E335" s="67" t="s">
        <v>670</v>
      </c>
      <c r="F335" s="68" t="e">
        <f>NA()</f>
        <v>#N/A</v>
      </c>
      <c r="G335" s="68" t="e">
        <f>NA()</f>
        <v>#N/A</v>
      </c>
      <c r="H335" s="68" t="e">
        <f>NA()</f>
        <v>#N/A</v>
      </c>
      <c r="I335" s="68" t="e">
        <f>NA()</f>
        <v>#N/A</v>
      </c>
      <c r="J335" s="68" t="e">
        <f>NA()</f>
        <v>#N/A</v>
      </c>
      <c r="K335" s="68" t="e">
        <f>NA()</f>
        <v>#N/A</v>
      </c>
      <c r="L335" s="68" t="e">
        <f>NA()</f>
        <v>#N/A</v>
      </c>
      <c r="M335" s="68" t="e">
        <f>NA()</f>
        <v>#N/A</v>
      </c>
      <c r="N335" s="68" t="e">
        <f>NA()</f>
        <v>#N/A</v>
      </c>
      <c r="O335" s="67">
        <v>2386.6666666666665</v>
      </c>
      <c r="P335" s="67">
        <v>2236.666666666667</v>
      </c>
      <c r="Q335" s="67">
        <v>2448.3333333333335</v>
      </c>
      <c r="R335" s="67">
        <v>2146.666666666667</v>
      </c>
      <c r="S335" s="67">
        <v>2415</v>
      </c>
      <c r="T335" s="67">
        <v>2190</v>
      </c>
      <c r="U335" s="67">
        <v>1926.6666666666667</v>
      </c>
      <c r="V335" s="67">
        <v>2003.3333333333333</v>
      </c>
      <c r="W335" s="67">
        <v>2436.6666666666665</v>
      </c>
      <c r="X335" s="67">
        <v>2558.3333333333335</v>
      </c>
      <c r="Y335" s="67">
        <v>2435</v>
      </c>
      <c r="Z335" s="67">
        <v>2395</v>
      </c>
      <c r="AA335" s="67">
        <v>2430</v>
      </c>
      <c r="AB335" s="67">
        <v>2336.666666666667</v>
      </c>
      <c r="AC335" s="67">
        <v>2526.6666666666665</v>
      </c>
      <c r="AD335" s="67">
        <v>2091.6666666666665</v>
      </c>
      <c r="AE335" s="68" t="e">
        <f>NA()</f>
        <v>#N/A</v>
      </c>
      <c r="AF335" s="68" t="e">
        <f>NA()</f>
        <v>#N/A</v>
      </c>
      <c r="AG335" s="68" t="e">
        <f>NA()</f>
        <v>#N/A</v>
      </c>
      <c r="AH335" s="68" t="e">
        <f>NA()</f>
        <v>#N/A</v>
      </c>
      <c r="AI335" s="68" t="e">
        <f>NA()</f>
        <v>#N/A</v>
      </c>
      <c r="AJ335" s="68" t="e">
        <f>NA()</f>
        <v>#N/A</v>
      </c>
      <c r="AK335" s="68" t="e">
        <f>NA()</f>
        <v>#N/A</v>
      </c>
      <c r="AL335" s="68" t="e">
        <f>NA()</f>
        <v>#N/A</v>
      </c>
      <c r="AM335" s="68" t="e">
        <f>NA()</f>
        <v>#N/A</v>
      </c>
      <c r="AN335" s="68" t="e">
        <f>NA()</f>
        <v>#N/A</v>
      </c>
      <c r="AO335" s="68" t="e">
        <f>NA()</f>
        <v>#N/A</v>
      </c>
      <c r="AP335" s="63"/>
    </row>
    <row r="336" spans="2:42" x14ac:dyDescent="0.25">
      <c r="B336" s="64"/>
      <c r="C336" s="65"/>
      <c r="D336" s="66" t="s">
        <v>349</v>
      </c>
      <c r="E336" s="67" t="s">
        <v>671</v>
      </c>
      <c r="F336" s="68" t="e">
        <f>NA()</f>
        <v>#N/A</v>
      </c>
      <c r="G336" s="68" t="e">
        <f>NA()</f>
        <v>#N/A</v>
      </c>
      <c r="H336" s="68" t="e">
        <f>NA()</f>
        <v>#N/A</v>
      </c>
      <c r="I336" s="68" t="e">
        <f>NA()</f>
        <v>#N/A</v>
      </c>
      <c r="J336" s="68" t="e">
        <f>NA()</f>
        <v>#N/A</v>
      </c>
      <c r="K336" s="68" t="e">
        <f>NA()</f>
        <v>#N/A</v>
      </c>
      <c r="L336" s="68" t="e">
        <f>NA()</f>
        <v>#N/A</v>
      </c>
      <c r="M336" s="68" t="e">
        <f>NA()</f>
        <v>#N/A</v>
      </c>
      <c r="N336" s="68" t="e">
        <f>NA()</f>
        <v>#N/A</v>
      </c>
      <c r="O336" s="67">
        <v>1770</v>
      </c>
      <c r="P336" s="67">
        <v>1365</v>
      </c>
      <c r="Q336" s="67">
        <v>1541.6666666666667</v>
      </c>
      <c r="R336" s="67">
        <v>1351.6666666666667</v>
      </c>
      <c r="S336" s="67">
        <v>930</v>
      </c>
      <c r="T336" s="67">
        <v>1248.3333333333335</v>
      </c>
      <c r="U336" s="67">
        <v>1065</v>
      </c>
      <c r="V336" s="67">
        <v>1118.3333333333335</v>
      </c>
      <c r="W336" s="67">
        <v>1290</v>
      </c>
      <c r="X336" s="67">
        <v>1519.9999999999998</v>
      </c>
      <c r="Y336" s="67">
        <v>1401.6666666666667</v>
      </c>
      <c r="Z336" s="67">
        <v>1533.3333333333335</v>
      </c>
      <c r="AA336" s="67">
        <v>1631.6666666666667</v>
      </c>
      <c r="AB336" s="67">
        <v>1563.3333333333335</v>
      </c>
      <c r="AC336" s="67">
        <v>1609.9999999999998</v>
      </c>
      <c r="AD336" s="67">
        <v>1388.3333333333335</v>
      </c>
      <c r="AE336" s="68" t="e">
        <f>NA()</f>
        <v>#N/A</v>
      </c>
      <c r="AF336" s="68" t="e">
        <f>NA()</f>
        <v>#N/A</v>
      </c>
      <c r="AG336" s="68" t="e">
        <f>NA()</f>
        <v>#N/A</v>
      </c>
      <c r="AH336" s="68" t="e">
        <f>NA()</f>
        <v>#N/A</v>
      </c>
      <c r="AI336" s="68" t="e">
        <f>NA()</f>
        <v>#N/A</v>
      </c>
      <c r="AJ336" s="68" t="e">
        <f>NA()</f>
        <v>#N/A</v>
      </c>
      <c r="AK336" s="68" t="e">
        <f>NA()</f>
        <v>#N/A</v>
      </c>
      <c r="AL336" s="68" t="e">
        <f>NA()</f>
        <v>#N/A</v>
      </c>
      <c r="AM336" s="68" t="e">
        <f>NA()</f>
        <v>#N/A</v>
      </c>
      <c r="AN336" s="68" t="e">
        <f>NA()</f>
        <v>#N/A</v>
      </c>
      <c r="AO336" s="68" t="e">
        <f>NA()</f>
        <v>#N/A</v>
      </c>
      <c r="AP336" s="63"/>
    </row>
    <row r="337" spans="2:42" x14ac:dyDescent="0.25">
      <c r="B337" s="64"/>
      <c r="C337" s="65"/>
      <c r="D337" s="66" t="s">
        <v>785</v>
      </c>
      <c r="E337" s="67" t="s">
        <v>672</v>
      </c>
      <c r="F337" s="68" t="e">
        <f>NA()</f>
        <v>#N/A</v>
      </c>
      <c r="G337" s="68" t="e">
        <f>NA()</f>
        <v>#N/A</v>
      </c>
      <c r="H337" s="68" t="e">
        <f>NA()</f>
        <v>#N/A</v>
      </c>
      <c r="I337" s="68" t="e">
        <f>NA()</f>
        <v>#N/A</v>
      </c>
      <c r="J337" s="68" t="e">
        <f>NA()</f>
        <v>#N/A</v>
      </c>
      <c r="K337" s="68" t="e">
        <f>NA()</f>
        <v>#N/A</v>
      </c>
      <c r="L337" s="68" t="e">
        <f>NA()</f>
        <v>#N/A</v>
      </c>
      <c r="M337" s="68" t="e">
        <f>NA()</f>
        <v>#N/A</v>
      </c>
      <c r="N337" s="68" t="e">
        <f>NA()</f>
        <v>#N/A</v>
      </c>
      <c r="O337" s="67">
        <v>2180</v>
      </c>
      <c r="P337" s="67">
        <v>1985</v>
      </c>
      <c r="Q337" s="67">
        <v>1926.6666666666667</v>
      </c>
      <c r="R337" s="67">
        <v>1521.6666666666665</v>
      </c>
      <c r="S337" s="67">
        <v>1598.3333333333333</v>
      </c>
      <c r="T337" s="67">
        <v>1470</v>
      </c>
      <c r="U337" s="67">
        <v>1275</v>
      </c>
      <c r="V337" s="67">
        <v>1353.3333333333333</v>
      </c>
      <c r="W337" s="67">
        <v>1511.6666666666665</v>
      </c>
      <c r="X337" s="67">
        <v>1545</v>
      </c>
      <c r="Y337" s="67">
        <v>1576.6666666666667</v>
      </c>
      <c r="Z337" s="67">
        <v>1403.3333333333333</v>
      </c>
      <c r="AA337" s="67">
        <v>1551.6666666666667</v>
      </c>
      <c r="AB337" s="67">
        <v>1368.3333333333333</v>
      </c>
      <c r="AC337" s="67">
        <v>1550</v>
      </c>
      <c r="AD337" s="67">
        <v>1248.3333333333335</v>
      </c>
      <c r="AE337" s="68" t="e">
        <f>NA()</f>
        <v>#N/A</v>
      </c>
      <c r="AF337" s="68" t="e">
        <f>NA()</f>
        <v>#N/A</v>
      </c>
      <c r="AG337" s="68" t="e">
        <f>NA()</f>
        <v>#N/A</v>
      </c>
      <c r="AH337" s="68" t="e">
        <f>NA()</f>
        <v>#N/A</v>
      </c>
      <c r="AI337" s="68" t="e">
        <f>NA()</f>
        <v>#N/A</v>
      </c>
      <c r="AJ337" s="68" t="e">
        <f>NA()</f>
        <v>#N/A</v>
      </c>
      <c r="AK337" s="68" t="e">
        <f>NA()</f>
        <v>#N/A</v>
      </c>
      <c r="AL337" s="68" t="e">
        <f>NA()</f>
        <v>#N/A</v>
      </c>
      <c r="AM337" s="68" t="e">
        <f>NA()</f>
        <v>#N/A</v>
      </c>
      <c r="AN337" s="68" t="e">
        <f>NA()</f>
        <v>#N/A</v>
      </c>
      <c r="AO337" s="68" t="e">
        <f>NA()</f>
        <v>#N/A</v>
      </c>
      <c r="AP337" s="63"/>
    </row>
    <row r="338" spans="2:42" x14ac:dyDescent="0.25">
      <c r="B338" s="64"/>
      <c r="C338" s="65"/>
      <c r="D338" s="66" t="s">
        <v>350</v>
      </c>
      <c r="E338" s="67" t="s">
        <v>673</v>
      </c>
      <c r="F338" s="68" t="e">
        <f>NA()</f>
        <v>#N/A</v>
      </c>
      <c r="G338" s="68" t="e">
        <f>NA()</f>
        <v>#N/A</v>
      </c>
      <c r="H338" s="68" t="e">
        <f>NA()</f>
        <v>#N/A</v>
      </c>
      <c r="I338" s="68" t="e">
        <f>NA()</f>
        <v>#N/A</v>
      </c>
      <c r="J338" s="68" t="e">
        <f>NA()</f>
        <v>#N/A</v>
      </c>
      <c r="K338" s="68" t="e">
        <f>NA()</f>
        <v>#N/A</v>
      </c>
      <c r="L338" s="68" t="e">
        <f>NA()</f>
        <v>#N/A</v>
      </c>
      <c r="M338" s="68" t="e">
        <f>NA()</f>
        <v>#N/A</v>
      </c>
      <c r="N338" s="68" t="e">
        <f>NA()</f>
        <v>#N/A</v>
      </c>
      <c r="O338" s="67">
        <v>5818.333333333333</v>
      </c>
      <c r="P338" s="67">
        <v>5318.333333333333</v>
      </c>
      <c r="Q338" s="67">
        <v>4300</v>
      </c>
      <c r="R338" s="67">
        <v>3919.9999999999995</v>
      </c>
      <c r="S338" s="67">
        <v>4218.333333333333</v>
      </c>
      <c r="T338" s="67">
        <v>4855</v>
      </c>
      <c r="U338" s="67">
        <v>3458.3333333333335</v>
      </c>
      <c r="V338" s="67">
        <v>3913.333333333333</v>
      </c>
      <c r="W338" s="67">
        <v>4275</v>
      </c>
      <c r="X338" s="67">
        <v>4720</v>
      </c>
      <c r="Y338" s="67">
        <v>4853.3333333333339</v>
      </c>
      <c r="Z338" s="67">
        <v>4848.3333333333339</v>
      </c>
      <c r="AA338" s="67">
        <v>5266.666666666667</v>
      </c>
      <c r="AB338" s="67">
        <v>4466.666666666667</v>
      </c>
      <c r="AC338" s="67">
        <v>2655</v>
      </c>
      <c r="AD338" s="67">
        <v>2850</v>
      </c>
      <c r="AE338" s="68" t="e">
        <f>NA()</f>
        <v>#N/A</v>
      </c>
      <c r="AF338" s="68" t="e">
        <f>NA()</f>
        <v>#N/A</v>
      </c>
      <c r="AG338" s="68" t="e">
        <f>NA()</f>
        <v>#N/A</v>
      </c>
      <c r="AH338" s="68" t="e">
        <f>NA()</f>
        <v>#N/A</v>
      </c>
      <c r="AI338" s="68" t="e">
        <f>NA()</f>
        <v>#N/A</v>
      </c>
      <c r="AJ338" s="68" t="e">
        <f>NA()</f>
        <v>#N/A</v>
      </c>
      <c r="AK338" s="68" t="e">
        <f>NA()</f>
        <v>#N/A</v>
      </c>
      <c r="AL338" s="68" t="e">
        <f>NA()</f>
        <v>#N/A</v>
      </c>
      <c r="AM338" s="68" t="e">
        <f>NA()</f>
        <v>#N/A</v>
      </c>
      <c r="AN338" s="68" t="e">
        <f>NA()</f>
        <v>#N/A</v>
      </c>
      <c r="AO338" s="68" t="e">
        <f>NA()</f>
        <v>#N/A</v>
      </c>
      <c r="AP338" s="63"/>
    </row>
    <row r="339" spans="2:42" x14ac:dyDescent="0.25">
      <c r="B339" s="64"/>
      <c r="C339" s="65"/>
      <c r="D339" s="66" t="s">
        <v>351</v>
      </c>
      <c r="E339" s="67" t="s">
        <v>674</v>
      </c>
      <c r="F339" s="68" t="e">
        <f>NA()</f>
        <v>#N/A</v>
      </c>
      <c r="G339" s="68" t="e">
        <f>NA()</f>
        <v>#N/A</v>
      </c>
      <c r="H339" s="68" t="e">
        <f>NA()</f>
        <v>#N/A</v>
      </c>
      <c r="I339" s="68" t="e">
        <f>NA()</f>
        <v>#N/A</v>
      </c>
      <c r="J339" s="68" t="e">
        <f>NA()</f>
        <v>#N/A</v>
      </c>
      <c r="K339" s="68" t="e">
        <f>NA()</f>
        <v>#N/A</v>
      </c>
      <c r="L339" s="68" t="e">
        <f>NA()</f>
        <v>#N/A</v>
      </c>
      <c r="M339" s="68" t="e">
        <f>NA()</f>
        <v>#N/A</v>
      </c>
      <c r="N339" s="68" t="e">
        <f>NA()</f>
        <v>#N/A</v>
      </c>
      <c r="O339" s="67">
        <v>2390</v>
      </c>
      <c r="P339" s="67">
        <v>2028.3333333333333</v>
      </c>
      <c r="Q339" s="67">
        <v>1855</v>
      </c>
      <c r="R339" s="67">
        <v>1508.3333333333333</v>
      </c>
      <c r="S339" s="67">
        <v>1728.3333333333335</v>
      </c>
      <c r="T339" s="67">
        <v>1666.6666666666667</v>
      </c>
      <c r="U339" s="67">
        <v>1526.6666666666665</v>
      </c>
      <c r="V339" s="67">
        <v>1823.3333333333335</v>
      </c>
      <c r="W339" s="67">
        <v>1898.3333333333335</v>
      </c>
      <c r="X339" s="67">
        <v>2090</v>
      </c>
      <c r="Y339" s="67">
        <v>1885.0000000000002</v>
      </c>
      <c r="Z339" s="67">
        <v>1895</v>
      </c>
      <c r="AA339" s="67">
        <v>1966.6666666666665</v>
      </c>
      <c r="AB339" s="67">
        <v>1874.9999999999998</v>
      </c>
      <c r="AC339" s="67">
        <v>1930</v>
      </c>
      <c r="AD339" s="67">
        <v>1508.3333333333333</v>
      </c>
      <c r="AE339" s="68" t="e">
        <f>NA()</f>
        <v>#N/A</v>
      </c>
      <c r="AF339" s="68" t="e">
        <f>NA()</f>
        <v>#N/A</v>
      </c>
      <c r="AG339" s="68" t="e">
        <f>NA()</f>
        <v>#N/A</v>
      </c>
      <c r="AH339" s="68" t="e">
        <f>NA()</f>
        <v>#N/A</v>
      </c>
      <c r="AI339" s="68" t="e">
        <f>NA()</f>
        <v>#N/A</v>
      </c>
      <c r="AJ339" s="68" t="e">
        <f>NA()</f>
        <v>#N/A</v>
      </c>
      <c r="AK339" s="68" t="e">
        <f>NA()</f>
        <v>#N/A</v>
      </c>
      <c r="AL339" s="68" t="e">
        <f>NA()</f>
        <v>#N/A</v>
      </c>
      <c r="AM339" s="68" t="e">
        <f>NA()</f>
        <v>#N/A</v>
      </c>
      <c r="AN339" s="68" t="e">
        <f>NA()</f>
        <v>#N/A</v>
      </c>
      <c r="AO339" s="68" t="e">
        <f>NA()</f>
        <v>#N/A</v>
      </c>
      <c r="AP339" s="63"/>
    </row>
    <row r="340" spans="2:42" x14ac:dyDescent="0.25">
      <c r="B340" s="64"/>
      <c r="C340" s="65"/>
      <c r="D340" s="66" t="s">
        <v>719</v>
      </c>
      <c r="E340" s="67" t="s">
        <v>675</v>
      </c>
      <c r="F340" s="68" t="e">
        <f>NA()</f>
        <v>#N/A</v>
      </c>
      <c r="G340" s="68" t="e">
        <f>NA()</f>
        <v>#N/A</v>
      </c>
      <c r="H340" s="68" t="e">
        <f>NA()</f>
        <v>#N/A</v>
      </c>
      <c r="I340" s="68" t="e">
        <f>NA()</f>
        <v>#N/A</v>
      </c>
      <c r="J340" s="68" t="e">
        <f>NA()</f>
        <v>#N/A</v>
      </c>
      <c r="K340" s="68" t="e">
        <f>NA()</f>
        <v>#N/A</v>
      </c>
      <c r="L340" s="68" t="e">
        <f>NA()</f>
        <v>#N/A</v>
      </c>
      <c r="M340" s="68" t="e">
        <f>NA()</f>
        <v>#N/A</v>
      </c>
      <c r="N340" s="68" t="e">
        <f>NA()</f>
        <v>#N/A</v>
      </c>
      <c r="O340" s="67">
        <v>3061.6666666666665</v>
      </c>
      <c r="P340" s="67">
        <v>2521.6666666666665</v>
      </c>
      <c r="Q340" s="67">
        <v>2656.6666666666665</v>
      </c>
      <c r="R340" s="67">
        <v>2163.3333333333335</v>
      </c>
      <c r="S340" s="67">
        <v>2300</v>
      </c>
      <c r="T340" s="67">
        <v>2293.3333333333335</v>
      </c>
      <c r="U340" s="67">
        <v>1959.9999999999998</v>
      </c>
      <c r="V340" s="67">
        <v>2068.3333333333335</v>
      </c>
      <c r="W340" s="67">
        <v>1858.3333333333333</v>
      </c>
      <c r="X340" s="67">
        <v>2195</v>
      </c>
      <c r="Y340" s="67">
        <v>2291.6666666666665</v>
      </c>
      <c r="Z340" s="67">
        <v>1001.6666666666666</v>
      </c>
      <c r="AA340" s="67">
        <v>3086.666666666667</v>
      </c>
      <c r="AB340" s="67">
        <v>2955</v>
      </c>
      <c r="AC340" s="67">
        <v>3365</v>
      </c>
      <c r="AD340" s="67">
        <v>2733.3333333333335</v>
      </c>
      <c r="AE340" s="68" t="e">
        <f>NA()</f>
        <v>#N/A</v>
      </c>
      <c r="AF340" s="68" t="e">
        <f>NA()</f>
        <v>#N/A</v>
      </c>
      <c r="AG340" s="68" t="e">
        <f>NA()</f>
        <v>#N/A</v>
      </c>
      <c r="AH340" s="68" t="e">
        <f>NA()</f>
        <v>#N/A</v>
      </c>
      <c r="AI340" s="68" t="e">
        <f>NA()</f>
        <v>#N/A</v>
      </c>
      <c r="AJ340" s="68" t="e">
        <f>NA()</f>
        <v>#N/A</v>
      </c>
      <c r="AK340" s="68" t="e">
        <f>NA()</f>
        <v>#N/A</v>
      </c>
      <c r="AL340" s="68" t="e">
        <f>NA()</f>
        <v>#N/A</v>
      </c>
      <c r="AM340" s="68" t="e">
        <f>NA()</f>
        <v>#N/A</v>
      </c>
      <c r="AN340" s="68" t="e">
        <f>NA()</f>
        <v>#N/A</v>
      </c>
      <c r="AO340" s="68" t="e">
        <f>NA()</f>
        <v>#N/A</v>
      </c>
      <c r="AP340" s="63"/>
    </row>
    <row r="341" spans="2:42" x14ac:dyDescent="0.25">
      <c r="B341" s="64"/>
      <c r="C341" s="65"/>
      <c r="D341" s="66" t="s">
        <v>786</v>
      </c>
      <c r="E341" s="67" t="s">
        <v>676</v>
      </c>
      <c r="F341" s="68" t="e">
        <f>NA()</f>
        <v>#N/A</v>
      </c>
      <c r="G341" s="68" t="e">
        <f>NA()</f>
        <v>#N/A</v>
      </c>
      <c r="H341" s="68" t="e">
        <f>NA()</f>
        <v>#N/A</v>
      </c>
      <c r="I341" s="68" t="e">
        <f>NA()</f>
        <v>#N/A</v>
      </c>
      <c r="J341" s="68" t="e">
        <f>NA()</f>
        <v>#N/A</v>
      </c>
      <c r="K341" s="68" t="e">
        <f>NA()</f>
        <v>#N/A</v>
      </c>
      <c r="L341" s="68" t="e">
        <f>NA()</f>
        <v>#N/A</v>
      </c>
      <c r="M341" s="68" t="e">
        <f>NA()</f>
        <v>#N/A</v>
      </c>
      <c r="N341" s="68" t="e">
        <f>NA()</f>
        <v>#N/A</v>
      </c>
      <c r="O341" s="67">
        <v>5038.333333333333</v>
      </c>
      <c r="P341" s="67">
        <v>4856.666666666667</v>
      </c>
      <c r="Q341" s="67">
        <v>5771.666666666667</v>
      </c>
      <c r="R341" s="67">
        <v>4378.333333333333</v>
      </c>
      <c r="S341" s="67">
        <v>3423.3333333333335</v>
      </c>
      <c r="T341" s="67">
        <v>4030</v>
      </c>
      <c r="U341" s="67">
        <v>3168.3333333333335</v>
      </c>
      <c r="V341" s="67">
        <v>3908.333333333333</v>
      </c>
      <c r="W341" s="67">
        <v>4516.666666666667</v>
      </c>
      <c r="X341" s="67">
        <v>4236.666666666667</v>
      </c>
      <c r="Y341" s="67">
        <v>4126.666666666667</v>
      </c>
      <c r="Z341" s="67">
        <v>5345</v>
      </c>
      <c r="AA341" s="67">
        <v>6141.666666666667</v>
      </c>
      <c r="AB341" s="67">
        <v>5195</v>
      </c>
      <c r="AC341" s="67">
        <v>5431.666666666667</v>
      </c>
      <c r="AD341" s="67">
        <v>3825</v>
      </c>
      <c r="AE341" s="68" t="e">
        <f>NA()</f>
        <v>#N/A</v>
      </c>
      <c r="AF341" s="68" t="e">
        <f>NA()</f>
        <v>#N/A</v>
      </c>
      <c r="AG341" s="68" t="e">
        <f>NA()</f>
        <v>#N/A</v>
      </c>
      <c r="AH341" s="68" t="e">
        <f>NA()</f>
        <v>#N/A</v>
      </c>
      <c r="AI341" s="68" t="e">
        <f>NA()</f>
        <v>#N/A</v>
      </c>
      <c r="AJ341" s="68" t="e">
        <f>NA()</f>
        <v>#N/A</v>
      </c>
      <c r="AK341" s="68" t="e">
        <f>NA()</f>
        <v>#N/A</v>
      </c>
      <c r="AL341" s="68" t="e">
        <f>NA()</f>
        <v>#N/A</v>
      </c>
      <c r="AM341" s="68" t="e">
        <f>NA()</f>
        <v>#N/A</v>
      </c>
      <c r="AN341" s="68" t="e">
        <f>NA()</f>
        <v>#N/A</v>
      </c>
      <c r="AO341" s="68" t="e">
        <f>NA()</f>
        <v>#N/A</v>
      </c>
      <c r="AP341" s="63"/>
    </row>
    <row r="342" spans="2:42" x14ac:dyDescent="0.25">
      <c r="B342" s="64"/>
      <c r="C342" s="65"/>
      <c r="D342" s="66" t="s">
        <v>787</v>
      </c>
      <c r="E342" s="67" t="s">
        <v>677</v>
      </c>
      <c r="F342" s="68" t="e">
        <f>NA()</f>
        <v>#N/A</v>
      </c>
      <c r="G342" s="68" t="e">
        <f>NA()</f>
        <v>#N/A</v>
      </c>
      <c r="H342" s="68" t="e">
        <f>NA()</f>
        <v>#N/A</v>
      </c>
      <c r="I342" s="68" t="e">
        <f>NA()</f>
        <v>#N/A</v>
      </c>
      <c r="J342" s="68" t="e">
        <f>NA()</f>
        <v>#N/A</v>
      </c>
      <c r="K342" s="68" t="e">
        <f>NA()</f>
        <v>#N/A</v>
      </c>
      <c r="L342" s="68" t="e">
        <f>NA()</f>
        <v>#N/A</v>
      </c>
      <c r="M342" s="68" t="e">
        <f>NA()</f>
        <v>#N/A</v>
      </c>
      <c r="N342" s="68" t="e">
        <f>NA()</f>
        <v>#N/A</v>
      </c>
      <c r="O342" s="67">
        <v>7324.9999999999991</v>
      </c>
      <c r="P342" s="67">
        <v>6455</v>
      </c>
      <c r="Q342" s="67">
        <v>6370</v>
      </c>
      <c r="R342" s="67">
        <v>5166.666666666667</v>
      </c>
      <c r="S342" s="67">
        <v>5346.666666666667</v>
      </c>
      <c r="T342" s="67">
        <v>5218.333333333333</v>
      </c>
      <c r="U342" s="67">
        <v>3843.3333333333335</v>
      </c>
      <c r="V342" s="67">
        <v>4371.666666666667</v>
      </c>
      <c r="W342" s="67">
        <v>4870</v>
      </c>
      <c r="X342" s="67">
        <v>5406.666666666667</v>
      </c>
      <c r="Y342" s="67">
        <v>6096.6666666666661</v>
      </c>
      <c r="Z342" s="67">
        <v>5956.666666666667</v>
      </c>
      <c r="AA342" s="67">
        <v>6655.0000000000009</v>
      </c>
      <c r="AB342" s="67">
        <v>5828.333333333333</v>
      </c>
      <c r="AC342" s="67">
        <v>6240</v>
      </c>
      <c r="AD342" s="67">
        <v>5176.666666666667</v>
      </c>
      <c r="AE342" s="68" t="e">
        <f>NA()</f>
        <v>#N/A</v>
      </c>
      <c r="AF342" s="68" t="e">
        <f>NA()</f>
        <v>#N/A</v>
      </c>
      <c r="AG342" s="68" t="e">
        <f>NA()</f>
        <v>#N/A</v>
      </c>
      <c r="AH342" s="68" t="e">
        <f>NA()</f>
        <v>#N/A</v>
      </c>
      <c r="AI342" s="68" t="e">
        <f>NA()</f>
        <v>#N/A</v>
      </c>
      <c r="AJ342" s="68" t="e">
        <f>NA()</f>
        <v>#N/A</v>
      </c>
      <c r="AK342" s="68" t="e">
        <f>NA()</f>
        <v>#N/A</v>
      </c>
      <c r="AL342" s="68" t="e">
        <f>NA()</f>
        <v>#N/A</v>
      </c>
      <c r="AM342" s="68" t="e">
        <f>NA()</f>
        <v>#N/A</v>
      </c>
      <c r="AN342" s="68" t="e">
        <f>NA()</f>
        <v>#N/A</v>
      </c>
      <c r="AO342" s="68" t="e">
        <f>NA()</f>
        <v>#N/A</v>
      </c>
      <c r="AP342" s="63"/>
    </row>
    <row r="343" spans="2:42" x14ac:dyDescent="0.25">
      <c r="B343" s="64"/>
      <c r="C343" s="65"/>
      <c r="D343" s="66" t="s">
        <v>788</v>
      </c>
      <c r="E343" s="67" t="s">
        <v>678</v>
      </c>
      <c r="F343" s="68" t="e">
        <f>NA()</f>
        <v>#N/A</v>
      </c>
      <c r="G343" s="68" t="e">
        <f>NA()</f>
        <v>#N/A</v>
      </c>
      <c r="H343" s="68" t="e">
        <f>NA()</f>
        <v>#N/A</v>
      </c>
      <c r="I343" s="68" t="e">
        <f>NA()</f>
        <v>#N/A</v>
      </c>
      <c r="J343" s="68" t="e">
        <f>NA()</f>
        <v>#N/A</v>
      </c>
      <c r="K343" s="68" t="e">
        <f>NA()</f>
        <v>#N/A</v>
      </c>
      <c r="L343" s="68" t="e">
        <f>NA()</f>
        <v>#N/A</v>
      </c>
      <c r="M343" s="68" t="e">
        <f>NA()</f>
        <v>#N/A</v>
      </c>
      <c r="N343" s="68" t="e">
        <f>NA()</f>
        <v>#N/A</v>
      </c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8" t="e">
        <f>NA()</f>
        <v>#N/A</v>
      </c>
      <c r="AF343" s="68" t="e">
        <f>NA()</f>
        <v>#N/A</v>
      </c>
      <c r="AG343" s="68" t="e">
        <f>NA()</f>
        <v>#N/A</v>
      </c>
      <c r="AH343" s="68" t="e">
        <f>NA()</f>
        <v>#N/A</v>
      </c>
      <c r="AI343" s="68" t="e">
        <f>NA()</f>
        <v>#N/A</v>
      </c>
      <c r="AJ343" s="68" t="e">
        <f>NA()</f>
        <v>#N/A</v>
      </c>
      <c r="AK343" s="68" t="e">
        <f>NA()</f>
        <v>#N/A</v>
      </c>
      <c r="AL343" s="68" t="e">
        <f>NA()</f>
        <v>#N/A</v>
      </c>
      <c r="AM343" s="68" t="e">
        <f>NA()</f>
        <v>#N/A</v>
      </c>
      <c r="AN343" s="68" t="e">
        <f>NA()</f>
        <v>#N/A</v>
      </c>
      <c r="AO343" s="68" t="e">
        <f>NA()</f>
        <v>#N/A</v>
      </c>
      <c r="AP343" s="63"/>
    </row>
    <row r="344" spans="2:42" x14ac:dyDescent="0.25">
      <c r="B344" s="64"/>
      <c r="C344" s="65"/>
      <c r="D344" s="66" t="s">
        <v>789</v>
      </c>
      <c r="E344" s="67" t="s">
        <v>679</v>
      </c>
      <c r="F344" s="68" t="e">
        <f>NA()</f>
        <v>#N/A</v>
      </c>
      <c r="G344" s="68" t="e">
        <f>NA()</f>
        <v>#N/A</v>
      </c>
      <c r="H344" s="68" t="e">
        <f>NA()</f>
        <v>#N/A</v>
      </c>
      <c r="I344" s="68" t="e">
        <f>NA()</f>
        <v>#N/A</v>
      </c>
      <c r="J344" s="68" t="e">
        <f>NA()</f>
        <v>#N/A</v>
      </c>
      <c r="K344" s="68" t="e">
        <f>NA()</f>
        <v>#N/A</v>
      </c>
      <c r="L344" s="68" t="e">
        <f>NA()</f>
        <v>#N/A</v>
      </c>
      <c r="M344" s="68" t="e">
        <f>NA()</f>
        <v>#N/A</v>
      </c>
      <c r="N344" s="68" t="e">
        <f>NA()</f>
        <v>#N/A</v>
      </c>
      <c r="O344" s="67">
        <v>6866.666666666667</v>
      </c>
      <c r="P344" s="67">
        <v>5028.3333333333339</v>
      </c>
      <c r="Q344" s="67">
        <v>4771.6666666666661</v>
      </c>
      <c r="R344" s="67">
        <v>4773.333333333333</v>
      </c>
      <c r="S344" s="67">
        <v>5273.333333333333</v>
      </c>
      <c r="T344" s="67">
        <v>5568.333333333333</v>
      </c>
      <c r="U344" s="67">
        <v>4515</v>
      </c>
      <c r="V344" s="67">
        <v>4595</v>
      </c>
      <c r="W344" s="67">
        <v>5295</v>
      </c>
      <c r="X344" s="67">
        <v>6170.0000000000009</v>
      </c>
      <c r="Y344" s="67">
        <v>6691.666666666667</v>
      </c>
      <c r="Z344" s="67">
        <v>6245</v>
      </c>
      <c r="AA344" s="67">
        <v>6483.3333333333339</v>
      </c>
      <c r="AB344" s="67">
        <v>5595</v>
      </c>
      <c r="AC344" s="67">
        <v>6345.0000000000009</v>
      </c>
      <c r="AD344" s="67">
        <v>5141.6666666666661</v>
      </c>
      <c r="AE344" s="68" t="e">
        <f>NA()</f>
        <v>#N/A</v>
      </c>
      <c r="AF344" s="68" t="e">
        <f>NA()</f>
        <v>#N/A</v>
      </c>
      <c r="AG344" s="68" t="e">
        <f>NA()</f>
        <v>#N/A</v>
      </c>
      <c r="AH344" s="68" t="e">
        <f>NA()</f>
        <v>#N/A</v>
      </c>
      <c r="AI344" s="68" t="e">
        <f>NA()</f>
        <v>#N/A</v>
      </c>
      <c r="AJ344" s="68" t="e">
        <f>NA()</f>
        <v>#N/A</v>
      </c>
      <c r="AK344" s="68" t="e">
        <f>NA()</f>
        <v>#N/A</v>
      </c>
      <c r="AL344" s="68" t="e">
        <f>NA()</f>
        <v>#N/A</v>
      </c>
      <c r="AM344" s="68" t="e">
        <f>NA()</f>
        <v>#N/A</v>
      </c>
      <c r="AN344" s="68" t="e">
        <f>NA()</f>
        <v>#N/A</v>
      </c>
      <c r="AO344" s="68" t="e">
        <f>NA()</f>
        <v>#N/A</v>
      </c>
      <c r="AP344" s="63"/>
    </row>
    <row r="345" spans="2:42" x14ac:dyDescent="0.25">
      <c r="B345" s="64"/>
      <c r="C345" s="65"/>
      <c r="D345" s="66" t="s">
        <v>352</v>
      </c>
      <c r="E345" s="67" t="s">
        <v>680</v>
      </c>
      <c r="F345" s="68" t="e">
        <f>NA()</f>
        <v>#N/A</v>
      </c>
      <c r="G345" s="68" t="e">
        <f>NA()</f>
        <v>#N/A</v>
      </c>
      <c r="H345" s="68" t="e">
        <f>NA()</f>
        <v>#N/A</v>
      </c>
      <c r="I345" s="68" t="e">
        <f>NA()</f>
        <v>#N/A</v>
      </c>
      <c r="J345" s="68" t="e">
        <f>NA()</f>
        <v>#N/A</v>
      </c>
      <c r="K345" s="68" t="e">
        <f>NA()</f>
        <v>#N/A</v>
      </c>
      <c r="L345" s="68" t="e">
        <f>NA()</f>
        <v>#N/A</v>
      </c>
      <c r="M345" s="68" t="e">
        <f>NA()</f>
        <v>#N/A</v>
      </c>
      <c r="N345" s="68" t="e">
        <f>NA()</f>
        <v>#N/A</v>
      </c>
      <c r="O345" s="67">
        <v>3583.333333333333</v>
      </c>
      <c r="P345" s="67">
        <v>3380</v>
      </c>
      <c r="Q345" s="67">
        <v>3021.6666666666665</v>
      </c>
      <c r="R345" s="67">
        <v>2603.3333333333335</v>
      </c>
      <c r="S345" s="67">
        <v>2864.9999999999995</v>
      </c>
      <c r="T345" s="67">
        <v>3003.333333333333</v>
      </c>
      <c r="U345" s="67">
        <v>3083.3333333333335</v>
      </c>
      <c r="V345" s="67">
        <v>3150</v>
      </c>
      <c r="W345" s="67">
        <v>3085.0000000000005</v>
      </c>
      <c r="X345" s="67">
        <v>3475</v>
      </c>
      <c r="Y345" s="67">
        <v>3039.9999999999995</v>
      </c>
      <c r="Z345" s="67">
        <v>3125</v>
      </c>
      <c r="AA345" s="67">
        <v>3530</v>
      </c>
      <c r="AB345" s="67">
        <v>2956.6666666666665</v>
      </c>
      <c r="AC345" s="67">
        <v>3100</v>
      </c>
      <c r="AD345" s="67">
        <v>2635</v>
      </c>
      <c r="AE345" s="68" t="e">
        <f>NA()</f>
        <v>#N/A</v>
      </c>
      <c r="AF345" s="68" t="e">
        <f>NA()</f>
        <v>#N/A</v>
      </c>
      <c r="AG345" s="68" t="e">
        <f>NA()</f>
        <v>#N/A</v>
      </c>
      <c r="AH345" s="68" t="e">
        <f>NA()</f>
        <v>#N/A</v>
      </c>
      <c r="AI345" s="68" t="e">
        <f>NA()</f>
        <v>#N/A</v>
      </c>
      <c r="AJ345" s="68" t="e">
        <f>NA()</f>
        <v>#N/A</v>
      </c>
      <c r="AK345" s="68" t="e">
        <f>NA()</f>
        <v>#N/A</v>
      </c>
      <c r="AL345" s="68" t="e">
        <f>NA()</f>
        <v>#N/A</v>
      </c>
      <c r="AM345" s="68" t="e">
        <f>NA()</f>
        <v>#N/A</v>
      </c>
      <c r="AN345" s="68" t="e">
        <f>NA()</f>
        <v>#N/A</v>
      </c>
      <c r="AO345" s="68" t="e">
        <f>NA()</f>
        <v>#N/A</v>
      </c>
      <c r="AP345" s="63"/>
    </row>
    <row r="346" spans="2:42" x14ac:dyDescent="0.25">
      <c r="B346" s="64"/>
      <c r="C346" s="65"/>
      <c r="D346" s="66" t="s">
        <v>353</v>
      </c>
      <c r="E346" s="67" t="s">
        <v>681</v>
      </c>
      <c r="F346" s="68" t="e">
        <f>NA()</f>
        <v>#N/A</v>
      </c>
      <c r="G346" s="68" t="e">
        <f>NA()</f>
        <v>#N/A</v>
      </c>
      <c r="H346" s="68" t="e">
        <f>NA()</f>
        <v>#N/A</v>
      </c>
      <c r="I346" s="68" t="e">
        <f>NA()</f>
        <v>#N/A</v>
      </c>
      <c r="J346" s="68" t="e">
        <f>NA()</f>
        <v>#N/A</v>
      </c>
      <c r="K346" s="68" t="e">
        <f>NA()</f>
        <v>#N/A</v>
      </c>
      <c r="L346" s="68" t="e">
        <f>NA()</f>
        <v>#N/A</v>
      </c>
      <c r="M346" s="68" t="e">
        <f>NA()</f>
        <v>#N/A</v>
      </c>
      <c r="N346" s="68" t="e">
        <f>NA()</f>
        <v>#N/A</v>
      </c>
      <c r="O346" s="67">
        <v>2371.6666666666665</v>
      </c>
      <c r="P346" s="67">
        <v>2280</v>
      </c>
      <c r="Q346" s="67">
        <v>2775</v>
      </c>
      <c r="R346" s="67">
        <v>2276.6666666666665</v>
      </c>
      <c r="S346" s="67">
        <v>1830</v>
      </c>
      <c r="T346" s="67">
        <v>2366.6666666666665</v>
      </c>
      <c r="U346" s="67">
        <v>1983.3333333333335</v>
      </c>
      <c r="V346" s="67">
        <v>2358.3333333333335</v>
      </c>
      <c r="W346" s="67">
        <v>2176.6666666666665</v>
      </c>
      <c r="X346" s="67">
        <v>2905.0000000000005</v>
      </c>
      <c r="Y346" s="67">
        <v>3090</v>
      </c>
      <c r="Z346" s="67">
        <v>2410</v>
      </c>
      <c r="AA346" s="67">
        <v>2965</v>
      </c>
      <c r="AB346" s="67">
        <v>3096.666666666667</v>
      </c>
      <c r="AC346" s="67">
        <v>3391.6666666666665</v>
      </c>
      <c r="AD346" s="67">
        <v>2830</v>
      </c>
      <c r="AE346" s="68" t="e">
        <f>NA()</f>
        <v>#N/A</v>
      </c>
      <c r="AF346" s="68" t="e">
        <f>NA()</f>
        <v>#N/A</v>
      </c>
      <c r="AG346" s="68" t="e">
        <f>NA()</f>
        <v>#N/A</v>
      </c>
      <c r="AH346" s="68" t="e">
        <f>NA()</f>
        <v>#N/A</v>
      </c>
      <c r="AI346" s="68" t="e">
        <f>NA()</f>
        <v>#N/A</v>
      </c>
      <c r="AJ346" s="68" t="e">
        <f>NA()</f>
        <v>#N/A</v>
      </c>
      <c r="AK346" s="68" t="e">
        <f>NA()</f>
        <v>#N/A</v>
      </c>
      <c r="AL346" s="68" t="e">
        <f>NA()</f>
        <v>#N/A</v>
      </c>
      <c r="AM346" s="68" t="e">
        <f>NA()</f>
        <v>#N/A</v>
      </c>
      <c r="AN346" s="68" t="e">
        <f>NA()</f>
        <v>#N/A</v>
      </c>
      <c r="AO346" s="68" t="e">
        <f>NA()</f>
        <v>#N/A</v>
      </c>
      <c r="AP346" s="63"/>
    </row>
    <row r="347" spans="2:42" x14ac:dyDescent="0.25">
      <c r="B347" s="64"/>
      <c r="C347" s="65"/>
      <c r="D347" s="66" t="s">
        <v>354</v>
      </c>
      <c r="E347" s="67" t="s">
        <v>682</v>
      </c>
      <c r="F347" s="68" t="e">
        <f>NA()</f>
        <v>#N/A</v>
      </c>
      <c r="G347" s="68" t="e">
        <f>NA()</f>
        <v>#N/A</v>
      </c>
      <c r="H347" s="68" t="e">
        <f>NA()</f>
        <v>#N/A</v>
      </c>
      <c r="I347" s="68" t="e">
        <f>NA()</f>
        <v>#N/A</v>
      </c>
      <c r="J347" s="68" t="e">
        <f>NA()</f>
        <v>#N/A</v>
      </c>
      <c r="K347" s="68" t="e">
        <f>NA()</f>
        <v>#N/A</v>
      </c>
      <c r="L347" s="68" t="e">
        <f>NA()</f>
        <v>#N/A</v>
      </c>
      <c r="M347" s="68" t="e">
        <f>NA()</f>
        <v>#N/A</v>
      </c>
      <c r="N347" s="68" t="e">
        <f>NA()</f>
        <v>#N/A</v>
      </c>
      <c r="O347" s="67">
        <v>3180</v>
      </c>
      <c r="P347" s="67">
        <v>2600</v>
      </c>
      <c r="Q347" s="67">
        <v>2891.666666666667</v>
      </c>
      <c r="R347" s="67">
        <v>2510</v>
      </c>
      <c r="S347" s="67">
        <v>1913.3333333333335</v>
      </c>
      <c r="T347" s="67">
        <v>2226.6666666666665</v>
      </c>
      <c r="U347" s="67">
        <v>1696.6666666666665</v>
      </c>
      <c r="V347" s="67">
        <v>1920</v>
      </c>
      <c r="W347" s="67">
        <v>2540</v>
      </c>
      <c r="X347" s="67">
        <v>2785</v>
      </c>
      <c r="Y347" s="67">
        <v>1645</v>
      </c>
      <c r="Z347" s="67">
        <v>1921.6666666666667</v>
      </c>
      <c r="AA347" s="67">
        <v>2051.6666666666665</v>
      </c>
      <c r="AB347" s="67">
        <v>1740</v>
      </c>
      <c r="AC347" s="67">
        <v>2201.6666666666665</v>
      </c>
      <c r="AD347" s="67">
        <v>1711.6666666666667</v>
      </c>
      <c r="AE347" s="68" t="e">
        <f>NA()</f>
        <v>#N/A</v>
      </c>
      <c r="AF347" s="68" t="e">
        <f>NA()</f>
        <v>#N/A</v>
      </c>
      <c r="AG347" s="68" t="e">
        <f>NA()</f>
        <v>#N/A</v>
      </c>
      <c r="AH347" s="68" t="e">
        <f>NA()</f>
        <v>#N/A</v>
      </c>
      <c r="AI347" s="68" t="e">
        <f>NA()</f>
        <v>#N/A</v>
      </c>
      <c r="AJ347" s="68" t="e">
        <f>NA()</f>
        <v>#N/A</v>
      </c>
      <c r="AK347" s="68" t="e">
        <f>NA()</f>
        <v>#N/A</v>
      </c>
      <c r="AL347" s="68" t="e">
        <f>NA()</f>
        <v>#N/A</v>
      </c>
      <c r="AM347" s="68" t="e">
        <f>NA()</f>
        <v>#N/A</v>
      </c>
      <c r="AN347" s="68" t="e">
        <f>NA()</f>
        <v>#N/A</v>
      </c>
      <c r="AO347" s="68" t="e">
        <f>NA()</f>
        <v>#N/A</v>
      </c>
      <c r="AP347" s="63"/>
    </row>
    <row r="348" spans="2:42" x14ac:dyDescent="0.25">
      <c r="B348" s="64"/>
      <c r="C348" s="65"/>
      <c r="D348" s="66" t="s">
        <v>355</v>
      </c>
      <c r="E348" s="67" t="s">
        <v>683</v>
      </c>
      <c r="F348" s="68" t="e">
        <f>NA()</f>
        <v>#N/A</v>
      </c>
      <c r="G348" s="68" t="e">
        <f>NA()</f>
        <v>#N/A</v>
      </c>
      <c r="H348" s="68" t="e">
        <f>NA()</f>
        <v>#N/A</v>
      </c>
      <c r="I348" s="68" t="e">
        <f>NA()</f>
        <v>#N/A</v>
      </c>
      <c r="J348" s="68" t="e">
        <f>NA()</f>
        <v>#N/A</v>
      </c>
      <c r="K348" s="68" t="e">
        <f>NA()</f>
        <v>#N/A</v>
      </c>
      <c r="L348" s="68" t="e">
        <f>NA()</f>
        <v>#N/A</v>
      </c>
      <c r="M348" s="68" t="e">
        <f>NA()</f>
        <v>#N/A</v>
      </c>
      <c r="N348" s="68" t="e">
        <f>NA()</f>
        <v>#N/A</v>
      </c>
      <c r="O348" s="67">
        <v>2955</v>
      </c>
      <c r="P348" s="67">
        <v>2366.6666666666665</v>
      </c>
      <c r="Q348" s="67">
        <v>2468.3333333333335</v>
      </c>
      <c r="R348" s="67">
        <v>1935</v>
      </c>
      <c r="S348" s="67">
        <v>2165</v>
      </c>
      <c r="T348" s="67">
        <v>1881.6666666666667</v>
      </c>
      <c r="U348" s="67">
        <v>1843.3333333333333</v>
      </c>
      <c r="V348" s="67">
        <v>1838.3333333333333</v>
      </c>
      <c r="W348" s="67">
        <v>2125</v>
      </c>
      <c r="X348" s="67">
        <v>2375</v>
      </c>
      <c r="Y348" s="67">
        <v>2123.333333333333</v>
      </c>
      <c r="Z348" s="67">
        <v>2101.6666666666665</v>
      </c>
      <c r="AA348" s="67">
        <v>2710</v>
      </c>
      <c r="AB348" s="67">
        <v>2511.666666666667</v>
      </c>
      <c r="AC348" s="67">
        <v>2586.666666666667</v>
      </c>
      <c r="AD348" s="67">
        <v>1881.6666666666667</v>
      </c>
      <c r="AE348" s="68" t="e">
        <f>NA()</f>
        <v>#N/A</v>
      </c>
      <c r="AF348" s="68" t="e">
        <f>NA()</f>
        <v>#N/A</v>
      </c>
      <c r="AG348" s="68" t="e">
        <f>NA()</f>
        <v>#N/A</v>
      </c>
      <c r="AH348" s="68" t="e">
        <f>NA()</f>
        <v>#N/A</v>
      </c>
      <c r="AI348" s="68" t="e">
        <f>NA()</f>
        <v>#N/A</v>
      </c>
      <c r="AJ348" s="68" t="e">
        <f>NA()</f>
        <v>#N/A</v>
      </c>
      <c r="AK348" s="68" t="e">
        <f>NA()</f>
        <v>#N/A</v>
      </c>
      <c r="AL348" s="68" t="e">
        <f>NA()</f>
        <v>#N/A</v>
      </c>
      <c r="AM348" s="68" t="e">
        <f>NA()</f>
        <v>#N/A</v>
      </c>
      <c r="AN348" s="68" t="e">
        <f>NA()</f>
        <v>#N/A</v>
      </c>
      <c r="AO348" s="68" t="e">
        <f>NA()</f>
        <v>#N/A</v>
      </c>
      <c r="AP348" s="63"/>
    </row>
    <row r="349" spans="2:42" x14ac:dyDescent="0.25">
      <c r="B349" s="64"/>
      <c r="C349" s="65"/>
      <c r="D349" s="66" t="s">
        <v>790</v>
      </c>
      <c r="E349" s="67" t="s">
        <v>684</v>
      </c>
      <c r="F349" s="68" t="e">
        <f>NA()</f>
        <v>#N/A</v>
      </c>
      <c r="G349" s="68" t="e">
        <f>NA()</f>
        <v>#N/A</v>
      </c>
      <c r="H349" s="68" t="e">
        <f>NA()</f>
        <v>#N/A</v>
      </c>
      <c r="I349" s="68" t="e">
        <f>NA()</f>
        <v>#N/A</v>
      </c>
      <c r="J349" s="68" t="e">
        <f>NA()</f>
        <v>#N/A</v>
      </c>
      <c r="K349" s="68" t="e">
        <f>NA()</f>
        <v>#N/A</v>
      </c>
      <c r="L349" s="68" t="e">
        <f>NA()</f>
        <v>#N/A</v>
      </c>
      <c r="M349" s="68" t="e">
        <f>NA()</f>
        <v>#N/A</v>
      </c>
      <c r="N349" s="68" t="e">
        <f>NA()</f>
        <v>#N/A</v>
      </c>
      <c r="O349" s="67">
        <v>4198.333333333333</v>
      </c>
      <c r="P349" s="67">
        <v>3898.333333333333</v>
      </c>
      <c r="Q349" s="67">
        <v>3780.0000000000005</v>
      </c>
      <c r="R349" s="67">
        <v>3068.3333333333335</v>
      </c>
      <c r="S349" s="67">
        <v>3175</v>
      </c>
      <c r="T349" s="67">
        <v>3219.9999999999995</v>
      </c>
      <c r="U349" s="67">
        <v>3351.6666666666665</v>
      </c>
      <c r="V349" s="67">
        <v>3051.6666666666665</v>
      </c>
      <c r="W349" s="67">
        <v>2951.666666666667</v>
      </c>
      <c r="X349" s="67">
        <v>3378.333333333333</v>
      </c>
      <c r="Y349" s="67">
        <v>3256.666666666667</v>
      </c>
      <c r="Z349" s="67">
        <v>3475</v>
      </c>
      <c r="AA349" s="67">
        <v>3833.3333333333335</v>
      </c>
      <c r="AB349" s="67">
        <v>3206.6666666666665</v>
      </c>
      <c r="AC349" s="67">
        <v>3418.3333333333335</v>
      </c>
      <c r="AD349" s="67">
        <v>2869.9999999999995</v>
      </c>
      <c r="AE349" s="68" t="e">
        <f>NA()</f>
        <v>#N/A</v>
      </c>
      <c r="AF349" s="68" t="e">
        <f>NA()</f>
        <v>#N/A</v>
      </c>
      <c r="AG349" s="68" t="e">
        <f>NA()</f>
        <v>#N/A</v>
      </c>
      <c r="AH349" s="68" t="e">
        <f>NA()</f>
        <v>#N/A</v>
      </c>
      <c r="AI349" s="68" t="e">
        <f>NA()</f>
        <v>#N/A</v>
      </c>
      <c r="AJ349" s="68" t="e">
        <f>NA()</f>
        <v>#N/A</v>
      </c>
      <c r="AK349" s="68" t="e">
        <f>NA()</f>
        <v>#N/A</v>
      </c>
      <c r="AL349" s="68" t="e">
        <f>NA()</f>
        <v>#N/A</v>
      </c>
      <c r="AM349" s="68" t="e">
        <f>NA()</f>
        <v>#N/A</v>
      </c>
      <c r="AN349" s="68" t="e">
        <f>NA()</f>
        <v>#N/A</v>
      </c>
      <c r="AO349" s="68" t="e">
        <f>NA()</f>
        <v>#N/A</v>
      </c>
      <c r="AP349" s="63"/>
    </row>
    <row r="350" spans="2:42" x14ac:dyDescent="0.25">
      <c r="B350" s="64"/>
      <c r="C350" s="65"/>
      <c r="D350" s="66" t="s">
        <v>791</v>
      </c>
      <c r="E350" s="67" t="s">
        <v>685</v>
      </c>
      <c r="F350" s="68" t="e">
        <f>NA()</f>
        <v>#N/A</v>
      </c>
      <c r="G350" s="68" t="e">
        <f>NA()</f>
        <v>#N/A</v>
      </c>
      <c r="H350" s="68" t="e">
        <f>NA()</f>
        <v>#N/A</v>
      </c>
      <c r="I350" s="68" t="e">
        <f>NA()</f>
        <v>#N/A</v>
      </c>
      <c r="J350" s="68" t="e">
        <f>NA()</f>
        <v>#N/A</v>
      </c>
      <c r="K350" s="68" t="e">
        <f>NA()</f>
        <v>#N/A</v>
      </c>
      <c r="L350" s="68" t="e">
        <f>NA()</f>
        <v>#N/A</v>
      </c>
      <c r="M350" s="68" t="e">
        <f>NA()</f>
        <v>#N/A</v>
      </c>
      <c r="N350" s="68" t="e">
        <f>NA()</f>
        <v>#N/A</v>
      </c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8" t="e">
        <f>NA()</f>
        <v>#N/A</v>
      </c>
      <c r="AF350" s="68" t="e">
        <f>NA()</f>
        <v>#N/A</v>
      </c>
      <c r="AG350" s="68" t="e">
        <f>NA()</f>
        <v>#N/A</v>
      </c>
      <c r="AH350" s="68" t="e">
        <f>NA()</f>
        <v>#N/A</v>
      </c>
      <c r="AI350" s="68" t="e">
        <f>NA()</f>
        <v>#N/A</v>
      </c>
      <c r="AJ350" s="68" t="e">
        <f>NA()</f>
        <v>#N/A</v>
      </c>
      <c r="AK350" s="68" t="e">
        <f>NA()</f>
        <v>#N/A</v>
      </c>
      <c r="AL350" s="68" t="e">
        <f>NA()</f>
        <v>#N/A</v>
      </c>
      <c r="AM350" s="68" t="e">
        <f>NA()</f>
        <v>#N/A</v>
      </c>
      <c r="AN350" s="68" t="e">
        <f>NA()</f>
        <v>#N/A</v>
      </c>
      <c r="AO350" s="68" t="e">
        <f>NA()</f>
        <v>#N/A</v>
      </c>
      <c r="AP350" s="63"/>
    </row>
    <row r="351" spans="2:42" x14ac:dyDescent="0.25">
      <c r="B351" s="64"/>
      <c r="C351" s="65"/>
      <c r="D351" s="66" t="s">
        <v>356</v>
      </c>
      <c r="E351" s="67" t="s">
        <v>686</v>
      </c>
      <c r="F351" s="68" t="e">
        <f>NA()</f>
        <v>#N/A</v>
      </c>
      <c r="G351" s="68" t="e">
        <f>NA()</f>
        <v>#N/A</v>
      </c>
      <c r="H351" s="68" t="e">
        <f>NA()</f>
        <v>#N/A</v>
      </c>
      <c r="I351" s="68" t="e">
        <f>NA()</f>
        <v>#N/A</v>
      </c>
      <c r="J351" s="68" t="e">
        <f>NA()</f>
        <v>#N/A</v>
      </c>
      <c r="K351" s="68" t="e">
        <f>NA()</f>
        <v>#N/A</v>
      </c>
      <c r="L351" s="68" t="e">
        <f>NA()</f>
        <v>#N/A</v>
      </c>
      <c r="M351" s="68" t="e">
        <f>NA()</f>
        <v>#N/A</v>
      </c>
      <c r="N351" s="68" t="e">
        <f>NA()</f>
        <v>#N/A</v>
      </c>
      <c r="O351" s="67">
        <v>2315</v>
      </c>
      <c r="P351" s="67">
        <v>1898.3333333333335</v>
      </c>
      <c r="Q351" s="67">
        <v>2040</v>
      </c>
      <c r="R351" s="67">
        <v>1795.0000000000002</v>
      </c>
      <c r="S351" s="67">
        <v>1878.3333333333333</v>
      </c>
      <c r="T351" s="67">
        <v>1791.6666666666665</v>
      </c>
      <c r="U351" s="67">
        <v>1505</v>
      </c>
      <c r="V351" s="67">
        <v>1621.6666666666667</v>
      </c>
      <c r="W351" s="67">
        <v>1586.6666666666665</v>
      </c>
      <c r="X351" s="67">
        <v>1731.6666666666667</v>
      </c>
      <c r="Y351" s="67">
        <v>1786.6666666666665</v>
      </c>
      <c r="Z351" s="67">
        <v>1811.6666666666667</v>
      </c>
      <c r="AA351" s="67">
        <v>2065</v>
      </c>
      <c r="AB351" s="67">
        <v>2036.6666666666665</v>
      </c>
      <c r="AC351" s="67">
        <v>1943.3333333333333</v>
      </c>
      <c r="AD351" s="67">
        <v>1863.3333333333333</v>
      </c>
      <c r="AE351" s="68" t="e">
        <f>NA()</f>
        <v>#N/A</v>
      </c>
      <c r="AF351" s="68" t="e">
        <f>NA()</f>
        <v>#N/A</v>
      </c>
      <c r="AG351" s="68" t="e">
        <f>NA()</f>
        <v>#N/A</v>
      </c>
      <c r="AH351" s="68" t="e">
        <f>NA()</f>
        <v>#N/A</v>
      </c>
      <c r="AI351" s="68" t="e">
        <f>NA()</f>
        <v>#N/A</v>
      </c>
      <c r="AJ351" s="68" t="e">
        <f>NA()</f>
        <v>#N/A</v>
      </c>
      <c r="AK351" s="68" t="e">
        <f>NA()</f>
        <v>#N/A</v>
      </c>
      <c r="AL351" s="68" t="e">
        <f>NA()</f>
        <v>#N/A</v>
      </c>
      <c r="AM351" s="68" t="e">
        <f>NA()</f>
        <v>#N/A</v>
      </c>
      <c r="AN351" s="68" t="e">
        <f>NA()</f>
        <v>#N/A</v>
      </c>
      <c r="AO351" s="68" t="e">
        <f>NA()</f>
        <v>#N/A</v>
      </c>
      <c r="AP351" s="63"/>
    </row>
    <row r="352" spans="2:42" x14ac:dyDescent="0.25">
      <c r="B352" s="64"/>
      <c r="C352" s="65"/>
      <c r="D352" s="66" t="s">
        <v>357</v>
      </c>
      <c r="E352" s="67" t="s">
        <v>687</v>
      </c>
      <c r="F352" s="68" t="e">
        <f>NA()</f>
        <v>#N/A</v>
      </c>
      <c r="G352" s="68" t="e">
        <f>NA()</f>
        <v>#N/A</v>
      </c>
      <c r="H352" s="68" t="e">
        <f>NA()</f>
        <v>#N/A</v>
      </c>
      <c r="I352" s="68" t="e">
        <f>NA()</f>
        <v>#N/A</v>
      </c>
      <c r="J352" s="68" t="e">
        <f>NA()</f>
        <v>#N/A</v>
      </c>
      <c r="K352" s="68" t="e">
        <f>NA()</f>
        <v>#N/A</v>
      </c>
      <c r="L352" s="68" t="e">
        <f>NA()</f>
        <v>#N/A</v>
      </c>
      <c r="M352" s="68" t="e">
        <f>NA()</f>
        <v>#N/A</v>
      </c>
      <c r="N352" s="68" t="e">
        <f>NA()</f>
        <v>#N/A</v>
      </c>
      <c r="O352" s="67">
        <v>3775.0000000000005</v>
      </c>
      <c r="P352" s="67">
        <v>2736.6666666666665</v>
      </c>
      <c r="Q352" s="67">
        <v>3026.6666666666665</v>
      </c>
      <c r="R352" s="67">
        <v>2390</v>
      </c>
      <c r="S352" s="67">
        <v>2943.3333333333335</v>
      </c>
      <c r="T352" s="67">
        <v>2798.3333333333335</v>
      </c>
      <c r="U352" s="67">
        <v>2406.666666666667</v>
      </c>
      <c r="V352" s="67">
        <v>2610</v>
      </c>
      <c r="W352" s="67">
        <v>2308.333333333333</v>
      </c>
      <c r="X352" s="67">
        <v>2958.3333333333335</v>
      </c>
      <c r="Y352" s="67">
        <v>2980</v>
      </c>
      <c r="Z352" s="67">
        <v>2683.3333333333335</v>
      </c>
      <c r="AA352" s="67">
        <v>2623.3333333333335</v>
      </c>
      <c r="AB352" s="67">
        <v>2533.3333333333335</v>
      </c>
      <c r="AC352" s="67">
        <v>2683.3333333333335</v>
      </c>
      <c r="AD352" s="67">
        <v>2091.6666666666665</v>
      </c>
      <c r="AE352" s="68" t="e">
        <f>NA()</f>
        <v>#N/A</v>
      </c>
      <c r="AF352" s="68" t="e">
        <f>NA()</f>
        <v>#N/A</v>
      </c>
      <c r="AG352" s="68" t="e">
        <f>NA()</f>
        <v>#N/A</v>
      </c>
      <c r="AH352" s="68" t="e">
        <f>NA()</f>
        <v>#N/A</v>
      </c>
      <c r="AI352" s="68" t="e">
        <f>NA()</f>
        <v>#N/A</v>
      </c>
      <c r="AJ352" s="68" t="e">
        <f>NA()</f>
        <v>#N/A</v>
      </c>
      <c r="AK352" s="68" t="e">
        <f>NA()</f>
        <v>#N/A</v>
      </c>
      <c r="AL352" s="68" t="e">
        <f>NA()</f>
        <v>#N/A</v>
      </c>
      <c r="AM352" s="68" t="e">
        <f>NA()</f>
        <v>#N/A</v>
      </c>
      <c r="AN352" s="68" t="e">
        <f>NA()</f>
        <v>#N/A</v>
      </c>
      <c r="AO352" s="68" t="e">
        <f>NA()</f>
        <v>#N/A</v>
      </c>
      <c r="AP352" s="63"/>
    </row>
    <row r="353" spans="2:42" x14ac:dyDescent="0.25">
      <c r="B353" s="64"/>
      <c r="C353" s="65"/>
      <c r="D353" s="66" t="s">
        <v>792</v>
      </c>
      <c r="E353" s="67" t="s">
        <v>688</v>
      </c>
      <c r="F353" s="68" t="e">
        <f>NA()</f>
        <v>#N/A</v>
      </c>
      <c r="G353" s="68" t="e">
        <f>NA()</f>
        <v>#N/A</v>
      </c>
      <c r="H353" s="68" t="e">
        <f>NA()</f>
        <v>#N/A</v>
      </c>
      <c r="I353" s="68" t="e">
        <f>NA()</f>
        <v>#N/A</v>
      </c>
      <c r="J353" s="68" t="e">
        <f>NA()</f>
        <v>#N/A</v>
      </c>
      <c r="K353" s="68" t="e">
        <f>NA()</f>
        <v>#N/A</v>
      </c>
      <c r="L353" s="68" t="e">
        <f>NA()</f>
        <v>#N/A</v>
      </c>
      <c r="M353" s="68" t="e">
        <f>NA()</f>
        <v>#N/A</v>
      </c>
      <c r="N353" s="68" t="e">
        <f>NA()</f>
        <v>#N/A</v>
      </c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8" t="e">
        <f>NA()</f>
        <v>#N/A</v>
      </c>
      <c r="AF353" s="68" t="e">
        <f>NA()</f>
        <v>#N/A</v>
      </c>
      <c r="AG353" s="68" t="e">
        <f>NA()</f>
        <v>#N/A</v>
      </c>
      <c r="AH353" s="68" t="e">
        <f>NA()</f>
        <v>#N/A</v>
      </c>
      <c r="AI353" s="68" t="e">
        <f>NA()</f>
        <v>#N/A</v>
      </c>
      <c r="AJ353" s="68" t="e">
        <f>NA()</f>
        <v>#N/A</v>
      </c>
      <c r="AK353" s="68" t="e">
        <f>NA()</f>
        <v>#N/A</v>
      </c>
      <c r="AL353" s="68" t="e">
        <f>NA()</f>
        <v>#N/A</v>
      </c>
      <c r="AM353" s="68" t="e">
        <f>NA()</f>
        <v>#N/A</v>
      </c>
      <c r="AN353" s="68" t="e">
        <f>NA()</f>
        <v>#N/A</v>
      </c>
      <c r="AO353" s="68" t="e">
        <f>NA()</f>
        <v>#N/A</v>
      </c>
      <c r="AP353" s="63"/>
    </row>
    <row r="354" spans="2:42" x14ac:dyDescent="0.25">
      <c r="B354" s="64"/>
      <c r="C354" s="65"/>
      <c r="D354" s="66" t="s">
        <v>358</v>
      </c>
      <c r="E354" s="67" t="s">
        <v>689</v>
      </c>
      <c r="F354" s="68" t="e">
        <f>NA()</f>
        <v>#N/A</v>
      </c>
      <c r="G354" s="68" t="e">
        <f>NA()</f>
        <v>#N/A</v>
      </c>
      <c r="H354" s="68" t="e">
        <f>NA()</f>
        <v>#N/A</v>
      </c>
      <c r="I354" s="68" t="e">
        <f>NA()</f>
        <v>#N/A</v>
      </c>
      <c r="J354" s="68" t="e">
        <f>NA()</f>
        <v>#N/A</v>
      </c>
      <c r="K354" s="68" t="e">
        <f>NA()</f>
        <v>#N/A</v>
      </c>
      <c r="L354" s="68" t="e">
        <f>NA()</f>
        <v>#N/A</v>
      </c>
      <c r="M354" s="68" t="e">
        <f>NA()</f>
        <v>#N/A</v>
      </c>
      <c r="N354" s="68" t="e">
        <f>NA()</f>
        <v>#N/A</v>
      </c>
      <c r="O354" s="67">
        <v>5820.0000000000009</v>
      </c>
      <c r="P354" s="67">
        <v>5508.333333333333</v>
      </c>
      <c r="Q354" s="67">
        <v>6758.3333333333339</v>
      </c>
      <c r="R354" s="67">
        <v>5813.3333333333339</v>
      </c>
      <c r="S354" s="67">
        <v>993.33333333333337</v>
      </c>
      <c r="T354" s="67">
        <v>3141.6666666666665</v>
      </c>
      <c r="U354" s="67">
        <v>3036.6666666666665</v>
      </c>
      <c r="V354" s="67">
        <v>4178.333333333333</v>
      </c>
      <c r="W354" s="67">
        <v>4666.666666666667</v>
      </c>
      <c r="X354" s="67">
        <v>5185</v>
      </c>
      <c r="Y354" s="67">
        <v>5810.0000000000009</v>
      </c>
      <c r="Z354" s="67">
        <v>6906.666666666667</v>
      </c>
      <c r="AA354" s="67">
        <v>7270</v>
      </c>
      <c r="AB354" s="67">
        <v>6908.333333333333</v>
      </c>
      <c r="AC354" s="67">
        <v>7314.9999999999991</v>
      </c>
      <c r="AD354" s="67">
        <v>6010</v>
      </c>
      <c r="AE354" s="68" t="e">
        <f>NA()</f>
        <v>#N/A</v>
      </c>
      <c r="AF354" s="68" t="e">
        <f>NA()</f>
        <v>#N/A</v>
      </c>
      <c r="AG354" s="68" t="e">
        <f>NA()</f>
        <v>#N/A</v>
      </c>
      <c r="AH354" s="68" t="e">
        <f>NA()</f>
        <v>#N/A</v>
      </c>
      <c r="AI354" s="68" t="e">
        <f>NA()</f>
        <v>#N/A</v>
      </c>
      <c r="AJ354" s="68" t="e">
        <f>NA()</f>
        <v>#N/A</v>
      </c>
      <c r="AK354" s="68" t="e">
        <f>NA()</f>
        <v>#N/A</v>
      </c>
      <c r="AL354" s="68" t="e">
        <f>NA()</f>
        <v>#N/A</v>
      </c>
      <c r="AM354" s="68" t="e">
        <f>NA()</f>
        <v>#N/A</v>
      </c>
      <c r="AN354" s="68" t="e">
        <f>NA()</f>
        <v>#N/A</v>
      </c>
      <c r="AO354" s="68" t="e">
        <f>NA()</f>
        <v>#N/A</v>
      </c>
      <c r="AP354" s="63"/>
    </row>
    <row r="355" spans="2:42" x14ac:dyDescent="0.25">
      <c r="B355" s="64"/>
      <c r="C355" s="65"/>
      <c r="D355" s="66" t="s">
        <v>793</v>
      </c>
      <c r="E355" s="67" t="s">
        <v>690</v>
      </c>
      <c r="F355" s="68" t="e">
        <f>NA()</f>
        <v>#N/A</v>
      </c>
      <c r="G355" s="68" t="e">
        <f>NA()</f>
        <v>#N/A</v>
      </c>
      <c r="H355" s="68" t="e">
        <f>NA()</f>
        <v>#N/A</v>
      </c>
      <c r="I355" s="68" t="e">
        <f>NA()</f>
        <v>#N/A</v>
      </c>
      <c r="J355" s="68" t="e">
        <f>NA()</f>
        <v>#N/A</v>
      </c>
      <c r="K355" s="68" t="e">
        <f>NA()</f>
        <v>#N/A</v>
      </c>
      <c r="L355" s="68" t="e">
        <f>NA()</f>
        <v>#N/A</v>
      </c>
      <c r="M355" s="68" t="e">
        <f>NA()</f>
        <v>#N/A</v>
      </c>
      <c r="N355" s="68" t="e">
        <f>NA()</f>
        <v>#N/A</v>
      </c>
      <c r="O355" s="67">
        <v>5335</v>
      </c>
      <c r="P355" s="67">
        <v>5151.6666666666661</v>
      </c>
      <c r="Q355" s="67">
        <v>5573.333333333333</v>
      </c>
      <c r="R355" s="67">
        <v>5140</v>
      </c>
      <c r="S355" s="67">
        <v>4971.6666666666661</v>
      </c>
      <c r="T355" s="67">
        <v>5650</v>
      </c>
      <c r="U355" s="67">
        <v>4635</v>
      </c>
      <c r="V355" s="67">
        <v>4708.333333333333</v>
      </c>
      <c r="W355" s="67">
        <v>5650</v>
      </c>
      <c r="X355" s="67">
        <v>6158.333333333333</v>
      </c>
      <c r="Y355" s="67">
        <v>6016.6666666666661</v>
      </c>
      <c r="Z355" s="67">
        <v>5788.333333333333</v>
      </c>
      <c r="AA355" s="67">
        <v>6018.3333333333339</v>
      </c>
      <c r="AB355" s="67">
        <v>5538.3333333333339</v>
      </c>
      <c r="AC355" s="67">
        <v>5856.666666666667</v>
      </c>
      <c r="AD355" s="67">
        <v>5726.6666666666661</v>
      </c>
      <c r="AE355" s="68" t="e">
        <f>NA()</f>
        <v>#N/A</v>
      </c>
      <c r="AF355" s="68" t="e">
        <f>NA()</f>
        <v>#N/A</v>
      </c>
      <c r="AG355" s="68" t="e">
        <f>NA()</f>
        <v>#N/A</v>
      </c>
      <c r="AH355" s="68" t="e">
        <f>NA()</f>
        <v>#N/A</v>
      </c>
      <c r="AI355" s="68" t="e">
        <f>NA()</f>
        <v>#N/A</v>
      </c>
      <c r="AJ355" s="68" t="e">
        <f>NA()</f>
        <v>#N/A</v>
      </c>
      <c r="AK355" s="68" t="e">
        <f>NA()</f>
        <v>#N/A</v>
      </c>
      <c r="AL355" s="68" t="e">
        <f>NA()</f>
        <v>#N/A</v>
      </c>
      <c r="AM355" s="68" t="e">
        <f>NA()</f>
        <v>#N/A</v>
      </c>
      <c r="AN355" s="68" t="e">
        <f>NA()</f>
        <v>#N/A</v>
      </c>
      <c r="AO355" s="68" t="e">
        <f>NA()</f>
        <v>#N/A</v>
      </c>
      <c r="AP355" s="63"/>
    </row>
    <row r="356" spans="2:42" x14ac:dyDescent="0.25">
      <c r="B356" s="64"/>
      <c r="C356" s="65"/>
      <c r="D356" s="66" t="s">
        <v>794</v>
      </c>
      <c r="E356" s="67" t="s">
        <v>691</v>
      </c>
      <c r="F356" s="68" t="e">
        <f>NA()</f>
        <v>#N/A</v>
      </c>
      <c r="G356" s="68" t="e">
        <f>NA()</f>
        <v>#N/A</v>
      </c>
      <c r="H356" s="68" t="e">
        <f>NA()</f>
        <v>#N/A</v>
      </c>
      <c r="I356" s="68" t="e">
        <f>NA()</f>
        <v>#N/A</v>
      </c>
      <c r="J356" s="68" t="e">
        <f>NA()</f>
        <v>#N/A</v>
      </c>
      <c r="K356" s="68" t="e">
        <f>NA()</f>
        <v>#N/A</v>
      </c>
      <c r="L356" s="68" t="e">
        <f>NA()</f>
        <v>#N/A</v>
      </c>
      <c r="M356" s="68" t="e">
        <f>NA()</f>
        <v>#N/A</v>
      </c>
      <c r="N356" s="68" t="e">
        <f>NA()</f>
        <v>#N/A</v>
      </c>
      <c r="O356" s="67">
        <v>1843.3333333333333</v>
      </c>
      <c r="P356" s="67">
        <v>1603.3333333333333</v>
      </c>
      <c r="Q356" s="67">
        <v>1855</v>
      </c>
      <c r="R356" s="67">
        <v>1128.3333333333333</v>
      </c>
      <c r="S356" s="67">
        <v>1451.6666666666667</v>
      </c>
      <c r="T356" s="67">
        <v>1675</v>
      </c>
      <c r="U356" s="67">
        <v>1529.9999999999998</v>
      </c>
      <c r="V356" s="67">
        <v>1455.0000000000002</v>
      </c>
      <c r="W356" s="67">
        <v>1694.9999999999998</v>
      </c>
      <c r="X356" s="67">
        <v>1710.0000000000002</v>
      </c>
      <c r="Y356" s="67">
        <v>1776.6666666666665</v>
      </c>
      <c r="Z356" s="67">
        <v>1818.3333333333335</v>
      </c>
      <c r="AA356" s="67">
        <v>2028.3333333333333</v>
      </c>
      <c r="AB356" s="67">
        <v>2108.3333333333335</v>
      </c>
      <c r="AC356" s="67">
        <v>2508.3333333333335</v>
      </c>
      <c r="AD356" s="67">
        <v>1803.3333333333335</v>
      </c>
      <c r="AE356" s="68" t="e">
        <f>NA()</f>
        <v>#N/A</v>
      </c>
      <c r="AF356" s="68" t="e">
        <f>NA()</f>
        <v>#N/A</v>
      </c>
      <c r="AG356" s="68" t="e">
        <f>NA()</f>
        <v>#N/A</v>
      </c>
      <c r="AH356" s="68" t="e">
        <f>NA()</f>
        <v>#N/A</v>
      </c>
      <c r="AI356" s="68" t="e">
        <f>NA()</f>
        <v>#N/A</v>
      </c>
      <c r="AJ356" s="68" t="e">
        <f>NA()</f>
        <v>#N/A</v>
      </c>
      <c r="AK356" s="68" t="e">
        <f>NA()</f>
        <v>#N/A</v>
      </c>
      <c r="AL356" s="68" t="e">
        <f>NA()</f>
        <v>#N/A</v>
      </c>
      <c r="AM356" s="68" t="e">
        <f>NA()</f>
        <v>#N/A</v>
      </c>
      <c r="AN356" s="68" t="e">
        <f>NA()</f>
        <v>#N/A</v>
      </c>
      <c r="AO356" s="68" t="e">
        <f>NA()</f>
        <v>#N/A</v>
      </c>
      <c r="AP356" s="63"/>
    </row>
    <row r="357" spans="2:42" x14ac:dyDescent="0.25">
      <c r="B357" s="64"/>
      <c r="C357" s="65"/>
      <c r="D357" s="66" t="s">
        <v>795</v>
      </c>
      <c r="E357" s="67" t="s">
        <v>692</v>
      </c>
      <c r="F357" s="68" t="e">
        <f>NA()</f>
        <v>#N/A</v>
      </c>
      <c r="G357" s="68" t="e">
        <f>NA()</f>
        <v>#N/A</v>
      </c>
      <c r="H357" s="68" t="e">
        <f>NA()</f>
        <v>#N/A</v>
      </c>
      <c r="I357" s="68" t="e">
        <f>NA()</f>
        <v>#N/A</v>
      </c>
      <c r="J357" s="68" t="e">
        <f>NA()</f>
        <v>#N/A</v>
      </c>
      <c r="K357" s="68" t="e">
        <f>NA()</f>
        <v>#N/A</v>
      </c>
      <c r="L357" s="68" t="e">
        <f>NA()</f>
        <v>#N/A</v>
      </c>
      <c r="M357" s="68" t="e">
        <f>NA()</f>
        <v>#N/A</v>
      </c>
      <c r="N357" s="68" t="e">
        <f>NA()</f>
        <v>#N/A</v>
      </c>
      <c r="O357" s="67">
        <v>3690</v>
      </c>
      <c r="P357" s="67">
        <v>3163.3333333333335</v>
      </c>
      <c r="Q357" s="67">
        <v>3031.6666666666665</v>
      </c>
      <c r="R357" s="67">
        <v>2948.3333333333335</v>
      </c>
      <c r="S357" s="67">
        <v>3058.333333333333</v>
      </c>
      <c r="T357" s="67">
        <v>3205</v>
      </c>
      <c r="U357" s="67">
        <v>2678.3333333333335</v>
      </c>
      <c r="V357" s="67">
        <v>3128.3333333333335</v>
      </c>
      <c r="W357" s="67">
        <v>3676.6666666666665</v>
      </c>
      <c r="X357" s="67">
        <v>3998.3333333333335</v>
      </c>
      <c r="Y357" s="67">
        <v>3771.666666666667</v>
      </c>
      <c r="Z357" s="67">
        <v>3850</v>
      </c>
      <c r="AA357" s="67">
        <v>4743.333333333333</v>
      </c>
      <c r="AB357" s="67">
        <v>3646.666666666667</v>
      </c>
      <c r="AC357" s="67">
        <v>3711.6666666666665</v>
      </c>
      <c r="AD357" s="67">
        <v>2938.3333333333335</v>
      </c>
      <c r="AE357" s="68" t="e">
        <f>NA()</f>
        <v>#N/A</v>
      </c>
      <c r="AF357" s="68" t="e">
        <f>NA()</f>
        <v>#N/A</v>
      </c>
      <c r="AG357" s="68" t="e">
        <f>NA()</f>
        <v>#N/A</v>
      </c>
      <c r="AH357" s="68" t="e">
        <f>NA()</f>
        <v>#N/A</v>
      </c>
      <c r="AI357" s="68" t="e">
        <f>NA()</f>
        <v>#N/A</v>
      </c>
      <c r="AJ357" s="68" t="e">
        <f>NA()</f>
        <v>#N/A</v>
      </c>
      <c r="AK357" s="68" t="e">
        <f>NA()</f>
        <v>#N/A</v>
      </c>
      <c r="AL357" s="68" t="e">
        <f>NA()</f>
        <v>#N/A</v>
      </c>
      <c r="AM357" s="68" t="e">
        <f>NA()</f>
        <v>#N/A</v>
      </c>
      <c r="AN357" s="68" t="e">
        <f>NA()</f>
        <v>#N/A</v>
      </c>
      <c r="AO357" s="68" t="e">
        <f>NA()</f>
        <v>#N/A</v>
      </c>
      <c r="AP357" s="63"/>
    </row>
    <row r="358" spans="2:42" x14ac:dyDescent="0.25">
      <c r="B358" s="64"/>
      <c r="C358" s="65"/>
      <c r="D358" s="66" t="s">
        <v>796</v>
      </c>
      <c r="E358" s="67" t="s">
        <v>693</v>
      </c>
      <c r="F358" s="68" t="e">
        <f>NA()</f>
        <v>#N/A</v>
      </c>
      <c r="G358" s="68" t="e">
        <f>NA()</f>
        <v>#N/A</v>
      </c>
      <c r="H358" s="68" t="e">
        <f>NA()</f>
        <v>#N/A</v>
      </c>
      <c r="I358" s="68" t="e">
        <f>NA()</f>
        <v>#N/A</v>
      </c>
      <c r="J358" s="68" t="e">
        <f>NA()</f>
        <v>#N/A</v>
      </c>
      <c r="K358" s="68" t="e">
        <f>NA()</f>
        <v>#N/A</v>
      </c>
      <c r="L358" s="68" t="e">
        <f>NA()</f>
        <v>#N/A</v>
      </c>
      <c r="M358" s="68" t="e">
        <f>NA()</f>
        <v>#N/A</v>
      </c>
      <c r="N358" s="68" t="e">
        <f>NA()</f>
        <v>#N/A</v>
      </c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8" t="e">
        <f>NA()</f>
        <v>#N/A</v>
      </c>
      <c r="AF358" s="68" t="e">
        <f>NA()</f>
        <v>#N/A</v>
      </c>
      <c r="AG358" s="68" t="e">
        <f>NA()</f>
        <v>#N/A</v>
      </c>
      <c r="AH358" s="68" t="e">
        <f>NA()</f>
        <v>#N/A</v>
      </c>
      <c r="AI358" s="68" t="e">
        <f>NA()</f>
        <v>#N/A</v>
      </c>
      <c r="AJ358" s="68" t="e">
        <f>NA()</f>
        <v>#N/A</v>
      </c>
      <c r="AK358" s="68" t="e">
        <f>NA()</f>
        <v>#N/A</v>
      </c>
      <c r="AL358" s="68" t="e">
        <f>NA()</f>
        <v>#N/A</v>
      </c>
      <c r="AM358" s="68" t="e">
        <f>NA()</f>
        <v>#N/A</v>
      </c>
      <c r="AN358" s="68" t="e">
        <f>NA()</f>
        <v>#N/A</v>
      </c>
      <c r="AO358" s="68" t="e">
        <f>NA()</f>
        <v>#N/A</v>
      </c>
      <c r="AP358" s="63"/>
    </row>
    <row r="359" spans="2:42" x14ac:dyDescent="0.25">
      <c r="B359" s="64"/>
      <c r="C359" s="65"/>
      <c r="D359" s="66" t="s">
        <v>797</v>
      </c>
      <c r="E359" s="67" t="s">
        <v>694</v>
      </c>
      <c r="F359" s="68" t="e">
        <f>NA()</f>
        <v>#N/A</v>
      </c>
      <c r="G359" s="68" t="e">
        <f>NA()</f>
        <v>#N/A</v>
      </c>
      <c r="H359" s="68" t="e">
        <f>NA()</f>
        <v>#N/A</v>
      </c>
      <c r="I359" s="68" t="e">
        <f>NA()</f>
        <v>#N/A</v>
      </c>
      <c r="J359" s="68" t="e">
        <f>NA()</f>
        <v>#N/A</v>
      </c>
      <c r="K359" s="68" t="e">
        <f>NA()</f>
        <v>#N/A</v>
      </c>
      <c r="L359" s="68" t="e">
        <f>NA()</f>
        <v>#N/A</v>
      </c>
      <c r="M359" s="68" t="e">
        <f>NA()</f>
        <v>#N/A</v>
      </c>
      <c r="N359" s="68" t="e">
        <f>NA()</f>
        <v>#N/A</v>
      </c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>
        <v>78.333333333333343</v>
      </c>
      <c r="Z359" s="67">
        <v>888.33333333333326</v>
      </c>
      <c r="AA359" s="67">
        <v>2241.666666666667</v>
      </c>
      <c r="AB359" s="67">
        <v>2213.333333333333</v>
      </c>
      <c r="AC359" s="67">
        <v>2678.3333333333335</v>
      </c>
      <c r="AD359" s="67">
        <v>1986.6666666666667</v>
      </c>
      <c r="AE359" s="68" t="e">
        <f>NA()</f>
        <v>#N/A</v>
      </c>
      <c r="AF359" s="68" t="e">
        <f>NA()</f>
        <v>#N/A</v>
      </c>
      <c r="AG359" s="68" t="e">
        <f>NA()</f>
        <v>#N/A</v>
      </c>
      <c r="AH359" s="68" t="e">
        <f>NA()</f>
        <v>#N/A</v>
      </c>
      <c r="AI359" s="68" t="e">
        <f>NA()</f>
        <v>#N/A</v>
      </c>
      <c r="AJ359" s="68" t="e">
        <f>NA()</f>
        <v>#N/A</v>
      </c>
      <c r="AK359" s="68" t="e">
        <f>NA()</f>
        <v>#N/A</v>
      </c>
      <c r="AL359" s="68" t="e">
        <f>NA()</f>
        <v>#N/A</v>
      </c>
      <c r="AM359" s="68" t="e">
        <f>NA()</f>
        <v>#N/A</v>
      </c>
      <c r="AN359" s="68" t="e">
        <f>NA()</f>
        <v>#N/A</v>
      </c>
      <c r="AO359" s="68" t="e">
        <f>NA()</f>
        <v>#N/A</v>
      </c>
      <c r="AP359" s="63"/>
    </row>
    <row r="360" spans="2:42" x14ac:dyDescent="0.25">
      <c r="B360" s="64"/>
      <c r="C360" s="65"/>
      <c r="D360" s="66" t="s">
        <v>798</v>
      </c>
      <c r="E360" s="67" t="s">
        <v>695</v>
      </c>
      <c r="F360" s="68" t="e">
        <f>NA()</f>
        <v>#N/A</v>
      </c>
      <c r="G360" s="68" t="e">
        <f>NA()</f>
        <v>#N/A</v>
      </c>
      <c r="H360" s="68" t="e">
        <f>NA()</f>
        <v>#N/A</v>
      </c>
      <c r="I360" s="68" t="e">
        <f>NA()</f>
        <v>#N/A</v>
      </c>
      <c r="J360" s="68" t="e">
        <f>NA()</f>
        <v>#N/A</v>
      </c>
      <c r="K360" s="68" t="e">
        <f>NA()</f>
        <v>#N/A</v>
      </c>
      <c r="L360" s="68" t="e">
        <f>NA()</f>
        <v>#N/A</v>
      </c>
      <c r="M360" s="68" t="e">
        <f>NA()</f>
        <v>#N/A</v>
      </c>
      <c r="N360" s="68" t="e">
        <f>NA()</f>
        <v>#N/A</v>
      </c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8" t="e">
        <f>NA()</f>
        <v>#N/A</v>
      </c>
      <c r="AF360" s="68" t="e">
        <f>NA()</f>
        <v>#N/A</v>
      </c>
      <c r="AG360" s="68" t="e">
        <f>NA()</f>
        <v>#N/A</v>
      </c>
      <c r="AH360" s="68" t="e">
        <f>NA()</f>
        <v>#N/A</v>
      </c>
      <c r="AI360" s="68" t="e">
        <f>NA()</f>
        <v>#N/A</v>
      </c>
      <c r="AJ360" s="68" t="e">
        <f>NA()</f>
        <v>#N/A</v>
      </c>
      <c r="AK360" s="68" t="e">
        <f>NA()</f>
        <v>#N/A</v>
      </c>
      <c r="AL360" s="68" t="e">
        <f>NA()</f>
        <v>#N/A</v>
      </c>
      <c r="AM360" s="68" t="e">
        <f>NA()</f>
        <v>#N/A</v>
      </c>
      <c r="AN360" s="68" t="e">
        <f>NA()</f>
        <v>#N/A</v>
      </c>
      <c r="AO360" s="68" t="e">
        <f>NA()</f>
        <v>#N/A</v>
      </c>
      <c r="AP360" s="63"/>
    </row>
    <row r="361" spans="2:42" x14ac:dyDescent="0.25">
      <c r="B361" s="64"/>
      <c r="C361" s="65"/>
      <c r="D361" s="66" t="s">
        <v>799</v>
      </c>
      <c r="E361" s="67" t="s">
        <v>696</v>
      </c>
      <c r="F361" s="68" t="e">
        <f>NA()</f>
        <v>#N/A</v>
      </c>
      <c r="G361" s="68" t="e">
        <f>NA()</f>
        <v>#N/A</v>
      </c>
      <c r="H361" s="68" t="e">
        <f>NA()</f>
        <v>#N/A</v>
      </c>
      <c r="I361" s="68" t="e">
        <f>NA()</f>
        <v>#N/A</v>
      </c>
      <c r="J361" s="68" t="e">
        <f>NA()</f>
        <v>#N/A</v>
      </c>
      <c r="K361" s="68" t="e">
        <f>NA()</f>
        <v>#N/A</v>
      </c>
      <c r="L361" s="68" t="e">
        <f>NA()</f>
        <v>#N/A</v>
      </c>
      <c r="M361" s="68" t="e">
        <f>NA()</f>
        <v>#N/A</v>
      </c>
      <c r="N361" s="68" t="e">
        <f>NA()</f>
        <v>#N/A</v>
      </c>
      <c r="O361" s="67">
        <v>3325</v>
      </c>
      <c r="P361" s="67">
        <v>2710</v>
      </c>
      <c r="Q361" s="67">
        <v>2676.666666666667</v>
      </c>
      <c r="R361" s="67">
        <v>2210</v>
      </c>
      <c r="S361" s="67">
        <v>2596.666666666667</v>
      </c>
      <c r="T361" s="67">
        <v>2541.6666666666665</v>
      </c>
      <c r="U361" s="67">
        <v>1950</v>
      </c>
      <c r="V361" s="67">
        <v>1800.0000000000002</v>
      </c>
      <c r="W361" s="67">
        <v>2141.6666666666665</v>
      </c>
      <c r="X361" s="67">
        <v>2626.6666666666665</v>
      </c>
      <c r="Y361" s="67">
        <v>2368.3333333333335</v>
      </c>
      <c r="Z361" s="67">
        <v>2408.3333333333335</v>
      </c>
      <c r="AA361" s="67">
        <v>2503.3333333333335</v>
      </c>
      <c r="AB361" s="67">
        <v>2403.333333333333</v>
      </c>
      <c r="AC361" s="67">
        <v>2311.6666666666665</v>
      </c>
      <c r="AD361" s="67">
        <v>1758.3333333333333</v>
      </c>
      <c r="AE361" s="68" t="e">
        <f>NA()</f>
        <v>#N/A</v>
      </c>
      <c r="AF361" s="68" t="e">
        <f>NA()</f>
        <v>#N/A</v>
      </c>
      <c r="AG361" s="68" t="e">
        <f>NA()</f>
        <v>#N/A</v>
      </c>
      <c r="AH361" s="68" t="e">
        <f>NA()</f>
        <v>#N/A</v>
      </c>
      <c r="AI361" s="68" t="e">
        <f>NA()</f>
        <v>#N/A</v>
      </c>
      <c r="AJ361" s="68" t="e">
        <f>NA()</f>
        <v>#N/A</v>
      </c>
      <c r="AK361" s="68" t="e">
        <f>NA()</f>
        <v>#N/A</v>
      </c>
      <c r="AL361" s="68" t="e">
        <f>NA()</f>
        <v>#N/A</v>
      </c>
      <c r="AM361" s="68" t="e">
        <f>NA()</f>
        <v>#N/A</v>
      </c>
      <c r="AN361" s="68" t="e">
        <f>NA()</f>
        <v>#N/A</v>
      </c>
      <c r="AO361" s="68" t="e">
        <f>NA()</f>
        <v>#N/A</v>
      </c>
      <c r="AP361" s="63"/>
    </row>
    <row r="362" spans="2:42" x14ac:dyDescent="0.25">
      <c r="B362" s="64"/>
      <c r="C362" s="65"/>
      <c r="D362" s="66" t="s">
        <v>800</v>
      </c>
      <c r="E362" s="67" t="s">
        <v>697</v>
      </c>
      <c r="F362" s="68" t="e">
        <f>NA()</f>
        <v>#N/A</v>
      </c>
      <c r="G362" s="68" t="e">
        <f>NA()</f>
        <v>#N/A</v>
      </c>
      <c r="H362" s="68" t="e">
        <f>NA()</f>
        <v>#N/A</v>
      </c>
      <c r="I362" s="68" t="e">
        <f>NA()</f>
        <v>#N/A</v>
      </c>
      <c r="J362" s="68" t="e">
        <f>NA()</f>
        <v>#N/A</v>
      </c>
      <c r="K362" s="68" t="e">
        <f>NA()</f>
        <v>#N/A</v>
      </c>
      <c r="L362" s="68" t="e">
        <f>NA()</f>
        <v>#N/A</v>
      </c>
      <c r="M362" s="68" t="e">
        <f>NA()</f>
        <v>#N/A</v>
      </c>
      <c r="N362" s="68" t="e">
        <f>NA()</f>
        <v>#N/A</v>
      </c>
      <c r="O362" s="67">
        <v>3200</v>
      </c>
      <c r="P362" s="67">
        <v>2640</v>
      </c>
      <c r="Q362" s="67">
        <v>2958.3333333333335</v>
      </c>
      <c r="R362" s="67">
        <v>2303.333333333333</v>
      </c>
      <c r="S362" s="67">
        <v>2320</v>
      </c>
      <c r="T362" s="67">
        <v>2381.6666666666665</v>
      </c>
      <c r="U362" s="67">
        <v>2015</v>
      </c>
      <c r="V362" s="67">
        <v>2128.333333333333</v>
      </c>
      <c r="W362" s="67">
        <v>2191.6666666666665</v>
      </c>
      <c r="X362" s="67">
        <v>2611.6666666666665</v>
      </c>
      <c r="Y362" s="67">
        <v>2605</v>
      </c>
      <c r="Z362" s="67">
        <v>2648.333333333333</v>
      </c>
      <c r="AA362" s="67">
        <v>2833.333333333333</v>
      </c>
      <c r="AB362" s="67">
        <v>2688.3333333333335</v>
      </c>
      <c r="AC362" s="67">
        <v>2721.6666666666665</v>
      </c>
      <c r="AD362" s="67">
        <v>2463.3333333333335</v>
      </c>
      <c r="AE362" s="68" t="e">
        <f>NA()</f>
        <v>#N/A</v>
      </c>
      <c r="AF362" s="68" t="e">
        <f>NA()</f>
        <v>#N/A</v>
      </c>
      <c r="AG362" s="68" t="e">
        <f>NA()</f>
        <v>#N/A</v>
      </c>
      <c r="AH362" s="68" t="e">
        <f>NA()</f>
        <v>#N/A</v>
      </c>
      <c r="AI362" s="68" t="e">
        <f>NA()</f>
        <v>#N/A</v>
      </c>
      <c r="AJ362" s="68" t="e">
        <f>NA()</f>
        <v>#N/A</v>
      </c>
      <c r="AK362" s="68" t="e">
        <f>NA()</f>
        <v>#N/A</v>
      </c>
      <c r="AL362" s="68" t="e">
        <f>NA()</f>
        <v>#N/A</v>
      </c>
      <c r="AM362" s="68" t="e">
        <f>NA()</f>
        <v>#N/A</v>
      </c>
      <c r="AN362" s="68" t="e">
        <f>NA()</f>
        <v>#N/A</v>
      </c>
      <c r="AO362" s="68" t="e">
        <f>NA()</f>
        <v>#N/A</v>
      </c>
      <c r="AP362" s="63"/>
    </row>
    <row r="363" spans="2:42" x14ac:dyDescent="0.25">
      <c r="B363" s="64"/>
      <c r="C363" s="65"/>
      <c r="D363" s="66" t="s">
        <v>801</v>
      </c>
      <c r="E363" s="67" t="s">
        <v>698</v>
      </c>
      <c r="F363" s="68" t="e">
        <f>NA()</f>
        <v>#N/A</v>
      </c>
      <c r="G363" s="68" t="e">
        <f>NA()</f>
        <v>#N/A</v>
      </c>
      <c r="H363" s="68" t="e">
        <f>NA()</f>
        <v>#N/A</v>
      </c>
      <c r="I363" s="68" t="e">
        <f>NA()</f>
        <v>#N/A</v>
      </c>
      <c r="J363" s="68" t="e">
        <f>NA()</f>
        <v>#N/A</v>
      </c>
      <c r="K363" s="68" t="e">
        <f>NA()</f>
        <v>#N/A</v>
      </c>
      <c r="L363" s="68" t="e">
        <f>NA()</f>
        <v>#N/A</v>
      </c>
      <c r="M363" s="68" t="e">
        <f>NA()</f>
        <v>#N/A</v>
      </c>
      <c r="N363" s="68" t="e">
        <f>NA()</f>
        <v>#N/A</v>
      </c>
      <c r="O363" s="67">
        <v>2046.6666666666665</v>
      </c>
      <c r="P363" s="67">
        <v>1506.6666666666665</v>
      </c>
      <c r="Q363" s="67">
        <v>1471.6666666666667</v>
      </c>
      <c r="R363" s="67">
        <v>1330</v>
      </c>
      <c r="S363" s="67">
        <v>1511.6666666666665</v>
      </c>
      <c r="T363" s="67">
        <v>1355</v>
      </c>
      <c r="U363" s="67">
        <v>1253.3333333333335</v>
      </c>
      <c r="V363" s="67">
        <v>1466.6666666666667</v>
      </c>
      <c r="W363" s="67">
        <v>1321.6666666666667</v>
      </c>
      <c r="X363" s="67">
        <v>1573.3333333333333</v>
      </c>
      <c r="Y363" s="67">
        <v>1433.3333333333333</v>
      </c>
      <c r="Z363" s="67">
        <v>1661.6666666666667</v>
      </c>
      <c r="AA363" s="67">
        <v>2020</v>
      </c>
      <c r="AB363" s="67">
        <v>1606.6666666666665</v>
      </c>
      <c r="AC363" s="67">
        <v>1711.6666666666667</v>
      </c>
      <c r="AD363" s="67">
        <v>1343.3333333333335</v>
      </c>
      <c r="AE363" s="68" t="e">
        <f>NA()</f>
        <v>#N/A</v>
      </c>
      <c r="AF363" s="68" t="e">
        <f>NA()</f>
        <v>#N/A</v>
      </c>
      <c r="AG363" s="68" t="e">
        <f>NA()</f>
        <v>#N/A</v>
      </c>
      <c r="AH363" s="68" t="e">
        <f>NA()</f>
        <v>#N/A</v>
      </c>
      <c r="AI363" s="68" t="e">
        <f>NA()</f>
        <v>#N/A</v>
      </c>
      <c r="AJ363" s="68" t="e">
        <f>NA()</f>
        <v>#N/A</v>
      </c>
      <c r="AK363" s="68" t="e">
        <f>NA()</f>
        <v>#N/A</v>
      </c>
      <c r="AL363" s="68" t="e">
        <f>NA()</f>
        <v>#N/A</v>
      </c>
      <c r="AM363" s="68" t="e">
        <f>NA()</f>
        <v>#N/A</v>
      </c>
      <c r="AN363" s="68" t="e">
        <f>NA()</f>
        <v>#N/A</v>
      </c>
      <c r="AO363" s="68" t="e">
        <f>NA()</f>
        <v>#N/A</v>
      </c>
      <c r="AP363" s="63"/>
    </row>
    <row r="364" spans="2:42" x14ac:dyDescent="0.25">
      <c r="B364" s="64"/>
      <c r="C364" s="65"/>
      <c r="D364" s="66" t="s">
        <v>359</v>
      </c>
      <c r="E364" s="67" t="s">
        <v>699</v>
      </c>
      <c r="F364" s="68" t="e">
        <f>NA()</f>
        <v>#N/A</v>
      </c>
      <c r="G364" s="68" t="e">
        <f>NA()</f>
        <v>#N/A</v>
      </c>
      <c r="H364" s="68" t="e">
        <f>NA()</f>
        <v>#N/A</v>
      </c>
      <c r="I364" s="68" t="e">
        <f>NA()</f>
        <v>#N/A</v>
      </c>
      <c r="J364" s="68" t="e">
        <f>NA()</f>
        <v>#N/A</v>
      </c>
      <c r="K364" s="68" t="e">
        <f>NA()</f>
        <v>#N/A</v>
      </c>
      <c r="L364" s="68" t="e">
        <f>NA()</f>
        <v>#N/A</v>
      </c>
      <c r="M364" s="68" t="e">
        <f>NA()</f>
        <v>#N/A</v>
      </c>
      <c r="N364" s="68" t="e">
        <f>NA()</f>
        <v>#N/A</v>
      </c>
      <c r="O364" s="67">
        <v>4055</v>
      </c>
      <c r="P364" s="67">
        <v>3993.3333333333335</v>
      </c>
      <c r="Q364" s="67">
        <v>3835</v>
      </c>
      <c r="R364" s="67">
        <v>3043.333333333333</v>
      </c>
      <c r="S364" s="67">
        <v>3476.666666666667</v>
      </c>
      <c r="T364" s="67">
        <v>3241.666666666667</v>
      </c>
      <c r="U364" s="67">
        <v>2421.666666666667</v>
      </c>
      <c r="V364" s="67">
        <v>2213.333333333333</v>
      </c>
      <c r="W364" s="67">
        <v>2456.6666666666665</v>
      </c>
      <c r="X364" s="67">
        <v>2796.6666666666665</v>
      </c>
      <c r="Y364" s="67">
        <v>2793.3333333333335</v>
      </c>
      <c r="Z364" s="67">
        <v>3044.9999999999995</v>
      </c>
      <c r="AA364" s="67">
        <v>3265</v>
      </c>
      <c r="AB364" s="67">
        <v>2651.6666666666665</v>
      </c>
      <c r="AC364" s="67">
        <v>2856.6666666666665</v>
      </c>
      <c r="AD364" s="67">
        <v>2190</v>
      </c>
      <c r="AE364" s="68" t="e">
        <f>NA()</f>
        <v>#N/A</v>
      </c>
      <c r="AF364" s="68" t="e">
        <f>NA()</f>
        <v>#N/A</v>
      </c>
      <c r="AG364" s="68" t="e">
        <f>NA()</f>
        <v>#N/A</v>
      </c>
      <c r="AH364" s="68" t="e">
        <f>NA()</f>
        <v>#N/A</v>
      </c>
      <c r="AI364" s="68" t="e">
        <f>NA()</f>
        <v>#N/A</v>
      </c>
      <c r="AJ364" s="68" t="e">
        <f>NA()</f>
        <v>#N/A</v>
      </c>
      <c r="AK364" s="68" t="e">
        <f>NA()</f>
        <v>#N/A</v>
      </c>
      <c r="AL364" s="68" t="e">
        <f>NA()</f>
        <v>#N/A</v>
      </c>
      <c r="AM364" s="68" t="e">
        <f>NA()</f>
        <v>#N/A</v>
      </c>
      <c r="AN364" s="68" t="e">
        <f>NA()</f>
        <v>#N/A</v>
      </c>
      <c r="AO364" s="68" t="e">
        <f>NA()</f>
        <v>#N/A</v>
      </c>
      <c r="AP364" s="63"/>
    </row>
    <row r="365" spans="2:42" x14ac:dyDescent="0.25">
      <c r="B365" s="64"/>
      <c r="C365" s="65"/>
      <c r="D365" s="66" t="s">
        <v>360</v>
      </c>
      <c r="E365" s="67" t="s">
        <v>700</v>
      </c>
      <c r="F365" s="68" t="e">
        <f>NA()</f>
        <v>#N/A</v>
      </c>
      <c r="G365" s="68" t="e">
        <f>NA()</f>
        <v>#N/A</v>
      </c>
      <c r="H365" s="68" t="e">
        <f>NA()</f>
        <v>#N/A</v>
      </c>
      <c r="I365" s="68" t="e">
        <f>NA()</f>
        <v>#N/A</v>
      </c>
      <c r="J365" s="68" t="e">
        <f>NA()</f>
        <v>#N/A</v>
      </c>
      <c r="K365" s="68" t="e">
        <f>NA()</f>
        <v>#N/A</v>
      </c>
      <c r="L365" s="68" t="e">
        <f>NA()</f>
        <v>#N/A</v>
      </c>
      <c r="M365" s="68" t="e">
        <f>NA()</f>
        <v>#N/A</v>
      </c>
      <c r="N365" s="68" t="e">
        <f>NA()</f>
        <v>#N/A</v>
      </c>
      <c r="O365" s="67">
        <v>1675</v>
      </c>
      <c r="P365" s="67">
        <v>1275</v>
      </c>
      <c r="Q365" s="67">
        <v>1755</v>
      </c>
      <c r="R365" s="67">
        <v>1266.6666666666667</v>
      </c>
      <c r="S365" s="67">
        <v>1076.6666666666667</v>
      </c>
      <c r="T365" s="67">
        <v>1433.3333333333333</v>
      </c>
      <c r="U365" s="67">
        <v>1555</v>
      </c>
      <c r="V365" s="67">
        <v>1651.6666666666667</v>
      </c>
      <c r="W365" s="67">
        <v>1868.3333333333333</v>
      </c>
      <c r="X365" s="67">
        <v>2028.3333333333333</v>
      </c>
      <c r="Y365" s="67">
        <v>1931.6666666666667</v>
      </c>
      <c r="Z365" s="67">
        <v>1893.3333333333335</v>
      </c>
      <c r="AA365" s="67">
        <v>2310</v>
      </c>
      <c r="AB365" s="67">
        <v>2166.6666666666665</v>
      </c>
      <c r="AC365" s="67">
        <v>2296.6666666666665</v>
      </c>
      <c r="AD365" s="67">
        <v>1836.6666666666667</v>
      </c>
      <c r="AE365" s="68" t="e">
        <f>NA()</f>
        <v>#N/A</v>
      </c>
      <c r="AF365" s="68" t="e">
        <f>NA()</f>
        <v>#N/A</v>
      </c>
      <c r="AG365" s="68" t="e">
        <f>NA()</f>
        <v>#N/A</v>
      </c>
      <c r="AH365" s="68" t="e">
        <f>NA()</f>
        <v>#N/A</v>
      </c>
      <c r="AI365" s="68" t="e">
        <f>NA()</f>
        <v>#N/A</v>
      </c>
      <c r="AJ365" s="68" t="e">
        <f>NA()</f>
        <v>#N/A</v>
      </c>
      <c r="AK365" s="68" t="e">
        <f>NA()</f>
        <v>#N/A</v>
      </c>
      <c r="AL365" s="68" t="e">
        <f>NA()</f>
        <v>#N/A</v>
      </c>
      <c r="AM365" s="68" t="e">
        <f>NA()</f>
        <v>#N/A</v>
      </c>
      <c r="AN365" s="68" t="e">
        <f>NA()</f>
        <v>#N/A</v>
      </c>
      <c r="AO365" s="68" t="e">
        <f>NA()</f>
        <v>#N/A</v>
      </c>
      <c r="AP365" s="63"/>
    </row>
    <row r="366" spans="2:42" x14ac:dyDescent="0.25">
      <c r="B366" s="64"/>
      <c r="C366" s="65"/>
      <c r="D366" s="66" t="s">
        <v>802</v>
      </c>
      <c r="E366" s="67" t="s">
        <v>701</v>
      </c>
      <c r="F366" s="68" t="e">
        <f>NA()</f>
        <v>#N/A</v>
      </c>
      <c r="G366" s="68" t="e">
        <f>NA()</f>
        <v>#N/A</v>
      </c>
      <c r="H366" s="68" t="e">
        <f>NA()</f>
        <v>#N/A</v>
      </c>
      <c r="I366" s="68" t="e">
        <f>NA()</f>
        <v>#N/A</v>
      </c>
      <c r="J366" s="68" t="e">
        <f>NA()</f>
        <v>#N/A</v>
      </c>
      <c r="K366" s="68" t="e">
        <f>NA()</f>
        <v>#N/A</v>
      </c>
      <c r="L366" s="68" t="e">
        <f>NA()</f>
        <v>#N/A</v>
      </c>
      <c r="M366" s="68" t="e">
        <f>NA()</f>
        <v>#N/A</v>
      </c>
      <c r="N366" s="68" t="e">
        <f>NA()</f>
        <v>#N/A</v>
      </c>
      <c r="O366" s="67">
        <v>1878.3333333333333</v>
      </c>
      <c r="P366" s="67">
        <v>1641.6666666666667</v>
      </c>
      <c r="Q366" s="67">
        <v>1678.3333333333333</v>
      </c>
      <c r="R366" s="67">
        <v>1416.6666666666665</v>
      </c>
      <c r="S366" s="67">
        <v>1668.3333333333333</v>
      </c>
      <c r="T366" s="67">
        <v>1443.3333333333333</v>
      </c>
      <c r="U366" s="67">
        <v>1378.3333333333335</v>
      </c>
      <c r="V366" s="67">
        <v>1448.3333333333335</v>
      </c>
      <c r="W366" s="67">
        <v>1680</v>
      </c>
      <c r="X366" s="67">
        <v>1556.6666666666667</v>
      </c>
      <c r="Y366" s="67">
        <v>1483.3333333333333</v>
      </c>
      <c r="Z366" s="67">
        <v>1465</v>
      </c>
      <c r="AA366" s="67">
        <v>2448.3333333333335</v>
      </c>
      <c r="AB366" s="67">
        <v>2333.3333333333335</v>
      </c>
      <c r="AC366" s="67">
        <v>2380</v>
      </c>
      <c r="AD366" s="67">
        <v>2205</v>
      </c>
      <c r="AE366" s="68" t="e">
        <f>NA()</f>
        <v>#N/A</v>
      </c>
      <c r="AF366" s="68" t="e">
        <f>NA()</f>
        <v>#N/A</v>
      </c>
      <c r="AG366" s="68" t="e">
        <f>NA()</f>
        <v>#N/A</v>
      </c>
      <c r="AH366" s="68" t="e">
        <f>NA()</f>
        <v>#N/A</v>
      </c>
      <c r="AI366" s="68" t="e">
        <f>NA()</f>
        <v>#N/A</v>
      </c>
      <c r="AJ366" s="68" t="e">
        <f>NA()</f>
        <v>#N/A</v>
      </c>
      <c r="AK366" s="68" t="e">
        <f>NA()</f>
        <v>#N/A</v>
      </c>
      <c r="AL366" s="68" t="e">
        <f>NA()</f>
        <v>#N/A</v>
      </c>
      <c r="AM366" s="68" t="e">
        <f>NA()</f>
        <v>#N/A</v>
      </c>
      <c r="AN366" s="68" t="e">
        <f>NA()</f>
        <v>#N/A</v>
      </c>
      <c r="AO366" s="68" t="e">
        <f>NA()</f>
        <v>#N/A</v>
      </c>
      <c r="AP366" s="63"/>
    </row>
    <row r="367" spans="2:42" x14ac:dyDescent="0.25">
      <c r="B367" s="64"/>
      <c r="C367" s="65"/>
      <c r="D367" s="66" t="s">
        <v>361</v>
      </c>
      <c r="E367" s="67" t="s">
        <v>702</v>
      </c>
      <c r="F367" s="68" t="e">
        <f>NA()</f>
        <v>#N/A</v>
      </c>
      <c r="G367" s="68" t="e">
        <f>NA()</f>
        <v>#N/A</v>
      </c>
      <c r="H367" s="68" t="e">
        <f>NA()</f>
        <v>#N/A</v>
      </c>
      <c r="I367" s="68" t="e">
        <f>NA()</f>
        <v>#N/A</v>
      </c>
      <c r="J367" s="68" t="e">
        <f>NA()</f>
        <v>#N/A</v>
      </c>
      <c r="K367" s="68" t="e">
        <f>NA()</f>
        <v>#N/A</v>
      </c>
      <c r="L367" s="68" t="e">
        <f>NA()</f>
        <v>#N/A</v>
      </c>
      <c r="M367" s="68" t="e">
        <f>NA()</f>
        <v>#N/A</v>
      </c>
      <c r="N367" s="68" t="e">
        <f>NA()</f>
        <v>#N/A</v>
      </c>
      <c r="O367" s="67">
        <v>996.66666666666674</v>
      </c>
      <c r="P367" s="67">
        <v>746.66666666666663</v>
      </c>
      <c r="Q367" s="67">
        <v>646.66666666666674</v>
      </c>
      <c r="R367" s="67">
        <v>521.66666666666663</v>
      </c>
      <c r="S367" s="67">
        <v>585</v>
      </c>
      <c r="T367" s="67">
        <v>626.66666666666674</v>
      </c>
      <c r="U367" s="67">
        <v>661.66666666666663</v>
      </c>
      <c r="V367" s="67">
        <v>759.99999999999989</v>
      </c>
      <c r="W367" s="67">
        <v>1058.3333333333333</v>
      </c>
      <c r="X367" s="67">
        <v>1126.6666666666667</v>
      </c>
      <c r="Y367" s="67">
        <v>1206.6666666666667</v>
      </c>
      <c r="Z367" s="67">
        <v>810.00000000000011</v>
      </c>
      <c r="AA367" s="67">
        <v>828.33333333333337</v>
      </c>
      <c r="AB367" s="67">
        <v>835</v>
      </c>
      <c r="AC367" s="67">
        <v>770.00000000000011</v>
      </c>
      <c r="AD367" s="67">
        <v>661.66666666666663</v>
      </c>
      <c r="AE367" s="68" t="e">
        <f>NA()</f>
        <v>#N/A</v>
      </c>
      <c r="AF367" s="68" t="e">
        <f>NA()</f>
        <v>#N/A</v>
      </c>
      <c r="AG367" s="68" t="e">
        <f>NA()</f>
        <v>#N/A</v>
      </c>
      <c r="AH367" s="68" t="e">
        <f>NA()</f>
        <v>#N/A</v>
      </c>
      <c r="AI367" s="68" t="e">
        <f>NA()</f>
        <v>#N/A</v>
      </c>
      <c r="AJ367" s="68" t="e">
        <f>NA()</f>
        <v>#N/A</v>
      </c>
      <c r="AK367" s="68" t="e">
        <f>NA()</f>
        <v>#N/A</v>
      </c>
      <c r="AL367" s="68" t="e">
        <f>NA()</f>
        <v>#N/A</v>
      </c>
      <c r="AM367" s="68" t="e">
        <f>NA()</f>
        <v>#N/A</v>
      </c>
      <c r="AN367" s="68" t="e">
        <f>NA()</f>
        <v>#N/A</v>
      </c>
      <c r="AO367" s="68" t="e">
        <f>NA()</f>
        <v>#N/A</v>
      </c>
      <c r="AP367" s="63"/>
    </row>
    <row r="368" spans="2:42" x14ac:dyDescent="0.25">
      <c r="B368" s="64"/>
      <c r="C368" s="65"/>
      <c r="D368" s="66" t="s">
        <v>803</v>
      </c>
      <c r="E368" s="67" t="s">
        <v>703</v>
      </c>
      <c r="F368" s="68" t="e">
        <f>NA()</f>
        <v>#N/A</v>
      </c>
      <c r="G368" s="68" t="e">
        <f>NA()</f>
        <v>#N/A</v>
      </c>
      <c r="H368" s="68" t="e">
        <f>NA()</f>
        <v>#N/A</v>
      </c>
      <c r="I368" s="68" t="e">
        <f>NA()</f>
        <v>#N/A</v>
      </c>
      <c r="J368" s="68" t="e">
        <f>NA()</f>
        <v>#N/A</v>
      </c>
      <c r="K368" s="68" t="e">
        <f>NA()</f>
        <v>#N/A</v>
      </c>
      <c r="L368" s="68" t="e">
        <f>NA()</f>
        <v>#N/A</v>
      </c>
      <c r="M368" s="68" t="e">
        <f>NA()</f>
        <v>#N/A</v>
      </c>
      <c r="N368" s="68" t="e">
        <f>NA()</f>
        <v>#N/A</v>
      </c>
      <c r="O368" s="67">
        <v>1408.3333333333333</v>
      </c>
      <c r="P368" s="67">
        <v>943.33333333333337</v>
      </c>
      <c r="Q368" s="67">
        <v>1145</v>
      </c>
      <c r="R368" s="67">
        <v>1013.3333333333333</v>
      </c>
      <c r="S368" s="67">
        <v>823.33333333333337</v>
      </c>
      <c r="T368" s="67">
        <v>1121.6666666666667</v>
      </c>
      <c r="U368" s="67">
        <v>1053.3333333333333</v>
      </c>
      <c r="V368" s="67">
        <v>1213.3333333333335</v>
      </c>
      <c r="W368" s="67">
        <v>1205</v>
      </c>
      <c r="X368" s="67">
        <v>1500</v>
      </c>
      <c r="Y368" s="67">
        <v>1420</v>
      </c>
      <c r="Z368" s="67">
        <v>1356.6666666666667</v>
      </c>
      <c r="AA368" s="67">
        <v>1606.6666666666665</v>
      </c>
      <c r="AB368" s="67">
        <v>1524.9999999999998</v>
      </c>
      <c r="AC368" s="67">
        <v>1560</v>
      </c>
      <c r="AD368" s="67">
        <v>1293.3333333333335</v>
      </c>
      <c r="AE368" s="68" t="e">
        <f>NA()</f>
        <v>#N/A</v>
      </c>
      <c r="AF368" s="68" t="e">
        <f>NA()</f>
        <v>#N/A</v>
      </c>
      <c r="AG368" s="68" t="e">
        <f>NA()</f>
        <v>#N/A</v>
      </c>
      <c r="AH368" s="68" t="e">
        <f>NA()</f>
        <v>#N/A</v>
      </c>
      <c r="AI368" s="68" t="e">
        <f>NA()</f>
        <v>#N/A</v>
      </c>
      <c r="AJ368" s="68" t="e">
        <f>NA()</f>
        <v>#N/A</v>
      </c>
      <c r="AK368" s="68" t="e">
        <f>NA()</f>
        <v>#N/A</v>
      </c>
      <c r="AL368" s="68" t="e">
        <f>NA()</f>
        <v>#N/A</v>
      </c>
      <c r="AM368" s="68" t="e">
        <f>NA()</f>
        <v>#N/A</v>
      </c>
      <c r="AN368" s="68" t="e">
        <f>NA()</f>
        <v>#N/A</v>
      </c>
      <c r="AO368" s="68" t="e">
        <f>NA()</f>
        <v>#N/A</v>
      </c>
      <c r="AP368" s="63"/>
    </row>
    <row r="369" spans="2:42" x14ac:dyDescent="0.25">
      <c r="B369" s="64"/>
      <c r="C369" s="65"/>
      <c r="D369" s="66" t="s">
        <v>804</v>
      </c>
      <c r="E369" s="67" t="s">
        <v>704</v>
      </c>
      <c r="F369" s="68" t="e">
        <f>NA()</f>
        <v>#N/A</v>
      </c>
      <c r="G369" s="68" t="e">
        <f>NA()</f>
        <v>#N/A</v>
      </c>
      <c r="H369" s="68" t="e">
        <f>NA()</f>
        <v>#N/A</v>
      </c>
      <c r="I369" s="68" t="e">
        <f>NA()</f>
        <v>#N/A</v>
      </c>
      <c r="J369" s="68" t="e">
        <f>NA()</f>
        <v>#N/A</v>
      </c>
      <c r="K369" s="68" t="e">
        <f>NA()</f>
        <v>#N/A</v>
      </c>
      <c r="L369" s="68" t="e">
        <f>NA()</f>
        <v>#N/A</v>
      </c>
      <c r="M369" s="68" t="e">
        <f>NA()</f>
        <v>#N/A</v>
      </c>
      <c r="N369" s="68" t="e">
        <f>NA()</f>
        <v>#N/A</v>
      </c>
      <c r="O369" s="67">
        <v>2755</v>
      </c>
      <c r="P369" s="67">
        <v>2481.6666666666665</v>
      </c>
      <c r="Q369" s="67">
        <v>2526.6666666666665</v>
      </c>
      <c r="R369" s="67">
        <v>2031.6666666666665</v>
      </c>
      <c r="S369" s="67">
        <v>2278.3333333333335</v>
      </c>
      <c r="T369" s="67">
        <v>2183.3333333333335</v>
      </c>
      <c r="U369" s="67">
        <v>1938.3333333333333</v>
      </c>
      <c r="V369" s="67">
        <v>2148.3333333333335</v>
      </c>
      <c r="W369" s="67">
        <v>2096.6666666666665</v>
      </c>
      <c r="X369" s="67">
        <v>2638.3333333333335</v>
      </c>
      <c r="Y369" s="67">
        <v>2588.3333333333335</v>
      </c>
      <c r="Z369" s="67">
        <v>2685</v>
      </c>
      <c r="AA369" s="67">
        <v>3120</v>
      </c>
      <c r="AB369" s="67">
        <v>2755</v>
      </c>
      <c r="AC369" s="67">
        <v>2776.666666666667</v>
      </c>
      <c r="AD369" s="67">
        <v>2338.3333333333335</v>
      </c>
      <c r="AE369" s="68" t="e">
        <f>NA()</f>
        <v>#N/A</v>
      </c>
      <c r="AF369" s="68" t="e">
        <f>NA()</f>
        <v>#N/A</v>
      </c>
      <c r="AG369" s="68" t="e">
        <f>NA()</f>
        <v>#N/A</v>
      </c>
      <c r="AH369" s="68" t="e">
        <f>NA()</f>
        <v>#N/A</v>
      </c>
      <c r="AI369" s="68" t="e">
        <f>NA()</f>
        <v>#N/A</v>
      </c>
      <c r="AJ369" s="68" t="e">
        <f>NA()</f>
        <v>#N/A</v>
      </c>
      <c r="AK369" s="68" t="e">
        <f>NA()</f>
        <v>#N/A</v>
      </c>
      <c r="AL369" s="68" t="e">
        <f>NA()</f>
        <v>#N/A</v>
      </c>
      <c r="AM369" s="68" t="e">
        <f>NA()</f>
        <v>#N/A</v>
      </c>
      <c r="AN369" s="68" t="e">
        <f>NA()</f>
        <v>#N/A</v>
      </c>
      <c r="AO369" s="68" t="e">
        <f>NA()</f>
        <v>#N/A</v>
      </c>
      <c r="AP369" s="63"/>
    </row>
    <row r="370" spans="2:42" x14ac:dyDescent="0.25">
      <c r="B370" s="64"/>
      <c r="C370" s="65"/>
      <c r="D370" s="66" t="s">
        <v>805</v>
      </c>
      <c r="E370" s="67" t="s">
        <v>705</v>
      </c>
      <c r="F370" s="68" t="e">
        <f>NA()</f>
        <v>#N/A</v>
      </c>
      <c r="G370" s="68" t="e">
        <f>NA()</f>
        <v>#N/A</v>
      </c>
      <c r="H370" s="68" t="e">
        <f>NA()</f>
        <v>#N/A</v>
      </c>
      <c r="I370" s="68" t="e">
        <f>NA()</f>
        <v>#N/A</v>
      </c>
      <c r="J370" s="68" t="e">
        <f>NA()</f>
        <v>#N/A</v>
      </c>
      <c r="K370" s="68" t="e">
        <f>NA()</f>
        <v>#N/A</v>
      </c>
      <c r="L370" s="68" t="e">
        <f>NA()</f>
        <v>#N/A</v>
      </c>
      <c r="M370" s="68" t="e">
        <f>NA()</f>
        <v>#N/A</v>
      </c>
      <c r="N370" s="68" t="e">
        <f>NA()</f>
        <v>#N/A</v>
      </c>
      <c r="O370" s="67">
        <v>1085</v>
      </c>
      <c r="P370" s="67">
        <v>933.33333333333326</v>
      </c>
      <c r="Q370" s="67">
        <v>930</v>
      </c>
      <c r="R370" s="67">
        <v>851.66666666666663</v>
      </c>
      <c r="S370" s="67">
        <v>893.33333333333326</v>
      </c>
      <c r="T370" s="67">
        <v>1003.3333333333334</v>
      </c>
      <c r="U370" s="67">
        <v>906.66666666666674</v>
      </c>
      <c r="V370" s="67">
        <v>883.33333333333326</v>
      </c>
      <c r="W370" s="67">
        <v>934.99999999999989</v>
      </c>
      <c r="X370" s="67">
        <v>903.33333333333337</v>
      </c>
      <c r="Y370" s="67">
        <v>938.33333333333326</v>
      </c>
      <c r="Z370" s="67">
        <v>1031.6666666666667</v>
      </c>
      <c r="AA370" s="67">
        <v>970</v>
      </c>
      <c r="AB370" s="67">
        <v>880</v>
      </c>
      <c r="AC370" s="67">
        <v>918.33333333333337</v>
      </c>
      <c r="AD370" s="67">
        <v>663.33333333333326</v>
      </c>
      <c r="AE370" s="68" t="e">
        <f>NA()</f>
        <v>#N/A</v>
      </c>
      <c r="AF370" s="68" t="e">
        <f>NA()</f>
        <v>#N/A</v>
      </c>
      <c r="AG370" s="68" t="e">
        <f>NA()</f>
        <v>#N/A</v>
      </c>
      <c r="AH370" s="68" t="e">
        <f>NA()</f>
        <v>#N/A</v>
      </c>
      <c r="AI370" s="68" t="e">
        <f>NA()</f>
        <v>#N/A</v>
      </c>
      <c r="AJ370" s="68" t="e">
        <f>NA()</f>
        <v>#N/A</v>
      </c>
      <c r="AK370" s="68" t="e">
        <f>NA()</f>
        <v>#N/A</v>
      </c>
      <c r="AL370" s="68" t="e">
        <f>NA()</f>
        <v>#N/A</v>
      </c>
      <c r="AM370" s="68" t="e">
        <f>NA()</f>
        <v>#N/A</v>
      </c>
      <c r="AN370" s="68" t="e">
        <f>NA()</f>
        <v>#N/A</v>
      </c>
      <c r="AO370" s="68" t="e">
        <f>NA()</f>
        <v>#N/A</v>
      </c>
      <c r="AP370" s="63"/>
    </row>
    <row r="371" spans="2:42" x14ac:dyDescent="0.25">
      <c r="B371" s="64"/>
      <c r="C371" s="65"/>
      <c r="D371" s="66" t="s">
        <v>362</v>
      </c>
      <c r="E371" s="67" t="s">
        <v>706</v>
      </c>
      <c r="F371" s="68" t="e">
        <f>NA()</f>
        <v>#N/A</v>
      </c>
      <c r="G371" s="68" t="e">
        <f>NA()</f>
        <v>#N/A</v>
      </c>
      <c r="H371" s="68" t="e">
        <f>NA()</f>
        <v>#N/A</v>
      </c>
      <c r="I371" s="68" t="e">
        <f>NA()</f>
        <v>#N/A</v>
      </c>
      <c r="J371" s="68" t="e">
        <f>NA()</f>
        <v>#N/A</v>
      </c>
      <c r="K371" s="68" t="e">
        <f>NA()</f>
        <v>#N/A</v>
      </c>
      <c r="L371" s="68" t="e">
        <f>NA()</f>
        <v>#N/A</v>
      </c>
      <c r="M371" s="68" t="e">
        <f>NA()</f>
        <v>#N/A</v>
      </c>
      <c r="N371" s="68" t="e">
        <f>NA()</f>
        <v>#N/A</v>
      </c>
      <c r="O371" s="67">
        <v>2975</v>
      </c>
      <c r="P371" s="67">
        <v>2750</v>
      </c>
      <c r="Q371" s="67">
        <v>2956.6666666666665</v>
      </c>
      <c r="R371" s="67">
        <v>2441.6666666666665</v>
      </c>
      <c r="S371" s="67">
        <v>2878.333333333333</v>
      </c>
      <c r="T371" s="67">
        <v>2548.3333333333335</v>
      </c>
      <c r="U371" s="67">
        <v>1976.6666666666667</v>
      </c>
      <c r="V371" s="67">
        <v>2233.3333333333335</v>
      </c>
      <c r="W371" s="67">
        <v>2513.3333333333335</v>
      </c>
      <c r="X371" s="67">
        <v>2818.3333333333335</v>
      </c>
      <c r="Y371" s="67">
        <v>2586.666666666667</v>
      </c>
      <c r="Z371" s="67">
        <v>2520</v>
      </c>
      <c r="AA371" s="67">
        <v>2805</v>
      </c>
      <c r="AB371" s="67">
        <v>2238.3333333333335</v>
      </c>
      <c r="AC371" s="67">
        <v>2623.3333333333335</v>
      </c>
      <c r="AD371" s="67">
        <v>2176.6666666666665</v>
      </c>
      <c r="AE371" s="68" t="e">
        <f>NA()</f>
        <v>#N/A</v>
      </c>
      <c r="AF371" s="68" t="e">
        <f>NA()</f>
        <v>#N/A</v>
      </c>
      <c r="AG371" s="68" t="e">
        <f>NA()</f>
        <v>#N/A</v>
      </c>
      <c r="AH371" s="68" t="e">
        <f>NA()</f>
        <v>#N/A</v>
      </c>
      <c r="AI371" s="68" t="e">
        <f>NA()</f>
        <v>#N/A</v>
      </c>
      <c r="AJ371" s="68" t="e">
        <f>NA()</f>
        <v>#N/A</v>
      </c>
      <c r="AK371" s="68" t="e">
        <f>NA()</f>
        <v>#N/A</v>
      </c>
      <c r="AL371" s="68" t="e">
        <f>NA()</f>
        <v>#N/A</v>
      </c>
      <c r="AM371" s="68" t="e">
        <f>NA()</f>
        <v>#N/A</v>
      </c>
      <c r="AN371" s="68" t="e">
        <f>NA()</f>
        <v>#N/A</v>
      </c>
      <c r="AO371" s="68" t="e">
        <f>NA()</f>
        <v>#N/A</v>
      </c>
      <c r="AP371" s="63"/>
    </row>
    <row r="372" spans="2:42" x14ac:dyDescent="0.25">
      <c r="B372" s="64"/>
      <c r="C372" s="65"/>
      <c r="D372" s="66" t="s">
        <v>806</v>
      </c>
      <c r="E372" s="67" t="s">
        <v>707</v>
      </c>
      <c r="F372" s="68" t="e">
        <f>NA()</f>
        <v>#N/A</v>
      </c>
      <c r="G372" s="68" t="e">
        <f>NA()</f>
        <v>#N/A</v>
      </c>
      <c r="H372" s="68" t="e">
        <f>NA()</f>
        <v>#N/A</v>
      </c>
      <c r="I372" s="68" t="e">
        <f>NA()</f>
        <v>#N/A</v>
      </c>
      <c r="J372" s="68" t="e">
        <f>NA()</f>
        <v>#N/A</v>
      </c>
      <c r="K372" s="68" t="e">
        <f>NA()</f>
        <v>#N/A</v>
      </c>
      <c r="L372" s="68" t="e">
        <f>NA()</f>
        <v>#N/A</v>
      </c>
      <c r="M372" s="68" t="e">
        <f>NA()</f>
        <v>#N/A</v>
      </c>
      <c r="N372" s="68" t="e">
        <f>NA()</f>
        <v>#N/A</v>
      </c>
      <c r="O372" s="67">
        <v>3016.6666666666665</v>
      </c>
      <c r="P372" s="67">
        <v>2903.3333333333335</v>
      </c>
      <c r="Q372" s="67">
        <v>3250.0000000000005</v>
      </c>
      <c r="R372" s="67">
        <v>2278.3333333333335</v>
      </c>
      <c r="S372" s="67">
        <v>2668.333333333333</v>
      </c>
      <c r="T372" s="67">
        <v>2678.3333333333335</v>
      </c>
      <c r="U372" s="67">
        <v>2130</v>
      </c>
      <c r="V372" s="67">
        <v>2113.3333333333335</v>
      </c>
      <c r="W372" s="67">
        <v>2380</v>
      </c>
      <c r="X372" s="67">
        <v>2723.3333333333335</v>
      </c>
      <c r="Y372" s="67">
        <v>2543.3333333333335</v>
      </c>
      <c r="Z372" s="67">
        <v>2481.6666666666665</v>
      </c>
      <c r="AA372" s="67">
        <v>2635</v>
      </c>
      <c r="AB372" s="67">
        <v>2421.666666666667</v>
      </c>
      <c r="AC372" s="67">
        <v>2780</v>
      </c>
      <c r="AD372" s="67">
        <v>2056.666666666667</v>
      </c>
      <c r="AE372" s="68" t="e">
        <f>NA()</f>
        <v>#N/A</v>
      </c>
      <c r="AF372" s="68" t="e">
        <f>NA()</f>
        <v>#N/A</v>
      </c>
      <c r="AG372" s="68" t="e">
        <f>NA()</f>
        <v>#N/A</v>
      </c>
      <c r="AH372" s="68" t="e">
        <f>NA()</f>
        <v>#N/A</v>
      </c>
      <c r="AI372" s="68" t="e">
        <f>NA()</f>
        <v>#N/A</v>
      </c>
      <c r="AJ372" s="68" t="e">
        <f>NA()</f>
        <v>#N/A</v>
      </c>
      <c r="AK372" s="68" t="e">
        <f>NA()</f>
        <v>#N/A</v>
      </c>
      <c r="AL372" s="68" t="e">
        <f>NA()</f>
        <v>#N/A</v>
      </c>
      <c r="AM372" s="68" t="e">
        <f>NA()</f>
        <v>#N/A</v>
      </c>
      <c r="AN372" s="68" t="e">
        <f>NA()</f>
        <v>#N/A</v>
      </c>
      <c r="AO372" s="68" t="e">
        <f>NA()</f>
        <v>#N/A</v>
      </c>
      <c r="AP372" s="63"/>
    </row>
    <row r="373" spans="2:42" x14ac:dyDescent="0.25">
      <c r="B373" s="64"/>
      <c r="C373" s="65"/>
      <c r="D373" s="66" t="s">
        <v>807</v>
      </c>
      <c r="E373" s="67" t="s">
        <v>708</v>
      </c>
      <c r="F373" s="68" t="e">
        <f>NA()</f>
        <v>#N/A</v>
      </c>
      <c r="G373" s="68" t="e">
        <f>NA()</f>
        <v>#N/A</v>
      </c>
      <c r="H373" s="68" t="e">
        <f>NA()</f>
        <v>#N/A</v>
      </c>
      <c r="I373" s="68" t="e">
        <f>NA()</f>
        <v>#N/A</v>
      </c>
      <c r="J373" s="68" t="e">
        <f>NA()</f>
        <v>#N/A</v>
      </c>
      <c r="K373" s="68" t="e">
        <f>NA()</f>
        <v>#N/A</v>
      </c>
      <c r="L373" s="68" t="e">
        <f>NA()</f>
        <v>#N/A</v>
      </c>
      <c r="M373" s="68" t="e">
        <f>NA()</f>
        <v>#N/A</v>
      </c>
      <c r="N373" s="68" t="e">
        <f>NA()</f>
        <v>#N/A</v>
      </c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8" t="e">
        <f>NA()</f>
        <v>#N/A</v>
      </c>
      <c r="AF373" s="68" t="e">
        <f>NA()</f>
        <v>#N/A</v>
      </c>
      <c r="AG373" s="68" t="e">
        <f>NA()</f>
        <v>#N/A</v>
      </c>
      <c r="AH373" s="68" t="e">
        <f>NA()</f>
        <v>#N/A</v>
      </c>
      <c r="AI373" s="68" t="e">
        <f>NA()</f>
        <v>#N/A</v>
      </c>
      <c r="AJ373" s="68" t="e">
        <f>NA()</f>
        <v>#N/A</v>
      </c>
      <c r="AK373" s="68" t="e">
        <f>NA()</f>
        <v>#N/A</v>
      </c>
      <c r="AL373" s="68" t="e">
        <f>NA()</f>
        <v>#N/A</v>
      </c>
      <c r="AM373" s="68" t="e">
        <f>NA()</f>
        <v>#N/A</v>
      </c>
      <c r="AN373" s="68" t="e">
        <f>NA()</f>
        <v>#N/A</v>
      </c>
      <c r="AO373" s="68" t="e">
        <f>NA()</f>
        <v>#N/A</v>
      </c>
      <c r="AP373" s="63"/>
    </row>
    <row r="374" spans="2:42" x14ac:dyDescent="0.25">
      <c r="B374" s="64"/>
      <c r="C374" s="65"/>
      <c r="D374" s="66" t="s">
        <v>808</v>
      </c>
      <c r="E374" s="67" t="s">
        <v>709</v>
      </c>
      <c r="F374" s="68" t="e">
        <f>NA()</f>
        <v>#N/A</v>
      </c>
      <c r="G374" s="68" t="e">
        <f>NA()</f>
        <v>#N/A</v>
      </c>
      <c r="H374" s="68" t="e">
        <f>NA()</f>
        <v>#N/A</v>
      </c>
      <c r="I374" s="68" t="e">
        <f>NA()</f>
        <v>#N/A</v>
      </c>
      <c r="J374" s="68" t="e">
        <f>NA()</f>
        <v>#N/A</v>
      </c>
      <c r="K374" s="68" t="e">
        <f>NA()</f>
        <v>#N/A</v>
      </c>
      <c r="L374" s="68" t="e">
        <f>NA()</f>
        <v>#N/A</v>
      </c>
      <c r="M374" s="68" t="e">
        <f>NA()</f>
        <v>#N/A</v>
      </c>
      <c r="N374" s="68" t="e">
        <f>NA()</f>
        <v>#N/A</v>
      </c>
      <c r="O374" s="67">
        <v>535</v>
      </c>
      <c r="P374" s="67">
        <v>396.66666666666663</v>
      </c>
      <c r="Q374" s="67">
        <v>480</v>
      </c>
      <c r="R374" s="67">
        <v>398.33333333333331</v>
      </c>
      <c r="S374" s="67">
        <v>781.66666666666674</v>
      </c>
      <c r="T374" s="67">
        <v>721.66666666666663</v>
      </c>
      <c r="U374" s="67">
        <v>683.33333333333337</v>
      </c>
      <c r="V374" s="67">
        <v>788.33333333333337</v>
      </c>
      <c r="W374" s="67">
        <v>963.33333333333337</v>
      </c>
      <c r="X374" s="67">
        <v>983.33333333333326</v>
      </c>
      <c r="Y374" s="67">
        <v>966.66666666666663</v>
      </c>
      <c r="Z374" s="67">
        <v>856.66666666666674</v>
      </c>
      <c r="AA374" s="67">
        <v>825</v>
      </c>
      <c r="AB374" s="67">
        <v>708.33333333333326</v>
      </c>
      <c r="AC374" s="67">
        <v>893.33333333333326</v>
      </c>
      <c r="AD374" s="67">
        <v>730</v>
      </c>
      <c r="AE374" s="68" t="e">
        <f>NA()</f>
        <v>#N/A</v>
      </c>
      <c r="AF374" s="68" t="e">
        <f>NA()</f>
        <v>#N/A</v>
      </c>
      <c r="AG374" s="68" t="e">
        <f>NA()</f>
        <v>#N/A</v>
      </c>
      <c r="AH374" s="68" t="e">
        <f>NA()</f>
        <v>#N/A</v>
      </c>
      <c r="AI374" s="68" t="e">
        <f>NA()</f>
        <v>#N/A</v>
      </c>
      <c r="AJ374" s="68" t="e">
        <f>NA()</f>
        <v>#N/A</v>
      </c>
      <c r="AK374" s="68" t="e">
        <f>NA()</f>
        <v>#N/A</v>
      </c>
      <c r="AL374" s="68" t="e">
        <f>NA()</f>
        <v>#N/A</v>
      </c>
      <c r="AM374" s="68" t="e">
        <f>NA()</f>
        <v>#N/A</v>
      </c>
      <c r="AN374" s="68" t="e">
        <f>NA()</f>
        <v>#N/A</v>
      </c>
      <c r="AO374" s="68" t="e">
        <f>NA()</f>
        <v>#N/A</v>
      </c>
      <c r="AP374" s="63"/>
    </row>
    <row r="375" spans="2:42" x14ac:dyDescent="0.25">
      <c r="B375" s="64"/>
      <c r="C375" s="65"/>
      <c r="D375" s="66" t="s">
        <v>809</v>
      </c>
      <c r="E375" s="67" t="s">
        <v>710</v>
      </c>
      <c r="F375" s="68" t="e">
        <f>NA()</f>
        <v>#N/A</v>
      </c>
      <c r="G375" s="68" t="e">
        <f>NA()</f>
        <v>#N/A</v>
      </c>
      <c r="H375" s="68" t="e">
        <f>NA()</f>
        <v>#N/A</v>
      </c>
      <c r="I375" s="68" t="e">
        <f>NA()</f>
        <v>#N/A</v>
      </c>
      <c r="J375" s="68" t="e">
        <f>NA()</f>
        <v>#N/A</v>
      </c>
      <c r="K375" s="68" t="e">
        <f>NA()</f>
        <v>#N/A</v>
      </c>
      <c r="L375" s="68" t="e">
        <f>NA()</f>
        <v>#N/A</v>
      </c>
      <c r="M375" s="68" t="e">
        <f>NA()</f>
        <v>#N/A</v>
      </c>
      <c r="N375" s="68" t="e">
        <f>NA()</f>
        <v>#N/A</v>
      </c>
      <c r="O375" s="67">
        <v>1838.3333333333333</v>
      </c>
      <c r="P375" s="67">
        <v>1213.3333333333335</v>
      </c>
      <c r="Q375" s="67">
        <v>1338.3333333333335</v>
      </c>
      <c r="R375" s="67">
        <v>1033.3333333333335</v>
      </c>
      <c r="S375" s="67">
        <v>1218.3333333333333</v>
      </c>
      <c r="T375" s="67">
        <v>1263.3333333333333</v>
      </c>
      <c r="U375" s="67">
        <v>1136.6666666666667</v>
      </c>
      <c r="V375" s="67">
        <v>955</v>
      </c>
      <c r="W375" s="67">
        <v>1156.6666666666665</v>
      </c>
      <c r="X375" s="67">
        <v>1250</v>
      </c>
      <c r="Y375" s="67">
        <v>1323.3333333333333</v>
      </c>
      <c r="Z375" s="67">
        <v>1098.3333333333333</v>
      </c>
      <c r="AA375" s="67">
        <v>1266.6666666666667</v>
      </c>
      <c r="AB375" s="67">
        <v>1048.3333333333333</v>
      </c>
      <c r="AC375" s="67">
        <v>1395</v>
      </c>
      <c r="AD375" s="67">
        <v>960</v>
      </c>
      <c r="AE375" s="68" t="e">
        <f>NA()</f>
        <v>#N/A</v>
      </c>
      <c r="AF375" s="68" t="e">
        <f>NA()</f>
        <v>#N/A</v>
      </c>
      <c r="AG375" s="68" t="e">
        <f>NA()</f>
        <v>#N/A</v>
      </c>
      <c r="AH375" s="68" t="e">
        <f>NA()</f>
        <v>#N/A</v>
      </c>
      <c r="AI375" s="68" t="e">
        <f>NA()</f>
        <v>#N/A</v>
      </c>
      <c r="AJ375" s="68" t="e">
        <f>NA()</f>
        <v>#N/A</v>
      </c>
      <c r="AK375" s="68" t="e">
        <f>NA()</f>
        <v>#N/A</v>
      </c>
      <c r="AL375" s="68" t="e">
        <f>NA()</f>
        <v>#N/A</v>
      </c>
      <c r="AM375" s="68" t="e">
        <f>NA()</f>
        <v>#N/A</v>
      </c>
      <c r="AN375" s="68" t="e">
        <f>NA()</f>
        <v>#N/A</v>
      </c>
      <c r="AO375" s="68" t="e">
        <f>NA()</f>
        <v>#N/A</v>
      </c>
      <c r="AP375" s="63"/>
    </row>
    <row r="376" spans="2:42" x14ac:dyDescent="0.25">
      <c r="B376" s="64"/>
      <c r="C376" s="65"/>
      <c r="D376" s="66" t="s">
        <v>364</v>
      </c>
      <c r="E376" s="67" t="s">
        <v>711</v>
      </c>
      <c r="F376" s="68" t="e">
        <f>NA()</f>
        <v>#N/A</v>
      </c>
      <c r="G376" s="68" t="e">
        <f>NA()</f>
        <v>#N/A</v>
      </c>
      <c r="H376" s="68" t="e">
        <f>NA()</f>
        <v>#N/A</v>
      </c>
      <c r="I376" s="68" t="e">
        <f>NA()</f>
        <v>#N/A</v>
      </c>
      <c r="J376" s="68" t="e">
        <f>NA()</f>
        <v>#N/A</v>
      </c>
      <c r="K376" s="68" t="e">
        <f>NA()</f>
        <v>#N/A</v>
      </c>
      <c r="L376" s="68" t="e">
        <f>NA()</f>
        <v>#N/A</v>
      </c>
      <c r="M376" s="68" t="e">
        <f>NA()</f>
        <v>#N/A</v>
      </c>
      <c r="N376" s="68" t="e">
        <f>NA()</f>
        <v>#N/A</v>
      </c>
      <c r="O376" s="67">
        <v>2888.3333333333335</v>
      </c>
      <c r="P376" s="67">
        <v>1915</v>
      </c>
      <c r="Q376" s="67">
        <v>1935</v>
      </c>
      <c r="R376" s="67">
        <v>1513.3333333333333</v>
      </c>
      <c r="S376" s="67">
        <v>1845</v>
      </c>
      <c r="T376" s="67">
        <v>1813.3333333333335</v>
      </c>
      <c r="U376" s="67">
        <v>1686.6666666666665</v>
      </c>
      <c r="V376" s="67">
        <v>1715.0000000000002</v>
      </c>
      <c r="W376" s="67">
        <v>1795.0000000000002</v>
      </c>
      <c r="X376" s="67">
        <v>1755</v>
      </c>
      <c r="Y376" s="67">
        <v>1701.6666666666665</v>
      </c>
      <c r="Z376" s="67">
        <v>2090</v>
      </c>
      <c r="AA376" s="67">
        <v>3068.3333333333335</v>
      </c>
      <c r="AB376" s="67">
        <v>2300</v>
      </c>
      <c r="AC376" s="67">
        <v>2213.333333333333</v>
      </c>
      <c r="AD376" s="67">
        <v>2046.6666666666665</v>
      </c>
      <c r="AE376" s="68" t="e">
        <f>NA()</f>
        <v>#N/A</v>
      </c>
      <c r="AF376" s="68" t="e">
        <f>NA()</f>
        <v>#N/A</v>
      </c>
      <c r="AG376" s="68" t="e">
        <f>NA()</f>
        <v>#N/A</v>
      </c>
      <c r="AH376" s="68" t="e">
        <f>NA()</f>
        <v>#N/A</v>
      </c>
      <c r="AI376" s="68" t="e">
        <f>NA()</f>
        <v>#N/A</v>
      </c>
      <c r="AJ376" s="68" t="e">
        <f>NA()</f>
        <v>#N/A</v>
      </c>
      <c r="AK376" s="68" t="e">
        <f>NA()</f>
        <v>#N/A</v>
      </c>
      <c r="AL376" s="68" t="e">
        <f>NA()</f>
        <v>#N/A</v>
      </c>
      <c r="AM376" s="68" t="e">
        <f>NA()</f>
        <v>#N/A</v>
      </c>
      <c r="AN376" s="68" t="e">
        <f>NA()</f>
        <v>#N/A</v>
      </c>
      <c r="AO376" s="68" t="e">
        <f>NA()</f>
        <v>#N/A</v>
      </c>
      <c r="AP376" s="63"/>
    </row>
    <row r="377" spans="2:42" x14ac:dyDescent="0.25">
      <c r="B377" s="64"/>
      <c r="C377" s="65"/>
      <c r="D377" s="66" t="s">
        <v>810</v>
      </c>
      <c r="E377" s="67" t="s">
        <v>712</v>
      </c>
      <c r="F377" s="68" t="e">
        <f>NA()</f>
        <v>#N/A</v>
      </c>
      <c r="G377" s="68" t="e">
        <f>NA()</f>
        <v>#N/A</v>
      </c>
      <c r="H377" s="68" t="e">
        <f>NA()</f>
        <v>#N/A</v>
      </c>
      <c r="I377" s="68" t="e">
        <f>NA()</f>
        <v>#N/A</v>
      </c>
      <c r="J377" s="68" t="e">
        <f>NA()</f>
        <v>#N/A</v>
      </c>
      <c r="K377" s="68" t="e">
        <f>NA()</f>
        <v>#N/A</v>
      </c>
      <c r="L377" s="68" t="e">
        <f>NA()</f>
        <v>#N/A</v>
      </c>
      <c r="M377" s="68" t="e">
        <f>NA()</f>
        <v>#N/A</v>
      </c>
      <c r="N377" s="68" t="e">
        <f>NA()</f>
        <v>#N/A</v>
      </c>
      <c r="O377" s="67">
        <v>3291.666666666667</v>
      </c>
      <c r="P377" s="67">
        <v>2713.3333333333335</v>
      </c>
      <c r="Q377" s="67">
        <v>2651.6666666666665</v>
      </c>
      <c r="R377" s="67">
        <v>2166.6666666666665</v>
      </c>
      <c r="S377" s="67">
        <v>2323.3333333333335</v>
      </c>
      <c r="T377" s="67">
        <v>2186.6666666666665</v>
      </c>
      <c r="U377" s="67">
        <v>1986.6666666666667</v>
      </c>
      <c r="V377" s="67">
        <v>2410</v>
      </c>
      <c r="W377" s="67">
        <v>2486.6666666666665</v>
      </c>
      <c r="X377" s="67">
        <v>2943.3333333333335</v>
      </c>
      <c r="Y377" s="67">
        <v>2701.6666666666665</v>
      </c>
      <c r="Z377" s="67">
        <v>2516.6666666666665</v>
      </c>
      <c r="AA377" s="67">
        <v>2600</v>
      </c>
      <c r="AB377" s="67">
        <v>2044.9999999999998</v>
      </c>
      <c r="AC377" s="67">
        <v>2376.6666666666665</v>
      </c>
      <c r="AD377" s="67">
        <v>1631.6666666666667</v>
      </c>
      <c r="AE377" s="68" t="e">
        <f>NA()</f>
        <v>#N/A</v>
      </c>
      <c r="AF377" s="68" t="e">
        <f>NA()</f>
        <v>#N/A</v>
      </c>
      <c r="AG377" s="68" t="e">
        <f>NA()</f>
        <v>#N/A</v>
      </c>
      <c r="AH377" s="68" t="e">
        <f>NA()</f>
        <v>#N/A</v>
      </c>
      <c r="AI377" s="68" t="e">
        <f>NA()</f>
        <v>#N/A</v>
      </c>
      <c r="AJ377" s="68" t="e">
        <f>NA()</f>
        <v>#N/A</v>
      </c>
      <c r="AK377" s="68" t="e">
        <f>NA()</f>
        <v>#N/A</v>
      </c>
      <c r="AL377" s="68" t="e">
        <f>NA()</f>
        <v>#N/A</v>
      </c>
      <c r="AM377" s="68" t="e">
        <f>NA()</f>
        <v>#N/A</v>
      </c>
      <c r="AN377" s="68" t="e">
        <f>NA()</f>
        <v>#N/A</v>
      </c>
      <c r="AO377" s="68" t="e">
        <f>NA()</f>
        <v>#N/A</v>
      </c>
      <c r="AP377" s="63"/>
    </row>
    <row r="378" spans="2:42" x14ac:dyDescent="0.25">
      <c r="B378" s="64"/>
      <c r="C378" s="65"/>
      <c r="D378" s="66" t="s">
        <v>811</v>
      </c>
      <c r="E378" s="67" t="s">
        <v>713</v>
      </c>
      <c r="F378" s="68" t="e">
        <f>NA()</f>
        <v>#N/A</v>
      </c>
      <c r="G378" s="68" t="e">
        <f>NA()</f>
        <v>#N/A</v>
      </c>
      <c r="H378" s="68" t="e">
        <f>NA()</f>
        <v>#N/A</v>
      </c>
      <c r="I378" s="68" t="e">
        <f>NA()</f>
        <v>#N/A</v>
      </c>
      <c r="J378" s="68" t="e">
        <f>NA()</f>
        <v>#N/A</v>
      </c>
      <c r="K378" s="68" t="e">
        <f>NA()</f>
        <v>#N/A</v>
      </c>
      <c r="L378" s="68" t="e">
        <f>NA()</f>
        <v>#N/A</v>
      </c>
      <c r="M378" s="68" t="e">
        <f>NA()</f>
        <v>#N/A</v>
      </c>
      <c r="N378" s="68" t="e">
        <f>NA()</f>
        <v>#N/A</v>
      </c>
      <c r="O378" s="67">
        <v>2548.3333333333335</v>
      </c>
      <c r="P378" s="67">
        <v>1765</v>
      </c>
      <c r="Q378" s="67">
        <v>2183.3333333333335</v>
      </c>
      <c r="R378" s="67">
        <v>1666.6666666666667</v>
      </c>
      <c r="S378" s="67">
        <v>1330</v>
      </c>
      <c r="T378" s="67">
        <v>1491.6666666666667</v>
      </c>
      <c r="U378" s="67">
        <v>1370</v>
      </c>
      <c r="V378" s="67">
        <v>1436.6666666666665</v>
      </c>
      <c r="W378" s="67">
        <v>1661.6666666666667</v>
      </c>
      <c r="X378" s="67">
        <v>1793.3333333333333</v>
      </c>
      <c r="Y378" s="67">
        <v>1533.3333333333335</v>
      </c>
      <c r="Z378" s="67">
        <v>1959.9999999999998</v>
      </c>
      <c r="AA378" s="67">
        <v>2365</v>
      </c>
      <c r="AB378" s="67">
        <v>2180</v>
      </c>
      <c r="AC378" s="67">
        <v>2178.3333333333335</v>
      </c>
      <c r="AD378" s="67">
        <v>2036.6666666666665</v>
      </c>
      <c r="AE378" s="68" t="e">
        <f>NA()</f>
        <v>#N/A</v>
      </c>
      <c r="AF378" s="68" t="e">
        <f>NA()</f>
        <v>#N/A</v>
      </c>
      <c r="AG378" s="68" t="e">
        <f>NA()</f>
        <v>#N/A</v>
      </c>
      <c r="AH378" s="68" t="e">
        <f>NA()</f>
        <v>#N/A</v>
      </c>
      <c r="AI378" s="68" t="e">
        <f>NA()</f>
        <v>#N/A</v>
      </c>
      <c r="AJ378" s="68" t="e">
        <f>NA()</f>
        <v>#N/A</v>
      </c>
      <c r="AK378" s="68" t="e">
        <f>NA()</f>
        <v>#N/A</v>
      </c>
      <c r="AL378" s="68" t="e">
        <f>NA()</f>
        <v>#N/A</v>
      </c>
      <c r="AM378" s="68" t="e">
        <f>NA()</f>
        <v>#N/A</v>
      </c>
      <c r="AN378" s="68" t="e">
        <f>NA()</f>
        <v>#N/A</v>
      </c>
      <c r="AO378" s="68" t="e">
        <f>NA()</f>
        <v>#N/A</v>
      </c>
      <c r="AP378" s="63"/>
    </row>
    <row r="379" spans="2:42" x14ac:dyDescent="0.25">
      <c r="B379" s="64"/>
      <c r="C379" s="65"/>
      <c r="D379" s="66" t="s">
        <v>812</v>
      </c>
      <c r="E379" s="67" t="s">
        <v>714</v>
      </c>
      <c r="F379" s="68" t="e">
        <f>NA()</f>
        <v>#N/A</v>
      </c>
      <c r="G379" s="68" t="e">
        <f>NA()</f>
        <v>#N/A</v>
      </c>
      <c r="H379" s="68" t="e">
        <f>NA()</f>
        <v>#N/A</v>
      </c>
      <c r="I379" s="68" t="e">
        <f>NA()</f>
        <v>#N/A</v>
      </c>
      <c r="J379" s="68" t="e">
        <f>NA()</f>
        <v>#N/A</v>
      </c>
      <c r="K379" s="68" t="e">
        <f>NA()</f>
        <v>#N/A</v>
      </c>
      <c r="L379" s="68" t="e">
        <f>NA()</f>
        <v>#N/A</v>
      </c>
      <c r="M379" s="68" t="e">
        <f>NA()</f>
        <v>#N/A</v>
      </c>
      <c r="N379" s="68" t="e">
        <f>NA()</f>
        <v>#N/A</v>
      </c>
      <c r="O379" s="67">
        <v>3276.666666666667</v>
      </c>
      <c r="P379" s="67">
        <v>2971.6666666666665</v>
      </c>
      <c r="Q379" s="67">
        <v>3036.6666666666665</v>
      </c>
      <c r="R379" s="67">
        <v>2501.666666666667</v>
      </c>
      <c r="S379" s="67">
        <v>3613.3333333333335</v>
      </c>
      <c r="T379" s="67">
        <v>3605.0000000000005</v>
      </c>
      <c r="U379" s="67">
        <v>2991.6666666666665</v>
      </c>
      <c r="V379" s="67">
        <v>2991.6666666666665</v>
      </c>
      <c r="W379" s="67">
        <v>2833.333333333333</v>
      </c>
      <c r="X379" s="67">
        <v>2941.666666666667</v>
      </c>
      <c r="Y379" s="67">
        <v>3156.6666666666665</v>
      </c>
      <c r="Z379" s="67">
        <v>2771.666666666667</v>
      </c>
      <c r="AA379" s="67">
        <v>3061.6666666666665</v>
      </c>
      <c r="AB379" s="67">
        <v>2765</v>
      </c>
      <c r="AC379" s="67">
        <v>2815</v>
      </c>
      <c r="AD379" s="67">
        <v>2300</v>
      </c>
      <c r="AE379" s="68" t="e">
        <f>NA()</f>
        <v>#N/A</v>
      </c>
      <c r="AF379" s="68" t="e">
        <f>NA()</f>
        <v>#N/A</v>
      </c>
      <c r="AG379" s="68" t="e">
        <f>NA()</f>
        <v>#N/A</v>
      </c>
      <c r="AH379" s="68" t="e">
        <f>NA()</f>
        <v>#N/A</v>
      </c>
      <c r="AI379" s="68" t="e">
        <f>NA()</f>
        <v>#N/A</v>
      </c>
      <c r="AJ379" s="68" t="e">
        <f>NA()</f>
        <v>#N/A</v>
      </c>
      <c r="AK379" s="68" t="e">
        <f>NA()</f>
        <v>#N/A</v>
      </c>
      <c r="AL379" s="68" t="e">
        <f>NA()</f>
        <v>#N/A</v>
      </c>
      <c r="AM379" s="68" t="e">
        <f>NA()</f>
        <v>#N/A</v>
      </c>
      <c r="AN379" s="68" t="e">
        <f>NA()</f>
        <v>#N/A</v>
      </c>
      <c r="AO379" s="68" t="e">
        <f>NA()</f>
        <v>#N/A</v>
      </c>
      <c r="AP379" s="63"/>
    </row>
    <row r="380" spans="2:42" x14ac:dyDescent="0.25">
      <c r="B380" s="64"/>
      <c r="C380" s="65"/>
      <c r="D380" s="66" t="s">
        <v>813</v>
      </c>
      <c r="E380" s="67" t="s">
        <v>728</v>
      </c>
      <c r="F380" s="68" t="e">
        <f>NA()</f>
        <v>#N/A</v>
      </c>
      <c r="G380" s="68" t="e">
        <f>NA()</f>
        <v>#N/A</v>
      </c>
      <c r="H380" s="68" t="e">
        <f>NA()</f>
        <v>#N/A</v>
      </c>
      <c r="I380" s="68" t="e">
        <f>NA()</f>
        <v>#N/A</v>
      </c>
      <c r="J380" s="68" t="e">
        <f>NA()</f>
        <v>#N/A</v>
      </c>
      <c r="K380" s="68" t="e">
        <f>NA()</f>
        <v>#N/A</v>
      </c>
      <c r="L380" s="68" t="e">
        <f>NA()</f>
        <v>#N/A</v>
      </c>
      <c r="M380" s="68" t="e">
        <f>NA()</f>
        <v>#N/A</v>
      </c>
      <c r="N380" s="68" t="e">
        <f>NA()</f>
        <v>#N/A</v>
      </c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8" t="e">
        <f>NA()</f>
        <v>#N/A</v>
      </c>
      <c r="AF380" s="68" t="e">
        <f>NA()</f>
        <v>#N/A</v>
      </c>
      <c r="AG380" s="68" t="e">
        <f>NA()</f>
        <v>#N/A</v>
      </c>
      <c r="AH380" s="68" t="e">
        <f>NA()</f>
        <v>#N/A</v>
      </c>
      <c r="AI380" s="68" t="e">
        <f>NA()</f>
        <v>#N/A</v>
      </c>
      <c r="AJ380" s="68" t="e">
        <f>NA()</f>
        <v>#N/A</v>
      </c>
      <c r="AK380" s="68" t="e">
        <f>NA()</f>
        <v>#N/A</v>
      </c>
      <c r="AL380" s="68" t="e">
        <f>NA()</f>
        <v>#N/A</v>
      </c>
      <c r="AM380" s="68" t="e">
        <f>NA()</f>
        <v>#N/A</v>
      </c>
      <c r="AN380" s="68" t="e">
        <f>NA()</f>
        <v>#N/A</v>
      </c>
      <c r="AO380" s="68" t="e">
        <f>NA()</f>
        <v>#N/A</v>
      </c>
      <c r="AP380" s="63"/>
    </row>
    <row r="381" spans="2:42" x14ac:dyDescent="0.25">
      <c r="B381" s="64"/>
      <c r="C381" s="65"/>
      <c r="D381" s="66" t="s">
        <v>814</v>
      </c>
      <c r="E381" s="67" t="s">
        <v>729</v>
      </c>
      <c r="F381" s="68" t="e">
        <f>NA()</f>
        <v>#N/A</v>
      </c>
      <c r="G381" s="68" t="e">
        <f>NA()</f>
        <v>#N/A</v>
      </c>
      <c r="H381" s="68" t="e">
        <f>NA()</f>
        <v>#N/A</v>
      </c>
      <c r="I381" s="68" t="e">
        <f>NA()</f>
        <v>#N/A</v>
      </c>
      <c r="J381" s="68" t="e">
        <f>NA()</f>
        <v>#N/A</v>
      </c>
      <c r="K381" s="68" t="e">
        <f>NA()</f>
        <v>#N/A</v>
      </c>
      <c r="L381" s="68" t="e">
        <f>NA()</f>
        <v>#N/A</v>
      </c>
      <c r="M381" s="68" t="e">
        <f>NA()</f>
        <v>#N/A</v>
      </c>
      <c r="N381" s="68" t="e">
        <f>NA()</f>
        <v>#N/A</v>
      </c>
      <c r="O381" s="67">
        <v>1313.3333333333333</v>
      </c>
      <c r="P381" s="67">
        <v>1113.3333333333333</v>
      </c>
      <c r="Q381" s="67">
        <v>1056.6666666666667</v>
      </c>
      <c r="R381" s="67">
        <v>985.00000000000011</v>
      </c>
      <c r="S381" s="67">
        <v>1091.6666666666667</v>
      </c>
      <c r="T381" s="67">
        <v>1063.3333333333333</v>
      </c>
      <c r="U381" s="67">
        <v>633.33333333333337</v>
      </c>
      <c r="V381" s="67">
        <v>1096.6666666666667</v>
      </c>
      <c r="W381" s="67">
        <v>1066.6666666666665</v>
      </c>
      <c r="X381" s="67">
        <v>1058.3333333333333</v>
      </c>
      <c r="Y381" s="67">
        <v>1120</v>
      </c>
      <c r="Z381" s="67">
        <v>1186.6666666666667</v>
      </c>
      <c r="AA381" s="67">
        <v>1181.6666666666667</v>
      </c>
      <c r="AB381" s="67">
        <v>1028.3333333333335</v>
      </c>
      <c r="AC381" s="67">
        <v>1171.6666666666667</v>
      </c>
      <c r="AD381" s="67">
        <v>916.66666666666663</v>
      </c>
      <c r="AE381" s="68" t="e">
        <f>NA()</f>
        <v>#N/A</v>
      </c>
      <c r="AF381" s="68" t="e">
        <f>NA()</f>
        <v>#N/A</v>
      </c>
      <c r="AG381" s="68" t="e">
        <f>NA()</f>
        <v>#N/A</v>
      </c>
      <c r="AH381" s="68" t="e">
        <f>NA()</f>
        <v>#N/A</v>
      </c>
      <c r="AI381" s="68" t="e">
        <f>NA()</f>
        <v>#N/A</v>
      </c>
      <c r="AJ381" s="68" t="e">
        <f>NA()</f>
        <v>#N/A</v>
      </c>
      <c r="AK381" s="68" t="e">
        <f>NA()</f>
        <v>#N/A</v>
      </c>
      <c r="AL381" s="68" t="e">
        <f>NA()</f>
        <v>#N/A</v>
      </c>
      <c r="AM381" s="68" t="e">
        <f>NA()</f>
        <v>#N/A</v>
      </c>
      <c r="AN381" s="68" t="e">
        <f>NA()</f>
        <v>#N/A</v>
      </c>
      <c r="AO381" s="68" t="e">
        <f>NA()</f>
        <v>#N/A</v>
      </c>
      <c r="AP381" s="63"/>
    </row>
    <row r="382" spans="2:42" s="72" customFormat="1" x14ac:dyDescent="0.25">
      <c r="B382" s="64"/>
      <c r="C382" s="65"/>
      <c r="D382" s="69" t="s">
        <v>716</v>
      </c>
      <c r="E382" s="65" t="s">
        <v>715</v>
      </c>
      <c r="F382" s="70" t="e">
        <f t="shared" ref="F382:N382" si="11">SUM(F307:F381)</f>
        <v>#N/A</v>
      </c>
      <c r="G382" s="70" t="e">
        <f t="shared" si="11"/>
        <v>#N/A</v>
      </c>
      <c r="H382" s="70" t="e">
        <f t="shared" si="11"/>
        <v>#N/A</v>
      </c>
      <c r="I382" s="70" t="e">
        <f t="shared" si="11"/>
        <v>#N/A</v>
      </c>
      <c r="J382" s="70" t="e">
        <f t="shared" si="11"/>
        <v>#N/A</v>
      </c>
      <c r="K382" s="70" t="e">
        <f t="shared" si="11"/>
        <v>#N/A</v>
      </c>
      <c r="L382" s="70" t="e">
        <f t="shared" si="11"/>
        <v>#N/A</v>
      </c>
      <c r="M382" s="70" t="e">
        <f t="shared" si="11"/>
        <v>#N/A</v>
      </c>
      <c r="N382" s="70" t="e">
        <f t="shared" si="11"/>
        <v>#N/A</v>
      </c>
      <c r="O382" s="67">
        <f t="shared" ref="O382:AD382" si="12">((SUM(O307:O381))/210)*350</f>
        <v>320405.55555555562</v>
      </c>
      <c r="P382" s="67">
        <f t="shared" si="12"/>
        <v>277274.99999999994</v>
      </c>
      <c r="Q382" s="67">
        <f t="shared" si="12"/>
        <v>291736.11111111112</v>
      </c>
      <c r="R382" s="67">
        <f t="shared" si="12"/>
        <v>241949.99999999994</v>
      </c>
      <c r="S382" s="67">
        <f t="shared" si="12"/>
        <v>250175.00000000003</v>
      </c>
      <c r="T382" s="67">
        <f t="shared" si="12"/>
        <v>259383.33333333346</v>
      </c>
      <c r="U382" s="67">
        <f t="shared" si="12"/>
        <v>217255.55555555559</v>
      </c>
      <c r="V382" s="67">
        <f t="shared" si="12"/>
        <v>236919.44444444432</v>
      </c>
      <c r="W382" s="67">
        <f t="shared" si="12"/>
        <v>256388.88888888888</v>
      </c>
      <c r="X382" s="67">
        <f t="shared" si="12"/>
        <v>285238.88888888899</v>
      </c>
      <c r="Y382" s="67">
        <f t="shared" si="12"/>
        <v>278661.11111111118</v>
      </c>
      <c r="Z382" s="67">
        <f t="shared" si="12"/>
        <v>273297.22222222213</v>
      </c>
      <c r="AA382" s="67">
        <f t="shared" si="12"/>
        <v>313941.66666666674</v>
      </c>
      <c r="AB382" s="67">
        <f t="shared" si="12"/>
        <v>280636.11111111112</v>
      </c>
      <c r="AC382" s="67">
        <f t="shared" si="12"/>
        <v>296844.44444444444</v>
      </c>
      <c r="AD382" s="67">
        <f t="shared" si="12"/>
        <v>241683.33333333328</v>
      </c>
      <c r="AE382" s="70" t="e">
        <f t="shared" ref="AE382:AO382" si="13">SUM(AE307:AE381)</f>
        <v>#N/A</v>
      </c>
      <c r="AF382" s="70" t="e">
        <f t="shared" si="13"/>
        <v>#N/A</v>
      </c>
      <c r="AG382" s="70" t="e">
        <f t="shared" si="13"/>
        <v>#N/A</v>
      </c>
      <c r="AH382" s="70" t="e">
        <f t="shared" si="13"/>
        <v>#N/A</v>
      </c>
      <c r="AI382" s="70" t="e">
        <f t="shared" si="13"/>
        <v>#N/A</v>
      </c>
      <c r="AJ382" s="70" t="e">
        <f t="shared" si="13"/>
        <v>#N/A</v>
      </c>
      <c r="AK382" s="70" t="e">
        <f t="shared" si="13"/>
        <v>#N/A</v>
      </c>
      <c r="AL382" s="70" t="e">
        <f t="shared" si="13"/>
        <v>#N/A</v>
      </c>
      <c r="AM382" s="70" t="e">
        <f t="shared" si="13"/>
        <v>#N/A</v>
      </c>
      <c r="AN382" s="70" t="e">
        <f t="shared" si="13"/>
        <v>#N/A</v>
      </c>
      <c r="AO382" s="70" t="e">
        <f t="shared" si="13"/>
        <v>#N/A</v>
      </c>
      <c r="AP382" s="71"/>
    </row>
    <row r="383" spans="2:42" x14ac:dyDescent="0.25">
      <c r="B383" s="73"/>
      <c r="C383" s="74"/>
      <c r="D383" s="75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</row>
  </sheetData>
  <sheetProtection algorithmName="SHA-512" hashValue="hIjoMdElrzilSfkbCI0oh0DD6DyWJNwppS9AaaeMmB0EaTP7QwQeQAUkTp0avZWXnJuNIgUBpnbPQ/UaTF8PDg==" saltValue="aSglPEIcdj/N2cC0+ch5lQ==" spinCount="100000" sheet="1" formatCells="0" formatColumns="0" formatRows="0" insertColumns="0" insertRows="0" insertHyperlinks="0" deleteColumns="0" deleteRows="0" sort="0" autoFilter="0" pivotTables="0"/>
  <autoFilter ref="B2:AD382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U70"/>
  <sheetViews>
    <sheetView topLeftCell="A28" zoomScaleNormal="100" workbookViewId="0">
      <selection activeCell="G32" sqref="G32"/>
    </sheetView>
  </sheetViews>
  <sheetFormatPr defaultRowHeight="15" x14ac:dyDescent="0.25"/>
  <cols>
    <col min="1" max="1" width="3.28515625" style="56" customWidth="1"/>
    <col min="2" max="2" width="23.28515625" style="56" customWidth="1"/>
    <col min="3" max="3" width="21.85546875" style="56" customWidth="1"/>
    <col min="4" max="8" width="10.5703125" style="56" customWidth="1"/>
    <col min="9" max="9" width="10.28515625" style="56" customWidth="1"/>
    <col min="10" max="15" width="10.5703125" style="56" customWidth="1"/>
    <col min="16" max="16" width="9.140625" style="56" customWidth="1"/>
    <col min="17" max="17" width="48.42578125" style="56" bestFit="1" customWidth="1"/>
    <col min="18" max="19" width="8.7109375" style="56" bestFit="1" customWidth="1"/>
    <col min="20" max="20" width="11.140625" style="56" bestFit="1" customWidth="1"/>
    <col min="21" max="21" width="10.28515625" style="56" bestFit="1" customWidth="1"/>
    <col min="22" max="16384" width="9.140625" style="56"/>
  </cols>
  <sheetData>
    <row r="2" spans="2:21" x14ac:dyDescent="0.25">
      <c r="B2" s="56" t="s">
        <v>6</v>
      </c>
    </row>
    <row r="3" spans="2:21" x14ac:dyDescent="0.25">
      <c r="B3" s="77" t="s">
        <v>7</v>
      </c>
      <c r="C3" s="78" t="s">
        <v>8</v>
      </c>
    </row>
    <row r="4" spans="2:21" x14ac:dyDescent="0.25">
      <c r="B4" s="81" t="s">
        <v>93</v>
      </c>
      <c r="C4" s="82" t="s">
        <v>94</v>
      </c>
    </row>
    <row r="5" spans="2:21" x14ac:dyDescent="0.25">
      <c r="B5" s="81"/>
      <c r="C5" s="82" t="s">
        <v>95</v>
      </c>
    </row>
    <row r="6" spans="2:21" x14ac:dyDescent="0.25">
      <c r="B6" s="81"/>
      <c r="C6" s="82" t="s">
        <v>317</v>
      </c>
    </row>
    <row r="7" spans="2:21" x14ac:dyDescent="0.25">
      <c r="B7" s="81" t="s">
        <v>9</v>
      </c>
      <c r="C7" s="82" t="s">
        <v>248</v>
      </c>
    </row>
    <row r="8" spans="2:21" x14ac:dyDescent="0.25">
      <c r="B8" s="81" t="s">
        <v>10</v>
      </c>
      <c r="C8" s="86">
        <v>1</v>
      </c>
    </row>
    <row r="9" spans="2:21" x14ac:dyDescent="0.25">
      <c r="B9" s="87"/>
      <c r="C9" s="88"/>
    </row>
    <row r="12" spans="2:21" ht="30" customHeight="1" x14ac:dyDescent="0.25">
      <c r="B12" s="77" t="s">
        <v>11</v>
      </c>
      <c r="C12" s="90" t="s">
        <v>12</v>
      </c>
      <c r="D12" s="90">
        <f t="shared" ref="D12:N12" si="0">E12-1</f>
        <v>21</v>
      </c>
      <c r="E12" s="90">
        <f t="shared" si="0"/>
        <v>22</v>
      </c>
      <c r="F12" s="90">
        <f t="shared" si="0"/>
        <v>23</v>
      </c>
      <c r="G12" s="90">
        <f t="shared" si="0"/>
        <v>24</v>
      </c>
      <c r="H12" s="90">
        <f t="shared" si="0"/>
        <v>25</v>
      </c>
      <c r="I12" s="90">
        <f t="shared" si="0"/>
        <v>26</v>
      </c>
      <c r="J12" s="90">
        <f t="shared" si="0"/>
        <v>27</v>
      </c>
      <c r="K12" s="90">
        <f t="shared" si="0"/>
        <v>28</v>
      </c>
      <c r="L12" s="90">
        <f t="shared" si="0"/>
        <v>29</v>
      </c>
      <c r="M12" s="90">
        <f t="shared" si="0"/>
        <v>30</v>
      </c>
      <c r="N12" s="90">
        <f t="shared" si="0"/>
        <v>31</v>
      </c>
      <c r="O12" s="78">
        <f>ВыбДат</f>
        <v>32</v>
      </c>
      <c r="Q12" s="107" t="s">
        <v>331</v>
      </c>
      <c r="R12" s="108" t="s">
        <v>22</v>
      </c>
      <c r="S12" s="108" t="s">
        <v>23</v>
      </c>
      <c r="T12" s="109" t="s">
        <v>332</v>
      </c>
      <c r="U12" s="110" t="s">
        <v>333</v>
      </c>
    </row>
    <row r="13" spans="2:21" x14ac:dyDescent="0.25">
      <c r="B13" s="81" t="s">
        <v>71</v>
      </c>
      <c r="C13" s="91">
        <f>IFERROR(MATCH(B13&amp;"_"&amp;Детал,код,0),MATCH(B13,код,0))</f>
        <v>55</v>
      </c>
      <c r="D13" s="92">
        <f>IF(D$12=0,NA(),INDEX(база,$C13,D$12))</f>
        <v>108386764.66666666</v>
      </c>
      <c r="E13" s="92">
        <f t="shared" ref="D13:O15" si="1">IF(E$12=0,NA(),INDEX(база,$C13,E$12))</f>
        <v>121156984.55555555</v>
      </c>
      <c r="F13" s="92">
        <f t="shared" si="1"/>
        <v>110019221.72222222</v>
      </c>
      <c r="G13" s="92">
        <f t="shared" si="1"/>
        <v>132187842</v>
      </c>
      <c r="H13" s="92">
        <f t="shared" si="1"/>
        <v>94719816.583333313</v>
      </c>
      <c r="I13" s="92" t="e">
        <f t="shared" si="1"/>
        <v>#N/A</v>
      </c>
      <c r="J13" s="92" t="e">
        <f t="shared" si="1"/>
        <v>#N/A</v>
      </c>
      <c r="K13" s="92" t="e">
        <f t="shared" si="1"/>
        <v>#N/A</v>
      </c>
      <c r="L13" s="92" t="e">
        <f t="shared" si="1"/>
        <v>#N/A</v>
      </c>
      <c r="M13" s="92" t="e">
        <f t="shared" si="1"/>
        <v>#N/A</v>
      </c>
      <c r="N13" s="92" t="e">
        <f t="shared" si="1"/>
        <v>#N/A</v>
      </c>
      <c r="O13" s="93" t="e">
        <f t="shared" si="1"/>
        <v>#N/A</v>
      </c>
      <c r="Q13" s="81" t="s">
        <v>815</v>
      </c>
      <c r="R13" s="111">
        <f>IF($D$12=0,NA(),INDEX(база,MATCH(Q13,Матрица_like!$D$3:$D$58,0),$D$12))/$D$13</f>
        <v>4.8138872700121257E-3</v>
      </c>
      <c r="S13" s="111">
        <f>IF($D$12=0,NA(),INDEX(база,MATCH(Q13,Матрица_like!$D$3:$D$58,0)+56,$D$12))/$D$17</f>
        <v>1.1210170295420104E-2</v>
      </c>
      <c r="T13" s="111">
        <f>IFERROR(IF($D$12=0,NA(),INDEX(база,MATCH(Q13,Матрица_like!$D$3:$D$58,0),$D$12))/INDEX(база,MATCH(Q13,Матрица_like!$D$3:$D$58,0)+113,$D$12),0)</f>
        <v>0.74453488372093035</v>
      </c>
      <c r="U13" s="112">
        <f>IFERROR(IF($D$12=0,NA(),INDEX(база,MATCH(Q13,Матрица_like!$D$3:$D$58,0)+56,$D$12))/INDEX(база,MATCH(Q13,Матрица_like!$D$3:$D$58,0)+167,$D$12),0)</f>
        <v>0.76934661911312996</v>
      </c>
    </row>
    <row r="14" spans="2:21" x14ac:dyDescent="0.25">
      <c r="B14" s="81" t="s">
        <v>245</v>
      </c>
      <c r="C14" s="91">
        <f>IFERROR(MATCH(B14&amp;"_"&amp;Детал,код,0),MATCH(B14,код,0))</f>
        <v>167</v>
      </c>
      <c r="D14" s="92">
        <f t="shared" si="1"/>
        <v>116303469.32808255</v>
      </c>
      <c r="E14" s="92">
        <f t="shared" si="1"/>
        <v>117433222.83342944</v>
      </c>
      <c r="F14" s="92">
        <f t="shared" si="1"/>
        <v>112601825.58235998</v>
      </c>
      <c r="G14" s="92">
        <f t="shared" si="1"/>
        <v>122531590.88605639</v>
      </c>
      <c r="H14" s="92">
        <f t="shared" si="1"/>
        <v>98470436.766034439</v>
      </c>
      <c r="I14" s="92">
        <f t="shared" si="1"/>
        <v>104166665.82186408</v>
      </c>
      <c r="J14" s="92" t="e">
        <f t="shared" si="1"/>
        <v>#N/A</v>
      </c>
      <c r="K14" s="92" t="e">
        <f t="shared" si="1"/>
        <v>#N/A</v>
      </c>
      <c r="L14" s="92" t="e">
        <f t="shared" si="1"/>
        <v>#N/A</v>
      </c>
      <c r="M14" s="92" t="e">
        <f t="shared" si="1"/>
        <v>#N/A</v>
      </c>
      <c r="N14" s="92" t="e">
        <f t="shared" si="1"/>
        <v>#N/A</v>
      </c>
      <c r="O14" s="93" t="e">
        <f t="shared" si="1"/>
        <v>#N/A</v>
      </c>
      <c r="Q14" s="81" t="s">
        <v>824</v>
      </c>
      <c r="R14" s="111">
        <f>IF($D$12=0,NA(),INDEX(база,MATCH(Q14,Матрица_like!$D$3:$D$58,0),$D$12))/$D$13</f>
        <v>4.6021916808821686E-3</v>
      </c>
      <c r="S14" s="111">
        <f>IF($D$12=0,NA(),INDEX(база,MATCH(Q14,Матрица_like!$D$3:$D$58,0)+56,$D$12))/$D$17</f>
        <v>1.3508056846638181E-2</v>
      </c>
      <c r="T14" s="111">
        <f>IFERROR(IF($D$12=0,NA(),INDEX(база,MATCH(Q14,Матрица_like!$D$3:$D$58,0),$D$12))/INDEX(база,MATCH(Q14,Матрица_like!$D$3:$D$58,0)+113,$D$12),0)</f>
        <v>0.6996</v>
      </c>
      <c r="U14" s="112">
        <f>IFERROR(IF($D$12=0,NA(),INDEX(база,MATCH(Q14,Матрица_like!$D$3:$D$58,0)+56,$D$12))/INDEX(база,MATCH(Q14,Матрица_like!$D$3:$D$58,0)+167,$D$12),0)</f>
        <v>0.74708303376407093</v>
      </c>
    </row>
    <row r="15" spans="2:21" x14ac:dyDescent="0.25">
      <c r="B15" s="81" t="s">
        <v>72</v>
      </c>
      <c r="C15" s="91">
        <f>IFERROR(MATCH(B15&amp;"_"&amp;Детал,код,0),MATCH(B15,код,0))</f>
        <v>56</v>
      </c>
      <c r="D15" s="92" t="e">
        <f t="shared" si="1"/>
        <v>#N/A</v>
      </c>
      <c r="E15" s="92" t="e">
        <f t="shared" si="1"/>
        <v>#N/A</v>
      </c>
      <c r="F15" s="92" t="e">
        <f t="shared" si="1"/>
        <v>#N/A</v>
      </c>
      <c r="G15" s="92" t="e">
        <f t="shared" si="1"/>
        <v>#N/A</v>
      </c>
      <c r="H15" s="92">
        <f t="shared" si="1"/>
        <v>94719816.583333313</v>
      </c>
      <c r="I15" s="92">
        <f t="shared" si="1"/>
        <v>94758581.226705506</v>
      </c>
      <c r="J15" s="92">
        <f t="shared" si="1"/>
        <v>99808586.41281268</v>
      </c>
      <c r="K15" s="92">
        <f t="shared" si="1"/>
        <v>99734007.523215726</v>
      </c>
      <c r="L15" s="92">
        <f t="shared" si="1"/>
        <v>108138203.91756357</v>
      </c>
      <c r="M15" s="92">
        <f t="shared" si="1"/>
        <v>113049843.58328801</v>
      </c>
      <c r="N15" s="92">
        <f t="shared" si="1"/>
        <v>117966375.32095909</v>
      </c>
      <c r="O15" s="93">
        <f t="shared" si="1"/>
        <v>113162707.10575204</v>
      </c>
      <c r="Q15" s="81" t="s">
        <v>816</v>
      </c>
      <c r="R15" s="111">
        <f>IF($D$12=0,NA(),INDEX(база,MATCH(Q15,Матрица_like!$D$3:$D$58,0),$D$12))/$D$13</f>
        <v>1.9469781879333644E-3</v>
      </c>
      <c r="S15" s="111">
        <f>IF($D$12=0,NA(),INDEX(база,MATCH(Q15,Матрица_like!$D$3:$D$58,0)+56,$D$12))/$D$17</f>
        <v>4.7847234997628581E-3</v>
      </c>
      <c r="T15" s="111">
        <f>IFERROR(IF($D$12=0,NA(),INDEX(база,MATCH(Q15,Матрица_like!$D$3:$D$58,0),$D$12))/INDEX(база,MATCH(Q15,Матрица_like!$D$3:$D$58,0)+113,$D$12),0)</f>
        <v>0.98333846153846161</v>
      </c>
      <c r="U15" s="112">
        <f>IFERROR(IF($D$12=0,NA(),INDEX(база,MATCH(Q15,Матрица_like!$D$3:$D$58,0)+56,$D$12))/INDEX(база,MATCH(Q15,Матрица_like!$D$3:$D$58,0)+167,$D$12),0)</f>
        <v>0.98525204378450759</v>
      </c>
    </row>
    <row r="16" spans="2:21" x14ac:dyDescent="0.25">
      <c r="B16" s="81" t="s">
        <v>104</v>
      </c>
      <c r="C16" s="91"/>
      <c r="D16" s="92">
        <f>IF(ISNA(D13),D15-D14,D13-D14)</f>
        <v>-7916704.6614158899</v>
      </c>
      <c r="E16" s="92">
        <f t="shared" ref="E16:O16" si="2">IF(ISNA(E13),E15-E14,E13-E14)</f>
        <v>3723761.7221261114</v>
      </c>
      <c r="F16" s="92">
        <f t="shared" si="2"/>
        <v>-2582603.8601377606</v>
      </c>
      <c r="G16" s="92">
        <f t="shared" si="2"/>
        <v>9656251.1139436066</v>
      </c>
      <c r="H16" s="92">
        <f t="shared" si="2"/>
        <v>-3750620.1827011257</v>
      </c>
      <c r="I16" s="92">
        <f t="shared" si="2"/>
        <v>-9408084.595158577</v>
      </c>
      <c r="J16" s="92" t="e">
        <f t="shared" si="2"/>
        <v>#N/A</v>
      </c>
      <c r="K16" s="92" t="e">
        <f t="shared" si="2"/>
        <v>#N/A</v>
      </c>
      <c r="L16" s="92" t="e">
        <f t="shared" si="2"/>
        <v>#N/A</v>
      </c>
      <c r="M16" s="92" t="e">
        <f t="shared" si="2"/>
        <v>#N/A</v>
      </c>
      <c r="N16" s="92" t="e">
        <f t="shared" si="2"/>
        <v>#N/A</v>
      </c>
      <c r="O16" s="93" t="e">
        <f t="shared" si="2"/>
        <v>#N/A</v>
      </c>
      <c r="Q16" s="81" t="s">
        <v>817</v>
      </c>
      <c r="R16" s="111">
        <f>IF($D$12=0,NA(),INDEX(база,MATCH(Q16,Матрица_like!$D$3:$D$58,0),$D$12))/$D$13</f>
        <v>1.4248664690898576E-3</v>
      </c>
      <c r="S16" s="111">
        <f>IF($D$12=0,NA(),INDEX(база,MATCH(Q16,Матрица_like!$D$3:$D$58,0)+56,$D$12))/$D$17</f>
        <v>3.3238979875771825E-3</v>
      </c>
      <c r="T16" s="111">
        <f>IFERROR(IF($D$12=0,NA(),INDEX(база,MATCH(Q16,Матрица_like!$D$3:$D$58,0),$D$12))/INDEX(база,MATCH(Q16,Матрица_like!$D$3:$D$58,0)+113,$D$12),0)</f>
        <v>0.94862999999999997</v>
      </c>
      <c r="U16" s="112">
        <f>IFERROR(IF($D$12=0,NA(),INDEX(база,MATCH(Q16,Матрица_like!$D$3:$D$58,0)+56,$D$12))/INDEX(база,MATCH(Q16,Матрица_like!$D$3:$D$58,0)+167,$D$12),0)</f>
        <v>0.95759244905712393</v>
      </c>
    </row>
    <row r="17" spans="2:21" x14ac:dyDescent="0.25">
      <c r="B17" s="81" t="s">
        <v>75</v>
      </c>
      <c r="C17" s="91">
        <f>IFERROR(MATCH(B17&amp;"_"&amp;Детал,код,0),MATCH(B17,код,0))</f>
        <v>111</v>
      </c>
      <c r="D17" s="92">
        <f t="shared" ref="D17:O19" si="3">IF(D$12=0,NA(),INDEX(база,$C17,D$12))</f>
        <v>24368653</v>
      </c>
      <c r="E17" s="92">
        <f t="shared" si="3"/>
        <v>26655207.527777776</v>
      </c>
      <c r="F17" s="92">
        <f t="shared" si="3"/>
        <v>25060277.388888892</v>
      </c>
      <c r="G17" s="92">
        <f t="shared" si="3"/>
        <v>31037966.30555556</v>
      </c>
      <c r="H17" s="92">
        <f t="shared" si="3"/>
        <v>22102565.611111108</v>
      </c>
      <c r="I17" s="92" t="e">
        <f t="shared" si="3"/>
        <v>#N/A</v>
      </c>
      <c r="J17" s="92" t="e">
        <f t="shared" si="3"/>
        <v>#N/A</v>
      </c>
      <c r="K17" s="92" t="e">
        <f t="shared" si="3"/>
        <v>#N/A</v>
      </c>
      <c r="L17" s="92" t="e">
        <f t="shared" si="3"/>
        <v>#N/A</v>
      </c>
      <c r="M17" s="92" t="e">
        <f t="shared" si="3"/>
        <v>#N/A</v>
      </c>
      <c r="N17" s="92" t="e">
        <f t="shared" si="3"/>
        <v>#N/A</v>
      </c>
      <c r="O17" s="93" t="e">
        <f t="shared" si="3"/>
        <v>#N/A</v>
      </c>
      <c r="Q17" s="81" t="s">
        <v>818</v>
      </c>
      <c r="R17" s="111">
        <f>IF($D$12=0,NA(),INDEX(база,MATCH(Q17,Матрица_like!$D$3:$D$58,0),$D$12))/$D$13</f>
        <v>1.1852615682528568E-3</v>
      </c>
      <c r="S17" s="111">
        <f>IF($D$12=0,NA(),INDEX(база,MATCH(Q17,Матрица_like!$D$3:$D$58,0)+56,$D$12))/$D$17</f>
        <v>2.7630531459138644E-3</v>
      </c>
      <c r="T17" s="111">
        <f>IFERROR(IF($D$12=0,NA(),INDEX(база,MATCH(Q17,Матрица_like!$D$3:$D$58,0),$D$12))/INDEX(база,MATCH(Q17,Матрица_like!$D$3:$D$58,0)+113,$D$12),0)</f>
        <v>0.79382999999999981</v>
      </c>
      <c r="U17" s="112">
        <f>IFERROR(IF($D$12=0,NA(),INDEX(база,MATCH(Q17,Матрица_like!$D$3:$D$58,0)+56,$D$12))/INDEX(база,MATCH(Q17,Матрица_like!$D$3:$D$58,0)+167,$D$12),0)</f>
        <v>0.79477647746097946</v>
      </c>
    </row>
    <row r="18" spans="2:21" x14ac:dyDescent="0.25">
      <c r="B18" s="81" t="s">
        <v>246</v>
      </c>
      <c r="C18" s="91">
        <f>IFERROR(MATCH(B18&amp;"_"&amp;Детал,код,0),MATCH(B18,код,0))</f>
        <v>221</v>
      </c>
      <c r="D18" s="92">
        <f t="shared" si="3"/>
        <v>25320417.287220877</v>
      </c>
      <c r="E18" s="92">
        <f t="shared" si="3"/>
        <v>26582878.108547397</v>
      </c>
      <c r="F18" s="92">
        <f t="shared" si="3"/>
        <v>25018222.374553055</v>
      </c>
      <c r="G18" s="92">
        <f t="shared" si="3"/>
        <v>29109142.568023823</v>
      </c>
      <c r="H18" s="92">
        <f t="shared" si="3"/>
        <v>22400767.545254391</v>
      </c>
      <c r="I18" s="92">
        <f t="shared" si="3"/>
        <v>22816904.968961526</v>
      </c>
      <c r="J18" s="92" t="e">
        <f t="shared" si="3"/>
        <v>#N/A</v>
      </c>
      <c r="K18" s="92" t="e">
        <f t="shared" si="3"/>
        <v>#N/A</v>
      </c>
      <c r="L18" s="92" t="e">
        <f t="shared" si="3"/>
        <v>#N/A</v>
      </c>
      <c r="M18" s="92" t="e">
        <f t="shared" si="3"/>
        <v>#N/A</v>
      </c>
      <c r="N18" s="92" t="e">
        <f t="shared" si="3"/>
        <v>#N/A</v>
      </c>
      <c r="O18" s="93" t="e">
        <f t="shared" si="3"/>
        <v>#N/A</v>
      </c>
      <c r="Q18" s="81" t="s">
        <v>819</v>
      </c>
      <c r="R18" s="111">
        <f>IF($D$12=0,NA(),INDEX(база,MATCH(Q18,Матрица_like!$D$3:$D$58,0),$D$12))/$D$13</f>
        <v>6.4129447490289216E-3</v>
      </c>
      <c r="S18" s="111">
        <f>IF($D$12=0,NA(),INDEX(база,MATCH(Q18,Матрица_like!$D$3:$D$58,0)+56,$D$12))/$D$17</f>
        <v>1.3410211197694567E-2</v>
      </c>
      <c r="T18" s="111">
        <f>IFERROR(IF($D$12=0,NA(),INDEX(база,MATCH(Q18,Матрица_like!$D$3:$D$58,0),$D$12))/INDEX(база,MATCH(Q18,Матрица_like!$D$3:$D$58,0)+113,$D$12),0)</f>
        <v>0.78295454545454535</v>
      </c>
      <c r="U18" s="112">
        <f>IFERROR(IF($D$12=0,NA(),INDEX(база,MATCH(Q18,Матрица_like!$D$3:$D$58,0)+56,$D$12))/INDEX(база,MATCH(Q18,Матрица_like!$D$3:$D$58,0)+167,$D$12),0)</f>
        <v>0.7843942989563123</v>
      </c>
    </row>
    <row r="19" spans="2:21" x14ac:dyDescent="0.25">
      <c r="B19" s="81" t="s">
        <v>76</v>
      </c>
      <c r="C19" s="91">
        <f>IFERROR(MATCH(B19&amp;"_"&amp;Детал,код,0),MATCH(B19,код,0))</f>
        <v>112</v>
      </c>
      <c r="D19" s="92" t="e">
        <f t="shared" si="3"/>
        <v>#N/A</v>
      </c>
      <c r="E19" s="92" t="e">
        <f t="shared" si="3"/>
        <v>#N/A</v>
      </c>
      <c r="F19" s="92" t="e">
        <f t="shared" si="3"/>
        <v>#N/A</v>
      </c>
      <c r="G19" s="92" t="e">
        <f t="shared" si="3"/>
        <v>#N/A</v>
      </c>
      <c r="H19" s="92">
        <f t="shared" si="3"/>
        <v>22102565.611111108</v>
      </c>
      <c r="I19" s="92">
        <f t="shared" si="3"/>
        <v>20873111.02265254</v>
      </c>
      <c r="J19" s="92">
        <f t="shared" si="3"/>
        <v>22514545.565173343</v>
      </c>
      <c r="K19" s="92">
        <f t="shared" si="3"/>
        <v>22795789.480802055</v>
      </c>
      <c r="L19" s="92">
        <f t="shared" si="3"/>
        <v>24156942.356744759</v>
      </c>
      <c r="M19" s="92">
        <f t="shared" si="3"/>
        <v>25359594.480376374</v>
      </c>
      <c r="N19" s="92">
        <f t="shared" si="3"/>
        <v>26562107.50651551</v>
      </c>
      <c r="O19" s="93">
        <f t="shared" si="3"/>
        <v>26672925.682281181</v>
      </c>
      <c r="Q19" s="81" t="s">
        <v>820</v>
      </c>
      <c r="R19" s="111">
        <f>IF($D$12=0,NA(),INDEX(база,MATCH(Q19,Матрица_like!$D$3:$D$58,0),$D$12))/$D$13</f>
        <v>4.6236272624356782E-3</v>
      </c>
      <c r="S19" s="111">
        <f>IF($D$12=0,NA(),INDEX(база,MATCH(Q19,Матрица_like!$D$3:$D$58,0)+56,$D$12))/$D$17</f>
        <v>1.480195547397169E-2</v>
      </c>
      <c r="T19" s="111">
        <f>IFERROR(IF($D$12=0,NA(),INDEX(база,MATCH(Q19,Матрица_like!$D$3:$D$58,0),$D$12))/INDEX(база,MATCH(Q19,Матрица_like!$D$3:$D$58,0)+113,$D$12),0)</f>
        <v>1.0590517241379311</v>
      </c>
      <c r="U19" s="112">
        <f>IFERROR(IF($D$12=0,NA(),INDEX(база,MATCH(Q19,Матрица_like!$D$3:$D$58,0)+56,$D$12))/INDEX(база,MATCH(Q19,Матрица_like!$D$3:$D$58,0)+167,$D$12),0)</f>
        <v>1.3788972745821133</v>
      </c>
    </row>
    <row r="20" spans="2:21" x14ac:dyDescent="0.25">
      <c r="B20" s="87" t="s">
        <v>91</v>
      </c>
      <c r="C20" s="94"/>
      <c r="D20" s="95">
        <f>IF(ISNA(D17),D19-D18,D17-D18)</f>
        <v>-951764.28722087666</v>
      </c>
      <c r="E20" s="95">
        <f t="shared" ref="E20:O20" si="4">IF(ISNA(E17),E19-E18,E17-E18)</f>
        <v>72329.419230379164</v>
      </c>
      <c r="F20" s="95">
        <f t="shared" si="4"/>
        <v>42055.014335837215</v>
      </c>
      <c r="G20" s="95">
        <f t="shared" si="4"/>
        <v>1928823.7375317365</v>
      </c>
      <c r="H20" s="95">
        <f t="shared" si="4"/>
        <v>-298201.93414328247</v>
      </c>
      <c r="I20" s="95">
        <f t="shared" si="4"/>
        <v>-1943793.9463089854</v>
      </c>
      <c r="J20" s="95" t="e">
        <f t="shared" si="4"/>
        <v>#N/A</v>
      </c>
      <c r="K20" s="95" t="e">
        <f t="shared" si="4"/>
        <v>#N/A</v>
      </c>
      <c r="L20" s="95" t="e">
        <f t="shared" si="4"/>
        <v>#N/A</v>
      </c>
      <c r="M20" s="95" t="e">
        <f t="shared" si="4"/>
        <v>#N/A</v>
      </c>
      <c r="N20" s="95" t="e">
        <f t="shared" si="4"/>
        <v>#N/A</v>
      </c>
      <c r="O20" s="96" t="e">
        <f t="shared" si="4"/>
        <v>#N/A</v>
      </c>
      <c r="Q20" s="81" t="s">
        <v>821</v>
      </c>
      <c r="R20" s="111">
        <f>IF($D$12=0,NA(),INDEX(база,MATCH(Q20,Матрица_like!$D$3:$D$58,0),$D$12))/$D$13</f>
        <v>4.9608840001848439E-3</v>
      </c>
      <c r="S20" s="111">
        <f>IF($D$12=0,NA(),INDEX(база,MATCH(Q20,Матрица_like!$D$3:$D$58,0)+56,$D$12))/$D$17</f>
        <v>1.608148933522642E-2</v>
      </c>
      <c r="T20" s="111">
        <f>IFERROR(IF($D$12=0,NA(),INDEX(база,MATCH(Q20,Матрица_like!$D$3:$D$58,0),$D$12))/INDEX(база,MATCH(Q20,Матрица_like!$D$3:$D$58,0)+113,$D$12),0)</f>
        <v>0.86585695538057739</v>
      </c>
      <c r="U20" s="112">
        <f>IFERROR(IF($D$12=0,NA(),INDEX(база,MATCH(Q20,Матрица_like!$D$3:$D$58,0)+56,$D$12))/INDEX(база,MATCH(Q20,Матрица_like!$D$3:$D$58,0)+167,$D$12),0)</f>
        <v>0.87987899107179501</v>
      </c>
    </row>
    <row r="21" spans="2:21" x14ac:dyDescent="0.25">
      <c r="Q21" s="81" t="s">
        <v>822</v>
      </c>
      <c r="R21" s="111">
        <f>IF($D$12=0,NA(),INDEX(база,MATCH(Q21,Матрица_like!$D$3:$D$58,0),$D$12))/$D$13</f>
        <v>2.5756527332946748E-4</v>
      </c>
      <c r="S21" s="111">
        <f>IF($D$12=0,NA(),INDEX(база,MATCH(Q21,Матрица_like!$D$3:$D$58,0)+56,$D$12))/$D$17</f>
        <v>2.2911948942493183E-4</v>
      </c>
      <c r="T21" s="111">
        <f>IFERROR(IF($D$12=0,NA(),INDEX(база,MATCH(Q21,Матрица_like!$D$3:$D$58,0),$D$12))/INDEX(база,MATCH(Q21,Матрица_like!$D$3:$D$58,0)+113,$D$12),0)</f>
        <v>0.9263157894736842</v>
      </c>
      <c r="U21" s="112">
        <f>IFERROR(IF($D$12=0,NA(),INDEX(база,MATCH(Q21,Матрица_like!$D$3:$D$58,0)+56,$D$12))/INDEX(база,MATCH(Q21,Матрица_like!$D$3:$D$58,0)+167,$D$12),0)</f>
        <v>0.9263157894736842</v>
      </c>
    </row>
    <row r="22" spans="2:21" x14ac:dyDescent="0.25">
      <c r="Q22" s="81" t="s">
        <v>823</v>
      </c>
      <c r="R22" s="111">
        <f>IF($D$12=0,NA(),INDEX(база,MATCH(Q22,Матрица_like!$D$3:$D$58,0),$D$12))/$D$13</f>
        <v>2.6310100457714561E-3</v>
      </c>
      <c r="S22" s="111">
        <f>IF($D$12=0,NA(),INDEX(база,MATCH(Q22,Матрица_like!$D$3:$D$58,0)+56,$D$12))/$D$17</f>
        <v>1.0381419112496697E-2</v>
      </c>
      <c r="T22" s="111">
        <f>IFERROR(IF($D$12=0,NA(),INDEX(база,MATCH(Q22,Матрица_like!$D$3:$D$58,0),$D$12))/INDEX(база,MATCH(Q22,Матрица_like!$D$3:$D$58,0)+113,$D$12),0)</f>
        <v>0.79225000000000001</v>
      </c>
      <c r="U22" s="112">
        <f>IFERROR(IF($D$12=0,NA(),INDEX(база,MATCH(Q22,Матрица_like!$D$3:$D$58,0)+56,$D$12))/INDEX(база,MATCH(Q22,Матрица_like!$D$3:$D$58,0)+167,$D$12),0)</f>
        <v>0.79387885405475422</v>
      </c>
    </row>
    <row r="23" spans="2:21" x14ac:dyDescent="0.25">
      <c r="D23" s="113">
        <f t="shared" ref="D23:O23" si="5">YEAR(INDEX(дата,1,D12))</f>
        <v>2019</v>
      </c>
      <c r="E23" s="113">
        <f t="shared" si="5"/>
        <v>2019</v>
      </c>
      <c r="F23" s="113">
        <f t="shared" si="5"/>
        <v>2019</v>
      </c>
      <c r="G23" s="113">
        <f t="shared" si="5"/>
        <v>2019</v>
      </c>
      <c r="H23" s="113">
        <f t="shared" si="5"/>
        <v>2020</v>
      </c>
      <c r="I23" s="113">
        <f t="shared" si="5"/>
        <v>2020</v>
      </c>
      <c r="J23" s="113">
        <f t="shared" si="5"/>
        <v>2020</v>
      </c>
      <c r="K23" s="113">
        <f t="shared" si="5"/>
        <v>2020</v>
      </c>
      <c r="L23" s="113">
        <f t="shared" si="5"/>
        <v>2020</v>
      </c>
      <c r="M23" s="113">
        <f t="shared" si="5"/>
        <v>2020</v>
      </c>
      <c r="N23" s="113">
        <f t="shared" si="5"/>
        <v>2020</v>
      </c>
      <c r="O23" s="113">
        <f t="shared" si="5"/>
        <v>2020</v>
      </c>
      <c r="Q23" s="81" t="s">
        <v>825</v>
      </c>
      <c r="R23" s="111">
        <f>IF($D$12=0,NA(),INDEX(база,MATCH(Q23,Матрица_like!$D$3:$D$58,0),$D$12))/$D$13</f>
        <v>2.83091145193761E-4</v>
      </c>
      <c r="S23" s="111">
        <f>IF($D$12=0,NA(),INDEX(база,MATCH(Q23,Матрица_like!$D$3:$D$58,0)+56,$D$12))/$D$17</f>
        <v>1.1041391304366856E-3</v>
      </c>
      <c r="T23" s="111">
        <f>IFERROR(IF($D$12=0,NA(),INDEX(база,MATCH(Q23,Матрица_like!$D$3:$D$58,0),$D$12))/INDEX(база,MATCH(Q23,Матрица_like!$D$3:$D$58,0)+113,$D$12),0)</f>
        <v>0.8622727272727273</v>
      </c>
      <c r="U23" s="112">
        <f>IFERROR(IF($D$12=0,NA(),INDEX(база,MATCH(Q23,Матрица_like!$D$3:$D$58,0)+56,$D$12))/INDEX(база,MATCH(Q23,Матрица_like!$D$3:$D$58,0)+167,$D$12),0)</f>
        <v>1.7275489693451376</v>
      </c>
    </row>
    <row r="24" spans="2:21" x14ac:dyDescent="0.25">
      <c r="D24" s="97">
        <f>IF(C23&lt;&gt;D23,D23,"")</f>
        <v>2019</v>
      </c>
      <c r="E24" s="97" t="str">
        <f t="shared" ref="E24:O24" si="6">IF(D23&lt;&gt;E23,E23,"")</f>
        <v/>
      </c>
      <c r="F24" s="97" t="str">
        <f t="shared" si="6"/>
        <v/>
      </c>
      <c r="G24" s="97" t="str">
        <f t="shared" si="6"/>
        <v/>
      </c>
      <c r="H24" s="97">
        <f t="shared" si="6"/>
        <v>2020</v>
      </c>
      <c r="I24" s="97" t="str">
        <f t="shared" si="6"/>
        <v/>
      </c>
      <c r="J24" s="97" t="str">
        <f t="shared" si="6"/>
        <v/>
      </c>
      <c r="K24" s="97" t="str">
        <f t="shared" si="6"/>
        <v/>
      </c>
      <c r="L24" s="97" t="str">
        <f t="shared" si="6"/>
        <v/>
      </c>
      <c r="M24" s="97" t="str">
        <f t="shared" si="6"/>
        <v/>
      </c>
      <c r="N24" s="97" t="str">
        <f t="shared" si="6"/>
        <v/>
      </c>
      <c r="O24" s="97" t="str">
        <f t="shared" si="6"/>
        <v/>
      </c>
      <c r="Q24" s="81" t="s">
        <v>826</v>
      </c>
      <c r="R24" s="111">
        <f>IF($D$12=0,NA(),INDEX(база,MATCH(Q24,Матрица_like!$D$3:$D$58,0),$D$12))/$D$13</f>
        <v>6.6651751305157825E-2</v>
      </c>
      <c r="S24" s="111">
        <f>IF($D$12=0,NA(),INDEX(база,MATCH(Q24,Матрица_like!$D$3:$D$58,0)+56,$D$12))/$D$17</f>
        <v>0.1212455964089056</v>
      </c>
      <c r="T24" s="111">
        <f>IFERROR(IF($D$12=0,NA(),INDEX(база,MATCH(Q24,Матрица_like!$D$3:$D$58,0),$D$12))/INDEX(база,MATCH(Q24,Матрица_like!$D$3:$D$58,0)+113,$D$12),0)</f>
        <v>0.94607066881720436</v>
      </c>
      <c r="U24" s="112">
        <f>IFERROR(IF($D$12=0,NA(),INDEX(база,MATCH(Q24,Матрица_like!$D$3:$D$58,0)+56,$D$12))/INDEX(база,MATCH(Q24,Матрица_like!$D$3:$D$58,0)+167,$D$12),0)</f>
        <v>1.0032193995772736</v>
      </c>
    </row>
    <row r="25" spans="2:21" x14ac:dyDescent="0.25">
      <c r="B25" s="77" t="s">
        <v>92</v>
      </c>
      <c r="C25" s="90"/>
      <c r="D25" s="90" t="str">
        <f t="shared" ref="D25:O25" si="7">INDEX(TEXT(дата,"МММ"),1,D12)</f>
        <v>сен</v>
      </c>
      <c r="E25" s="90" t="str">
        <f t="shared" si="7"/>
        <v>окт</v>
      </c>
      <c r="F25" s="90" t="str">
        <f t="shared" si="7"/>
        <v>ноя</v>
      </c>
      <c r="G25" s="90" t="str">
        <f t="shared" si="7"/>
        <v>дек</v>
      </c>
      <c r="H25" s="90" t="str">
        <f t="shared" si="7"/>
        <v>янв</v>
      </c>
      <c r="I25" s="90" t="str">
        <f t="shared" si="7"/>
        <v>фев</v>
      </c>
      <c r="J25" s="90" t="str">
        <f t="shared" si="7"/>
        <v>мар</v>
      </c>
      <c r="K25" s="90" t="str">
        <f t="shared" si="7"/>
        <v>апр</v>
      </c>
      <c r="L25" s="90" t="str">
        <f t="shared" si="7"/>
        <v>май</v>
      </c>
      <c r="M25" s="90" t="str">
        <f t="shared" si="7"/>
        <v>июн</v>
      </c>
      <c r="N25" s="90" t="str">
        <f t="shared" si="7"/>
        <v>июл</v>
      </c>
      <c r="O25" s="78" t="str">
        <f t="shared" si="7"/>
        <v>авг</v>
      </c>
      <c r="Q25" s="81" t="s">
        <v>827</v>
      </c>
      <c r="R25" s="111">
        <f>IF($D$12=0,NA(),INDEX(база,MATCH(Q25,Матрица_like!$D$3:$D$58,0),$D$12))/$D$13</f>
        <v>3.9696759531162189E-2</v>
      </c>
      <c r="S25" s="111">
        <f>IF($D$12=0,NA(),INDEX(база,MATCH(Q25,Матрица_like!$D$3:$D$58,0)+56,$D$12))/$D$17</f>
        <v>5.5069252288996035E-2</v>
      </c>
      <c r="T25" s="111">
        <f>IFERROR(IF($D$12=0,NA(),INDEX(база,MATCH(Q25,Матрица_like!$D$3:$D$58,0),$D$12))/INDEX(база,MATCH(Q25,Матрица_like!$D$3:$D$58,0)+113,$D$12),0)</f>
        <v>0.83291079365079357</v>
      </c>
      <c r="U25" s="112">
        <f>IFERROR(IF($D$12=0,NA(),INDEX(база,MATCH(Q25,Матрица_like!$D$3:$D$58,0)+56,$D$12))/INDEX(база,MATCH(Q25,Матрица_like!$D$3:$D$58,0)+167,$D$12),0)</f>
        <v>0.89270875836075658</v>
      </c>
    </row>
    <row r="26" spans="2:21" x14ac:dyDescent="0.25">
      <c r="B26" s="98">
        <v>1</v>
      </c>
      <c r="C26" s="91" t="s">
        <v>96</v>
      </c>
      <c r="D26" s="92">
        <f>D13/делитель*IF($B26,$B26,NA())</f>
        <v>108386764.66666666</v>
      </c>
      <c r="E26" s="92">
        <f t="shared" ref="E26:O26" si="8">E13/делитель*IF($B26,$B26,NA())</f>
        <v>121156984.55555555</v>
      </c>
      <c r="F26" s="92">
        <f t="shared" si="8"/>
        <v>110019221.72222222</v>
      </c>
      <c r="G26" s="92">
        <f t="shared" si="8"/>
        <v>132187842</v>
      </c>
      <c r="H26" s="92">
        <f t="shared" si="8"/>
        <v>94719816.583333313</v>
      </c>
      <c r="I26" s="92" t="e">
        <f t="shared" si="8"/>
        <v>#N/A</v>
      </c>
      <c r="J26" s="92" t="e">
        <f t="shared" si="8"/>
        <v>#N/A</v>
      </c>
      <c r="K26" s="92" t="e">
        <f t="shared" si="8"/>
        <v>#N/A</v>
      </c>
      <c r="L26" s="92" t="e">
        <f t="shared" si="8"/>
        <v>#N/A</v>
      </c>
      <c r="M26" s="92" t="e">
        <f t="shared" si="8"/>
        <v>#N/A</v>
      </c>
      <c r="N26" s="92" t="e">
        <f t="shared" si="8"/>
        <v>#N/A</v>
      </c>
      <c r="O26" s="93" t="e">
        <f t="shared" si="8"/>
        <v>#N/A</v>
      </c>
      <c r="Q26" s="81" t="s">
        <v>828</v>
      </c>
      <c r="R26" s="111">
        <f>IF($D$12=0,NA(),INDEX(база,MATCH(Q26,Матрица_like!$D$3:$D$58,0),$D$12))/$D$13</f>
        <v>4.2617134550874776E-3</v>
      </c>
      <c r="S26" s="111">
        <f>IF($D$12=0,NA(),INDEX(база,MATCH(Q26,Матрица_like!$D$3:$D$58,0)+56,$D$12))/$D$17</f>
        <v>5.7904780375017048E-3</v>
      </c>
      <c r="T26" s="111">
        <f>IFERROR(IF($D$12=0,NA(),INDEX(база,MATCH(Q26,Матрица_like!$D$3:$D$58,0),$D$12))/INDEX(база,MATCH(Q26,Матрица_like!$D$3:$D$58,0)+113,$D$12),0)</f>
        <v>1.108592</v>
      </c>
      <c r="U26" s="112">
        <f>IFERROR(IF($D$12=0,NA(),INDEX(база,MATCH(Q26,Матрица_like!$D$3:$D$58,0)+56,$D$12))/INDEX(база,MATCH(Q26,Матрица_like!$D$3:$D$58,0)+167,$D$12),0)</f>
        <v>1.0966089365868579</v>
      </c>
    </row>
    <row r="27" spans="2:21" x14ac:dyDescent="0.25">
      <c r="B27" s="98">
        <v>1</v>
      </c>
      <c r="C27" s="91" t="s">
        <v>97</v>
      </c>
      <c r="D27" s="92">
        <f t="shared" ref="D27:O27" si="9">D14/делитель*IF($B27,$B27,NA())</f>
        <v>116303469.32808255</v>
      </c>
      <c r="E27" s="92">
        <f t="shared" si="9"/>
        <v>117433222.83342944</v>
      </c>
      <c r="F27" s="92">
        <f t="shared" si="9"/>
        <v>112601825.58235998</v>
      </c>
      <c r="G27" s="92">
        <f t="shared" si="9"/>
        <v>122531590.88605639</v>
      </c>
      <c r="H27" s="92">
        <f t="shared" si="9"/>
        <v>98470436.766034439</v>
      </c>
      <c r="I27" s="92">
        <f t="shared" si="9"/>
        <v>104166665.82186408</v>
      </c>
      <c r="J27" s="92" t="e">
        <f t="shared" si="9"/>
        <v>#N/A</v>
      </c>
      <c r="K27" s="92" t="e">
        <f t="shared" si="9"/>
        <v>#N/A</v>
      </c>
      <c r="L27" s="92" t="e">
        <f t="shared" si="9"/>
        <v>#N/A</v>
      </c>
      <c r="M27" s="92" t="e">
        <f t="shared" si="9"/>
        <v>#N/A</v>
      </c>
      <c r="N27" s="92" t="e">
        <f t="shared" si="9"/>
        <v>#N/A</v>
      </c>
      <c r="O27" s="93" t="e">
        <f t="shared" si="9"/>
        <v>#N/A</v>
      </c>
      <c r="Q27" s="81" t="s">
        <v>829</v>
      </c>
      <c r="R27" s="111">
        <f>IF($D$12=0,NA(),INDEX(база,MATCH(Q27,Матрица_like!$D$3:$D$58,0),$D$12))/$D$13</f>
        <v>8.7529752325786747E-3</v>
      </c>
      <c r="S27" s="111">
        <f>IF($D$12=0,NA(),INDEX(база,MATCH(Q27,Матрица_like!$D$3:$D$58,0)+56,$D$12))/$D$17</f>
        <v>2.1692540822834977E-2</v>
      </c>
      <c r="T27" s="111">
        <f>IFERROR(IF($D$12=0,NA(),INDEX(база,MATCH(Q27,Матрица_like!$D$3:$D$58,0),$D$12))/INDEX(база,MATCH(Q27,Матрица_like!$D$3:$D$58,0)+113,$D$12),0)</f>
        <v>1.1131615384615385</v>
      </c>
      <c r="U27" s="112">
        <f>IFERROR(IF($D$12=0,NA(),INDEX(база,MATCH(Q27,Матрица_like!$D$3:$D$58,0)+56,$D$12))/INDEX(база,MATCH(Q27,Матрица_like!$D$3:$D$58,0)+167,$D$12),0)</f>
        <v>1.3824314779320519</v>
      </c>
    </row>
    <row r="28" spans="2:21" x14ac:dyDescent="0.25">
      <c r="B28" s="98">
        <v>1</v>
      </c>
      <c r="C28" s="91" t="s">
        <v>98</v>
      </c>
      <c r="D28" s="92" t="e">
        <f t="shared" ref="D28:O28" si="10">D15/делитель*IF($B28,$B28,NA())</f>
        <v>#N/A</v>
      </c>
      <c r="E28" s="92" t="e">
        <f t="shared" si="10"/>
        <v>#N/A</v>
      </c>
      <c r="F28" s="92" t="e">
        <f t="shared" si="10"/>
        <v>#N/A</v>
      </c>
      <c r="G28" s="92" t="e">
        <f t="shared" si="10"/>
        <v>#N/A</v>
      </c>
      <c r="H28" s="92">
        <f t="shared" si="10"/>
        <v>94719816.583333313</v>
      </c>
      <c r="I28" s="92">
        <f t="shared" si="10"/>
        <v>94758581.226705506</v>
      </c>
      <c r="J28" s="92">
        <f t="shared" si="10"/>
        <v>99808586.41281268</v>
      </c>
      <c r="K28" s="92">
        <f t="shared" si="10"/>
        <v>99734007.523215726</v>
      </c>
      <c r="L28" s="92">
        <f t="shared" si="10"/>
        <v>108138203.91756357</v>
      </c>
      <c r="M28" s="92">
        <f t="shared" si="10"/>
        <v>113049843.58328801</v>
      </c>
      <c r="N28" s="92">
        <f t="shared" si="10"/>
        <v>117966375.32095909</v>
      </c>
      <c r="O28" s="93">
        <f t="shared" si="10"/>
        <v>113162707.10575204</v>
      </c>
      <c r="Q28" s="81" t="s">
        <v>830</v>
      </c>
      <c r="R28" s="111">
        <f>IF($D$12=0,NA(),INDEX(база,MATCH(Q28,Матрица_like!$D$3:$D$58,0),$D$12))/$D$13</f>
        <v>1.1984435282863906E-2</v>
      </c>
      <c r="S28" s="111">
        <f>IF($D$12=0,NA(),INDEX(база,MATCH(Q28,Матрица_like!$D$3:$D$58,0)+56,$D$12))/$D$17</f>
        <v>3.4173807910788778E-2</v>
      </c>
      <c r="T28" s="111">
        <f>IFERROR(IF($D$12=0,NA(),INDEX(база,MATCH(Q28,Матрица_like!$D$3:$D$58,0),$D$12))/INDEX(база,MATCH(Q28,Матрица_like!$D$3:$D$58,0)+113,$D$12),0)</f>
        <v>1.0607566666666666</v>
      </c>
      <c r="U28" s="112">
        <f>IFERROR(IF($D$12=0,NA(),INDEX(база,MATCH(Q28,Матрица_like!$D$3:$D$58,0)+56,$D$12))/INDEX(база,MATCH(Q28,Матрица_like!$D$3:$D$58,0)+167,$D$12),0)</f>
        <v>1.0554709419050046</v>
      </c>
    </row>
    <row r="29" spans="2:21" x14ac:dyDescent="0.25">
      <c r="B29" s="114">
        <v>1</v>
      </c>
      <c r="C29" s="115" t="s">
        <v>99</v>
      </c>
      <c r="D29" s="116">
        <f t="shared" ref="D29:O29" si="11">D16/делитель*IF($B29,$B29,NA())</f>
        <v>-7916704.6614158899</v>
      </c>
      <c r="E29" s="116">
        <f t="shared" si="11"/>
        <v>3723761.7221261114</v>
      </c>
      <c r="F29" s="116">
        <f t="shared" si="11"/>
        <v>-2582603.8601377606</v>
      </c>
      <c r="G29" s="116">
        <f t="shared" si="11"/>
        <v>9656251.1139436066</v>
      </c>
      <c r="H29" s="116">
        <f t="shared" si="11"/>
        <v>-3750620.1827011257</v>
      </c>
      <c r="I29" s="116">
        <f t="shared" si="11"/>
        <v>-9408084.595158577</v>
      </c>
      <c r="J29" s="116" t="e">
        <f t="shared" si="11"/>
        <v>#N/A</v>
      </c>
      <c r="K29" s="116" t="e">
        <f t="shared" si="11"/>
        <v>#N/A</v>
      </c>
      <c r="L29" s="116" t="e">
        <f t="shared" si="11"/>
        <v>#N/A</v>
      </c>
      <c r="M29" s="116" t="e">
        <f t="shared" si="11"/>
        <v>#N/A</v>
      </c>
      <c r="N29" s="116" t="e">
        <f t="shared" si="11"/>
        <v>#N/A</v>
      </c>
      <c r="O29" s="117" t="e">
        <f t="shared" si="11"/>
        <v>#N/A</v>
      </c>
      <c r="Q29" s="81" t="s">
        <v>831</v>
      </c>
      <c r="R29" s="111">
        <f>IF($D$12=0,NA(),INDEX(база,MATCH(Q29,Матрица_like!$D$3:$D$58,0),$D$12))/$D$13</f>
        <v>9.3584612148247122E-5</v>
      </c>
      <c r="S29" s="111">
        <f>IF($D$12=0,NA(),INDEX(база,MATCH(Q29,Матрица_like!$D$3:$D$58,0)+56,$D$12))/$D$17</f>
        <v>2.2538586765546707E-4</v>
      </c>
      <c r="T29" s="111">
        <f>IFERROR(IF($D$12=0,NA(),INDEX(база,MATCH(Q29,Матрица_like!$D$3:$D$58,0),$D$12))/INDEX(база,MATCH(Q29,Матрица_like!$D$3:$D$58,0)+113,$D$12),0)</f>
        <v>2.073666666666667</v>
      </c>
      <c r="U29" s="112">
        <f>IFERROR(IF($D$12=0,NA(),INDEX(база,MATCH(Q29,Матрица_like!$D$3:$D$58,0)+56,$D$12))/INDEX(база,MATCH(Q29,Матрица_like!$D$3:$D$58,0)+167,$D$12),0)</f>
        <v>2.0053316303603093</v>
      </c>
    </row>
    <row r="30" spans="2:21" x14ac:dyDescent="0.25">
      <c r="B30" s="118">
        <v>1</v>
      </c>
      <c r="C30" s="119" t="s">
        <v>100</v>
      </c>
      <c r="D30" s="120">
        <f t="shared" ref="D30:O30" si="12">D17/делитель*IF($B30,$B30,NA())</f>
        <v>24368653</v>
      </c>
      <c r="E30" s="120">
        <f t="shared" si="12"/>
        <v>26655207.527777776</v>
      </c>
      <c r="F30" s="120">
        <f t="shared" si="12"/>
        <v>25060277.388888892</v>
      </c>
      <c r="G30" s="120">
        <f t="shared" si="12"/>
        <v>31037966.30555556</v>
      </c>
      <c r="H30" s="120">
        <f t="shared" si="12"/>
        <v>22102565.611111108</v>
      </c>
      <c r="I30" s="120" t="e">
        <f t="shared" si="12"/>
        <v>#N/A</v>
      </c>
      <c r="J30" s="120" t="e">
        <f t="shared" si="12"/>
        <v>#N/A</v>
      </c>
      <c r="K30" s="120" t="e">
        <f t="shared" si="12"/>
        <v>#N/A</v>
      </c>
      <c r="L30" s="120" t="e">
        <f t="shared" si="12"/>
        <v>#N/A</v>
      </c>
      <c r="M30" s="120" t="e">
        <f t="shared" si="12"/>
        <v>#N/A</v>
      </c>
      <c r="N30" s="120" t="e">
        <f t="shared" si="12"/>
        <v>#N/A</v>
      </c>
      <c r="O30" s="121" t="e">
        <f t="shared" si="12"/>
        <v>#N/A</v>
      </c>
      <c r="Q30" s="81" t="s">
        <v>832</v>
      </c>
      <c r="R30" s="111">
        <f>IF($D$12=0,NA(),INDEX(база,MATCH(Q30,Матрица_like!$D$3:$D$58,0),$D$12))/$D$13</f>
        <v>9.1107218644598722E-3</v>
      </c>
      <c r="S30" s="111">
        <f>IF($D$12=0,NA(),INDEX(база,MATCH(Q30,Матрица_like!$D$3:$D$58,0)+56,$D$12))/$D$17</f>
        <v>2.0954895756172216E-2</v>
      </c>
      <c r="T30" s="111">
        <f>IFERROR(IF($D$12=0,NA(),INDEX(база,MATCH(Q30,Матрица_like!$D$3:$D$58,0),$D$12))/INDEX(база,MATCH(Q30,Матрица_like!$D$3:$D$58,0)+113,$D$12),0)</f>
        <v>1.1026555555555557</v>
      </c>
      <c r="U30" s="112">
        <f>IFERROR(IF($D$12=0,NA(),INDEX(база,MATCH(Q30,Матрица_like!$D$3:$D$58,0)+56,$D$12))/INDEX(база,MATCH(Q30,Матрица_like!$D$3:$D$58,0)+167,$D$12),0)</f>
        <v>1.1504621319930832</v>
      </c>
    </row>
    <row r="31" spans="2:21" x14ac:dyDescent="0.25">
      <c r="B31" s="98">
        <v>1</v>
      </c>
      <c r="C31" s="91" t="s">
        <v>101</v>
      </c>
      <c r="D31" s="92">
        <f t="shared" ref="D31:O31" si="13">D18/делитель*IF($B31,$B31,NA())</f>
        <v>25320417.287220877</v>
      </c>
      <c r="E31" s="92">
        <f t="shared" si="13"/>
        <v>26582878.108547397</v>
      </c>
      <c r="F31" s="92">
        <f t="shared" si="13"/>
        <v>25018222.374553055</v>
      </c>
      <c r="G31" s="92">
        <f t="shared" si="13"/>
        <v>29109142.568023823</v>
      </c>
      <c r="H31" s="92">
        <f t="shared" si="13"/>
        <v>22400767.545254391</v>
      </c>
      <c r="I31" s="92">
        <f t="shared" si="13"/>
        <v>22816904.968961526</v>
      </c>
      <c r="J31" s="92" t="e">
        <f t="shared" si="13"/>
        <v>#N/A</v>
      </c>
      <c r="K31" s="92" t="e">
        <f t="shared" si="13"/>
        <v>#N/A</v>
      </c>
      <c r="L31" s="92" t="e">
        <f t="shared" si="13"/>
        <v>#N/A</v>
      </c>
      <c r="M31" s="92" t="e">
        <f t="shared" si="13"/>
        <v>#N/A</v>
      </c>
      <c r="N31" s="92" t="e">
        <f t="shared" si="13"/>
        <v>#N/A</v>
      </c>
      <c r="O31" s="93" t="e">
        <f t="shared" si="13"/>
        <v>#N/A</v>
      </c>
      <c r="Q31" s="81" t="s">
        <v>833</v>
      </c>
      <c r="R31" s="111">
        <f>IF($D$12=0,NA(),INDEX(база,MATCH(Q31,Матрица_like!$D$3:$D$58,0),$D$12))/$D$13</f>
        <v>0.29574425836876628</v>
      </c>
      <c r="S31" s="111">
        <f>IF($D$12=0,NA(),INDEX(база,MATCH(Q31,Матрица_like!$D$3:$D$58,0)+56,$D$12))/$D$17</f>
        <v>9.6943843524438272E-2</v>
      </c>
      <c r="T31" s="111">
        <f>IFERROR(IF($D$12=0,NA(),INDEX(база,MATCH(Q31,Матрица_like!$D$3:$D$58,0),$D$12))/INDEX(база,MATCH(Q31,Матрица_like!$D$3:$D$58,0)+113,$D$12),0)</f>
        <v>0.96872941463414619</v>
      </c>
      <c r="U31" s="112">
        <f>IFERROR(IF($D$12=0,NA(),INDEX(база,MATCH(Q31,Матрица_like!$D$3:$D$58,0)+56,$D$12))/INDEX(база,MATCH(Q31,Матрица_like!$D$3:$D$58,0)+167,$D$12),0)</f>
        <v>0.9628938117728425</v>
      </c>
    </row>
    <row r="32" spans="2:21" x14ac:dyDescent="0.25">
      <c r="B32" s="98">
        <v>1</v>
      </c>
      <c r="C32" s="91" t="s">
        <v>102</v>
      </c>
      <c r="D32" s="92" t="e">
        <f t="shared" ref="D32:O32" si="14">D19/делитель*IF($B32,$B32,NA())</f>
        <v>#N/A</v>
      </c>
      <c r="E32" s="92" t="e">
        <f t="shared" si="14"/>
        <v>#N/A</v>
      </c>
      <c r="F32" s="92" t="e">
        <f t="shared" si="14"/>
        <v>#N/A</v>
      </c>
      <c r="G32" s="92" t="e">
        <f t="shared" si="14"/>
        <v>#N/A</v>
      </c>
      <c r="H32" s="92">
        <f t="shared" si="14"/>
        <v>22102565.611111108</v>
      </c>
      <c r="I32" s="92">
        <f t="shared" si="14"/>
        <v>20873111.02265254</v>
      </c>
      <c r="J32" s="92">
        <f t="shared" si="14"/>
        <v>22514545.565173343</v>
      </c>
      <c r="K32" s="92">
        <f t="shared" si="14"/>
        <v>22795789.480802055</v>
      </c>
      <c r="L32" s="92">
        <f t="shared" si="14"/>
        <v>24156942.356744759</v>
      </c>
      <c r="M32" s="92">
        <f t="shared" si="14"/>
        <v>25359594.480376374</v>
      </c>
      <c r="N32" s="92">
        <f t="shared" si="14"/>
        <v>26562107.50651551</v>
      </c>
      <c r="O32" s="93">
        <f t="shared" si="14"/>
        <v>26672925.682281181</v>
      </c>
      <c r="Q32" s="81" t="s">
        <v>834</v>
      </c>
      <c r="R32" s="111">
        <f>IF($D$12=0,NA(),INDEX(база,MATCH(Q32,Матрица_like!$D$3:$D$58,0),$D$12))/$D$13</f>
        <v>1.4326118797272337E-4</v>
      </c>
      <c r="S32" s="111">
        <f>IF($D$12=0,NA(),INDEX(база,MATCH(Q32,Матрица_like!$D$3:$D$58,0)+56,$D$12))/$D$17</f>
        <v>4.8691789953812109E-4</v>
      </c>
      <c r="T32" s="111">
        <f>IFERROR(IF($D$12=0,NA(),INDEX(база,MATCH(Q32,Матрица_like!$D$3:$D$58,0),$D$12))/INDEX(база,MATCH(Q32,Матрица_like!$D$3:$D$58,0)+113,$D$12),0)</f>
        <v>0.37986279999999994</v>
      </c>
      <c r="U32" s="112">
        <f>IFERROR(IF($D$12=0,NA(),INDEX(база,MATCH(Q32,Матрица_like!$D$3:$D$58,0)+56,$D$12))/INDEX(база,MATCH(Q32,Матрица_like!$D$3:$D$58,0)+167,$D$12),0)</f>
        <v>0</v>
      </c>
    </row>
    <row r="33" spans="2:21" x14ac:dyDescent="0.25">
      <c r="B33" s="101">
        <v>1</v>
      </c>
      <c r="C33" s="94" t="s">
        <v>103</v>
      </c>
      <c r="D33" s="95">
        <f t="shared" ref="D33:O33" si="15">D20/делитель*IF($B33,$B33,NA())</f>
        <v>-951764.28722087666</v>
      </c>
      <c r="E33" s="95">
        <f t="shared" si="15"/>
        <v>72329.419230379164</v>
      </c>
      <c r="F33" s="95">
        <f t="shared" si="15"/>
        <v>42055.014335837215</v>
      </c>
      <c r="G33" s="95">
        <f t="shared" si="15"/>
        <v>1928823.7375317365</v>
      </c>
      <c r="H33" s="95">
        <f t="shared" si="15"/>
        <v>-298201.93414328247</v>
      </c>
      <c r="I33" s="95">
        <f t="shared" si="15"/>
        <v>-1943793.9463089854</v>
      </c>
      <c r="J33" s="95" t="e">
        <f t="shared" si="15"/>
        <v>#N/A</v>
      </c>
      <c r="K33" s="95" t="e">
        <f t="shared" si="15"/>
        <v>#N/A</v>
      </c>
      <c r="L33" s="95" t="e">
        <f t="shared" si="15"/>
        <v>#N/A</v>
      </c>
      <c r="M33" s="95" t="e">
        <f t="shared" si="15"/>
        <v>#N/A</v>
      </c>
      <c r="N33" s="95" t="e">
        <f t="shared" si="15"/>
        <v>#N/A</v>
      </c>
      <c r="O33" s="96" t="e">
        <f t="shared" si="15"/>
        <v>#N/A</v>
      </c>
      <c r="Q33" s="81" t="s">
        <v>835</v>
      </c>
      <c r="R33" s="111">
        <f>IF($D$12=0,NA(),INDEX(база,MATCH(Q33,Матрица_like!$D$3:$D$58,0),$D$12))/$D$13</f>
        <v>5.225115216558391E-5</v>
      </c>
      <c r="S33" s="111">
        <f>IF($D$12=0,NA(),INDEX(база,MATCH(Q33,Матрица_like!$D$3:$D$58,0)+56,$D$12))/$D$17</f>
        <v>9.4260441888191357E-5</v>
      </c>
      <c r="T33" s="111">
        <f>IFERROR(IF($D$12=0,NA(),INDEX(база,MATCH(Q33,Матрица_like!$D$3:$D$58,0),$D$12))/INDEX(база,MATCH(Q33,Матрица_like!$D$3:$D$58,0)+113,$D$12),0)</f>
        <v>0</v>
      </c>
      <c r="U33" s="112">
        <f>IFERROR(IF($D$12=0,NA(),INDEX(база,MATCH(Q33,Матрица_like!$D$3:$D$58,0)+56,$D$12))/INDEX(база,MATCH(Q33,Матрица_like!$D$3:$D$58,0)+167,$D$12),0)</f>
        <v>0</v>
      </c>
    </row>
    <row r="34" spans="2:21" x14ac:dyDescent="0.25">
      <c r="Q34" s="81" t="s">
        <v>836</v>
      </c>
      <c r="R34" s="111">
        <f>IF($D$12=0,NA(),INDEX(база,MATCH(Q34,Матрица_like!$D$3:$D$58,0),$D$12))/$D$13</f>
        <v>1.4311402978372261E-2</v>
      </c>
      <c r="S34" s="111">
        <f>IF($D$12=0,NA(),INDEX(база,MATCH(Q34,Матрица_like!$D$3:$D$58,0)+56,$D$12))/$D$17</f>
        <v>0</v>
      </c>
      <c r="T34" s="111">
        <f>IFERROR(IF($D$12=0,NA(),INDEX(база,MATCH(Q34,Матрица_like!$D$3:$D$58,0),$D$12))/INDEX(база,MATCH(Q34,Матрица_like!$D$3:$D$58,0)+113,$D$12),0)</f>
        <v>0.95299999999999985</v>
      </c>
      <c r="U34" s="112">
        <f>IFERROR(IF($D$12=0,NA(),INDEX(база,MATCH(Q34,Матрица_like!$D$3:$D$58,0)+56,$D$12))/INDEX(база,MATCH(Q34,Матрица_like!$D$3:$D$58,0)+167,$D$12),0)</f>
        <v>0</v>
      </c>
    </row>
    <row r="35" spans="2:21" x14ac:dyDescent="0.25">
      <c r="Q35" s="81" t="s">
        <v>837</v>
      </c>
      <c r="R35" s="111">
        <f>IF($D$12=0,NA(),INDEX(база,MATCH(Q35,Матрица_like!$D$3:$D$58,0),$D$12))/$D$13</f>
        <v>5.4772062667651543E-3</v>
      </c>
      <c r="S35" s="111">
        <f>IF($D$12=0,NA(),INDEX(база,MATCH(Q35,Матрица_like!$D$3:$D$58,0)+56,$D$12))/$D$17</f>
        <v>1.3226841740766987E-2</v>
      </c>
      <c r="T35" s="111">
        <f>IFERROR(IF($D$12=0,NA(),INDEX(база,MATCH(Q35,Матрица_like!$D$3:$D$58,0),$D$12))/INDEX(база,MATCH(Q35,Матрица_like!$D$3:$D$58,0)+113,$D$12),0)</f>
        <v>1.1243454545454543</v>
      </c>
      <c r="U35" s="112">
        <f>IFERROR(IF($D$12=0,NA(),INDEX(база,MATCH(Q35,Матрица_like!$D$3:$D$58,0)+56,$D$12))/INDEX(база,MATCH(Q35,Матрица_like!$D$3:$D$58,0)+167,$D$12),0)</f>
        <v>1.0877798139053998</v>
      </c>
    </row>
    <row r="36" spans="2:21" x14ac:dyDescent="0.25">
      <c r="Q36" s="81" t="s">
        <v>838</v>
      </c>
      <c r="R36" s="111">
        <f>IF($D$12=0,NA(),INDEX(база,MATCH(Q36,Матрица_like!$D$3:$D$58,0),$D$12))/$D$13</f>
        <v>1.6076071083882095E-3</v>
      </c>
      <c r="S36" s="111">
        <f>IF($D$12=0,NA(),INDEX(база,MATCH(Q36,Матрица_like!$D$3:$D$58,0)+56,$D$12))/$D$17</f>
        <v>0</v>
      </c>
      <c r="T36" s="111">
        <f>IFERROR(IF($D$12=0,NA(),INDEX(база,MATCH(Q36,Матрица_like!$D$3:$D$58,0),$D$12))/INDEX(база,MATCH(Q36,Матрица_like!$D$3:$D$58,0)+113,$D$12),0)</f>
        <v>0.52623000000000009</v>
      </c>
      <c r="U36" s="112">
        <f>IFERROR(IF($D$12=0,NA(),INDEX(база,MATCH(Q36,Матрица_like!$D$3:$D$58,0)+56,$D$12))/INDEX(база,MATCH(Q36,Матрица_like!$D$3:$D$58,0)+167,$D$12),0)</f>
        <v>0</v>
      </c>
    </row>
    <row r="37" spans="2:21" x14ac:dyDescent="0.25">
      <c r="Q37" s="81" t="s">
        <v>839</v>
      </c>
      <c r="R37" s="111">
        <f>IF($D$12=0,NA(),INDEX(база,MATCH(Q37,Матрица_like!$D$3:$D$58,0),$D$12))/$D$13</f>
        <v>1.886162029365123E-3</v>
      </c>
      <c r="S37" s="111">
        <f>IF($D$12=0,NA(),INDEX(база,MATCH(Q37,Матрица_like!$D$3:$D$58,0)+56,$D$12))/$D$17</f>
        <v>1.1224461196111251E-3</v>
      </c>
      <c r="T37" s="111">
        <f>IFERROR(IF($D$12=0,NA(),INDEX(база,MATCH(Q37,Матрица_like!$D$3:$D$58,0),$D$12))/INDEX(база,MATCH(Q37,Матрица_like!$D$3:$D$58,0)+113,$D$12),0)</f>
        <v>0.14123222222222223</v>
      </c>
      <c r="U37" s="112">
        <f>IFERROR(IF($D$12=0,NA(),INDEX(база,MATCH(Q37,Матрица_like!$D$3:$D$58,0)+56,$D$12))/INDEX(база,MATCH(Q37,Матрица_like!$D$3:$D$58,0)+167,$D$12),0)</f>
        <v>0.13892193340022813</v>
      </c>
    </row>
    <row r="38" spans="2:21" x14ac:dyDescent="0.25">
      <c r="Q38" s="81" t="s">
        <v>840</v>
      </c>
      <c r="R38" s="111">
        <f>IF($D$12=0,NA(),INDEX(база,MATCH(Q38,Матрица_like!$D$3:$D$58,0),$D$12))/$D$13</f>
        <v>0</v>
      </c>
      <c r="S38" s="111">
        <f>IF($D$12=0,NA(),INDEX(база,MATCH(Q38,Матрица_like!$D$3:$D$58,0)+56,$D$12))/$D$17</f>
        <v>0</v>
      </c>
      <c r="T38" s="111">
        <f>IFERROR(IF($D$12=0,NA(),INDEX(база,MATCH(Q38,Матрица_like!$D$3:$D$58,0),$D$12))/INDEX(база,MATCH(Q38,Матрица_like!$D$3:$D$58,0)+113,$D$12),0)</f>
        <v>0</v>
      </c>
      <c r="U38" s="112">
        <f>IFERROR(IF($D$12=0,NA(),INDEX(база,MATCH(Q38,Матрица_like!$D$3:$D$58,0)+56,$D$12))/INDEX(база,MATCH(Q38,Матрица_like!$D$3:$D$58,0)+167,$D$12),0)</f>
        <v>0</v>
      </c>
    </row>
    <row r="39" spans="2:21" x14ac:dyDescent="0.25">
      <c r="Q39" s="87" t="s">
        <v>841</v>
      </c>
      <c r="R39" s="122">
        <f>IF($D$12=0,NA(),INDEX(база,MATCH(Q39,Матрица_like!$D$3:$D$58,0),$D$12))/$D$13</f>
        <v>0.107083601972632</v>
      </c>
      <c r="S39" s="122">
        <f>IF($D$12=0,NA(),INDEX(база,MATCH(Q39,Матрица_like!$D$3:$D$58,0)+56,$D$12))/$D$17</f>
        <v>0.13737549766633936</v>
      </c>
      <c r="T39" s="122">
        <f>IFERROR(IF($D$12=0,NA(),INDEX(база,MATCH(Q39,Матрица_like!$D$3:$D$58,0),$D$12))/INDEX(база,MATCH(Q39,Матрица_like!$D$3:$D$58,0)+113,$D$12),0)</f>
        <v>0.95438854666666673</v>
      </c>
      <c r="U39" s="123">
        <f>IFERROR(IF($D$12=0,NA(),INDEX(база,MATCH(Q39,Матрица_like!$D$3:$D$58,0)+56,$D$12))/INDEX(база,MATCH(Q39,Матрица_like!$D$3:$D$58,0)+167,$D$12),0)</f>
        <v>0.95554041149916213</v>
      </c>
    </row>
    <row r="50" spans="2:15" x14ac:dyDescent="0.25">
      <c r="B50" s="77" t="s">
        <v>11</v>
      </c>
      <c r="C50" s="90" t="s">
        <v>12</v>
      </c>
      <c r="D50" s="90">
        <f t="shared" ref="D50:N50" si="16">E50-1</f>
        <v>9</v>
      </c>
      <c r="E50" s="90">
        <f t="shared" si="16"/>
        <v>10</v>
      </c>
      <c r="F50" s="90">
        <f t="shared" si="16"/>
        <v>11</v>
      </c>
      <c r="G50" s="90">
        <f t="shared" si="16"/>
        <v>12</v>
      </c>
      <c r="H50" s="90">
        <f t="shared" si="16"/>
        <v>13</v>
      </c>
      <c r="I50" s="90">
        <f t="shared" si="16"/>
        <v>14</v>
      </c>
      <c r="J50" s="90">
        <f t="shared" si="16"/>
        <v>15</v>
      </c>
      <c r="K50" s="90">
        <f t="shared" si="16"/>
        <v>16</v>
      </c>
      <c r="L50" s="90">
        <f t="shared" si="16"/>
        <v>17</v>
      </c>
      <c r="M50" s="90">
        <f t="shared" si="16"/>
        <v>18</v>
      </c>
      <c r="N50" s="90">
        <f t="shared" si="16"/>
        <v>19</v>
      </c>
      <c r="O50" s="78">
        <f>O12-12</f>
        <v>20</v>
      </c>
    </row>
    <row r="51" spans="2:15" x14ac:dyDescent="0.25">
      <c r="B51" s="81" t="s">
        <v>71</v>
      </c>
      <c r="C51" s="91">
        <f>IFERROR(MATCH(B51&amp;"_"&amp;Детал,код,0),MATCH(B51,код,0))</f>
        <v>55</v>
      </c>
      <c r="D51" s="92">
        <f>IF(D$50=0,NA(),IFERROR(INDEX(база,$C51,D$50),NA()))</f>
        <v>113355350</v>
      </c>
      <c r="E51" s="92">
        <f t="shared" ref="E51:O51" si="17">IF(E$50=0,NA(),IFERROR(INDEX(база,$C51,E$50),NA()))</f>
        <v>117582269.33333331</v>
      </c>
      <c r="F51" s="92">
        <f t="shared" si="17"/>
        <v>108590471.75</v>
      </c>
      <c r="G51" s="92">
        <f t="shared" si="17"/>
        <v>129445864</v>
      </c>
      <c r="H51" s="92">
        <f t="shared" si="17"/>
        <v>95272645.305555552</v>
      </c>
      <c r="I51" s="92">
        <f t="shared" si="17"/>
        <v>102289227.16666667</v>
      </c>
      <c r="J51" s="92">
        <f t="shared" si="17"/>
        <v>105863116.55555558</v>
      </c>
      <c r="K51" s="92">
        <f t="shared" si="17"/>
        <v>100004748.16666667</v>
      </c>
      <c r="L51" s="92">
        <f t="shared" si="17"/>
        <v>101605540.05555555</v>
      </c>
      <c r="M51" s="92">
        <f t="shared" si="17"/>
        <v>110407736.5</v>
      </c>
      <c r="N51" s="92">
        <f t="shared" si="17"/>
        <v>117742956.16666667</v>
      </c>
      <c r="O51" s="93">
        <f t="shared" si="17"/>
        <v>117858363.83333333</v>
      </c>
    </row>
    <row r="52" spans="2:15" x14ac:dyDescent="0.25">
      <c r="B52" s="81" t="s">
        <v>319</v>
      </c>
      <c r="C52" s="91"/>
      <c r="D52" s="92">
        <f>D13-D51</f>
        <v>-4968585.3333333433</v>
      </c>
      <c r="E52" s="92">
        <f t="shared" ref="E52:O52" si="18">E13-E51</f>
        <v>3574715.2222222388</v>
      </c>
      <c r="F52" s="92">
        <f t="shared" si="18"/>
        <v>1428749.9722222239</v>
      </c>
      <c r="G52" s="92">
        <f t="shared" si="18"/>
        <v>2741978</v>
      </c>
      <c r="H52" s="92">
        <f t="shared" si="18"/>
        <v>-552828.72222223878</v>
      </c>
      <c r="I52" s="92" t="e">
        <f t="shared" si="18"/>
        <v>#N/A</v>
      </c>
      <c r="J52" s="92" t="e">
        <f t="shared" si="18"/>
        <v>#N/A</v>
      </c>
      <c r="K52" s="92" t="e">
        <f t="shared" si="18"/>
        <v>#N/A</v>
      </c>
      <c r="L52" s="92" t="e">
        <f t="shared" si="18"/>
        <v>#N/A</v>
      </c>
      <c r="M52" s="92" t="e">
        <f t="shared" si="18"/>
        <v>#N/A</v>
      </c>
      <c r="N52" s="92" t="e">
        <f t="shared" si="18"/>
        <v>#N/A</v>
      </c>
      <c r="O52" s="93" t="e">
        <f t="shared" si="18"/>
        <v>#N/A</v>
      </c>
    </row>
    <row r="53" spans="2:15" x14ac:dyDescent="0.25">
      <c r="B53" s="81" t="s">
        <v>75</v>
      </c>
      <c r="C53" s="91">
        <f>IFERROR(MATCH(B53&amp;"_"&amp;Детал,код,0),MATCH(B53,код,0))</f>
        <v>111</v>
      </c>
      <c r="D53" s="92">
        <f t="shared" ref="D53:O53" si="19">IF(D50=0,NA(),IFERROR(INDEX(база,$C53,D$50),NA()))</f>
        <v>28134730.166666664</v>
      </c>
      <c r="E53" s="92">
        <f t="shared" si="19"/>
        <v>27054908.44444444</v>
      </c>
      <c r="F53" s="92">
        <f t="shared" si="19"/>
        <v>24898106.91666666</v>
      </c>
      <c r="G53" s="92">
        <f t="shared" si="19"/>
        <v>28819705.388888884</v>
      </c>
      <c r="H53" s="92">
        <f t="shared" si="19"/>
        <v>21060471.861111112</v>
      </c>
      <c r="I53" s="92">
        <f t="shared" si="19"/>
        <v>22298912.111111108</v>
      </c>
      <c r="J53" s="92">
        <f t="shared" si="19"/>
        <v>23852506.361111112</v>
      </c>
      <c r="K53" s="92">
        <f t="shared" si="19"/>
        <v>24201564.750000004</v>
      </c>
      <c r="L53" s="92">
        <f t="shared" si="19"/>
        <v>24153911.111111112</v>
      </c>
      <c r="M53" s="92">
        <f t="shared" si="19"/>
        <v>25382296.583333328</v>
      </c>
      <c r="N53" s="92">
        <f t="shared" si="19"/>
        <v>26928907.666666668</v>
      </c>
      <c r="O53" s="93">
        <f t="shared" si="19"/>
        <v>27258767.027777776</v>
      </c>
    </row>
    <row r="54" spans="2:15" x14ac:dyDescent="0.25">
      <c r="B54" s="87" t="s">
        <v>320</v>
      </c>
      <c r="C54" s="94"/>
      <c r="D54" s="95">
        <f>D17-D53</f>
        <v>-3766077.1666666642</v>
      </c>
      <c r="E54" s="95">
        <f t="shared" ref="E54:O54" si="20">E17-E53</f>
        <v>-399700.91666666418</v>
      </c>
      <c r="F54" s="95">
        <f t="shared" si="20"/>
        <v>162170.47222223133</v>
      </c>
      <c r="G54" s="95">
        <f t="shared" si="20"/>
        <v>2218260.9166666754</v>
      </c>
      <c r="H54" s="95">
        <f t="shared" si="20"/>
        <v>1042093.7499999963</v>
      </c>
      <c r="I54" s="95" t="e">
        <f t="shared" si="20"/>
        <v>#N/A</v>
      </c>
      <c r="J54" s="95" t="e">
        <f t="shared" si="20"/>
        <v>#N/A</v>
      </c>
      <c r="K54" s="95" t="e">
        <f t="shared" si="20"/>
        <v>#N/A</v>
      </c>
      <c r="L54" s="95" t="e">
        <f t="shared" si="20"/>
        <v>#N/A</v>
      </c>
      <c r="M54" s="95" t="e">
        <f t="shared" si="20"/>
        <v>#N/A</v>
      </c>
      <c r="N54" s="95" t="e">
        <f t="shared" si="20"/>
        <v>#N/A</v>
      </c>
      <c r="O54" s="96" t="e">
        <f t="shared" si="20"/>
        <v>#N/A</v>
      </c>
    </row>
    <row r="56" spans="2:15" x14ac:dyDescent="0.25">
      <c r="B56" s="77" t="s">
        <v>11</v>
      </c>
      <c r="C56" s="90" t="s">
        <v>12</v>
      </c>
      <c r="D56" s="90">
        <f t="shared" ref="D56:N56" si="21">E56-1</f>
        <v>-3</v>
      </c>
      <c r="E56" s="90">
        <f t="shared" si="21"/>
        <v>-2</v>
      </c>
      <c r="F56" s="90">
        <f t="shared" si="21"/>
        <v>-1</v>
      </c>
      <c r="G56" s="90">
        <f t="shared" si="21"/>
        <v>0</v>
      </c>
      <c r="H56" s="90">
        <f t="shared" si="21"/>
        <v>1</v>
      </c>
      <c r="I56" s="90">
        <f t="shared" si="21"/>
        <v>2</v>
      </c>
      <c r="J56" s="90">
        <f t="shared" si="21"/>
        <v>3</v>
      </c>
      <c r="K56" s="90">
        <f t="shared" si="21"/>
        <v>4</v>
      </c>
      <c r="L56" s="90">
        <f t="shared" si="21"/>
        <v>5</v>
      </c>
      <c r="M56" s="90">
        <f t="shared" si="21"/>
        <v>6</v>
      </c>
      <c r="N56" s="90">
        <f t="shared" si="21"/>
        <v>7</v>
      </c>
      <c r="O56" s="78">
        <f>O12-24</f>
        <v>8</v>
      </c>
    </row>
    <row r="57" spans="2:15" x14ac:dyDescent="0.25">
      <c r="B57" s="81" t="s">
        <v>71</v>
      </c>
      <c r="C57" s="91">
        <f>IFERROR(MATCH(B57&amp;"_"&amp;Детал,код,0),MATCH(B57,код,0))</f>
        <v>55</v>
      </c>
      <c r="D57" s="92" t="e">
        <f t="shared" ref="D57:O57" si="22">IF(D$56=0,NA(),IFERROR(INDEX(база,$C57,D$56),NA()))</f>
        <v>#N/A</v>
      </c>
      <c r="E57" s="92" t="e">
        <f t="shared" si="22"/>
        <v>#N/A</v>
      </c>
      <c r="F57" s="92" t="e">
        <f t="shared" si="22"/>
        <v>#N/A</v>
      </c>
      <c r="G57" s="92" t="e">
        <f t="shared" si="22"/>
        <v>#N/A</v>
      </c>
      <c r="H57" s="92">
        <f t="shared" si="22"/>
        <v>92752822.027777776</v>
      </c>
      <c r="I57" s="92">
        <f t="shared" si="22"/>
        <v>94379004.277777791</v>
      </c>
      <c r="J57" s="92">
        <f t="shared" si="22"/>
        <v>105528945.22222221</v>
      </c>
      <c r="K57" s="92">
        <f t="shared" si="22"/>
        <v>113897886.27777779</v>
      </c>
      <c r="L57" s="92">
        <f t="shared" si="22"/>
        <v>130989281.27777778</v>
      </c>
      <c r="M57" s="92">
        <f t="shared" si="22"/>
        <v>134193516.55555555</v>
      </c>
      <c r="N57" s="92">
        <f t="shared" si="22"/>
        <v>133480971.50000001</v>
      </c>
      <c r="O57" s="93">
        <f t="shared" si="22"/>
        <v>118431962.63888891</v>
      </c>
    </row>
    <row r="58" spans="2:15" x14ac:dyDescent="0.25">
      <c r="B58" s="81" t="s">
        <v>319</v>
      </c>
      <c r="C58" s="91"/>
      <c r="D58" s="92" t="e">
        <f>D13-D57</f>
        <v>#N/A</v>
      </c>
      <c r="E58" s="92" t="e">
        <f t="shared" ref="E58:O58" si="23">E13-E57</f>
        <v>#N/A</v>
      </c>
      <c r="F58" s="92" t="e">
        <f t="shared" si="23"/>
        <v>#N/A</v>
      </c>
      <c r="G58" s="92" t="e">
        <f t="shared" si="23"/>
        <v>#N/A</v>
      </c>
      <c r="H58" s="92">
        <f t="shared" si="23"/>
        <v>1966994.5555555373</v>
      </c>
      <c r="I58" s="92" t="e">
        <f t="shared" si="23"/>
        <v>#N/A</v>
      </c>
      <c r="J58" s="92" t="e">
        <f t="shared" si="23"/>
        <v>#N/A</v>
      </c>
      <c r="K58" s="92" t="e">
        <f t="shared" si="23"/>
        <v>#N/A</v>
      </c>
      <c r="L58" s="92" t="e">
        <f t="shared" si="23"/>
        <v>#N/A</v>
      </c>
      <c r="M58" s="92" t="e">
        <f t="shared" si="23"/>
        <v>#N/A</v>
      </c>
      <c r="N58" s="92" t="e">
        <f t="shared" si="23"/>
        <v>#N/A</v>
      </c>
      <c r="O58" s="93" t="e">
        <f t="shared" si="23"/>
        <v>#N/A</v>
      </c>
    </row>
    <row r="59" spans="2:15" x14ac:dyDescent="0.25">
      <c r="B59" s="81" t="s">
        <v>75</v>
      </c>
      <c r="C59" s="91">
        <f>IFERROR(MATCH(B59&amp;"_"&amp;Детал,код,0),MATCH(B59,код,0))</f>
        <v>111</v>
      </c>
      <c r="D59" s="92" t="e">
        <f t="shared" ref="D59:O59" si="24">IF(D56=0,NA(),IFERROR(INDEX(база,$C59,D$56),NA()))</f>
        <v>#N/A</v>
      </c>
      <c r="E59" s="92" t="e">
        <f t="shared" si="24"/>
        <v>#N/A</v>
      </c>
      <c r="F59" s="92" t="e">
        <f t="shared" si="24"/>
        <v>#N/A</v>
      </c>
      <c r="G59" s="92" t="e">
        <f t="shared" si="24"/>
        <v>#N/A</v>
      </c>
      <c r="H59" s="92">
        <f t="shared" si="24"/>
        <v>22343446.611111112</v>
      </c>
      <c r="I59" s="92">
        <f t="shared" si="24"/>
        <v>22662676.111111112</v>
      </c>
      <c r="J59" s="92">
        <f t="shared" si="24"/>
        <v>25658084.916666675</v>
      </c>
      <c r="K59" s="92">
        <f t="shared" si="24"/>
        <v>26770275.77777778</v>
      </c>
      <c r="L59" s="92">
        <f t="shared" si="24"/>
        <v>30153540.361111116</v>
      </c>
      <c r="M59" s="92">
        <f t="shared" si="24"/>
        <v>31938746.916666668</v>
      </c>
      <c r="N59" s="92">
        <f t="shared" si="24"/>
        <v>31719250.861111112</v>
      </c>
      <c r="O59" s="93">
        <f t="shared" si="24"/>
        <v>30771639.083333332</v>
      </c>
    </row>
    <row r="60" spans="2:15" x14ac:dyDescent="0.25">
      <c r="B60" s="87" t="s">
        <v>320</v>
      </c>
      <c r="C60" s="94"/>
      <c r="D60" s="95" t="e">
        <f>D17-D59</f>
        <v>#N/A</v>
      </c>
      <c r="E60" s="95" t="e">
        <f t="shared" ref="E60:O60" si="25">E17-E59</f>
        <v>#N/A</v>
      </c>
      <c r="F60" s="95" t="e">
        <f t="shared" si="25"/>
        <v>#N/A</v>
      </c>
      <c r="G60" s="95" t="e">
        <f t="shared" si="25"/>
        <v>#N/A</v>
      </c>
      <c r="H60" s="95">
        <f t="shared" si="25"/>
        <v>-240881.00000000373</v>
      </c>
      <c r="I60" s="95" t="e">
        <f t="shared" si="25"/>
        <v>#N/A</v>
      </c>
      <c r="J60" s="95" t="e">
        <f t="shared" si="25"/>
        <v>#N/A</v>
      </c>
      <c r="K60" s="95" t="e">
        <f t="shared" si="25"/>
        <v>#N/A</v>
      </c>
      <c r="L60" s="95" t="e">
        <f t="shared" si="25"/>
        <v>#N/A</v>
      </c>
      <c r="M60" s="95" t="e">
        <f t="shared" si="25"/>
        <v>#N/A</v>
      </c>
      <c r="N60" s="95" t="e">
        <f t="shared" si="25"/>
        <v>#N/A</v>
      </c>
      <c r="O60" s="96" t="e">
        <f t="shared" si="25"/>
        <v>#N/A</v>
      </c>
    </row>
    <row r="62" spans="2:15" x14ac:dyDescent="0.25">
      <c r="D62" s="56">
        <f t="shared" ref="D62:O62" si="26">YEAR(INDEX(дата,1,D50))</f>
        <v>2018</v>
      </c>
      <c r="E62" s="56">
        <f t="shared" si="26"/>
        <v>2018</v>
      </c>
      <c r="F62" s="56">
        <f t="shared" si="26"/>
        <v>2018</v>
      </c>
      <c r="G62" s="56">
        <f t="shared" si="26"/>
        <v>2018</v>
      </c>
      <c r="H62" s="56">
        <f t="shared" si="26"/>
        <v>2019</v>
      </c>
      <c r="I62" s="56">
        <f t="shared" si="26"/>
        <v>2019</v>
      </c>
      <c r="J62" s="56">
        <f t="shared" si="26"/>
        <v>2019</v>
      </c>
      <c r="K62" s="56">
        <f t="shared" si="26"/>
        <v>2019</v>
      </c>
      <c r="L62" s="56">
        <f t="shared" si="26"/>
        <v>2019</v>
      </c>
      <c r="M62" s="56">
        <f t="shared" si="26"/>
        <v>2019</v>
      </c>
      <c r="N62" s="56">
        <f t="shared" si="26"/>
        <v>2019</v>
      </c>
      <c r="O62" s="56">
        <f t="shared" si="26"/>
        <v>2019</v>
      </c>
    </row>
    <row r="63" spans="2:15" x14ac:dyDescent="0.25">
      <c r="D63" s="97">
        <f t="shared" ref="D63:O63" si="27">IF(C62&lt;&gt;D62,D62,"")</f>
        <v>2018</v>
      </c>
      <c r="E63" s="97" t="str">
        <f t="shared" si="27"/>
        <v/>
      </c>
      <c r="F63" s="97" t="str">
        <f t="shared" si="27"/>
        <v/>
      </c>
      <c r="G63" s="97" t="str">
        <f t="shared" si="27"/>
        <v/>
      </c>
      <c r="H63" s="97">
        <f t="shared" si="27"/>
        <v>2019</v>
      </c>
      <c r="I63" s="97" t="str">
        <f t="shared" si="27"/>
        <v/>
      </c>
      <c r="J63" s="97" t="str">
        <f t="shared" si="27"/>
        <v/>
      </c>
      <c r="K63" s="97" t="str">
        <f t="shared" si="27"/>
        <v/>
      </c>
      <c r="L63" s="97" t="str">
        <f t="shared" si="27"/>
        <v/>
      </c>
      <c r="M63" s="97" t="str">
        <f t="shared" si="27"/>
        <v/>
      </c>
      <c r="N63" s="97" t="str">
        <f t="shared" si="27"/>
        <v/>
      </c>
      <c r="O63" s="97" t="str">
        <f t="shared" si="27"/>
        <v/>
      </c>
    </row>
    <row r="64" spans="2:15" x14ac:dyDescent="0.25">
      <c r="B64" s="77" t="s">
        <v>321</v>
      </c>
      <c r="C64" s="90"/>
      <c r="D64" s="90" t="str">
        <f t="shared" ref="D64:O64" si="28">INDEX(TEXT(дата,"МММ"),1,D50)</f>
        <v>сен</v>
      </c>
      <c r="E64" s="90" t="str">
        <f t="shared" si="28"/>
        <v>окт</v>
      </c>
      <c r="F64" s="90" t="str">
        <f t="shared" si="28"/>
        <v>ноя</v>
      </c>
      <c r="G64" s="90" t="str">
        <f t="shared" si="28"/>
        <v>дек</v>
      </c>
      <c r="H64" s="90" t="str">
        <f t="shared" si="28"/>
        <v>янв</v>
      </c>
      <c r="I64" s="90" t="str">
        <f t="shared" si="28"/>
        <v>фев</v>
      </c>
      <c r="J64" s="90" t="str">
        <f t="shared" si="28"/>
        <v>мар</v>
      </c>
      <c r="K64" s="90" t="str">
        <f t="shared" si="28"/>
        <v>апр</v>
      </c>
      <c r="L64" s="90" t="str">
        <f t="shared" si="28"/>
        <v>май</v>
      </c>
      <c r="M64" s="90" t="str">
        <f t="shared" si="28"/>
        <v>июн</v>
      </c>
      <c r="N64" s="90" t="str">
        <f t="shared" si="28"/>
        <v>июл</v>
      </c>
      <c r="O64" s="78" t="str">
        <f t="shared" si="28"/>
        <v>авг</v>
      </c>
    </row>
    <row r="65" spans="2:15" x14ac:dyDescent="0.25">
      <c r="B65" s="98">
        <v>1</v>
      </c>
      <c r="C65" s="91" t="s">
        <v>322</v>
      </c>
      <c r="D65" s="92">
        <f>D13</f>
        <v>108386764.66666666</v>
      </c>
      <c r="E65" s="92">
        <f t="shared" ref="E65:O65" si="29">E13</f>
        <v>121156984.55555555</v>
      </c>
      <c r="F65" s="92">
        <f t="shared" si="29"/>
        <v>110019221.72222222</v>
      </c>
      <c r="G65" s="92">
        <f t="shared" si="29"/>
        <v>132187842</v>
      </c>
      <c r="H65" s="92">
        <f t="shared" si="29"/>
        <v>94719816.583333313</v>
      </c>
      <c r="I65" s="92" t="e">
        <f t="shared" si="29"/>
        <v>#N/A</v>
      </c>
      <c r="J65" s="92" t="e">
        <f t="shared" si="29"/>
        <v>#N/A</v>
      </c>
      <c r="K65" s="92" t="e">
        <f t="shared" si="29"/>
        <v>#N/A</v>
      </c>
      <c r="L65" s="92" t="e">
        <f t="shared" si="29"/>
        <v>#N/A</v>
      </c>
      <c r="M65" s="92" t="e">
        <f t="shared" si="29"/>
        <v>#N/A</v>
      </c>
      <c r="N65" s="92" t="e">
        <f t="shared" si="29"/>
        <v>#N/A</v>
      </c>
      <c r="O65" s="93" t="e">
        <f t="shared" si="29"/>
        <v>#N/A</v>
      </c>
    </row>
    <row r="66" spans="2:15" x14ac:dyDescent="0.25">
      <c r="B66" s="98">
        <v>1</v>
      </c>
      <c r="C66" s="91" t="s">
        <v>323</v>
      </c>
      <c r="D66" s="92">
        <f>D51</f>
        <v>113355350</v>
      </c>
      <c r="E66" s="92">
        <f t="shared" ref="E66:O66" si="30">E51</f>
        <v>117582269.33333331</v>
      </c>
      <c r="F66" s="92">
        <f t="shared" si="30"/>
        <v>108590471.75</v>
      </c>
      <c r="G66" s="92">
        <f t="shared" si="30"/>
        <v>129445864</v>
      </c>
      <c r="H66" s="92">
        <f t="shared" si="30"/>
        <v>95272645.305555552</v>
      </c>
      <c r="I66" s="92">
        <f t="shared" si="30"/>
        <v>102289227.16666667</v>
      </c>
      <c r="J66" s="92">
        <f t="shared" si="30"/>
        <v>105863116.55555558</v>
      </c>
      <c r="K66" s="92">
        <f t="shared" si="30"/>
        <v>100004748.16666667</v>
      </c>
      <c r="L66" s="92">
        <f t="shared" si="30"/>
        <v>101605540.05555555</v>
      </c>
      <c r="M66" s="92">
        <f t="shared" si="30"/>
        <v>110407736.5</v>
      </c>
      <c r="N66" s="92">
        <f t="shared" si="30"/>
        <v>117742956.16666667</v>
      </c>
      <c r="O66" s="93">
        <f t="shared" si="30"/>
        <v>117858363.83333333</v>
      </c>
    </row>
    <row r="67" spans="2:15" x14ac:dyDescent="0.25">
      <c r="B67" s="98">
        <v>1</v>
      </c>
      <c r="C67" s="91" t="s">
        <v>324</v>
      </c>
      <c r="D67" s="92" t="e">
        <f>D57</f>
        <v>#N/A</v>
      </c>
      <c r="E67" s="92" t="e">
        <f t="shared" ref="E67:O67" si="31">E57</f>
        <v>#N/A</v>
      </c>
      <c r="F67" s="92" t="e">
        <f t="shared" si="31"/>
        <v>#N/A</v>
      </c>
      <c r="G67" s="92" t="e">
        <f t="shared" si="31"/>
        <v>#N/A</v>
      </c>
      <c r="H67" s="92">
        <f t="shared" si="31"/>
        <v>92752822.027777776</v>
      </c>
      <c r="I67" s="92">
        <f t="shared" si="31"/>
        <v>94379004.277777791</v>
      </c>
      <c r="J67" s="92">
        <f t="shared" si="31"/>
        <v>105528945.22222221</v>
      </c>
      <c r="K67" s="92">
        <f t="shared" si="31"/>
        <v>113897886.27777779</v>
      </c>
      <c r="L67" s="92">
        <f t="shared" si="31"/>
        <v>130989281.27777778</v>
      </c>
      <c r="M67" s="92">
        <f t="shared" si="31"/>
        <v>134193516.55555555</v>
      </c>
      <c r="N67" s="92">
        <f t="shared" si="31"/>
        <v>133480971.50000001</v>
      </c>
      <c r="O67" s="93">
        <f t="shared" si="31"/>
        <v>118431962.63888891</v>
      </c>
    </row>
    <row r="68" spans="2:15" x14ac:dyDescent="0.25">
      <c r="B68" s="118">
        <v>1</v>
      </c>
      <c r="C68" s="119" t="s">
        <v>325</v>
      </c>
      <c r="D68" s="120">
        <f>D17</f>
        <v>24368653</v>
      </c>
      <c r="E68" s="120">
        <f t="shared" ref="E68:O68" si="32">E17</f>
        <v>26655207.527777776</v>
      </c>
      <c r="F68" s="120">
        <f t="shared" si="32"/>
        <v>25060277.388888892</v>
      </c>
      <c r="G68" s="120">
        <f t="shared" si="32"/>
        <v>31037966.30555556</v>
      </c>
      <c r="H68" s="120">
        <f t="shared" si="32"/>
        <v>22102565.611111108</v>
      </c>
      <c r="I68" s="120" t="e">
        <f t="shared" si="32"/>
        <v>#N/A</v>
      </c>
      <c r="J68" s="120" t="e">
        <f t="shared" si="32"/>
        <v>#N/A</v>
      </c>
      <c r="K68" s="120" t="e">
        <f t="shared" si="32"/>
        <v>#N/A</v>
      </c>
      <c r="L68" s="120" t="e">
        <f t="shared" si="32"/>
        <v>#N/A</v>
      </c>
      <c r="M68" s="120" t="e">
        <f t="shared" si="32"/>
        <v>#N/A</v>
      </c>
      <c r="N68" s="120" t="e">
        <f t="shared" si="32"/>
        <v>#N/A</v>
      </c>
      <c r="O68" s="121" t="e">
        <f t="shared" si="32"/>
        <v>#N/A</v>
      </c>
    </row>
    <row r="69" spans="2:15" x14ac:dyDescent="0.25">
      <c r="B69" s="98">
        <v>1</v>
      </c>
      <c r="C69" s="91" t="s">
        <v>326</v>
      </c>
      <c r="D69" s="92">
        <f>D53</f>
        <v>28134730.166666664</v>
      </c>
      <c r="E69" s="92">
        <f t="shared" ref="E69:O69" si="33">E53</f>
        <v>27054908.44444444</v>
      </c>
      <c r="F69" s="92">
        <f t="shared" si="33"/>
        <v>24898106.91666666</v>
      </c>
      <c r="G69" s="92">
        <f t="shared" si="33"/>
        <v>28819705.388888884</v>
      </c>
      <c r="H69" s="92">
        <f t="shared" si="33"/>
        <v>21060471.861111112</v>
      </c>
      <c r="I69" s="92">
        <f t="shared" si="33"/>
        <v>22298912.111111108</v>
      </c>
      <c r="J69" s="92">
        <f t="shared" si="33"/>
        <v>23852506.361111112</v>
      </c>
      <c r="K69" s="92">
        <f t="shared" si="33"/>
        <v>24201564.750000004</v>
      </c>
      <c r="L69" s="92">
        <f t="shared" si="33"/>
        <v>24153911.111111112</v>
      </c>
      <c r="M69" s="92">
        <f t="shared" si="33"/>
        <v>25382296.583333328</v>
      </c>
      <c r="N69" s="92">
        <f t="shared" si="33"/>
        <v>26928907.666666668</v>
      </c>
      <c r="O69" s="93">
        <f t="shared" si="33"/>
        <v>27258767.027777776</v>
      </c>
    </row>
    <row r="70" spans="2:15" x14ac:dyDescent="0.25">
      <c r="B70" s="101">
        <v>1</v>
      </c>
      <c r="C70" s="94" t="s">
        <v>327</v>
      </c>
      <c r="D70" s="95" t="e">
        <f>D59</f>
        <v>#N/A</v>
      </c>
      <c r="E70" s="95" t="e">
        <f t="shared" ref="E70:O70" si="34">E59</f>
        <v>#N/A</v>
      </c>
      <c r="F70" s="95" t="e">
        <f t="shared" si="34"/>
        <v>#N/A</v>
      </c>
      <c r="G70" s="95" t="e">
        <f t="shared" si="34"/>
        <v>#N/A</v>
      </c>
      <c r="H70" s="95">
        <f t="shared" si="34"/>
        <v>22343446.611111112</v>
      </c>
      <c r="I70" s="95">
        <f t="shared" si="34"/>
        <v>22662676.111111112</v>
      </c>
      <c r="J70" s="95">
        <f t="shared" si="34"/>
        <v>25658084.916666675</v>
      </c>
      <c r="K70" s="95">
        <f t="shared" si="34"/>
        <v>26770275.77777778</v>
      </c>
      <c r="L70" s="95">
        <f t="shared" si="34"/>
        <v>30153540.361111116</v>
      </c>
      <c r="M70" s="95">
        <f t="shared" si="34"/>
        <v>31938746.916666668</v>
      </c>
      <c r="N70" s="95">
        <f t="shared" si="34"/>
        <v>31719250.861111112</v>
      </c>
      <c r="O70" s="96">
        <f t="shared" si="34"/>
        <v>30771639.083333332</v>
      </c>
    </row>
  </sheetData>
  <sheetProtection algorithmName="SHA-512" hashValue="6Euc0gjZS5K2L65qlJGEsX2BGXMW5mnx4JmNX+QxWsdwjxdY/vIUIXHqYAKzMS2M1XHmk7uyvJUpBGgXIDaahg==" saltValue="CrKwD7YyWQO8obaNOS0YJQ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b b 7 3 e 0 5 - 5 4 6 c - 4 d 3 2 - 9 6 9 2 - c 2 7 c 3 f 1 2 f d f 6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 1 7 . 2 5 4 8 4 4 4 3 7 5 6 1 7 4 7 < / L a t i t u d e > < L o n g i t u d e > - 7 . 0 7 5 1 2 1 7 9 0 6 3 6 2 6 1 6 < / L o n g i t u d e > < R o t a t i o n > 0 < / R o t a t i o n > < P i v o t A n g l e > - 0 . 1 0 8 3 6 4 3 3 9 3 0 6 3 4 5 8 < / P i v o t A n g l e > < D i s t a n c e > 0 . 1 9 3 2 7 3 5 2 8 3 1 9 9 9 9 9 4 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D B n S U R B V H h e 7 X 3 p d y P H t d / F D p I A F 3 A n Z 4 b i 7 C O N N F q s x Z L 8 J E v e Z E t O 8 u w X 2 T k n x 8 m 3 5 C R / R D 7 k H 8 j J p 3 y K f R w f W 1 6 e F 2 1 P e l p H y 0 i y L G s 2 b c M h h + R w x 7 7 v S P 2 q u 4 g m 0 N 3 o B p o A O O R v T g + 7 G 0 A v V f d 3 7 6 1 b t 6 p s 0 f B m h T q M S C R C b r e b + v r 6 5 D P t R b F Y 5 H + d T i f / 2 4 2 o V C p U K p U a P m O h U K B Y L E Y j I y P y m Q O o I Z P J U E 9 P j 3 x E F A 6 H K Z / P 0 8 T E h H x G H e n 1 D P V O V H 8 H o G 7 K 5 T L Z 7 X a y y + c 6 C j y Q z W a T j 9 o H E G l j f Z 0 X R D e T C Q C Z H A 6 H f K Q N v E c 2 m 5 O P D q A G 1 L v L 5 Z K P J A Q C A b 6 9 8 M L L F I / H 5 b P 1 q J T k H Q U g u 6 g b / O 0 a Q p X Z 1 k 5 A G w H j T C O B U N 0 M l A 9 g R O n g O 1 c u X 5 G P D l A L W B L U v Z o C h Z f 0 9 N N P c S u / u r I q n 9 2 J v u m d 1 q k W X S F J E I I S 0 x p b m 5 v 8 Z a C N r Y J w l a C V s O V y O e 4 S Q U N 1 u 1 U S M O L q K b G x u S H v H a A W 6 X S a e n t 7 5 S N 1 D A 8 P 0 9 j 4 G L 3 8 8 i u 8 O a L E 1 k c h e U 8 d X d O G 8 n q 9 2 z 4 t B H 9 1 d Z W m p q a 2 T W k t Q B R u 2 Z j G E c c g I 6 w N f g O C O p g Q 4 r d i 6 3 Z L p A W 8 V 6 2 L o o f P P / + c z p w 5 I x 8 d Q A B y x d s 5 J u Q A b a t 1 1 i x A e U K G i m m m 3 H q 1 X W / b / N w X d Y Q S g i q E F h t V b M T O 8 o f K M i 3 f x 1 g u H m y 7 Q c Y 2 I f z K f S N w M X P r 9 / n k I w m 4 L r Z E I k 5 b G 5 s 0 F B i m w a H B H d c V 9 7 1 V 0 Y w Q B I P B g 6 B E D V C O Q D N e C e T / w o U L d P r 0 a e o p 9 l L P m F f + p B 6 2 0 N Y a J 5 S o M D M k U A K u l M f j k Y + q 2 C a k Y r 9 6 j E 2 y M G q / P Q B R n L m n / Q M D 8 p E x Q K t 6 v T 3 M t d H 3 9 / c T w q E w B Y Y D 8 l F z Q L n e W F y i 6 f w 0 j T 8 4 K p / d C c t c P m g A k N F I J O o A x t B s m a K N C K U 1 O D g o n 9 n f s F I 2 4 T F d v n y V 3 I t e O v P D E / L Z K m z B z d W m C S U s j b B q i X i c u W W t a Y E D V N G s V s 1 k s m x L 8 z D w f k c r r p 4 e Y K 0 K i Q K N z 4 z L Z y T Y w V r c r J k N D W U R L c N W L l t i 7 A 7 A A E H o H + i X j 8 y h p 8 f L O y 7 3 O 6 D w U Q 6 Q T a s B Z f X x e 5 / I R 1 X Y R X + M F c h m D y r R K p T L 5 k L l t b g + N y / v 7 V + A T H 6 / X z 6 y H r b B + n g D t 1 D w C 6 1 A Y H h Y 3 j t A K 4 B 1 s t t b 8 / f X N / Z 3 X 1 Q y m d y R W m Q 1 w p e i d G R m R j 6 q w g 4 t m M 1 m 5 c P W s B u m d T 9 i i 5 G h 1 b K c n N T P S b u V E Q 6 F e O d t s x F r I w j c N U j D g f q g D 4 + V I + V C B B i a B X 6 / m y + w X w D r N D q + s 6 H b D G 6 7 b c Y y z 2 M v A d k 2 g 0 N D b e m b 9 P l 8 9 K t f / Z p + / e v n e G Q V 4 P 1 Q I E O r G l G k C x 2 E z V v D 8 t I i H T 5 S 7 0 q Y R Y h p a V T 4 f u r f Q 5 + d j 7 W Z 2 k E m d J / a F L e 5 f O U K e Z h h s s 1 9 d b U y M q L e S W U G V s b 6 9 y u g l K x Q b g D S u V A f + 6 U v K p v J k J s p j 3 a Q C S j l y u T w 1 N / L P j R k X V 9 F u 1 7 m V o W V I V 4 0 y P e L y 7 e 2 t k Y e r 7 e t 8 q d G J o B H + a z A Q R u q N U D 4 r X T P 0 D + 4 H w i 1 s r J C 4 6 z N 2 S 2 y Z x m l k R Z / g O Y B 4 T e T U d 4 I U J Q 3 b i z K R 7 c e 0 M S I J x I 0 O T n Z V Z 6 R Z U + C U O U B m g O s + 2 7 g 6 p X P 5 L 1 b B y B S c H O L 7 / e 3 K Q B h B p Y 9 j d m M 6 A N U A S H Z j W A O B s n d C o D 1 R k Z P K p n k B B o Z G + 1 4 n 2 d 8 P i n v 7 Y R 1 h O p v L u / s A B J 2 o w 1 w 9 o 7 b 5 b 2 9 C V j u a D T K o 5 9 w h / t 8 v q 6 w S I j w 9 R / d O X Z P w J K n O w h I N A + M x t 2 t r o Y + X x + 3 f n s V C / P z P O w P M n W T f N l d 2 r S x h F C i U / c A 5 g F 3 Z r e 0 L o R w L w e L Z o 8 e 5 c + / W 2 3 M Z q H s 0 K 2 F Z T V 5 Y K H M A 9 b D y s h e L X D t v W y h I F P I y c t k s 1 3 1 H u W C d n f E A a E 6 i B h r H + x m m w D 9 W t 2 m 3 Z t B r 2 L y n m 6 A n s t n y R B 4 v G i n o y 5 a w L M F t 7 b 4 r L R e V j H I r M d W y O e 5 w G G 2 J c y O V G R t m R z G h j E B x D H O A 3 B n 8 R k r K v a O D j 6 Z D I Q U 5 7 F B k a A N J N 4 f s y 2 J A s V 5 f I 5 N d L K K Y 7 G / W + 0 n g W v X 5 u j E i e P y 0 d 4 G 2 p s o s 2 6 V N c A S Q k F A h Q B 2 E 7 q 5 A t p V Z r / 4 x S / p Z z / 7 j / L R 3 o e w U p 2 s 0 8 x G l n r G 1 e v O E n 9 j b V V 9 l s 1 O I h F P c H e q G 8 n U T o v u d u 9 e G 6 0 T E O X W S f f P O 6 K d I m Y J o X y + 3 R t m b B Z w r T L p N P n 8 v l 1 3 p 5 o F x s 6 0 i 1 A P P H C / v H f r Q J S d V Q N j z c L m 0 I 4 X W E K o g c H u y Z I I b Q W p Z 5 d H a 7 Y C a N a B N m a V D A 0 N 3 Z L d G i A V B s b G o t K U a e 1 E K a d d n i 0 T C i / T y d 5 r C K g w / x C c o R Y n M 9 x t I E D S L u s k c K s m L k P u o M w x m L K d p E q v a l t G S w j V C e C + W C E B l g g F i 5 l r 4 e 5 1 q 5 s H g P A j o 6 0 P 5 j Q D l E 8 n 2 x v t A K a d h t J o l y X u 1 V m B Y 0 8 S C g K C w p u a l h Y T A K E Q A s f f b n X 1 A G T k t 9 s 6 o b u g U 0 q v n R D v 2 Q 5 S p Z Z S 8 l 4 9 9 h S h U F j Q R C C O m m B 2 s 3 W C 9 e z E r L p o Z 0 R Z O 2 M / A D K R y + Z 2 n V T 9 x 7 W D c L b F + W s V b 4 + X a 3 b 0 2 2 B s P o A h x a i M M n u 4 I N O s e E h Y A T R y Q S J E 0 v A X G 1 J c 0 G m K T s 0 0 + z 1 + g 5 d D d j C s C U j A 7 Q a 7 B 6 6 J 4 d l m N D W E U X S M t l v D W w X M E 4 d J U z o B r H P 0 1 F P f l Y 9 u f c D 9 h 5 z s l o K t l C t k s 6 t 7 Q h 1 Z H w o k w / i W R g t f A f g u y A Q i 7 l U I h d A p Z Y B p r n 7 6 0 2 f l o / 2 B e D z G 5 K u P k 6 q d z Y C O h O c g W M g S S C Q S u i 4 j y I T C 2 M t k A k C m T r q j R 4 / O y n v 7 B y A T Z A e e F e Q M 3 l c 7 2 l c d i 3 e j H Y R 5 p z P p j O q L i j n X u 7 l d Z A R Q G C B U J 4 M l h w 8 f a o s w d S O g v C F n a J a g L q C k M R k m / j a F B v 5 c x w g l 0 N v X y 7 W H 8 g V x r B V 4 2 G u A I O / m E A 0 j g D e A d s V + A h R Y r f c D e c I 2 O j b G P 4 f M o X 1 v i l x M L 2 5 9 s n P d X S U 6 T i h A J I n i x b D h Z W 8 F M g G p Z K q j 1 g m A c t p v h M I 7 6 w G e D 2 Q M 7 X h 8 F 3 K H y U H x F x 6 F H k o p b Q J 2 x a L V A k J T 3 C p k w v u g s h p V 7 m 4 D O W / Q x P t p A T Z Y J 3 g H z c i S r h y C L T r 6 s S s s F F 5 8 Y W F h W / A a a Y i 9 g u D W Z s f J B C C o A z f 6 A M Y g i K Q a M G v g b H S 8 t q E N 8 O C z s 7 N c + G C K 4 / G 4 / O n e B d 5 r Z L Q 7 p v F C u c 7 P 3 5 C P 9 g f g Z r e i R E A q E R g z g 4 4 R C l Z I P L D S t K I g 0 A E q z G 4 r E F E d K 6 5 l F q u r q 0 2 5 G 7 u F 6 3 P X 5 b 3 9 A 4 T L W w H q T 1 V 2 1 C y X j I 4 Q C g 8 J v x 6 u i J r Q W S G I c C O x d S I g g P e b m p q S j 7 o D I 6 P 7 c H V J H c E 3 A t F l o 2 y C l P J s X 0 e m 2 k 4 o E W 3 S y 5 I A E V r F / P X r n J i w U u 1 u x 0 Q j k a 6 y T s D t t 5 + R 9 / Y P k A 7 X K l C P G H M l Y H f q K + i 2 S R q 0 N v L Z t K y S E m Z J A A 2 C 6 2 M o P v 4 u L y 3 T 4 S N H 5 E / Z S 7 a R U L g / V t D r N s C N 3 m 8 r w 1 u 1 x q 6 / 3 8 / r F d D K 4 R N o i 6 S J h 0 G l G n H B z B J K X H + S u V m 4 / u E j h 7 f 7 t t o d 3 e r E A E I j Q L n s t 7 4 o q 6 L F D p u D E j d S h q 5 n X 3 1 r U 9 6 1 H n i A V C r F y W F G y M w W B I R F X F + Z q g R i t j N L A a 5 q u w c Q G o X L 5 b Z M w P Y K r E p b g 1 U a O j 5 A 4 X C 4 Y R n a p x 6 X Q r v 5 S J 7 i 1 9 V X F G g G s B q w D h j 4 Z d b l i k a i 8 p 4 x 4 P p i 0 W A l r G i L m Q E 6 T 7 v R O g G 9 v d a 4 P 3 s F k D 8 M M W o V s S 8 T j F H S / v D w M C e U y K h Q w 7 a k u 4 f c 1 H / M R / E b j F Q t K j L h q z e 7 I p / H a / 5 3 W v 6 y V V q q E V D Q V v n s u w F J 6 e z 9 / j 0 j E M L u b 3 F F m J V X 1 2 n g V H U w o f C E M C Y Q Q P A J 9 4 I n h A 0 K v M 5 0 9 N / m 4 z Q L X 2 V W g n 3 J L E A m E K k V T W 1 2 I B 5 I A 4 G p 1 R r h U J i 1 a Y L 8 / G 6 7 O 7 l s t m u t k 8 A 7 5 9 + V 9 2 5 N Q K i x / A 3 Q a l 3 c Z G S a / s 6 E f F Q P X B / B J 8 g e 5 A t k 4 m 1 / + f M 6 B O 4 Y B C U p P m e 8 c y w W i 2 7 P 7 d A s m n X T o D 1 q e 7 b z h T y N j o 3 y 5 w G h V m 7 e 5 G 5 o L f F a B Q o S 0 z d 3 O 5 y u 7 n / G Z o E 6 T S Y S f J 0 y K x T b I R 0 y K Q G 5 Q z s d 9 8 R m K D k 2 9 G m E h u / W D w V D M 2 C + O d z A C M q l M g U / j t D I f U N k d 1 Y J K I T d T K G I 3 4 A 4 S j L j P J 6 n 1 u 3 j 2 o Q R L J v L M g U g D f 8 X A D l A v n w u z 3 5 f 4 G F + T A e A a 2 i 9 G + 6 j 9 3 m 3 Y G l p i Q 4 f P t z 1 z 2 k W K H / U a b N N D C t h y J S A T N l w j k m b f K I G e C G j I f G N 9 7 b 4 m H y 7 w 0 5 j D w 5 v k 2 n t H W n d 1 F Z Q a x l x D I L U A s L v Z F o F M 9 5 y r c K e G 9 / F P r Q N K g Z 9 D 5 h U B f N i 4 H N E K w V x l c D 1 s e 0 F I U W A 6 F Z L k h V d A d 1 A J s A Q o Q B v g D 0 w k 5 l S Z q d L J o R M z 6 I k F 1 J U L k p t m P F H R l U 7 x y a / I Y W b 4 1 + l K L V s c t C X B k C S d F q / M x N E A M F q y a g E P h c K A / l h y m e D Z s T n e w F 4 / k 5 N X 2 w 1 4 E U g i g e 5 M + P N G E X s W n N 5 g I Y J J e D o c V B C X r A X m h n C p f Z C 0 S + r E S X f b N 8 O t 0 4 P g d s H a G C 2 n z Y / D B k m F d p O W o X q t r A f C s T B c G o I p h j p i b + o X O x j w 7 M g h I / Q a r d 1 p D q d e 3 s B N i W 4 i y e 7 4 l Y D c t 2 j s y C A H k w T C v A f 9 d H G u 1 u 0 t b V V t y R L L i w F B g Z P t R a y H H 9 o h K 6 9 O d d 0 k E K g V L a + L w q V i F x E E E v k J O I c S I 0 2 F 9 q S C K 3 i X D c J c E + P V 9 U F 3 o t A 2 e 5 G 5 L a Q k J Z A Q j d S M 2 i K U M D w Q 0 M U G A p Q P r Y z s u Y J t D 5 D E W Z Y R c W f / t Y p i o d i t H R + p Y 5 Y K E x s + F 5 Z g z T 4 b D d 9 a 0 E i b K i E W g i r 2 S 2 k Q v s Q + Z S 3 A u C i b 2 5 s y E f W Y J 2 1 4 1 3 + 1 j y a p g g l B A R h W P e A m 0 c B A W G d m g E I g w b z x v o 6 9 T M N L 4 R 0 a C x A h 7 8 x x c m D g Y f 4 D j Z B K P z O 6 1 X v U M X v 1 1 Z X 5 K P O o N t I d e X K Z / L e 3 s f Y + H j L H o x A p V i h C b k d 3 w p M E 0 p E i Y S g A I g C b v 4 1 1 L R 1 g r D B m k C D j k 9 M 7 L g 2 A G L g M 1 + P j / / F h u 8 o N y 3 Y 7 d q f t Q t 4 P r y f V Z X f C h r N h b i X A A 8 B 7 1 J g x f r G N a n p s R x 1 0 G J E q v O S Q Y 9 w 5 b U N s j U Y l m E U h g m F B 8 d 8 Z i K 8 X I u x + 5 s b w C a E T I 8 U A l g s O H z J X J 5 f / 0 B r b T k r I K w T B K D T O H X q Z N d Y y 2 a R z N n o s w 3 m v u Z Z O 4 r J T 6 W U p 3 + Y T X J Z O j R Q p J k h u b x r p H s 9 I Z V / N G O j 1 b i D Q i k 7 L b w Z p O l v j f P z V s B Q x y 4 q A C l F i H B Z D V w b F m i 3 h A 3 9 R + h / 6 R S 4 9 W V / X Q Y U R j u w z l x q 5 B y 2 c 9 E 3 q x B m B N h I O u j M e H 1 f m m g C C G C F f U R g k f 0 P j w Z Q k 7 M y q 5 z Y Z 1 E a Q m a Q B d C 1 U B C G 6 3 N z f H 8 3 y A S g X 0 S v D 0 g L u W j j 9 p p w s z r l 4 u D e K M N u I R O A K O R e c f k u r 0 l N i H T B T o m c n Q J 9 Z V U y A c J z E t v w y A g f Z A r l A R K B T C U F 4 Q T Q J T p w x h o y A T s k G Q U N l o P Z N 5 e X + b l j x 4 8 b c s e a A Q Q O / T Z 4 W b P w D E q F H d f p g M N 1 0 S H b i c i W I F N t t 0 K n A W 2 t 1 O T d g E r F R j H m h s 1 t u S i e r c r C n Z O S 0 u x 1 l c n v a f 6 Z h W X K Z d Q 7 t X M l G x W S 1 m S Q b L t 8 q P z z 7 1 6 g r V C C v M 4 K L a 0 G 6 a n v P k 6 L C / N 0 5 o 6 z 5 G H t F z x Y I p U l X 6 + H j w 1 p F R i y j m l x g V Z I m 9 3 M k X d M O z y O d w O a v U c + W i D 3 o P F w K h Q T o p U T k 5 P y m e 4 B F B g C E 1 b U n x 4 i p W s 0 5 D g h H + 3 E p y t u 3 r 4 5 M V I g r 6 t 9 1 n J x 4 Q b N z N 4 m H 1 U B t 2 / 9 r Q 3 e 9 4 n E h V Z g + / 1 v n 6 s c O j x N l y 9 e o Q c e v J 8 O T U + x G 5 S 5 J i s W J P 9 / K 7 p A f Z 5 R Y q d 5 R + Y / / / E F + s 6 3 H 2 9 q J l I I N z b k 8 7 n c U r R O m g P i s P y N 1 r D + 3 h Y v m O 2 V u v E C b B f 3 h G b G e x m 1 i J V S h Z J L a f L P s j a Y f B 0 j Q F b 7 9 K F D 8 l H 3 4 a s v v 6 K T p 0 7 K R 7 s D E G r Q c Z Q V W b 2 A w u N s w i l p G V l m o b A W m h q W I k 4 6 I g c z W g G 3 U K V i i R x O B 2 X K Y e q x V 0 k S L S 0 w O S q y g j l G p U q B n D b J C k D L w Y 2 C J j a j 6 f B 9 u E K 1 l m J r K 0 i D g 1 K m O n z h Z t p U e g C R w t e i 5 P V 5 y M 5 M v y f g I o d b W x P h O R M L K e o / W h 2 X F b 0 W p 8 E T + h F D / A 5 l g 3 a K U d J 2 A r / / 3 R / o e 0 9 9 j 7 n D u x e s A a F Y b X L Z U e I r 5 t Y d Z 5 a p w V w n u w I o 1 U Z e S v D j M I 1 8 r f k p q 3 W j f K n y B v X Z t U O K G G M P G L F U y u B A 7 U v h R U E i f C 5 I Z 2 W G A 6 4 P 1 N 5 3 + c U 1 O v y D q l u 2 + P w K z T w z L R / t B M L 1 g b v 0 G 6 8 Y z B g Y D l i u E H Y D w W C Q P + d u z X d e r r A 6 t d U L 7 8 2 Y k 4 e 2 O w H I g Q h Q 7 B Z 0 a 1 6 P T A A q Y 4 m 5 a 2 u b 9 c t 7 g B h 4 A V i y X C 7 P j / E y a h o C 5 1 C 5 4 n N B A K u A 6 4 K k t R B k Q s Q Q W f R a Z A K y Q f 1 E V 1 h B L P G / F 8 g E Y O V 0 l P X v f / / P l g d t I q W 5 O j L J u r R j Z B J o F J C J Z V n 9 a Z q Y x m i 5 9 u + + + x x 9 + v G H v L 9 H A I R A + w u a A F E 2 j 0 e a i 8 + o Z t j a 3 N q O k l k B X A u k 0 g I i h o 0 a o 7 4 Z f f c I F b V X y C S A 0 a 1 P P P G 4 p R q b + R c 0 5 D g u H 1 W x m Z T K d z X e 2 e E j w k v S w o C 3 T O V C 8 x F F e 5 q 5 d f B 3 a z c U j F H c c + / d t L i 4 x A U X + X b o B E b A Q U + I 9 d D f 7 9 9 + 8 U Y F Y A T C K q p Z K a N A p E 8 L g v j N v m 8 n M T d 3 3 d K O b 7 U g R C J n o 3 G / V P Z T / Z 3 r R q h V H J h W G U G s 6 F d x W n t 7 k / J y 6 D z H q j O 9 2 t y k o P Z c R X 0 m n G h p n h G r 8 Q T z Z S r S x M Q E z 8 F 7 6 Z 3 P K Z 3 O c h f v 7 b / d o P / 9 f 3 7 R 1 I T t g e H h b R J o j Z R t B q 1 Y E A z V V w M I H w l 3 3 9 T L R v H Z V e u T Z U N p q Z w X w 0 5 a j z v I 7 2 l d K b a K 5 E q a b J W d h H K 4 7 T T x y C g N n u y n y c f G y O 2 T u k Z 6 e u 2 U 7 m + 8 o L o a b A t b 7 z V 8 2 3 7 7 b e S w 1 f f D Z M p B y l Y i v L 8 B g o U I F 4 Q f f 5 H a E g p H K c 7 a J k N 9 j p Y a v 7 h m J B K l 0 d G R 7 W M A F s G o u 2 J F C h L C 6 N v h e B l 4 F h B 1 r 7 l 7 A C z 2 2 t o a H b I w x B 9 K 2 m n Y J 7 l M w Z S d R v o w x I a 1 Q Y s 2 6 m l j n 5 M S o Y t R G j 4 n B Z Q Q j E H 7 0 Q j y s Q K 5 B 8 w N 5 7 A X i y U q F N B e k b Y C a / u I T b h b a m S K l x Y 5 m Q R E O w V C i 8 F 1 E L D R k Q B N j / p b c r U A a P 8 B O c k V z 4 Q N 1 8 e 4 q U Q i u U 0 w P S B q i P y u V q C W 7 g R C N 2 r o d i u g Z P Q W b T A L i I s g E z D g l e Q H O q 8 T Z B L Z D 4 J M Q M n E n B r p J g Z c 2 5 1 O B 7 l c i K 5 J m 8 u F i U q c j B x 2 R g Q M 7 W b t o p o J E m O l B d b C q g p X p q A 9 F x p S b x Z u 3 N g e 9 m E G I C L I I u Z x Q D Q K s y t B i E E o 5 G u l m V A Y s Q 5 4 N k y 4 Y o R 8 W o h + X u 8 e Q 4 m o z V q 7 F 4 C y a D U 1 q l C S L H a Q W a Z a Z y F T q P c e c M 9 W 6 s A o N i 4 E y S W 7 c E o M j 4 4 a V o C D Y y 6 6 / q W 5 M X 6 a k j j o m t 0 m W c 4 r r W o B 5 F m b C + 0 m A R A u W V 5 X J Z P A 8 W P H e H 6 g G Y B M + V y O k w e J u d C k i B j C + o l 7 4 T v D I 8 O G 3 S 2 j 3 9 N C 4 O w A U 8 P y g Q K I l g l r v p d w / f p 8 S x b q r 8 s u 1 i 4 p 0 N x a g f o c 9 W 3 d f u 9 O w R W f o 0 4 3 N j b 4 c a v e i x p y 0 Q K N f 1 3 d r T P r U R w 7 5 a a P v r I b j v x p S h h c O o C 7 g u x i 2 b w U X E B n r w A + A 0 A 6 g W x Z 6 u x V o m T P m S o 4 U d A 9 r L L 1 I m d w + c x E 1 l C Y r c C N h F x 2 i W J 6 p + C Y r a R u w Z d f f i X v m Q f q x 1 m R R g o c n 3 R t T 0 N d S y q B z U 1 p U Q p 8 H 3 U 2 P j 4 u W X f F 2 k t W w d m r L R O 4 p 9 Y z a u G B k 2 X K 2 x y 0 / q 7 2 V H e s I U J S / 5 s G p z A R Z S I i 9 R l 4 e 1 y U c W z s E J p a M o l w e 6 Y S o l R p 5 4 1 H B y d p / u Y 1 Q x 2 I 4 m W R v q M H V C j m z Y M w Y 9 + I h c B 3 W 5 1 G C 9 k h C w t 7 f 7 1 a l N m 3 n n x C P t I H y h b f R 9 1 g w / R d F 2 8 6 6 M i w a 4 f V F 5 6 D U m D x W w S p E J T C 5 8 r v o z 7 Q G W 5 W w B u h 0 a J o z S h W J I x P P D p K N 9 / e 2 i F r i d J N L v d R R i b Q y o 5 c K 0 T p H D Y v T 2 Y U 6 L M f o h 4 / k l c l w n B h L E l W S s 0 y K Z G n + s b / 4 n y E f v P c H / j 0 W n p A 4 e q 5 j w K o Y G g b C P j F i 5 f p i y + + l D / R x + Z 6 8 x N 7 4 F 4 o z I q z 3 h o Z I X Q 3 A e 1 S t 6 e q t A R Z x I Y p 0 M R U a E q F h T J 3 e 3 v p 3 h n W H u m r L w f U H Q i E 3 w B 5 1 n b G O a 0 6 x f V w b d z T K j R a F I 0 n f j d 5 v / j J S Y q W 5 7 Y N C F M v 8 i c S d u T y o T M X H X M w X 9 l c g t L 2 d a Z R p I e D d R q w H W M X m a N 4 M E u B C f 0 Q t F r q P q 5 x b W G F Z g + P q 1 o g W D D 4 9 E b a O p c v X 6 Z 4 P E F n z p z m 2 m + d + e S j I y O 8 g v S A j m e 0 e Z o B z 1 1 E a b E i Q a U g a I P g j a g c I 4 q g G w A B z m Z z 1 N f X y 6 O y w v r g n Q A o T y N a f C H s p N m A u m D i e k L p G S k X q 0 Z W 5 x M F c h u Y u Q h 1 2 U x X z o e L H j o e W S f P 2 S w V b P U e V 1 1 y L F g H 5 H J F 8 n i q B V E u V x i h J A u W s C 3 w v 3 p w k p e 8 9 i F y 2 a o Z 2 y j k a 3 M L 1 N f r 5 Z n O y h c y I 5 R c s B m U v 0 d 2 x p / + 9 B f 6 0 Y / + n S p Z I U R c K 7 P P U H l K g R k c H N Q k s d C e 0 L r Q 1 s o K E 1 o Y a E T k d g E k x 6 s 1 U k o w O E g J w 1 p c Y + N j n E x m X K F 4 z k b z Q R f d P W 0 u C q Y F Y Q V b V U q Z r S z 1 j D a O X K J O 8 b 7 N 1 l s k Y 6 f 0 x x v U + / B O b 0 y T U M K t E 4 C l G n a d 4 v u 5 c o z S F f 2 V D 5 3 M h f T b 1 c c 4 Y X r k T C a 9 P f Q D l g s F K j R k I / z 6 1 8 / R T 3 / 6 r H x U B Y T + / P l 3 6 N 5 7 7 6 n T P g h t o x B B C o S K Y Q k L + Q I V i g W 6 c W O R d x z f c 8 8 5 b i V f e + 1 N e u a Z H 9 A L L z 1 P Z 7 9 2 m I 5 O 3 L M t b O n L O T r 0 W D V D 3 Y w i a A e g N M x O V 4 A u j R A 6 P E d H T b 1 H P G u v i + S 1 A j U h F 0 Q z B P Y 1 M y u M 4 L 2 N y p w W w r l r p M w D r i N U u r x J u Y o U e f F S g F J F 1 m 5 g r u C I + 9 Q O D S a I B 2 i N z N Q C C u i N t y / Q 3 X e d p m E m + E u L S 3 R k p r r I t B 5 A P u Q N z q q M v B R Y u b l C P b 0 9 2 6 S C m / f S S 6 / Q M z / 8 P r O O 6 m 4 F n g n 9 b b 3 M D U I h I 3 0 K G l y J Q o q 5 R X 3 1 F Q Z B E I L c S W K 1 q n X N / n 4 l 5 u D T d i V z d n r g S I 6 R y 6 D g 6 w D d K / A i u D f A F K R S O e D Z h A y i v p T y i A G r + I d F 0 L B u k 5 F 6 a E b 5 K A G e B 4 P X y R m o K h X u F 4 A c G E A I 9 N r H 2 E k 3 H x x W s Z U p 4 J 4 h T 0 5 a D L o W D p s k c E p y G Q G u 1 e t x s E K T 1 m q a m p 6 S P 2 k M W B q R N a G F 6 U P T v D K E a / j n P z 1 P z z 7 7 Y 0 0 y A X g m R J y E x q o l E x I p 1 c g E o P L E q n b i n p 0 A X N l W X E + 8 R 4 G V m 1 F M D 5 T o o Z k 8 P X m C t S d 2 O j R N Q 7 S h R c Y N n k l s e D d 8 h g 3 7 + X C B 7 x c i R T 5 A F t 8 R a x w b S S T A v S B / z a J Q t u 0 g E 7 D t a M f L 1 V D w g G O G c b 3 M L F W U Q v l 5 y n l W O W m U G 1 C q V A s f 5 5 B Q a x Q P P n g / e T 0 u x n B z f U k / / / n / 4 2 2 e R k D C L g A B / 8 H T T 6 k q B C N Y E 4 t 6 Y + K B B k C F d r K T 1 4 o l S b H M j 1 k h Q 9 E O 9 1 n 3 z q L 9 l 8 D y t C q X X f y L N B u w V 5 7 Q 3 z O 8 U / k J 8 s E C 4 V 2 0 6 g P f i b e Q 5 X I j V C + 3 / M n R 3 p F Q v T F P e D U g R E r A N Y y V p Q 7 h R k C h Q Q P F E i n 6 1 R 9 e M 6 T Z i 8 y f f v C B + 7 c L v B H g 8 i 0 v 3 z R E w F q I T r x J e V F v h 9 d B Z W a l j E A Z r G g X I D h G y 0 U L c K c h f B D I Z p B R M Q r h K 9 V G e 5 G 5 z I 2 A l V 0 K M e l C f i x P y 8 i K Z w p f i f F B n t i f + a H 2 Q F A B l I V w 5 1 A 2 4 b D U B Y B + S E y 5 A H n D V p B j B a g z d B O Y U Y a + u f o u G D s s S 7 E i Z Q F m y i H + F w + Q T q f I V Z E E E Q / H v F e + 3 w h l Z r U K J W N p R r A a p 0 4 c p R 8 / / Q 0 e R X z 9 j b d U 5 0 4 T c D K N 4 u m R o n R G c e 7 c X a Y E L b 0 u 9 S u g E 6 8 W d r e d r 7 2 q B y G M i J 6 Z 1 f T N Q t y n W S L g 9 9 i W l 5 Z a a q T 3 1 P x 0 4 / 0 g B c 5 W l Z l T d p l L 2 R J X W E g e A J A j m Y / L J D r q I 1 d N h j f k B G l f s E h m P Q 2 U C d 4 p E B h i p C n S + f P v 8 m v g n N g u f n q R / v z n 5 9 m 3 b X T p 0 m X 6 / P M v e N M C q 1 h C 1 s Q Y P z w v i I d j K B / 3 2 W p 6 E 3 g Y i y W q w z d 8 9 m l y 2 a S 8 L h F Z y d l D z I Q 5 K V s x 3 y 7 o o V H y O o x Z B n E / P D R 8 3 9 o I n R K v v / 4 m P f n k N + U j i 4 H 6 b c C 9 l d c 3 a P p J Y 1 P 3 Q k h R I b s 9 S 6 s o P 7 O E w v N h S a J R 1 u 6 A k J l x v d U A h 0 b 0 q W 7 9 L U y j 9 2 n X Y 7 s B E r z + 2 h v 0 z A + f r i u n J K s j n 6 I P D G Q R i 1 8 r I d Y C Q 0 4 p r v f 8 q + / R U N F G a U e K H n r 4 6 z Q + x s o x F F p m N i V F W d k 6 A X D 3 o l F m / v x B P m s N A h T F S o Y S 5 Z v y N x q j x 8 Y I Z T d G K A g D h A I P + 8 o r r z H C P K 6 a t A m f + N V X X 6 d / / M d / Y 1 p T G U E p V y K H R 1 + o Y n N J G j h u f J X 6 D H M x e t o w 2 S W 6 A D B K 2 i j g + k C w m r V q t Z g L O u n 4 i G Q p U Z + 7 U T / N A t b m M r M 8 j z z 6 S F P P B d c Q y k Z P M W L l G S y W o T r A c N B + n F u K l E N q D w l y J E o r x J x B f q 4 R z I T S l S 4 L i H X l i w U 6 P B n g Y 5 i Q u u J 2 I Y y a 5 R U F 6 7 U b l b X x Y Y j G H 7 R + 8 k e 8 m x X a v x H M 3 E d Z 3 l Z g I 2 G n c b + x 9 u V u A / I D A i G b / d O / X + K d 1 q d O n a D p 6 e m m 5 e b C h Q / o o Y c e 1 P 3 9 + v t b N P E w s 1 B K Q s F C o P M W j T f u S 9 s Q Z K h G / / p s k 5 S q r M l H e r A x Q t V P 1 K E F 3 K 9 2 2 j B o B f T 6 3 4 x U K L J 8 h c 9 b I U L T V i I f L 5 L T Z 2 7 E L R r X o j 1 g B L A G e L / d U A Q C Z g g F 1 9 q K i K A A h r l P 9 J c o + k W M B k + 3 f x E C d J G g Q / 7 q 1 c + Z + z r M M 9 l h T V o N 0 g j 8 / P / + g v 7 T f / 6 Z f K Q P P m K X y g 7 y V 2 Y Y o S r c M q F S 8 D B 2 m 4 u 7 e w C + F y s Y c / m c r A V l F B A E N S E A e T A D 6 8 n p X v r G P z x K P b 7 W / H E 0 h J U b h r N H r k b J 3 e + k + F f J u i E Z e n D 2 m t P s 6 K h c X z O i i F q D U c I m D G T 9 G 8 V K V C I T o n P t J B O U A p T u i y + 9 T J u b W 1 x e H 3 3 0 Y T p 9 + j S X H a v I B B R k i 9 4 I q 2 9 u k h 2 W x G 8 7 w t w p G / l c I 7 x S 4 F o h a w D C 7 m N E y 2 W L k s W J B z i x G o X T S 1 Q d O w w T D A 2 N 5 R v R q M M 1 l R t 8 f z X X A 8 + B P h G Q D d Y S c 2 D j t q s x 4 6 4 T 3 k O E b R H 2 V m 6 Y G 0 I s Y T J 4 u p + T Z P 2 8 9 n i X H W B y q z c 2 p h a o X K y 2 B / d 1 t w A t b V S I M G k + v B E r Y J N v i e h c O w B L 9 P O f / 5 K 3 p y E b P / j + U 3 T o 0 D T v G t k t D 8 D j N j b p 6 t Q 3 x 6 T U o 3 h p a Q c J e B 8 U E 0 Z M a C F 6 q w V A E I y k T d q X u G C p D e F A p g U 6 h w V p x D B r X B M V i b 9 4 e Q i A V i F E m R + M K a K R m r T + 0 Q Y N H h 8 k 7 7 C H L 9 2 I 1 e b C V 2 M U u K N e I x a S T J v Y 2 H 2 Y 7 H p M T P A v U C p g f j 3 p m Y p M k W D K 5 s x m l n r G v X U r 2 c P K B T + J 8 G A G V n F 0 + a R y g s J Z f W u T + p h 1 H T x V T W 1 B W Q B W t V 0 A X B M K C 2 V s 9 L q o A 6 l u C s w V b X 0 l 9 f B l V h d 3 t s c 6 I V f z 4 Y e / b m k Z N s L f P v k 7 3 X f v P f K R P m y R 0 H o l W q 6 d L o w J F B N 6 P 2 E Y v P q D g x Q g 1 1 b 6 G j k 9 V V I I g i A z n V u Z J l 8 c D c v I t R g d u W + C u Z 7 1 2 e M C m x 8 G q c g E Y v S M n 1 s e e 8 2 s R B 0 H M w S x h Q Q N H P N z Q c Z m p T B g 1 q L J J l f 5 E H U I c u G Z z D 7 X Q s h J s 8 N F y m y w N t m 4 d W 0 y L e B Z 5 + f n 6 c Q J c 7 m j r Q I d v v A A 0 D Z r B N v q 1 p V K j q r p F y I 6 J y p f a 6 i G 3 z 5 D T l n Q h e Z V A l q v G R P M 6 h j / 8 / 2 r V 6 5 y t + / 0 a S n L v Z t R q j B r J q c d o z z W V t d 4 T q H S D Q t d j t A A I 7 5 V h B L l b s X 1 W r o W q q s N e g x t J s j U b g S n G g H 3 n p 9 f o L v P n d P N a L f 3 O p A M i + C D b c e I X Z A J 0 A p / K z M n h H Z T b s 2 Q C a 4 T f o b f Y j t 7 5 1 m 6 9 O k l C o W q f W R 6 w M w 7 n c B y / F O 6 G f 8 7 1 / g Q T P w 9 d P g Q t 7 K I Y K I T E B r O e 9 R N Q d a A t g q 4 F 8 r a C p h p x B d r m 1 9 t I B P w 1 l v n O 0 I m A N 0 1 y L p 5 8 Y U X 5 T P q 4 K U 4 4 L i N k e k 4 K 5 e q L 4 2 K Q i 9 / u a y e f a w 2 V x / 6 q U T i b C M k y 1 K C I 7 D x A S M M 0 3 J q n a r / 9 O y P 6 Y M P P p K P t I H 7 + r z t z 6 E D y n K m / l L 8 Y 5 5 v i C C K 0 K S I 8 C F h F n + R Q V 3 + 3 B r S g 0 y 8 a 8 M i g F B w q d S w l b D z R d I A / K 1 p S u 4 q E H W G d X j p 5 X + h O 8 / e I Z / t D F D e o U h 9 B o U S u k U D o b D b 3 d x K Y e u z S 7 6 6 W h 8 T Z k l C p 6 + W R d u J C u V S G V p / T 8 r k H n 9 o W F P L 4 R l O n m j c p 4 X 7 J r B y Q g e B f r N Y a U k + k o D n V 2 L q y X F T E U I t g F C t B h N q g e s J z w Q r p C f z U n m O + s v b I 3 P V R u g u v 7 I q 7 1 k H W P W F h Q W 6 d m 2 O l + H 3 n / o e z R 6 d 3 X Z N O 4 U j D R Y G t C N D X A v J h D Q p C 7 R / p V I m t 8 3 H B T d a u s 7 P C W u E v 5 j 4 E l Z O D 6 n S J q 3 P L b C K 2 m S + Z o U 8 D x l L n U e h G k G m 0 B l C z Q z c z / / 2 u N G Z a O N D X r K l G N / g / t U C E c F W Y K W r p w Q m p g S h Y K k w A Y v P b S y 0 P v m Y N F S m V a C s Y I 1 + 8 9 x v u W V C d s P t t 5 / Z d v P w z n j 3 T p I q M D S o a c k B O 8 Y 0 Y S Z Y j H 8 S B B F C g H n x x D l E A k E k A C M j k T R b a 4 3 U M t L F 7 z c + C J L L 3 k u e 2 S K r q H H + W 2 P W j N 3 b 4 N x t R 4 Z K F E 5 Z q 7 U b A W 7 e N i p V Q q d K m E 4 t R O F C f V C n 0 V p T j b C 1 u W k Z o Z L l a o e z v 8 f B r R T q H 9 F D T O T S S H j X L 2 y R 0 9 u a I s P 9 1 t f X 6 c 0 3 3 u L W 6 C f P / n s + P Q L c 5 F q I L h i 0 T f U E 2 w j U l F 0 j n D p 9 S r d N z / u h U s k g l f M 2 q i Q 9 1 H 9 E 6 q D b y n 1 B v T R G e a f U v k m / 1 0 d D D 7 s o Z 4 9 S r 2 2 M P P Y B 7 u b 1 O 2 Y Y a a Q 5 y U A p p T u 4 + t Y G e R 5 I k M v j 4 t 9 r F t B a g F 4 W e r s Q z a 1 R L K u e M d L r G a T Q e p K G x n x M 4 B 1 M I D M 0 0 X e 6 z j U r 5 U u 6 S 5 I 2 A u b F g 7 I z i 0 x 5 i 3 r s 1 W E p k b S D u c n o 2 i j R V H + 9 c A k y a Z E X / X C l S o l b E w h 6 r X t r F M 3 U L 8 g E Q i i f D d b V S H A F v 0 P f H e 6 L L g c z A R k A y g a p Z G r P y 6 / U 5 x s h f 2 B 4 m 0 w o y B 7 b M P V 5 A p I l c Z 6 g 3 k f T 1 O s a p U K Q u T T n s 5 Q o r T I 3 D 4 1 x V A Q s l o s G 7 L P 8 9 + V i h Q q J A k 0 9 P k 7 D v c d b I h O g p q k 6 B S 0 y A e l c l A L j 0 j C A 2 F a S c o U k 5 U v 1 6 w y 1 Q i b A Z l I A B A S Z 4 N p F M 3 Y a 6 i 3 R k U B R Q S Z W b x U p + R m e B U L / e p Y Q g o n M G Q h X K 2 7 Y x Y u X T C t L K C l h o X D v V D L J C S X a g G q Q n l d y G f H M c C n x O 7 P P j t H g r 7 7 y G i d l L R y z t 8 3 8 D / T 3 Z D J Z w i I B 0 D E o 3 l 7 P z p 5 v s Z h 1 n y / A R 1 J 6 7 H 5 y Z v 2 0 + X 6 I n E d y f J h H q h y k 4 N t J 6 j / m a z g M w g y Q b g I t I s x 9 p x D J L F O u p J 8 H V y w x N 6 m c J b t b S t E K 9 B y p 0 4 B r 5 7 f I 3 2 B F R D 3 A 3 W l W y X y 2 5 q S p g T J P 5 a q H b T t 6 6 7 U F W F 3 3 a W r v m 2 + s U d g W 5 K 4 Z v o N u g W a i j i A A o s n j 4 9 L I a L P A 7 + E C Y x Z h P A d y / E A 2 7 I N A g m T o n I V y g B U V U V g A x M L n + K 7 W u 9 Y C v 7 3 j 7 O 3 0 0 o v / Q m N j o z s S j W 2 b G y s V O / s C K h / p P r i P 0 f V z A G g y J / n I 7 5 j k E 6 r b X c 1 p T y 1 c u n y V D k 1 P d t z d Q / s R 7 U w U f C I l t e n Q Z k R 7 U g v D z t P k 6 1 O Z V Q c / a c 4 7 4 l h c u E E z O r M + K Y E + I x H m T j P L 1 G t w W R m h t S F k S k H D e V g G C J W S 1 O L 7 j d p 2 S M z F Y L 4 s U w p e O Q P / 9 T f e p C e f a G 7 Q K H L 6 I N D i v o J A I B k m b M H 1 s d W 6 3 U q o u Y 9 G I F x V / M 7 l d P G Z t u w Y V h 7 J L V K u m K e h o U F 6 8 Y W X + W j F T z + 9 y E d z 4 k Z 6 g E s I M g F a Z E o z y 1 U o N j e n u I d Z T a u W / 8 + W E X U z 1 p C F o l B u I B O A y u n 3 D Z L D 7 q A j A 1 / j E T 4 R 5 V O i x C T Z 6 1 F P x z E m 0 t q Y P n z I U I P 8 k 5 t S n 1 E y J 7 H X K J k A I Y D x e I x P 9 A / C r K 1 K 4 f H g O 5 E 6 C w m h w j N B m N W A M g S y z I K 8 f + E D v l b X u + + + T 6 + 9 9 n r T E 6 X g f k E m o 0 q A / H i W y a k p b o m w r 0 c m Q H y O d x Q K w w i E k s d v X n j x Z b 7 w g e 3 l F / 9 c u f e + + 5 i A S G T A Q D 7 M S Y f O S L h a c C 9 q c 5 g i r D A q c s H B Z I K Z 0 d x 1 C n j r o 3 a p 8 i b l 5 X n + A O T 4 2 Z k w G k W c a S B k q U 8 Y y K N q B B E 8 U Y s u Q n G A L E C 5 U q R Y u f H s u I N 2 5 C v u f J f F 2 F / 5 X 5 B s f W 2 d J i b r Q 8 p Y v 7 V 3 q v n c N z w r K r 2 R R m 3 R E H J B E R Z K 7 E c u x 2 j 4 n H r Y X + u 5 B J n Q l o 6 F k 7 y c E Q q H G w b r g m g i l G a j 9 6 k F 5 B O d 5 a L e W o W w b g J 4 H r y 3 2 N d D I p n g I y f s p 0 6 d 4 t p C W C I Q R M w W g 7 H z m 0 w D 4 M V x I 5 i 4 X / 7 y V 5 x M L q a h o K W e f / 4 l 2 k r O k d q 8 L P H y 0 g 4 y u W z w y Y 2 T C e h n z 7 K 8 t E x h 9 g z N Q i z t g w g k R i O r A R N 8 C m t k t z l p w D E r B W R 0 Q v t J l c G W S o s 1 M j q y X S F K B P / e / L s A R g T o / D x z p + T 9 Z g E h E u 6 e 2 P c d 0 o 4 u I p y M t p Q S y q n l E B W G H P l k + Q K p 0 C 4 e H B z g 5 x E t r P 2 9 L h R K 0 A q I d 0 0 y c g B m n s X v 8 3 O L Z Y u E V i u R S J y u X P 2 M D k 9 P 8 8 k e / f 5 + 9 q C s A J I Z 5 t 7 0 8 F 7 r a 1 9 d o 5 O n T m 5 3 s g n A z I X C E Z q a G C W v Y i J J 9 G / F a 6 Y U 0 x N O J d S 0 A g a R Y X X 4 Y g k p N 2 7 y m G i U I 6 r V a E l K o U U B t e e s t V o e 2 w B X E N i 0 o B y s q U Q x y 7 S 4 1 5 x i U U L P Q h X L N v r g S w c 9 e q a e y L s J N B P + 9 v E n d O d d d / K G O l B m 7 n W s v H O u x k p s m J e J 1 v w M R i 0 C g O / i W l a S C u 8 B Q 6 K 8 v 5 l n 4 k P g x Z w R + C E S O s U D F v J F G h u X G n Z a g P X a W g 1 S g G m u I d / E D n 9 V K a S A U l A h o L A E a o A g 4 p 4 b 6 x t c y + O a b 3 / 0 B T 1 w 5 w y d / / t N G h 8 Z p N l x 9 / b c 6 I 2 A i e 3 7 D a 5 E n i n G K G v b 5 O W B c m k F q 5 E v a W p I P V N e 6 W K a g S D T l X U P h d I u v m 4 R i v y h m R y 9 / p W X n j w p t V W D m / P U N z J A P X b r 5 s k I X Y r Q 8 F 3 1 7 p 5 o n O P Z o P j 8 f p + 0 k k Z / k J 8 X Q P 1 D v v D 8 e k G m 6 3 N z d O x 4 4 3 Q z M 4 J u F G I q 5 1 o g E o m J g x r V m W 0 9 8 l n F W x n h 5 h j p Q 3 h p F J D T 6 e I T X W A + M 6 X g 5 p i / m 0 q n a H V 1 j S 5 d v E z H W b v p x L / t Z y 9 X o m H X S V p J X u R k A e D 6 K E k F d 2 t H Z g G D 0 + 6 h C d / t f O i D K C C Y f 6 H Z Y X a x j 8 9 + + 8 e X 6 I d P P c H b d 7 / 7 / R / p m a e f U p 0 d q R U U y h n m y t 3 k m S B e 2 z B 5 7 M 0 t f Q P A s m s t n Y O E Y J 7 D a B D p c o j S m V G q p N b 5 2 s K 1 V g 8 o p U v k k F f v y 5 T D v K s j G 8 r x g Z n N A I M 1 x a D J 1 E q a D 5 i s B a J s z / / l B f r p f / g J F z b U H b a V l R X q 8 3 n J M S i t S + y h A O U T U q 4 g 6 n J s T D t M L u S g k f U B M f F d E E q p y F s B g i Y e l U 5 q K I u b K z f p 8 C H 9 X D 5 b N L F c e e 5 X z 9 P E 9 A j T D A u U y x R 5 q s 9 d 5 + 6 k H z z 1 X U 6 u 9 9 5 7 n 9 K p N H 3 7 O 9 + i C x c + p M c e + w Z v T E a v x r n G A m l 6 y p M U C y U o 2 1 P t + J z y 3 c n / Z i t R K t l S F E t K m k w J h O v L p Q q N 9 p 6 i H r e P F 7 i R P p Z s L s s 7 H m d n p c 7 k R m D l w Q p J P m g A h M I R E k d a j k 9 O C D Y L V D Y q Q U t 7 Y t J E u 6 O e F F q I Z W z U 6 4 T l V t f I W x + F a P Q B d Y J u s s / G N D 5 T Q 5 H J A D q f g 5 + E q Z g q 8 R H S E 4 8 w a 1 1 T f p C N x R u L d O 7 u c 6 o E x + c o h y G m l M X C 5 + i U 7 m W y g 7 a 6 H g R Z Q B Q 9 C 4 T v i U w N K y B G P 6 v B C N F t i V i 4 8 l / + 6 3 + n / / m / / h u 5 H X 2 s z F j D 0 z H N L + y W O + q E e x J L J F m b q o / P C M o L W A a O x x 8 e o Z X o V S r a j C 9 O j d B y F T Y 6 O v y A v N 8 Y s F x / / C M W A f i R f G Z 3 I C y s 0 f a f A A o f Z W a F 5 h Q j Y y E 4 a p 2 n q Z s p 6 j u k 3 7 W w / K 9 r d P j b 5 p R D Y j F J / h n 1 u S L g 6 r / 6 y r / S 9 5 / + P m u Q a 8 8 n g e 9 h G u R L F y / R E 0 9 + 0 9 S k n w v z 8 z R 7 t D p G T w u I 9 q H d 0 y o g 5 8 g p 1 B s B j X r F 9 w C 1 u t h e z i Z V 2 q A y c / n 8 D n 2 T B i S X 0 + Q 7 X D X / Z U Y M z L e A t Z a W Y 5 + Q Q z F g B j e v M N 5 g a D o W v w a x 8 T n I x M 8 z 7 S f m c J j y 3 0 k u u 3 F N g 3 6 y S D x H J 4 8 d k s 9 Y j 1 I l x 9 x R d W 0 K s m k R D W 2 F V m e M z Z d Y v V D 1 H j f X 5 m l o z E 9 9 j q o y Q 3 K q 5 4 G o a c L X I n w 5 S q 4 + F / m P V o m Z j + X J P a D u L S C i B 2 X R z L z x e h B W A J a n k X U S E L 8 x 8 l 0 9 m F G C r 7 3 + B h X y O f r g w 7 9 y M h 8 7 d p Q r D t t m a K H i Y g J j Y 2 0 G g V w x T h 6 n u u 8 P I f K m p 6 j H v 1 M j L o Y / Z o R k r b B M m T x 9 V Z M Y W c t Q / 4 i H 3 b x M L o 9 E N O y D R O 6 a S J f f P c 5 T d c z g T y + + S U 8 + 9 j U e t r Q K 6 M Q V 0 6 e p Q d k u l J K B 8 a 7 Q S / I 7 s 8 / z U Q + N D 2 u / S + g i a + B r 9 O c A 7 9 1 w 0 y O 3 I W x b v S 7 c 4 X B q m U b 8 U m 4 k F i / A f O t G o T W N t J Z L u P U 3 5 k b e p + 0 q / u Y 3 v 6 O f / O S f 5 C N r 0 C w 5 8 D v h + m m 5 Y 4 2 A a 8 B 1 V X N f 1 S D u i S Y K 7 l k u l + n / A 5 B l Q x 4 X R Q + m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 G u i d = " 7 5 6 0 8 2 c 8 - d 7 1 0 - 4 a 4 7 - b 5 e f - 9 0 9 1 1 b 3 1 1 e 1 1 "   R e v = " 1 "   R e v G u i d = " a e 2 7 f 3 2 b - f 1 4 5 - 4 d 9 a - 9 f f c - c 1 2 2 6 0 a 7 9 c 0 8 " 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17>@  1 "   I d = " { 4 9 8 7 5 5 7 7 - 3 E 1 8 - 4 F 9 C - 8 C 6 7 - C 5 5 F 6 9 6 5 6 0 A 0 } "   T o u r I d = " e f 9 9 8 5 8 1 - 2 2 d 8 - 4 a 1 1 - a 1 0 7 - 0 f b f a 2 c b 4 b 4 8 "   X m l V e r = " 5 " 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g E A A A I B A a w 5 M Q c A A D B n S U R B V H h e 7 X 3 p d y P H t d / F D p I A F 3 A n Z 4 b i 7 C O N N F q s x Z L 8 J E v e Z E t O 8 u w X 2 T k n x 8 m 3 5 C R / R D 7 k H 8 j J p 3 y K f R w f W 1 6 e F 2 1 P e l p H y 0 i y L G s 2 b c M h h + R w x 7 7 v S P 2 q u 4 g m 0 N 3 o B p o A O O R v T g + 7 G 0 A v V f d 3 7 6 1 b t 6 p s 0 f B m h T q M S C R C b r e b + v r 6 5 D P t R b F Y 5 H + d T i f / 2 4 2 o V C p U K p U a P m O h U K B Y L E Y j I y P y m Q O o I Z P J U E 9 P j 3 x E F A 6 H K Z / P 0 8 T E h H x G H e n 1 D P V O V H 8 H o G 7 K 5 T L Z 7 X a y y + c 6 C j y Q z W a T j 9 o H E G l j f Z 0 X R D e T C Q C Z H A 6 H f K Q N v E c 2 m 5 O P D q A G 1 L v L 5 Z K P J A Q C A b 6 9 8 M L L F I / H 5 b P 1 q J T k H Q U g u 6 g b / O 0 a Q p X Z 1 k 5 A G w H j T C O B U N 0 M l A 9 g R O n g O 1 c u X 5 G P D l A L W B L U v Z o C h Z f 0 9 N N P c S u / u r I q n 9 2 J v u m d 1 q k W X S F J E I I S 0 x p b m 5 v 8 Z a C N r Y J w l a C V s O V y O e 4 S Q U N 1 u 1 U S M O L q K b G x u S H v H a A W 6 X S a e n t 7 5 S N 1 D A 8 P 0 9 j 4 G L 3 8 8 i u 8 O a L E 1 k c h e U 8 d X d O G 8 n q 9 2 z 4 t B H 9 1 d Z W m p q a 2 T W k t Q B R u 2 Z j G E c c g I 6 w N f g O C O p g Q 4 r d i 6 3 Z L p A W 8 V 6 2 L o o f P P / + c z p w 5 I x 8 d Q A B y x d s 5 J u Q A b a t 1 1 i x A e U K G i m m m 3 H q 1 X W / b / N w X d Y Q S g i q E F h t V b M T O 8 o f K M i 3 f x 1 g u H m y 7 Q c Y 2 I f z K f S N w M X P r 9 / n k I w m 4 L r Z E I k 5 b G 5 s 0 F B i m w a H B H d c V 9 7 1 V 0 Y w Q B I P B g 6 B E D V C O Q D N e C e T / w o U L d P r 0 a e o p 9 l L P m F f + p B 6 2 0 N Y a J 5 S o M D M k U A K u l M f j k Y + q 2 C a k Y r 9 6 j E 2 y M G q / P Q B R n L m n / Q M D 8 p E x Q K t 6 v T 3 M t d H 3 9 / c T w q E w B Y Y D 8 l F z Q L n e W F y i 6 f w 0 j T 8 4 K p / d C c t c P m g A k N F I J O o A x t B s m a K N C K U 1 O D g o n 9 n f s F I 2 4 T F d v n y V 3 I t e O v P D E / L Z K m z B z d W m C S U s j b B q i X i c u W W t a Y E D V N G s V s 1 k s m x L 8 z D w f k c r r p 4 e Y K 0 K i Q K N z 4 z L Z y T Y w V r c r J k N D W U R L c N W L l t i 7 A 7 A A E H o H + i X j 8 y h p 8 f L O y 7 3 O 6 D w U Q 6 Q T a s B Z f X x e 5 / I R 1 X Y R X + M F c h m D y r R K p T L 5 k L l t b g + N y / v 7 V + A T H 6 / X z 6 y H r b B + n g D t 1 D w C 6 1 A Y H h Y 3 j t A K 4 B 1 s t t b 8 / f X N / Z 3 X 1 Q y m d y R W m Q 1 w p e i d G R m R j 6 q w g 4 t m M 1 m 5 c P W s B u m d T 9 i i 5 G h 1 b K c n N T P S b u V E Q 6 F e O d t s x F r I w j c N U j D g f q g D 4 + V I + V C B B i a B X 6 / m y + w X w D r N D q + s 6 H b D G 6 7 b c Y y z 2 M v A d k 2 g 0 N D b e m b 9 P l 8 9 K t f / Z p + / e v n e G Q V 4 P 1 Q I E O r G l G k C x 2 E z V v D 8 t I i H T 5 S 7 0 q Y R Y h p a V T 4 f u r f Q 5 + d j 7 W Z 2 k E m d J / a F L e 5 f O U K e Z h h s s 1 9 d b U y M q L e S W U G V s b 6 9 y u g l K x Q b g D S u V A f + 6 U v K p v J k J s p j 3 a Q C S j l y u T w 1 N / L P j R k X V 9 F u 1 7 m V o W V I V 4 0 y P e L y 7 e 2 t k Y e r 7 e t 8 q d G J o B H + a z A Q R u q N U D 4 r X T P 0 D + 4 H w i 1 s r J C 4 6 z N 2 S 2 y Z x m l k R Z / g O Y B 4 T e T U d 4 I U J Q 3 b i z K R 7 c e 0 M S I J x I 0 O T n Z V Z 6 R Z U + C U O U B m g O s + 2 7 g 6 p X P 5 L 1 b B y B S c H O L 7 / e 3 K Q B h B p Y 9 j d m M 6 A N U A S H Z j W A O B s n d C o D 1 R k Z P K p n k B B o Z G + 1 4 n 2 d 8 P i n v 7 Y R 1 h O p v L u / s A B J 2 o w 1 w 9 o 7 b 5 b 2 9 C V j u a D T K o 5 9 w h / t 8 v q 6 w S I j w 9 R / d O X Z P w J K n O w h I N A + M x t 2 t r o Y + X x + 3 f n s V C / P z P O w P M n W T f N l d 2 r S x h F C i U / c A 5 g F 3 Z r e 0 L o R w L w e L Z o 8 e 5 c + / W 2 3 M Z q H s 0 K 2 F Z T V 5 Y K H M A 9 b D y s h e L X D t v W y h I F P I y c t k s 1 3 1 H u W C d n f E A a E 6 i B h r H + x m m w D 9 W t 2 m 3 Z t B r 2 L y n m 6 A n s t n y R B 4 v G i n o y 5 a w L M F t 7 b 4 r L R e V j H I r M d W y O e 5 w G G 2 J c y O V G R t m R z G h j E B x D H O A 3 B n 8 R k r K v a O D j 6 Z D I Q U 5 7 F B k a A N J N 4 f s y 2 J A s V 5 f I 5 N d L K K Y 7 G / W + 0 n g W v X 5 u j E i e P y 0 d 4 G 2 p s o s 2 6 V N c A S Q k F A h Q B 2 E 7 q 5 A t p V Z r / 4 x S / p Z z / 7 j / L R 3 o e w U p 2 s 0 8 x G l n r G 1 e v O E n 9 j b V V 9 l s 1 O I h F P c H e q G 8 n U T o v u d u 9 e G 6 0 T E O X W S f f P O 6 K d I m Y J o X y + 3 R t m b B Z w r T L p N P n 8 v l 1 3 p 5 o F x s 6 0 i 1 A P P H C / v H f r Q J S d V Q N j z c L m 0 I 4 X W E K o g c H u y Z I I b Q W p Z 5 d H a 7 Y C a N a B N m a V D A 0 N 3 Z L d G i A V B s b G o t K U a e 1 E K a d d n i 0 T C i / T y d 5 r C K g w / x C c o R Y n M 9 x t I E D S L u s k c K s m L k P u o M w x m L K d p E q v a l t G S w j V C e C + W C E B l g g F i 5 l r 4 e 5 1 q 5 s H g P A j o 6 0 P 5 j Q D l E 8 n 2 x v t A K a d h t J o l y X u 1 V m B Y 0 8 S C g K C w p u a l h Y T A K E Q A s f f b n X 1 A G T k t 9 s 6 o b u g U 0 q v n R D v 2 Q 5 S p Z Z S 8 l 4 9 9 h S h U F j Q R C C O m m B 2 s 3 W C 9 e z E r L p o Z 0 R Z O 2 M / A D K R y + Z 2 n V T 9 x 7 W D c L b F + W s V b 4 + X a 3 b 0 2 2 B s P o A h x a i M M n u 4 I N O s e E h Y A T R y Q S J E 0 v A X G 1 J c 0 G m K T s 0 0 + z 1 + g 5 d D d j C s C U j A 7 Q a 7 B 6 6 J 4 d l m N D W E U X S M t l v D W w X M E 4 d J U z o B r H P 0 1 F P f l Y 9 u f c D 9 h 5 z s l o K t l C t k s 6 t 7 Q h 1 Z H w o k w / i W R g t f A f g u y A Q i 7 l U I h d A p Z Y B p r n 7 6 0 2 f l o / 2 B e D z G 5 K u P k 6 q d z Y C O h O c g W M g S S C Q S u i 4 j y I T C 2 M t k A k C m T r q j R 4 / O y n v 7 B y A T Z A e e F e Q M 3 l c 7 2 l c d i 3 e j H Y R 5 p z P p j O q L i j n X u 7 l d Z A R Q G C B U J 4 M l h w 8 f a o s w d S O g v C F n a J a g L q C k M R k m / j a F B v 5 c x w g l 0 N v X y 7 W H 8 g V x r B V 4 2 G u A I O / m E A 0 j g D e A d s V + A h R Y r f c D e c I 2 O j b G P 4 f M o X 1 v i l x M L 2 5 9 s n P d X S U 6 T i h A J I n i x b D h Z W 8 F M g G p Z K q j 1 g m A c t p v h M I 7 6 w G e D 2 Q M 7 X h 8 F 3 K H y U H x F x 6 F H k o p b Q J 2 x a L V A k J T 3 C p k w v u g s h p V 7 m 4 D O W / Q x P t p A T Z Y J 3 g H z c i S r h y C L T r 6 s S s s F F 5 8 Y W F h W / A a a Y i 9 g u D W Z s f J B C C o A z f 6 A M Y g i K Q a M G v g b H S 8 t q E N 8 O C z s 7 N c + G C K 4 / G 4 / O n e B d 5 r Z L Q 7 p v F C u c 7 P 3 5 C P 9 g f g Z r e i R E A q E R g z g 4 4 R C l Z I P L D S t K I g 0 A E q z G 4 r E F E d K 6 5 l F q u r q 0 2 5 G 7 u F 6 3 P X 5 b 3 9 A 4 T L W w H q T 1 V 2 1 C y X j I 4 Q C g 8 J v x 6 u i J r Q W S G I c C O x d S I g g P e b m p q S j 7 o D I 6 P 7 c H V J H c E 3 A t F l o 2 y C l P J s X 0 e m 2 k 4 o E W 3 S y 5 I A E V r F / P X r n J i w U u 1 u x 0 Q j k a 6 y T s D t t 5 + R 9 / Y P k A 7 X K l C P G H M l Y H f q K + i 2 S R q 0 N v L Z t K y S E m Z J A A 2 C 6 2 M o P v 4 u L y 3 T 4 S N H 5 E / Z S 7 a R U L g / V t D r N s C N 3 m 8 r w 1 u 1 x q 6 / 3 8 / r F d D K 4 R N o i 6 S J h 0 G l G n H B z B J K X H + S u V m 4 / u E j h 7 f 7 t t o d 3 e r E A E I j Q L n s t 7 4 o q 6 L F D p u D E j d S h q 5 n X 3 1 r U 9 6 1 H n i A V C r F y W F G y M w W B I R F X F + Z q g R i t j N L A a 5 q u w c Q G o X L 5 b Z M w P Y K r E p b g 1 U a O j 5 A 4 X C 4 Y R n a p x 6 X Q r v 5 S J 7 i 1 9 V X F G g G s B q w D h j 4 Z d b l i k a i 8 p 4 x 4 P p i 0 W A l r G i L m Q E 6 T 7 v R O g G 9 v d a 4 P 3 s F k D 8 M M W o V s S 8 T j F H S / v D w M C e U y K h Q w 7 a k u 4 f c 1 H / M R / E b j F Q t K j L h q z e 7 I p / H a / 5 3 W v 6 y V V q q E V D Q V v n s u w F J 6 e z 9 / j 0 j E M L u b 3 F F m J V X 1 2 n g V H U w o f C E M C Y Q Q P A J 9 4 I n h A 0 K v M 5 0 9 N / m 4 z Q L X 2 V W g n 3 J L E A m E K k V T W 1 2 I B 5 I A 4 G p 1 R r h U J i 1 a Y L 8 / G 6 7 O 7 l s t m u t k 8 A 7 5 9 + V 9 2 5 N Q K i x / A 3 Q a l 3 c Z G S a / s 6 E f F Q P X B / B J 8 g e 5 A t k 4 m 1 / + f M 6 B O 4 Y B C U p P m e 8 c y w W i 2 7 P 7 d A s m n X T o D 1 q e 7 b z h T y N j o 3 y 5 w G h V m 7 e 5 G 5 o L f F a B Q o S 0 z d 3 O 5 y u 7 n / G Z o E 6 T S Y S f J 0 y K x T b I R 0 y K Q G 5 Q z s d 9 8 R m K D k 2 9 G m E h u / W D w V D M 2 C + O d z A C M q l M g U / j t D I f U N k d 1 Y J K I T d T K G I 3 4 A 4 S j L j P J 6 n 1 u 3 j 2 o Q R L J v L M g U g D f 8 X A D l A v n w u z 3 5 f 4 G F + T A e A a 2 i 9 G + 6 j 9 3 m 3 Y G l p i Q 4 f P t z 1 z 2 k W K H / U a b N N D C t h y J S A T N l w j k m b f K I G e C G j I f G N 9 7 b 4 m H y 7 w 0 5 j D w 5 v k 2 n t H W n d 1 F Z Q a x l x D I L U A s L v Z F o F M 9 5 y r c K e G 9 / F P r Q N K g Z 9 D 5 h U B f N i 4 H N E K w V x l c D 1 s e 0 F I U W A 6 F Z L k h V d A d 1 A J s A Q o Q B v g D 0 w k 5 l S Z q d L J o R M z 6 I k F 1 J U L k p t m P F H R l U 7 x y a / I Y W b 4 1 + l K L V s c t C X B k C S d F q / M x N E A M F q y a g E P h c K A / l h y m e D Z s T n e w F 4 / k 5 N X 2 w 1 4 E U g i g e 5 M + P N G E X s W n N 5 g I Y J J e D o c V B C X r A X m h n C p f Z C 0 S + r E S X f b N 8 O t 0 4 P g d s H a G C 2 n z Y / D B k m F d p O W o X q t r A f C s T B c G o I p h j p i b + o X O x j w 7 M g h I / Q a r d 1 p D q d e 3 s B N i W 4 i y e 7 4 l Y D c t 2 j s y C A H k w T C v A f 9 d H G u 1 u 0 t b V V t y R L L i w F B g Z P t R a y H H 9 o h K 6 9 O d d 0 k E K g V L a + L w q V i F x E E E v k J O I c S I 0 2 F 9 q S C K 3 i X D c J c E + P V 9 U F 3 o t A 2 e 5 G 5 L a Q k J Z A Q j d S M 2 i K U M D w Q 0 M U G A p Q P r Y z s u Y J t D 5 D E W Z Y R c W f / t Y p i o d i t H R + p Y 5 Y K E x s + F 5 Z g z T 4 b D d 9 a 0 E i b K i E W g i r 2 S 2 k Q v s Q + Z S 3 A u C i b 2 5 s y E f W Y J 2 1 4 1 3 + 1 j y a p g g l B A R h W P e A m 0 c B A W G d m g E I g w b z x v o 6 9 T M N L 4 R 0 a C x A h 7 8 x x c m D g Y f 4 D j Z B K P z O 6 1 X v U M X v 1 1 Z X 5 K P O o N t I d e X K Z / L e 3 s f Y + H j L H o x A p V i h C b k d 3 w p M E 0 p E i Y S g A I g C b v 4 1 1 L R 1 g r D B m k C D j k 9 M 7 L g 2 A G L g M 1 + P j / / F h u 8 o N y 3 Y 7 d q f t Q t 4 P r y f V Z X f C h r N h b i X A A 8 B 7 1 J g x f r G N a n p s R x 1 0 G J E q v O S Q Y 9 w 5 b U N s j U Y l m E U h g m F B 8 d 8 Z i K 8 X I u x + 5 s b w C a E T I 8 U A l g s O H z J X J 5 f / 0 B r b T k r I K w T B K D T O H X q Z N d Y y 2 a R z N n o s w 3 m v u Z Z O 4 r J T 6 W U p 3 + Y T X J Z O j R Q p J k h u b x r p H s 9 I Z V / N G O j 1 b i D Q i k 7 L b w Z p O l v j f P z V s B Q x y 4 q A C l F i H B Z D V w b F m i 3 h A 3 9 R + h / 6 R S 4 9 W V / X Q Y U R j u w z l x q 5 B y 2 c 9 E 3 q x B m B N h I O u j M e H 1 f m m g C C G C F f U R g k f 0 P j w Z Q k 7 M y q 5 z Y Z 1 E a Q m a Q B d C 1 U B C G 6 3 N z f H 8 3 y A S g X 0 S v D 0 g L u W j j 9 p p w s z r l 4 u D e K M N u I R O A K O R e c f k u r 0 l N i H T B T o m c n Q J 9 Z V U y A c J z E t v w y A g f Z A r l A R K B T C U F 4 Q T Q J T p w x h o y A T s k G Q U N l o P Z N 5 e X + b l j x 4 8 b c s e a A Q Q O / T Z 4 W b P w D E q F H d f p g M N 1 0 S H b i c i W I F N t t 0 K n A W 2 t 1 O T d g E r F R j H m h s 1 t u S i e r c r C n Z O S 0 u x 1 l c n v a f 6 Z h W X K Z d Q 7 t X M l G x W S 1 m S Q b L t 8 q P z z 7 1 6 g r V C C v M 4 K L a 0 G 6 a n v P k 6 L C / N 0 5 o 6 z 5 G H t F z x Y I p U l X 6 + H j w 1 p F R i y j m l x g V Z I m 9 3 M k X d M O z y O d w O a v U c + W i D 3 o P F w K h Q T o p U T k 5 P y m e 4 B F B g C E 1 b U n x 4 i p W s 0 5 D g h H + 3 E p y t u 3 r 4 5 M V I g r 6 t 9 1 n J x 4 Q b N z N 4 m H 1 U B t 2 / 9 r Q 3 e 9 4 n E h V Z g + / 1 v n 6 s c O j x N l y 9 e o Q c e v J 8 O T U + x G 5 S 5 J i s W J P 9 / K 7 p A f Z 5 R Y q d 5 R + Y / / / E F + s 6 3 H 2 9 q J l I I N z b k 8 7 n c U r R O m g P i s P y N 1 r D + 3 h Y v m O 2 V u v E C b B f 3 h G b G e x m 1 i J V S h Z J L a f L P s j a Y f B 0 j Q F b 7 9 K F D 8 l H 3 4 a s v v 6 K T p 0 7 K R 7 s D E G r Q c Z Q V W b 2 A w u N s w i l p G V l m o b A W m h q W I k 4 6 I g c z W g G 3 U K V i i R x O B 2 X K Y e q x V 0 k S L S 0 w O S q y g j l G p U q B n D b J C k D L w Y 2 C J j a j 6 f B 9 u E K 1 l m J r K 0 i D g 1 K m O n z h Z t p U e g C R w t e i 5 P V 5 y M 5 M v y f g I o d b W x P h O R M L K e o / W h 2 X F b 0 W p 8 E T + h F D / A 5 l g 3 a K U d J 2 A r / / 3 R / o e 0 9 9 j 7 n D u x e s A a F Y b X L Z U e I r 5 t Y d Z 5 a p w V w n u w I o 1 U Z e S v D j M I 1 8 r f k p q 3 W j f K n y B v X Z t U O K G G M P G L F U y u B A 7 U v h R U E i f C 5 I Z 2 W G A 6 4 P 1 N 5 3 + c U 1 O v y D q l u 2 + P w K z T w z L R / t B M L 1 g b v 0 G 6 8 Y z B g Y D l i u E H Y D w W C Q P + d u z X d e r r A 6 t d U L 7 8 2 Y k 4 e 2 O w H I g Q h Q 7 B Z 0 a 1 6 P T A A q Y 4 m 5 a 2 u b 9 c t 7 g B h 4 A V i y X C 7 P j / E y a h o C 5 1 C 5 4 n N B A K u A 6 4 K k t R B k Q s Q Q W f R a Z A K y Q f 1 E V 1 h B L P G / F 8 g E Y O V 0 l P X v f / / P l g d t I q W 5 O j L J u r R j Z B J o F J C J Z V n 9 a Z q Y x m i 5 9 u + + + x x 9 + v G H v L 9 H A I R A + w u a A F E 2 j 0 e a i 8 + o Z t j a 3 N q O k l k B X A u k 0 g I i h o 0 a o 7 4 Z f f c I F b V X y C S A 0 a 1 P P P G 4 p R q b + R c 0 5 D g u H 1 W x m Z T K d z X e 2 e E j w k v S w o C 3 T O V C 8 x F F e 5 q 5 d f B 3 a z c U j F H c c + / d t L i 4 x A U X + X b o B E b A Q U + I 9 d D f 7 9 9 + 8 U Y F Y A T C K q p Z K a N A p E 8 L g v j N v m 8 n M T d 3 3 d K O b 7 U g R C J n o 3 G / V P Z T / Z 3 r R q h V H J h W G U G s 6 F d x W n t 7 k / J y 6 D z H q j O 9 2 t y k o P Z c R X 0 m n G h p n h G r 8 Q T z Z S r S x M Q E z 8 F 7 6 Z 3 P K Z 3 O c h f v 7 b / d o P / 9 f 3 7 R 1 I T t g e H h b R J o j Z R t B q 1 Y E A z V V w M I H w l 3 3 9 T L R v H Z V e u T Z U N p q Z w X w 0 5 a j z v I 7 2 l d K b a K 5 E q a b J W d h H K 4 7 T T x y C g N n u y n y c f G y O 2 T u k Z 6 e u 2 U 7 m + 8 o L o a b A t b 7 z V 8 2 3 7 7 b e S w 1 f f D Z M p B y l Y i v L 8 B g o U I F 4 Q f f 5 H a E g p H K c 7 a J k N 9 j p Y a v 7 h m J B K l 0 d G R 7 W M A F s G o u 2 J F C h L C 6 N v h e B l 4 F h B 1 r 7 l 7 A C z 2 2 t o a H b I w x B 9 K 2 m n Y J 7 l M w Z S d R v o w x I a 1 Q Y s 2 6 m l j n 5 M S o Y t R G j 4 n B Z Q Q j E H 7 0 Q j y s Q K 5 B 8 w N 5 7 A X i y U q F N B e k b Y C a / u I T b h b a m S K l x Y 5 m Q R E O w V C i 8 F 1 E L D R k Q B N j / p b c r U A a P 8 B O c k V z 4 Q N 1 8 e 4 q U Q i u U 0 w P S B q i P y u V q C W 7 g R C N 2 r o d i u g Z P Q W b T A L i I s g E z D g l e Q H O q 8 T Z B L Z D 4 J M Q M n E n B r p J g Z c 2 5 1 O B 7 l c i K 5 J m 8 u F i U q c j B x 2 R g Q M 7 W b t o p o J E m O l B d b C q g p X p q A 9 F x p S b x Z u 3 N g e 9 m E G I C L I I u Z x Q D Q K s y t B i E E o 5 G u l m V A Y s Q 5 4 N k y 4 Y o R 8 W o h + X u 8 e Q 4 m o z V q 7 F 4 C y a D U 1 q l C S L H a Q W a Z a Z y F T q P c e c M 9 W 6 s A o N i 4 E y S W 7 c E o M j 4 4 a V o C D Y y 6 6 / q W 5 M X 6 a k j j o m t 0 m W c 4 r r W o B 5 F m b C + 0 m A R A u W V 5 X J Z P A 8 W P H e H 6 g G Y B M + V y O k w e J u d C k i B j C + o l 7 4 T v D I 8 O G 3 S 2 j 3 9 N C 4 O w A U 8 P y g Q K I l g l r v p d w / f p 8 S x b q r 8 s u 1 i 4 p 0 N x a g f o c 9 W 3 d f u 9 O w R W f o 0 4 3 N j b 4 c a v e i x p y 0 Q K N f 1 3 d r T P r U R w 7 5 a a P v r I b j v x p S h h c O o C 7 g u x i 2 b w U X E B n r w A + A 0 A 6 g W x Z 6 u x V o m T P m S o 4 U d A 9 r L L 1 I m d w + c x E 1 l C Y r c C N h F x 2 i W J 6 p + C Y r a R u w Z d f f i X v m Q f q x 1 m R R g o c n 3 R t T 0 N d S y q B z U 1 p U Q p 8 H 3 U 2 P j 4 u W X f F 2 k t W w d m r L R O 4 p 9 Y z a u G B k 2 X K 2 x y 0 / q 7 2 V H e s I U J S / 5 s G p z A R Z S I i 9 R l 4 e 1 y U c W z s E J p a M o l w e 6 Y S o l R p 5 4 1 H B y d p / u Y 1 Q x 2 I 4 m W R v q M H V C j m z Y M w Y 9 + I h c B 3 W 5 1 G C 9 k h C w t 7 f 7 1 a l N m 3 n n x C P t I H y h b f R 9 1 g w / R d F 2 8 6 6 M i w a 4 f V F 5 6 D U m D x W w S p E J T C 5 8 r v o z 7 Q G W 5 W w B u h 0 a J o z S h W J I x P P D p K N 9 / e 2 i F r i d J N L v d R R i b Q y o 5 c K 0 T p H D Y v T 2 Y U 6 L M f o h 4 / k l c l w n B h L E l W S s 0 y K Z G n + s b / 4 n y E f v P c H / j 0 W n p A 4 e q 5 j w K o Y G g b C P j F i 5 f p i y + + l D / R x + Z 6 8 x N 7 4 F 4 o z I q z 3 h o Z I X Q 3 A e 1 S t 6 e q t A R Z x I Y p 0 M R U a E q F h T J 3 e 3 v p 3 h n W H u m r L w f U H Q i E 3 w B 5 1 n b G O a 0 6 x f V w b d z T K j R a F I 0 n f j d 5 v / j J S Y q W 5 7 Y N C F M v 8 i c S d u T y o T M X H X M w X 9 l c g t L 2 d a Z R p I e D d R q w H W M X m a N 4 M E u B C f 0 Q t F r q P q 5 x b W G F Z g + P q 1 o g W D D 4 9 E b a O p c v X 6 Z 4 P E F n z p z m 2 m + d + e S j I y O 8 g v S A j m e 0 e Z o B z 1 1 E a b E i Q a U g a I P g j a g c I 4 q g G w A B z m Z z 1 N f X y 6 O y w v r g n Q A o T y N a f C H s p N m A u m D i e k L p G S k X q 0 Z W 5 x M F c h u Y u Q h 1 2 U x X z o e L H j o e W S f P 2 S w V b P U e V 1 1 y L F g H 5 H J F 8 n i q B V E u V x i h J A u W s C 3 w v 3 p w k p e 8 9 i F y 2 a o Z 2 y j k a 3 M L 1 N f r 5 Z n O y h c y I 5 R c s B m U v 0 d 2 x p / + 9 B f 6 0 Y / + n S p Z I U R c K 7 P P U H l K g R k c H N Q k s d C e 0 L r Q 1 s o K E 1 o Y a E T k d g E k x 6 s 1 U k o w O E g J w 1 p c Y + N j n E x m X K F 4 z k b z Q R f d P W 0 u C q Y F Y Q V b V U q Z r S z 1 j D a O X K J O 8 b 7 N 1 l s k Y 6 f 0 x x v U + / B O b 0 y T U M K t E 4 C l G n a d 4 v u 5 c o z S F f 2 V D 5 3 M h f T b 1 c c 4 Y X r k T C a 9 P f Q D l g s F K j R k I / z 6 1 8 / R T 3 / 6 r H x U B Y T + / P l 3 6 N 5 7 7 6 n T P g h t o x B B C o S K Y Q k L + Q I V i g W 6 c W O R d x z f c 8 8 5 b i V f e + 1 N e u a Z H 9 A L L z 1 P Z 7 9 2 m I 5 O 3 L M t b O n L O T r 0 W D V D 3 Y w i a A e g N M x O V 4 A u j R A 6 P E d H T b 1 H P G u v i + S 1 A j U h F 0 Q z B P Y 1 M y u M 4 L 2 N y p w W w r l r p M w D r i N U u r x J u Y o U e f F S g F J F 1 m 5 g r u C I + 9 Q O D S a I B 2 i N z N Q C C u i N t y / Q 3 X e d p m E m + E u L S 3 R k p r r I t B 5 A P u Q N z q q M v B R Y u b l C P b 0 9 2 6 S C m / f S S 6 / Q M z / 8 P r O O 6 m 4 F n g n 9 b b 3 M D U I h I 3 0 K G l y J Q o q 5 R X 3 1 F Q Z B E I L c S W K 1 q n X N / n 4 l 5 u D T d i V z d n r g S I 6 R y 6 D g 6 w D d K / A i u D f A F K R S O e D Z h A y i v p T y i A G r + I d F 0 L B u k 5 F 6 a E b 5 K A G e B 4 P X y R m o K h X u F 4 A c G E A I 9 N r H 2 E k 3 H x x W s Z U p 4 J 4 h T 0 5 a D L o W D p s k c E p y G Q G u 1 e t x s E K T 1 m q a m p 6 S P 2 k M W B q R N a G F 6 U P T v D K E a / j n P z 1 P z z 7 7 Y 0 0 y A X g m R J y E x q o l E x I p 1 c g E o P L E q n b i n p 0 A X N l W X E + 8 R 4 G V m 1 F M D 5 T o o Z k 8 P X m C t S d 2 O j R N Q 7 S h R c Y N n k l s e D d 8 h g 3 7 + X C B 7 x c i R T 5 A F t 8 R a x w b S S T A v S B / z a J Q t u 0 g E 7 D t a M f L 1 V D w g G O G c b 3 M L F W U Q v l 5 y n l W O W m U G 1 C q V A s f 5 5 B Q a x Q P P n g / e T 0 u x n B z f U k / / / n / 4 2 2 e R k D C L g A B / 8 H T T 6 k q B C N Y E 4 t 6 Y + K B B k C F d r K T 1 4 o l S b H M j 1 k h Q 9 E O 9 1 n 3 z q L 9 l 8 D y t C q X X f y L N B u w V 5 7 Q 3 z O 8 U / k J 8 s E C 4 V 2 0 6 g P f i b e Q 5 X I j V C + 3 / M n R 3 p F Q v T F P e D U g R E r A N Y y V p Q 7 h R k C h Q Q P F E i n 6 1 R 9 e M 6 T Z i 8 y f f v C B + 7 c L v B H g 8 i 0 v 3 z R E w F q I T r x J e V F v h 9 d B Z W a l j E A Z r G g X I D h G y 0 U L c K c h f B D I Z p B R M Q r h K 9 V G e 5 G 5 z I 2 A l V 0 K M e l C f i x P y 8 i K Z w p f i f F B n t i f + a H 2 Q F A B l I V w 5 1 A 2 4 b D U B Y B + S E y 5 A H n D V p B j B a g z d B O Y U Y a + u f o u G D s s S 7 E i Z Q F m y i H + F w + Q T q f I V Z E E E Q / H v F e + 3 w h l Z r U K J W N p R r A a p 0 4 c p R 8 / / Q 0 e R X z 9 j b d U 5 0 4 T c D K N 4 u m R o n R G c e 7 c X a Y E L b 0 u 9 S u g E 6 8 W d r e d r 7 2 q B y G M i J 6 Z 1 f T N Q t y n W S L g 9 9 i W l 5 Z a a q T 3 1 P x 0 4 / 0 g B c 5 W l Z l T d p l L 2 R J X W E g e A J A j m Y / L J D r q I 1 d N h j f k B G l f s E h m P Q 2 U C d 4 p E B h i p C n S + f P v 8 m v g n N g u f n q R / v z n 5 9 m 3 b X T p 0 m X 6 / P M v e N M C q 1 h C 1 s Q Y P z w v i I d j K B / 3 2 W p 6 E 3 g Y i y W q w z d 8 9 m l y 2 a S 8 L h F Z y d l D z I Q 5 K V s x 3 y 7 o o V H y O o x Z B n E / P D R 8 3 9 o I n R K v v / 4 m P f n k N + U j i 4 H 6 b c C 9 l d c 3 a P p J Y 1 P 3 Q k h R I b s 9 S 6 s o P 7 O E w v N h S a J R 1 u 6 A k J l x v d U A h 0 b 0 q W 7 9 L U y j 9 2 n X Y 7 s B E r z + 2 h v 0 z A + f r i u n J K s j n 6 I P D G Q R i 1 8 r I d Y C Q 0 4 p r v f 8 q + / R U N F G a U e K H n r 4 6 z Q + x s o x F F p m N i V F W d k 6 A X D 3 o l F m / v x B P m s N A h T F S o Y S 5 Z v y N x q j x 8 Y I Z T d G K A g D h A I P + 8 o r r z H C P K 6 a t A m f + N V X X 6 d / / M d / Y 1 p T G U E p V y K H R 1 + o Y n N J G j h u f J X 6 D H M x e t o w 2 S W 6 A D B K 2 i j g + k C w m r V q t Z g L O u n 4 i G Q p U Z + 7 U T / N A t b m M r M 8 j z z 6 S F P P B d c Q y k Z P M W L l G S y W o T r A c N B + n F u K l E N q D w l y J E o r x J x B f q 4 R z I T S l S 4 L i H X l i w U 6 P B n g Y 5 i Q u u J 2 I Y y a 5 R U F 6 7 U b l b X x Y Y j G H 7 R + 8 k e 8 m x X a v x H M 3 E d Z 3 l Z g I 2 G n c b + x 9 u V u A / I D A i G b / d O / X + K d 1 q d O n a D p 6 e m m 5 e b C h Q / o o Y c e 1 P 3 9 + v t b N P E w s 1 B K Q s F C o P M W j T f u S 9 s Q Z K h G / / p s k 5 S q r M l H e r A x Q t V P 1 K E F 3 K 9 2 2 j B o B f T 6 3 4 x U K L J 8 h c 9 b I U L T V i I f L 5 L T Z 2 7 E L R r X o j 1 g B L A G e L / d U A Q C Z g g F 1 9 q K i K A A h r l P 9 J c o + k W M B k + 3 f x E C d J G g Q / 7 q 1 c + Z + z r M M 9 l h T V o N 0 g j 8 / P / + g v 7 T f / 6 Z f K Q P P m K X y g 7 y V 2 Y Y o S r c M q F S 8 D B 2 m 4 u 7 e w C + F y s Y c / m c r A V l F B A E N S E A e T A D 6 8 n p X v r G P z x K P b 7 W / H E 0 h J U b h r N H r k b J 3 e + k + F f J u i E Z e n D 2 m t P s 6 K h c X z O i i F q D U c I m D G T 9 G 8 V K V C I T o n P t J B O U A p T u i y + 9 T J u b W 1 x e H 3 3 0 Y T p 9 + j S X H a v I B B R k i 9 4 I q 2 9 u k h 2 W x G 8 7 w t w p G / l c I 7 x S 4 F o h a w D C 7 m N E y 2 W L k s W J B z i x G o X T S 1 Q d O w w T D A 2 N 5 R v R q M M 1 l R t 8 f z X X A 8 + B P h G Q D d Y S c 2 D j t q s x 4 6 4 T 3 k O E b R H 2 V m 6 Y G 0 I s Y T J 4 u p + T Z P 2 8 9 n i X H W B y q z c 2 p h a o X K y 2 B / d 1 t w A t b V S I M G k + v B E r Y J N v i e h c O w B L 9 P O f / 5 K 3 p y E b P / j + U 3 T o 0 D T v G t k t D 8 D j N j b p 6 t Q 3 x 6 T U o 3 h p a Q c J e B 8 U E 0 Z M a C F 6 q w V A E I y k T d q X u G C p D e F A p g U 6 h w V p x D B r X B M V i b 9 4 e Q i A V i F E m R + M K a K R m r T + 0 Q Y N H h 8 k 7 7 C H L 9 2 I 1 e b C V 2 M U u K N e I x a S T J v Y 2 H 2 Y 7 H p M T P A v U C p g f j 3 p m Y p M k W D K 5 s x m l n r G v X U r 2 c P K B T + J 8 G A G V n F 0 + a R y g s J Z f W u T + p h 1 H T x V T W 1 B W Q B W t V 0 A X B M K C 2 V s 9 L q o A 6 l u C s w V b X 0 l 9 f B l V h d 3 t s c 6 I V f z 4 Y e / b m k Z N s L f P v k 7 3 X f v P f K R P m y R 0 H o l W q 6 d L o w J F B N 6 P 2 E Y v P q D g x Q g 1 1 b 6 G j k 9 V V I I g i A z n V u Z J l 8 c D c v I t R g d u W + C u Z 7 1 2 e M C m x 8 G q c g E Y v S M n 1 s e e 8 2 s R B 0 H M w S x h Q Q N H P N z Q c Z m p T B g 1 q L J J l f 5 E H U I c u G Z z D 7 X Q s h J s 8 N F y m y w N t m 4 d W 0 y L e B Z 5 + f n 6 c Q J c 7 m j r Q I d v v A A 0 D Z r B N v q 1 p V K j q r p F y I 6 J y p f a 6 i G 3 z 5 D T l n Q h e Z V A l q v G R P M 6 h j / 8 / 2 r V 6 5 y t + / 0 a S n L v Z t R q j B r J q c d o z z W V t d 4 T q H S D Q t d j t A A I 7 5 V h B L l b s X 1 W r o W q q s N e g x t J s j U b g S n G g H 3 n p 9 f o L v P n d P N a L f 3 O p A M i + C D b c e I X Z A J 0 A p / K z M n h H Z T b s 2 Q C a 4 T f o b f Y j t 7 5 1 m 6 9 O k l C o W q f W R 6 w M w 7 n c B y / F O 6 G f 8 7 1 / g Q T P w 9 d P g Q t 7 K I Y K I T E B r O e 9 R N Q d a A t g q 4 F 8 r a C p h p x B d r m 1 9 t I B P w 1 l v n O 0 I m A N 0 1 y L p 5 8 Y U X 5 T P q 4 K U 4 4 L i N k e k 4 K 5 e q L 4 2 K Q i 9 / u a y e f a w 2 V x / 6 q U T i b C M k y 1 K C I 7 D x A S M M 0 3 J q n a r / 9 O y P 6 Y M P P p K P t I H 7 + r z t z 6 E D y n K m / l L 8 Y 5 5 v i C C K 0 K S I 8 C F h F n + R Q V 3 + 3 B r S g 0 y 8 a 8 M i g F B w q d S w l b D z R d I A / K 1 p S u 4 q E H W G d X j p 5 X + h O 8 / e I Z / t D F D e o U h 9 B o U S u k U D o b D b 3 d x K Y e u z S 7 6 6 W h 8 T Z k l C p 6 + W R d u J C u V S G V p / T 8 r k H n 9 o W F P L 4 R l O n m j c p 4 X 7 J r B y Q g e B f r N Y a U k + k o D n V 2 L q y X F T E U I t g F C t B h N q g e s J z w Q r p C f z U n m O + s v b I 3 P V R u g u v 7 I q 7 1 k H W P W F h Q W 6 d m 2 O l + H 3 n / o e z R 6 d 3 X Z N O 4 U j D R Y G t C N D X A v J h D Q p C 7 R / p V I m t 8 3 H B T d a u s 7 P C W u E v 5 j 4 E l Z O D 6 n S J q 3 P L b C K 2 m S + Z o U 8 D x l L n U e h G k G m 0 B l C z Q z c z / / 2 u N G Z a O N D X r K l G N / g / t U C E c F W Y K W r p w Q m p g S h Y K k w A Y v P b S y 0 P v m Y N F S m V a C s Y I 1 + 8 9 x v u W V C d s P t t 5 / Z d v P w z n j 3 T p I q M D S o a c k B O 8 Y 0 Y S Z Y j H 8 S B B F C g H n x x D l E A k E k A C M j k T R b a 4 3 U M t L F 7 z c + C J L L 3 k u e 2 S K r q H H + W 2 P W j N 3 b 4 N x t R 4 Z K F E 5 Z q 7 U b A W 7 e N i p V Q q d K m E 4 t R O F C f V C n 0 V p T j b C 1 u W k Z o Z L l a o e z v 8 f B r R T q H 9 F D T O T S S H j X L 2 y R 0 9 u a I s P 9 1 t f X 6 c 0 3 3 u L W 6 C f P / n s + P Q L c 5 F q I L h i 0 T f U E 2 w j U l F 0 j n D p 9 S r d N z / u h U s k g l f M 2 q i Q 9 1 H 9 E 6 q D b y n 1 B v T R G e a f U v k m / 1 0 d D D 7 s o Z 4 9 S r 2 2 M P P Y B 7 u b 1 O 2 Y Y a a Q 5 y U A p p T u 4 + t Y G e R 5 I k M v j 4 t 9 r F t B a g F 4 W e r s Q z a 1 R L K u e M d L r G a T Q e p K G x n x M 4 B 1 M I D M 0 0 X e 6 z j U r 5 U u 6 S 5 I 2 A u b F g 7 I z i 0 x 5 i 3 r s 1 W E p k b S D u c n o 2 i j R V H + 9 c A k y a Z E X / X C l S o l b E w h 6 r X t r F M 3 U L 8 g E Q i i f D d b V S H A F v 0 P f H e 6 L L g c z A R k A y g a p Z G r P y 6 / U 5 x s h f 2 B 4 m 0 w o y B 7 b M P V 5 A p I l c Z 6 g 3 k f T 1 O s a p U K Q u T T n s 5 Q o r T I 3 D 4 1 x V A Q s l o s G 7 L P 8 9 + V i h Q q J A k 0 9 P k 7 D v c d b I h O g p q k 6 B S 0 y A e l c l A L j 0 j C A 2 F a S c o U k 5 U v 1 6 w y 1 Q i b A Z l I A B A S Z 4 N p F M 3 Y a 6 i 3 R k U B R Q S Z W b x U p + R m e B U L / e p Y Q g o n M G Q h X K 2 7 Y x Y u X T C t L K C l h o X D v V D L J C S X a g G q Q n l d y G f H M c C n x O 7 P P j t H g r 7 7 y G i d l L R y z t 8 3 8 D / T 3 Z D J Z w i I B 0 D E o 3 l 7 P z p 5 v s Z h 1 n y / A R 1 J 6 7 H 5 y Z v 2 0 + X 6 I n E d y f J h H q h y k 4 N t J 6 j / m a z g M w g y Q b g I t I s x 9 p x D J L F O u p J 8 H V y w x N 6 m c J b t b S t E K 9 B y p 0 4 B r 5 7 f I 3 2 B F R D 3 A 3 W l W y X y 2 5 q S p g T J P 5 a q H b T t 6 6 7 U F W F 3 3 a W r v m 2 + s U d g W 5 K 4 Z v o N u g W a i j i A A o s n j 4 9 L I a L P A 7 + E C Y x Z h P A d y / E A 2 7 I N A g m T o n I V y g B U V U V g A x M L n + K 7 W u 9 Y C v 7 3 j 7 O 3 0 0 o v / Q m N j o z s S j W 2 b G y s V O / s C K h / p P r i P 0 f V z A G g y J / n I 7 5 j k E 6 r b X c 1 p T y 1 c u n y V D k 1 P d t z d Q / s R 7 U w U f C I l t e n Q Z k R 7 U g v D z t P k 6 1 O Z V Q c / a c 4 7 4 l h c u E E z O r M + K Y E + I x H m T j P L 1 G t w W R m h t S F k S k H D e V g G C J W S 1 O L 7 j d p 2 S M z F Y L 4 s U w p e O Q P / 9 T f e p C e f a G 7 Q K H L 6 I N D i v o J A I B k m b M H 1 s d W 6 3 U q o u Y 9 G I F x V / M 7 l d P G Z t u w Y V h 7 J L V K u m K e h o U F 6 8 Y W X + W j F T z + 9 y E d z 4 k Z 6 g E s I M g F a Z E o z y 1 U o N j e n u I d Z T a u W / 8 + W E X U z 1 p C F o l B u I B O A y u n 3 D Z L D 7 q A j A 1 / j E T 4 R 5 V O i x C T Z 6 1 F P x z E m 0 t q Y P n z I U I P 8 k 5 t S n 1 E y J 7 H X K J k A I Y D x e I x P 9 A / C r K 1 K 4 f H g O 5 E 6 C w m h w j N B m N W A M g S y z I K 8 f + E D v l b X u + + + T 6 + 9 9 n r T E 6 X g f k E m o 0 q A / H i W y a k p b o m w r 0 c m Q H y O d x Q K w w i E k s d v X n j x Z b 7 w g e 3 l F / 9 c u f e + + 5 i A S G T A Q D 7 M S Y f O S L h a c C 9 q c 5 g i r D A q c s H B Z I K Z 0 d x 1 C n j r o 3 a p 8 i b l 5 X n + A O T 4 2 Z k w G k W c a S B k q U 8 Y y K N q B B E 8 U Y s u Q n G A L E C 5 U q R Y u f H s u I N 2 5 C v u f J f F 2 F / 5 X 5 B s f W 2 d J i b r Q 8 p Y v 7 V 3 q v n c N z w r K r 2 R R m 3 R E H J B E R Z K 7 E c u x 2 j 4 n H r Y X + u 5 B J n Q l o 6 F k 7 y c E Q q H G w b r g m g i l G a j 9 6 k F 5 B O d 5 a L e W o W w b g J 4 H r y 3 2 N d D I p n g I y f s p 0 6 d 4 t p C W C I Q R M w W g 7 H z m 0 w D 4 M V x I 5 i 4 X / 7 y V 5 x M L q a h o K W e f / 4 l 2 k r O k d q 8 L P H y 0 g 4 y u W z w y Y 2 T C e h n z 7 K 8 t E x h 9 g z N Q i z t g w g k R i O r A R N 8 C m t k t z l p w D E r B W R 0 Q v t J l c G W S o s 1 M j q y X S F K B P / e / L s A R g T o / D x z p + T 9 Z g E h E u 6 e 2 P c d 0 o 4 u I p y M t p Q S y q n l E B W G H P l k + Q K p 0 C 4 e H B z g 5 x E t r P 2 9 L h R K 0 A q I d 0 0 y c g B m n s X v 8 3 O L Z Y u E V i u R S J y u X P 2 M D k 9 P 8 8 k e / f 5 + 9 q C s A J I Z 5 t 7 0 8 F 7 r a 1 9 d o 5 O n T m 5 3 s g n A z I X C E Z q a G C W v Y i J J 9 G / F a 6 Y U 0 x N O J d S 0 A g a R Y X X 4 Y g k p N 2 7 y m G i U I 6 r V a E l K o U U B t e e s t V o e 2 w B X E N i 0 o B y s q U Q x y 7 S 4 1 5 x i U U L P Q h X L N v r g S w c 9 e q a e y L s J N B P + 9 v E n d O d d d / K G O l B m 7 n W s v H O u x k p s m J e J 1 v w M R i 0 C g O / i W l a S C u 8 B Q 6 K 8 v 5 l n 4 k P g x Z w R + C E S O s U D F v J F G h u X G n Z a g P X a W g 1 S g G m u I d / E D n 9 V K a S A U l A h o L A E a o A g 4 p 4 b 6 x t c y + O a b 3 / 0 B T 1 w 5 w y d / / t N G h 8 Z p N l x 9 / b c 6 I 2 A i e 3 7 D a 5 E n i n G K G v b 5 O W B c m k F q 5 E v a W p I P V N e 6 W K a g S D T l X U P h d I u v m 4 R i v y h m R y 9 / p W X n j w p t V W D m / P U N z J A P X b r 5 s k I X Y r Q 8 F 3 1 7 p 5 o n O P Z o P j 8 f p + 0 k k Z / k J 8 X Q P 1 D v v D 8 e k G m 6 3 N z d O x 4 4 3 Q z M 4 J u F G I q 5 1 o g E o m J g x r V m W 0 9 8 l n F W x n h 5 h j p Q 3 h p F J D T 6 e I T X W A + M 6 X g 5 p i / m 0 q n a H V 1 j S 5 d v E z H W b v p x L / t Z y 9 X o m H X S V p J X u R k A e D 6 K E k F d 2 t H Z g G D 0 + 6 h C d / t f O i D K C C Y f 6 H Z Y X a x j 8 9 + + 8 e X 6 I d P P c H b d 7 / 7 / R / p m a e f U p 0 d q R U U y h n m y t 3 k m S B e 2 z B 5 7 M 0 t f Q P A s m s t n Y O E Y J 7 D a B D p c o j S m V G q p N b 5 2 s K 1 V g 8 o p U v k k F f v y 5 T D v K s j G 8 r x g Z n N A I M 1 x a D J 1 E q a D 5 i s B a J s z / / l B f r p f / g J F z b U H b a V l R X q 8 3 n J M S i t S + y h A O U T U q 4 g 6 n J s T D t M L u S g k f U B M f F d E E q p y F s B g i Y e l U 5 q K I u b K z f p 8 C H 9 X D 5 b N L F c e e 5 X z 9 P E 9 A j T D A u U y x R 5 q s 9 d 5 + 6 k H z z 1 X U 6 u 9 9 5 7 n 9 K p N H 3 7 O 9 + i C x c + p M c e + w Z v T E a v x r n G A m l 6 y p M U C y U o 2 1 P t + J z y 3 c n / Z i t R K t l S F E t K m k w J h O v L p Q q N 9 p 6 i H r e P F 7 i R P p Z s L s s 7 H m d n p c 7 k R m D l w Q p J P m g A h M I R E k d a j k 9 O C D Y L V D Y q Q U t 7 Y t J E u 6 O e F F q I Z W z U 6 4 T l V t f I W x + F a P Q B d Y J u s s / G N D 5 T Q 5 H J A D q f g 5 + E q Z g q 8 R H S E 4 8 w a 1 1 T f p C N x R u L d O 7 u c 6 o E x + c o h y G m l M X C 5 + i U 7 m W y g 7 a 6 H g R Z Q B Q 9 C 4 T v i U w N K y B G P 6 v B C N F t i V i 4 8 l / + 6 3 + n / / m / / h u 5 H X 2 s z F j D 0 z H N L + y W O + q E e x J L J F m b q o / P C M o L W A a O x x 8 e o Z X o V S r a j C 9 O j d B y F T Y 6 O v y A v N 8 Y s F x / / C M W A f i R f G Z 3 I C y s 0 f a f A A o f Z W a F 5 h Q j Y y E 4 a p 2 n q Z s p 6 j u k 3 7 W w / K 9 r d P j b 5 p R D Y j F J / h n 1 u S L g 6 r / 6 y r / S 9 5 / + P m u Q a 8 8 n g e 9 h G u R L F y / R E 0 9 + 0 9 S k n w v z 8 z R 7 t D p G T w u I 9 q H d 0 y o g 5 8 g p 1 B s B j X r F 9 w C 1 u t h e z i Z V 2 q A y c / n 8 D n 2 T B i S X 0 + Q 7 X D X / Z U Y M z L e A t Z a W Y 5 + Q Q z F g B j e v M N 5 g a D o W v w a x 8 T n I x M 8 z 7 S f m c J j y 3 0 k u u 3 F N g 3 6 y S D x H J 4 8 d k s 9 Y j 1 I l x 9 x R d W 0 K s m k R D W 2 F V m e M z Z d Y v V D 1 H j f X 5 m l o z E 9 9 j q o y Q 3 K q 5 4 G o a c L X I n w 5 S q 4 + F / m P V o m Z j + X J P a D u L S C i B 2 X R z L z x e h B W A J a n k X U S E L 8 x 8 l 0 9 m F G C r 7 3 + B h X y O f r g w 7 9 y M h 8 7 d p Q r D t t m a K H i Y g J j Y 2 0 G g V w x T h 6 n u u 8 P I f K m p 6 j H v 1 M j L o Y / Z o R k r b B M m T x 9 V Z M Y W c t Q / 4 i H 3 b x M L o 9 E N O y D R O 6 a S J f f P c 5 T d c z g T y + + S U 8 + 9 j U e t r Q K 6 M Q V 0 6 e p Q d k u l J K B 8 a 7 Q S / I 7 s 8 / z U Q + N D 2 u / S + g i a + B r 9 O c A 7 9 1 w 0 y O 3 I W x b v S 7 c 4 X B q m U b 8 U m 4 k F i / A f O t G o T W N t J Z L u P U 3 5 k b e p + 0 q / u Y 3 v 6 O f / O S f 5 C N r 0 C w 5 8 D v h + m m 5 Y 4 2 A a 8 B 1 V X N f 1 S D u i S Y K 7 l k u l + n / A 5 B l Q x 4 X R Q + m A A A A A E l F T k S u Q m C C < / I m a g e > < / T o u r > < / T o u r s > < / V i s u a l i z a t i o n > 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9875577-3E18-4F9C-8C67-C55F696560A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87C8FD7-C044-4813-A4C6-2D25238113F7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360BDE30-165F-4A81-BCC7-677B8D55C48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23</vt:i4>
      </vt:variant>
    </vt:vector>
  </HeadingPairs>
  <TitlesOfParts>
    <vt:vector size="35" baseType="lpstr">
      <vt:lpstr>Отчет_прод</vt:lpstr>
      <vt:lpstr>Отчет_обор</vt:lpstr>
      <vt:lpstr>Отчет_чеки</vt:lpstr>
      <vt:lpstr>Контроль</vt:lpstr>
      <vt:lpstr>Матрица_like</vt:lpstr>
      <vt:lpstr>Матрица_оборач</vt:lpstr>
      <vt:lpstr>Контроль2</vt:lpstr>
      <vt:lpstr>Матрица_чеки</vt:lpstr>
      <vt:lpstr>Таблица</vt:lpstr>
      <vt:lpstr>Таблица2</vt:lpstr>
      <vt:lpstr>Таблица3</vt:lpstr>
      <vt:lpstr>Рентабельность</vt:lpstr>
      <vt:lpstr>база</vt:lpstr>
      <vt:lpstr>базаоб</vt:lpstr>
      <vt:lpstr>базач</vt:lpstr>
      <vt:lpstr>ВыбДат</vt:lpstr>
      <vt:lpstr>дата</vt:lpstr>
      <vt:lpstr>датаоб</vt:lpstr>
      <vt:lpstr>датач</vt:lpstr>
      <vt:lpstr>Таблица!делитель</vt:lpstr>
      <vt:lpstr>Таблица2!делитель</vt:lpstr>
      <vt:lpstr>Таблица3!делитель</vt:lpstr>
      <vt:lpstr>Детал</vt:lpstr>
      <vt:lpstr>ДеталТТ</vt:lpstr>
      <vt:lpstr>код</vt:lpstr>
      <vt:lpstr>кодоб</vt:lpstr>
      <vt:lpstr>кодч</vt:lpstr>
      <vt:lpstr>Рентабельность!названиеВ</vt:lpstr>
      <vt:lpstr>Таблица2!названиеВ</vt:lpstr>
      <vt:lpstr>Таблица3!названиеВ</vt:lpstr>
      <vt:lpstr>названиеВ</vt:lpstr>
      <vt:lpstr>названиеВП</vt:lpstr>
      <vt:lpstr>Таблица!размерность</vt:lpstr>
      <vt:lpstr>Таблица2!размерность</vt:lpstr>
      <vt:lpstr>Таблица3!размерность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Сладкова Татьяна Валерьевна</dc:creator>
  <cp:lastModifiedBy>Татьяна Валерьевна Сладкова</cp:lastModifiedBy>
  <dcterms:created xsi:type="dcterms:W3CDTF">2016-02-03T14:03:53Z</dcterms:created>
  <dcterms:modified xsi:type="dcterms:W3CDTF">2020-10-08T18:33:15Z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