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Lever\Desktop\Statistics_Project_1\"/>
    </mc:Choice>
  </mc:AlternateContent>
  <xr:revisionPtr revIDLastSave="0" documentId="13_ncr:40009_{FD8A021E-DE30-4308-8A88-7489FD76F874}" xr6:coauthVersionLast="46" xr6:coauthVersionMax="46" xr10:uidLastSave="{00000000-0000-0000-0000-000000000000}"/>
  <bookViews>
    <workbookView xWindow="-108" yWindow="-108" windowWidth="23256" windowHeight="12576"/>
  </bookViews>
  <sheets>
    <sheet name="Data--Hours_Exercise_per_Week_v" sheetId="1" r:id="rId1"/>
  </sheets>
  <calcPr calcId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" i="1"/>
  <c r="AO3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3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G5" i="1"/>
  <c r="AG9" i="1"/>
  <c r="AG13" i="1"/>
  <c r="AG17" i="1"/>
  <c r="AG21" i="1"/>
  <c r="AG25" i="1"/>
  <c r="AG29" i="1"/>
  <c r="AG33" i="1"/>
  <c r="AF5" i="1"/>
  <c r="AF7" i="1"/>
  <c r="AG7" i="1" s="1"/>
  <c r="AF9" i="1"/>
  <c r="AF11" i="1"/>
  <c r="AG11" i="1" s="1"/>
  <c r="AF13" i="1"/>
  <c r="AF15" i="1"/>
  <c r="AG15" i="1" s="1"/>
  <c r="AF17" i="1"/>
  <c r="AF19" i="1"/>
  <c r="AG19" i="1" s="1"/>
  <c r="AF21" i="1"/>
  <c r="AF23" i="1"/>
  <c r="AG23" i="1" s="1"/>
  <c r="AF25" i="1"/>
  <c r="AF27" i="1"/>
  <c r="AG27" i="1" s="1"/>
  <c r="AF29" i="1"/>
  <c r="AF31" i="1"/>
  <c r="AG31" i="1" s="1"/>
  <c r="AF33" i="1"/>
  <c r="AF35" i="1"/>
  <c r="AG35" i="1" s="1"/>
  <c r="AE36" i="1"/>
  <c r="AF36" i="1" s="1"/>
  <c r="AG36" i="1" s="1"/>
  <c r="AE35" i="1"/>
  <c r="AE34" i="1"/>
  <c r="AF34" i="1" s="1"/>
  <c r="AG34" i="1" s="1"/>
  <c r="AE33" i="1"/>
  <c r="AE32" i="1"/>
  <c r="AF32" i="1" s="1"/>
  <c r="AG32" i="1" s="1"/>
  <c r="AE31" i="1"/>
  <c r="AE30" i="1"/>
  <c r="AF30" i="1" s="1"/>
  <c r="AG30" i="1" s="1"/>
  <c r="AE29" i="1"/>
  <c r="AE28" i="1"/>
  <c r="AF28" i="1" s="1"/>
  <c r="AG28" i="1" s="1"/>
  <c r="AE27" i="1"/>
  <c r="AE26" i="1"/>
  <c r="AF26" i="1" s="1"/>
  <c r="AG26" i="1" s="1"/>
  <c r="AE25" i="1"/>
  <c r="AE24" i="1"/>
  <c r="AF24" i="1" s="1"/>
  <c r="AG24" i="1" s="1"/>
  <c r="AE23" i="1"/>
  <c r="AE22" i="1"/>
  <c r="AF22" i="1" s="1"/>
  <c r="AG22" i="1" s="1"/>
  <c r="AE21" i="1"/>
  <c r="AE20" i="1"/>
  <c r="AF20" i="1" s="1"/>
  <c r="AG20" i="1" s="1"/>
  <c r="AE19" i="1"/>
  <c r="AE18" i="1"/>
  <c r="AF18" i="1" s="1"/>
  <c r="AG18" i="1" s="1"/>
  <c r="AE17" i="1"/>
  <c r="AE16" i="1"/>
  <c r="AF16" i="1" s="1"/>
  <c r="AG16" i="1" s="1"/>
  <c r="AE15" i="1"/>
  <c r="AE14" i="1"/>
  <c r="AF14" i="1" s="1"/>
  <c r="AG14" i="1" s="1"/>
  <c r="AE13" i="1"/>
  <c r="AE12" i="1"/>
  <c r="AF12" i="1" s="1"/>
  <c r="AG12" i="1" s="1"/>
  <c r="AE11" i="1"/>
  <c r="AE10" i="1"/>
  <c r="AF10" i="1" s="1"/>
  <c r="AG10" i="1" s="1"/>
  <c r="AE9" i="1"/>
  <c r="AE8" i="1"/>
  <c r="AF8" i="1" s="1"/>
  <c r="AG8" i="1" s="1"/>
  <c r="AE7" i="1"/>
  <c r="AE6" i="1"/>
  <c r="AF6" i="1" s="1"/>
  <c r="AG6" i="1" s="1"/>
  <c r="AE5" i="1"/>
  <c r="AE4" i="1"/>
  <c r="AF4" i="1" s="1"/>
  <c r="AG4" i="1" s="1"/>
  <c r="AE3" i="1"/>
  <c r="AF3" i="1" s="1"/>
  <c r="AG3" i="1" s="1"/>
  <c r="U3" i="1"/>
  <c r="V3" i="1" s="1"/>
  <c r="W3" i="1" s="1"/>
  <c r="X3" i="1" s="1"/>
  <c r="O29" i="1"/>
  <c r="Q29" i="1" s="1"/>
  <c r="O24" i="1"/>
  <c r="Q24" i="1" s="1"/>
  <c r="O28" i="1"/>
  <c r="Q28" i="1" s="1"/>
  <c r="O27" i="1"/>
  <c r="O26" i="1"/>
  <c r="Q26" i="1" s="1"/>
  <c r="O25" i="1"/>
  <c r="Q25" i="1" s="1"/>
  <c r="O23" i="1"/>
  <c r="O22" i="1"/>
  <c r="O21" i="1"/>
  <c r="Q21" i="1" s="1"/>
  <c r="O20" i="1"/>
  <c r="Q20" i="1" s="1"/>
  <c r="O19" i="1"/>
  <c r="O18" i="1"/>
  <c r="O17" i="1"/>
  <c r="Q17" i="1" s="1"/>
  <c r="O16" i="1"/>
  <c r="Q16" i="1" s="1"/>
  <c r="O15" i="1"/>
  <c r="O14" i="1"/>
  <c r="O13" i="1"/>
  <c r="Q13" i="1" s="1"/>
  <c r="O12" i="1"/>
  <c r="Q12" i="1" s="1"/>
  <c r="O11" i="1"/>
  <c r="O10" i="1"/>
  <c r="O9" i="1"/>
  <c r="Q9" i="1" s="1"/>
  <c r="O8" i="1"/>
  <c r="Q8" i="1" s="1"/>
  <c r="O7" i="1"/>
  <c r="O6" i="1"/>
  <c r="O5" i="1"/>
  <c r="Q5" i="1" s="1"/>
  <c r="O4" i="1"/>
  <c r="Q4" i="1" s="1"/>
  <c r="O3" i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AW22" i="1"/>
  <c r="AV22" i="1"/>
  <c r="AU22" i="1"/>
  <c r="AT22" i="1"/>
  <c r="AS22" i="1"/>
  <c r="AR22" i="1"/>
  <c r="AW21" i="1"/>
  <c r="AV21" i="1"/>
  <c r="AS21" i="1"/>
  <c r="AR21" i="1"/>
  <c r="AU21" i="1"/>
  <c r="AW20" i="1"/>
  <c r="AV20" i="1"/>
  <c r="AU20" i="1"/>
  <c r="AT21" i="1"/>
  <c r="AT20" i="1"/>
  <c r="AS20" i="1"/>
  <c r="AR20" i="1"/>
  <c r="AW18" i="1"/>
  <c r="AV18" i="1"/>
  <c r="AU18" i="1"/>
  <c r="AT18" i="1"/>
  <c r="AS18" i="1"/>
  <c r="AR18" i="1"/>
  <c r="AW17" i="1"/>
  <c r="AV17" i="1"/>
  <c r="AU17" i="1"/>
  <c r="AT17" i="1"/>
  <c r="AS17" i="1"/>
  <c r="AR17" i="1"/>
  <c r="AW16" i="1"/>
  <c r="AV16" i="1"/>
  <c r="AU16" i="1"/>
  <c r="AT16" i="1"/>
  <c r="AS16" i="1"/>
  <c r="AR16" i="1"/>
  <c r="AR13" i="1"/>
  <c r="AR12" i="1"/>
  <c r="Q6" i="1" l="1"/>
  <c r="Q10" i="1"/>
  <c r="Q14" i="1"/>
  <c r="Q18" i="1"/>
  <c r="Q22" i="1"/>
  <c r="Q27" i="1"/>
  <c r="Q7" i="1"/>
  <c r="Q11" i="1"/>
  <c r="Q15" i="1"/>
  <c r="Q19" i="1"/>
  <c r="Q23" i="1"/>
  <c r="Q3" i="1"/>
  <c r="AI3" i="1"/>
  <c r="AH3" i="1"/>
  <c r="R3" i="1"/>
  <c r="S3" i="1" s="1"/>
  <c r="L3" i="1"/>
  <c r="M3" i="1" s="1"/>
</calcChain>
</file>

<file path=xl/sharedStrings.xml><?xml version="1.0" encoding="utf-8"?>
<sst xmlns="http://schemas.openxmlformats.org/spreadsheetml/2006/main" count="66" uniqueCount="34">
  <si>
    <t>Hours Exercise per Week</t>
  </si>
  <si>
    <t>F</t>
  </si>
  <si>
    <t>M</t>
  </si>
  <si>
    <t>NB</t>
  </si>
  <si>
    <t>Summary Statistics</t>
  </si>
  <si>
    <t>with Outliers</t>
  </si>
  <si>
    <t>without Outliers</t>
  </si>
  <si>
    <t>Mean</t>
  </si>
  <si>
    <t>Median</t>
  </si>
  <si>
    <t>Q1</t>
  </si>
  <si>
    <t>Min</t>
  </si>
  <si>
    <t>Q3</t>
  </si>
  <si>
    <t>Max</t>
  </si>
  <si>
    <t>IQR</t>
  </si>
  <si>
    <t>1.5 IQR</t>
  </si>
  <si>
    <t>Upper Fence</t>
  </si>
  <si>
    <t>Lower Fence</t>
  </si>
  <si>
    <t>n</t>
  </si>
  <si>
    <t>Outlier Indices</t>
  </si>
  <si>
    <t>35, 36, 37, 38</t>
  </si>
  <si>
    <t>27,</t>
  </si>
  <si>
    <t>-----</t>
  </si>
  <si>
    <t>Mode</t>
  </si>
  <si>
    <t>Frequency of Hours Exercise per Week for Female Individuals</t>
  </si>
  <si>
    <t>Frequency of Hours Exercise per Week for Male Individuals</t>
  </si>
  <si>
    <t>Range</t>
  </si>
  <si>
    <t>Standard Deviation</t>
  </si>
  <si>
    <t>Variance</t>
  </si>
  <si>
    <t>Skewness</t>
  </si>
  <si>
    <t>Deviations</t>
  </si>
  <si>
    <t>Average</t>
  </si>
  <si>
    <t>Deviations Cubed</t>
  </si>
  <si>
    <t>Sum of (Deviations Cubed)</t>
  </si>
  <si>
    <t>Sum of Deviations Cubed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</si>
</sst>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64" fontId="0" fillId="0" borderId="0" xfId="0" quotePrefix="1" applyNumberFormat="1"/>
    <xf numFmtId="164" fontId="0" fillId="36" borderId="0" xfId="0" applyNumberForma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C0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Hours Exercise per Week</a:t>
            </a:r>
          </a:p>
          <a:p>
            <a:pPr>
              <a:defRPr/>
            </a:pPr>
            <a:r>
              <a:rPr lang="en-US"/>
              <a:t>for Female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Frequency of Hours Exercise per Week for Female Individuals</c:v>
          </c:tx>
          <c:spPr>
            <a:solidFill>
              <a:srgbClr val="FC0CEB"/>
            </a:solidFill>
            <a:ln>
              <a:noFill/>
            </a:ln>
            <a:effectLst/>
          </c:spPr>
          <c:invertIfNegative val="0"/>
          <c:cat>
            <c:numRef>
              <c:f>'Data--Hours_Exercise_per_Week_v'!$E$3:$E$33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'Data--Hours_Exercise_per_Week_v'!$F$3:$F$33</c:f>
              <c:numCache>
                <c:formatCode>General</c:formatCode>
                <c:ptCount val="31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4-4D70-9FBC-20D14877A90E}"/>
            </c:ext>
          </c:extLst>
        </c:ser>
        <c:ser>
          <c:idx val="0"/>
          <c:order val="1"/>
          <c:tx>
            <c:v>Frequency of Hours Exercise per Week for Male Individuals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'Data--Hours_Exercise_per_Week_v'!$E$3:$E$33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'Data--Hours_Exercise_per_Week_v'!$G$3:$G$33</c:f>
              <c:numCache>
                <c:formatCode>General</c:formatCode>
                <c:ptCount val="31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10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4-4D70-9FBC-20D14877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998808"/>
        <c:axId val="537996840"/>
      </c:barChart>
      <c:catAx>
        <c:axId val="53799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96840"/>
        <c:crosses val="autoZero"/>
        <c:auto val="1"/>
        <c:lblAlgn val="ctr"/>
        <c:lblOffset val="100"/>
        <c:noMultiLvlLbl val="0"/>
      </c:catAx>
      <c:valAx>
        <c:axId val="5379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9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22860</xdr:colOff>
      <xdr:row>1</xdr:row>
      <xdr:rowOff>30480</xdr:rowOff>
    </xdr:from>
    <xdr:to>
      <xdr:col>57</xdr:col>
      <xdr:colOff>327660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54BFF-FFBD-4F79-A649-84A117CA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tabSelected="1" topLeftCell="C1" workbookViewId="0">
      <selection activeCell="C3" sqref="C3"/>
    </sheetView>
  </sheetViews>
  <sheetFormatPr defaultRowHeight="14.4" x14ac:dyDescent="0.3"/>
  <cols>
    <col min="1" max="2" width="3" bestFit="1" customWidth="1"/>
    <col min="3" max="3" width="3.44140625" bestFit="1" customWidth="1"/>
    <col min="27" max="28" width="3" bestFit="1" customWidth="1"/>
    <col min="29" max="29" width="3.44140625" bestFit="1" customWidth="1"/>
    <col min="43" max="43" width="7.109375" bestFit="1" customWidth="1"/>
    <col min="44" max="45" width="4.5546875" style="2" bestFit="1" customWidth="1"/>
    <col min="46" max="46" width="7.33203125" style="2" bestFit="1" customWidth="1"/>
    <col min="47" max="47" width="3.5546875" style="2" bestFit="1" customWidth="1"/>
    <col min="48" max="48" width="4.5546875" style="2" bestFit="1" customWidth="1"/>
    <col min="49" max="49" width="7.33203125" style="2" bestFit="1" customWidth="1"/>
  </cols>
  <sheetData>
    <row r="1" spans="1:49" x14ac:dyDescent="0.3">
      <c r="A1" s="1" t="s">
        <v>0</v>
      </c>
      <c r="B1" s="1"/>
      <c r="C1" s="1"/>
      <c r="AA1" s="1" t="s">
        <v>0</v>
      </c>
      <c r="AB1" s="1"/>
      <c r="AC1" s="1"/>
      <c r="AR1" t="s">
        <v>4</v>
      </c>
      <c r="AS1"/>
      <c r="AT1"/>
      <c r="AU1"/>
      <c r="AV1"/>
      <c r="AW1"/>
    </row>
    <row r="2" spans="1:49" x14ac:dyDescent="0.3">
      <c r="A2" t="s">
        <v>1</v>
      </c>
      <c r="B2" t="s">
        <v>2</v>
      </c>
      <c r="C2" t="s">
        <v>3</v>
      </c>
      <c r="E2" t="s">
        <v>0</v>
      </c>
      <c r="F2" t="s">
        <v>23</v>
      </c>
      <c r="G2" t="s">
        <v>24</v>
      </c>
      <c r="I2" t="s">
        <v>30</v>
      </c>
      <c r="J2" t="s">
        <v>29</v>
      </c>
      <c r="K2" t="s">
        <v>31</v>
      </c>
      <c r="L2" t="s">
        <v>32</v>
      </c>
      <c r="M2" t="s">
        <v>28</v>
      </c>
      <c r="O2" t="s">
        <v>30</v>
      </c>
      <c r="P2" t="s">
        <v>29</v>
      </c>
      <c r="Q2" t="s">
        <v>31</v>
      </c>
      <c r="R2" t="s">
        <v>32</v>
      </c>
      <c r="S2" t="s">
        <v>28</v>
      </c>
      <c r="U2" t="s">
        <v>30</v>
      </c>
      <c r="V2" t="s">
        <v>29</v>
      </c>
      <c r="W2" t="s">
        <v>31</v>
      </c>
      <c r="X2" t="s">
        <v>32</v>
      </c>
      <c r="Y2" t="s">
        <v>28</v>
      </c>
      <c r="AA2" t="s">
        <v>1</v>
      </c>
      <c r="AB2" t="s">
        <v>2</v>
      </c>
      <c r="AC2" t="s">
        <v>3</v>
      </c>
      <c r="AE2" t="s">
        <v>30</v>
      </c>
      <c r="AF2" t="s">
        <v>29</v>
      </c>
      <c r="AG2" t="s">
        <v>31</v>
      </c>
      <c r="AH2" t="s">
        <v>32</v>
      </c>
      <c r="AI2" t="s">
        <v>28</v>
      </c>
      <c r="AK2" t="s">
        <v>30</v>
      </c>
      <c r="AL2" t="s">
        <v>29</v>
      </c>
      <c r="AM2" t="s">
        <v>31</v>
      </c>
      <c r="AN2" t="s">
        <v>33</v>
      </c>
      <c r="AO2" t="s">
        <v>28</v>
      </c>
      <c r="AR2" s="1" t="s">
        <v>5</v>
      </c>
      <c r="AS2" s="1"/>
      <c r="AT2" s="1"/>
      <c r="AU2" s="1" t="s">
        <v>6</v>
      </c>
      <c r="AV2" s="1"/>
      <c r="AW2" s="1"/>
    </row>
    <row r="3" spans="1:49" x14ac:dyDescent="0.3">
      <c r="A3">
        <v>0</v>
      </c>
      <c r="B3">
        <v>0</v>
      </c>
      <c r="C3" s="5">
        <v>10</v>
      </c>
      <c r="E3">
        <v>0</v>
      </c>
      <c r="F3">
        <v>6</v>
      </c>
      <c r="G3">
        <v>5</v>
      </c>
      <c r="I3">
        <f>AVERAGE(A3:A40)</f>
        <v>4.4473684210526319</v>
      </c>
      <c r="J3">
        <f>A3-I3</f>
        <v>-4.4473684210526319</v>
      </c>
      <c r="K3">
        <f>J3^3</f>
        <v>-87.964881906983535</v>
      </c>
      <c r="L3">
        <f>SUM(K3:K40)</f>
        <v>16566.041551246541</v>
      </c>
      <c r="M3">
        <f>1/(COUNT(A3:A40)*_xlfn.STDEV.S(A3:A40)^3)*L3</f>
        <v>3.3329485581219793</v>
      </c>
      <c r="O3">
        <f>AVERAGE(B3:B29)</f>
        <v>4.2962962962962967</v>
      </c>
      <c r="P3">
        <f>B3-O3</f>
        <v>-4.2962962962962967</v>
      </c>
      <c r="Q3">
        <f>P3^3</f>
        <v>-79.301732459482835</v>
      </c>
      <c r="R3">
        <f>SUM(Q3:Q29)</f>
        <v>1084.7379972565154</v>
      </c>
      <c r="S3">
        <f>1/(COUNT(B3:B29)*AS21^3)*R3</f>
        <v>0.87402567624493588</v>
      </c>
      <c r="U3">
        <f>AVERAGE(C3)</f>
        <v>10</v>
      </c>
      <c r="V3">
        <f>C3-U3</f>
        <v>0</v>
      </c>
      <c r="W3">
        <f>V3^3</f>
        <v>0</v>
      </c>
      <c r="X3">
        <f>SUM(W3)</f>
        <v>0</v>
      </c>
      <c r="Y3" s="9" t="s">
        <v>21</v>
      </c>
      <c r="AA3" s="6">
        <v>0</v>
      </c>
      <c r="AB3" s="6">
        <v>0</v>
      </c>
      <c r="AC3" s="5">
        <v>10</v>
      </c>
      <c r="AE3">
        <f>AVERAGE(AA3:AA36)</f>
        <v>3.2058823529411766</v>
      </c>
      <c r="AF3">
        <f>AA3-AE3</f>
        <v>-3.2058823529411766</v>
      </c>
      <c r="AG3">
        <f>AF3^3</f>
        <v>-32.949038265825365</v>
      </c>
      <c r="AH3">
        <f>SUM(AG3:AG36)</f>
        <v>12.622837370242038</v>
      </c>
      <c r="AI3">
        <f>1/(COUNT(AA3:AA36)*AU21^3)*AH3</f>
        <v>3.6274965219637086E-2</v>
      </c>
      <c r="AK3">
        <f>AVERAGE(AB3:AB28)</f>
        <v>3.8846153846153846</v>
      </c>
      <c r="AL3">
        <f>AB3-AK3</f>
        <v>-3.8846153846153846</v>
      </c>
      <c r="AM3">
        <f>AL3^3</f>
        <v>-58.619765589440149</v>
      </c>
      <c r="AN3">
        <f>SUM(AM3:AM28)</f>
        <v>125.34319526627208</v>
      </c>
      <c r="AO3">
        <f>1/(COUNT(AB3:AB28)*AV21^3)*AN3</f>
        <v>0.19161496087246921</v>
      </c>
      <c r="AR3" t="s">
        <v>1</v>
      </c>
      <c r="AS3" t="s">
        <v>2</v>
      </c>
      <c r="AT3" t="s">
        <v>3</v>
      </c>
      <c r="AU3" t="s">
        <v>1</v>
      </c>
      <c r="AV3" t="s">
        <v>2</v>
      </c>
      <c r="AW3" t="s">
        <v>3</v>
      </c>
    </row>
    <row r="4" spans="1:49" x14ac:dyDescent="0.3">
      <c r="A4">
        <v>0</v>
      </c>
      <c r="B4">
        <v>0</v>
      </c>
      <c r="E4">
        <v>1</v>
      </c>
      <c r="F4">
        <v>2</v>
      </c>
      <c r="G4">
        <v>1</v>
      </c>
      <c r="I4">
        <f>AVERAGE(A3:A40)</f>
        <v>4.4473684210526319</v>
      </c>
      <c r="J4">
        <f>A4-I4</f>
        <v>-4.4473684210526319</v>
      </c>
      <c r="K4">
        <f t="shared" ref="K4:K40" si="0">J4^3</f>
        <v>-87.964881906983535</v>
      </c>
      <c r="O4">
        <f>AVERAGE(B3:B29)</f>
        <v>4.2962962962962967</v>
      </c>
      <c r="P4">
        <f t="shared" ref="P4:P29" si="1">B4-O4</f>
        <v>-4.2962962962962967</v>
      </c>
      <c r="Q4">
        <f t="shared" ref="Q4:Q29" si="2">P4^3</f>
        <v>-79.301732459482835</v>
      </c>
      <c r="AA4" s="6">
        <v>0</v>
      </c>
      <c r="AB4" s="6">
        <v>0</v>
      </c>
      <c r="AE4">
        <f>AVERAGE(AA3:AA36)</f>
        <v>3.2058823529411766</v>
      </c>
      <c r="AF4">
        <f t="shared" ref="AF4:AF36" si="3">AA4-AE4</f>
        <v>-3.2058823529411766</v>
      </c>
      <c r="AG4">
        <f t="shared" ref="AG4:AG36" si="4">AF4^3</f>
        <v>-32.949038265825365</v>
      </c>
      <c r="AK4">
        <f>AVERAGE(AB3:AB28)</f>
        <v>3.8846153846153846</v>
      </c>
      <c r="AL4">
        <f t="shared" ref="AL4:AL28" si="5">AB4-AK4</f>
        <v>-3.8846153846153846</v>
      </c>
      <c r="AM4">
        <f t="shared" ref="AM4:AM28" si="6">AL4^3</f>
        <v>-58.619765589440149</v>
      </c>
      <c r="AQ4" t="s">
        <v>17</v>
      </c>
      <c r="AR4">
        <v>38</v>
      </c>
      <c r="AS4">
        <v>27</v>
      </c>
      <c r="AT4">
        <v>1</v>
      </c>
      <c r="AU4">
        <v>34</v>
      </c>
      <c r="AV4">
        <v>26</v>
      </c>
      <c r="AW4">
        <v>1</v>
      </c>
    </row>
    <row r="5" spans="1:49" x14ac:dyDescent="0.3">
      <c r="A5">
        <v>0</v>
      </c>
      <c r="B5">
        <v>0</v>
      </c>
      <c r="E5">
        <v>2</v>
      </c>
      <c r="F5">
        <v>5</v>
      </c>
      <c r="G5">
        <v>4</v>
      </c>
      <c r="I5">
        <f>AVERAGE(A3:A40)</f>
        <v>4.4473684210526319</v>
      </c>
      <c r="J5">
        <f t="shared" ref="J5:J40" si="7">A5-I5</f>
        <v>-4.4473684210526319</v>
      </c>
      <c r="K5">
        <f t="shared" si="0"/>
        <v>-87.964881906983535</v>
      </c>
      <c r="O5">
        <f>AVERAGE(B3:B29)</f>
        <v>4.2962962962962967</v>
      </c>
      <c r="P5">
        <f t="shared" si="1"/>
        <v>-4.2962962962962967</v>
      </c>
      <c r="Q5">
        <f t="shared" si="2"/>
        <v>-79.301732459482835</v>
      </c>
      <c r="AA5" s="6">
        <v>0</v>
      </c>
      <c r="AB5" s="6">
        <v>0</v>
      </c>
      <c r="AE5">
        <f>AVERAGE(AA3:AA36)</f>
        <v>3.2058823529411766</v>
      </c>
      <c r="AF5">
        <f t="shared" si="3"/>
        <v>-3.2058823529411766</v>
      </c>
      <c r="AG5">
        <f t="shared" si="4"/>
        <v>-32.949038265825365</v>
      </c>
      <c r="AK5">
        <f>AVERAGE(AB3:AB28)</f>
        <v>3.8846153846153846</v>
      </c>
      <c r="AL5">
        <f t="shared" si="5"/>
        <v>-3.8846153846153846</v>
      </c>
      <c r="AM5">
        <f t="shared" si="6"/>
        <v>-58.619765589440149</v>
      </c>
      <c r="AQ5" t="s">
        <v>10</v>
      </c>
      <c r="AR5" s="2">
        <v>0</v>
      </c>
      <c r="AS5" s="2">
        <v>0</v>
      </c>
      <c r="AT5" s="2">
        <v>10</v>
      </c>
      <c r="AU5" s="2">
        <v>0</v>
      </c>
      <c r="AV5" s="2">
        <v>0</v>
      </c>
      <c r="AW5" s="2">
        <v>10</v>
      </c>
    </row>
    <row r="6" spans="1:49" x14ac:dyDescent="0.3">
      <c r="A6">
        <v>0</v>
      </c>
      <c r="B6">
        <v>0</v>
      </c>
      <c r="E6">
        <v>3</v>
      </c>
      <c r="F6">
        <v>5</v>
      </c>
      <c r="G6">
        <v>3</v>
      </c>
      <c r="I6">
        <f>AVERAGE(A3:A40)</f>
        <v>4.4473684210526319</v>
      </c>
      <c r="J6">
        <f t="shared" si="7"/>
        <v>-4.4473684210526319</v>
      </c>
      <c r="K6">
        <f t="shared" si="0"/>
        <v>-87.964881906983535</v>
      </c>
      <c r="O6">
        <f>AVERAGE(B3:B29)</f>
        <v>4.2962962962962967</v>
      </c>
      <c r="P6">
        <f t="shared" si="1"/>
        <v>-4.2962962962962967</v>
      </c>
      <c r="Q6">
        <f t="shared" si="2"/>
        <v>-79.301732459482835</v>
      </c>
      <c r="AA6" s="6">
        <v>0</v>
      </c>
      <c r="AB6" s="6">
        <v>0</v>
      </c>
      <c r="AE6">
        <f>AVERAGE(AA3:AA36)</f>
        <v>3.2058823529411766</v>
      </c>
      <c r="AF6">
        <f t="shared" si="3"/>
        <v>-3.2058823529411766</v>
      </c>
      <c r="AG6">
        <f t="shared" si="4"/>
        <v>-32.949038265825365</v>
      </c>
      <c r="AK6">
        <f>AVERAGE(AB3:AB28)</f>
        <v>3.8846153846153846</v>
      </c>
      <c r="AL6">
        <f t="shared" si="5"/>
        <v>-3.8846153846153846</v>
      </c>
      <c r="AM6">
        <f t="shared" si="6"/>
        <v>-58.619765589440149</v>
      </c>
      <c r="AQ6" t="s">
        <v>9</v>
      </c>
      <c r="AR6" s="2">
        <v>2</v>
      </c>
      <c r="AS6" s="2">
        <v>2</v>
      </c>
      <c r="AT6" s="2">
        <v>10</v>
      </c>
      <c r="AU6" s="2">
        <v>2</v>
      </c>
      <c r="AV6" s="2">
        <v>2</v>
      </c>
      <c r="AW6" s="2">
        <v>10</v>
      </c>
    </row>
    <row r="7" spans="1:49" x14ac:dyDescent="0.3">
      <c r="A7">
        <v>0</v>
      </c>
      <c r="B7">
        <v>0</v>
      </c>
      <c r="E7">
        <v>4</v>
      </c>
      <c r="F7">
        <v>4</v>
      </c>
      <c r="G7">
        <v>2</v>
      </c>
      <c r="I7">
        <f>AVERAGE(A3:A40)</f>
        <v>4.4473684210526319</v>
      </c>
      <c r="J7">
        <f t="shared" si="7"/>
        <v>-4.4473684210526319</v>
      </c>
      <c r="K7">
        <f t="shared" si="0"/>
        <v>-87.964881906983535</v>
      </c>
      <c r="O7">
        <f>AVERAGE(B3:B29)</f>
        <v>4.2962962962962967</v>
      </c>
      <c r="P7">
        <f t="shared" si="1"/>
        <v>-4.2962962962962967</v>
      </c>
      <c r="Q7">
        <f t="shared" si="2"/>
        <v>-79.301732459482835</v>
      </c>
      <c r="AA7" s="6">
        <v>0</v>
      </c>
      <c r="AB7" s="6">
        <v>0</v>
      </c>
      <c r="AE7">
        <f>AVERAGE(AA3:AA36)</f>
        <v>3.2058823529411766</v>
      </c>
      <c r="AF7">
        <f t="shared" si="3"/>
        <v>-3.2058823529411766</v>
      </c>
      <c r="AG7">
        <f t="shared" si="4"/>
        <v>-32.949038265825365</v>
      </c>
      <c r="AK7">
        <f>AVERAGE(AB3:AB28)</f>
        <v>3.8846153846153846</v>
      </c>
      <c r="AL7">
        <f t="shared" si="5"/>
        <v>-3.8846153846153846</v>
      </c>
      <c r="AM7">
        <f t="shared" si="6"/>
        <v>-58.619765589440149</v>
      </c>
      <c r="AQ7" t="s">
        <v>8</v>
      </c>
      <c r="AR7" s="2">
        <v>4</v>
      </c>
      <c r="AS7" s="2">
        <v>4</v>
      </c>
      <c r="AT7" s="2">
        <v>10</v>
      </c>
      <c r="AU7" s="2">
        <v>3</v>
      </c>
      <c r="AV7" s="2">
        <v>3.5</v>
      </c>
      <c r="AW7" s="2">
        <v>10</v>
      </c>
    </row>
    <row r="8" spans="1:49" x14ac:dyDescent="0.3">
      <c r="A8">
        <v>0</v>
      </c>
      <c r="B8">
        <v>1</v>
      </c>
      <c r="E8">
        <v>5</v>
      </c>
      <c r="F8">
        <v>9</v>
      </c>
      <c r="G8">
        <v>2</v>
      </c>
      <c r="I8">
        <f>AVERAGE(A3:A40)</f>
        <v>4.4473684210526319</v>
      </c>
      <c r="J8">
        <f t="shared" si="7"/>
        <v>-4.4473684210526319</v>
      </c>
      <c r="K8">
        <f t="shared" si="0"/>
        <v>-87.964881906983535</v>
      </c>
      <c r="O8">
        <f>AVERAGE(B3:B29)</f>
        <v>4.2962962962962967</v>
      </c>
      <c r="P8">
        <f t="shared" si="1"/>
        <v>-3.2962962962962967</v>
      </c>
      <c r="Q8">
        <f t="shared" si="2"/>
        <v>-35.816135751663886</v>
      </c>
      <c r="AA8" s="6">
        <v>0</v>
      </c>
      <c r="AB8" s="6">
        <v>1</v>
      </c>
      <c r="AE8">
        <f>AVERAGE(AA3:AA36)</f>
        <v>3.2058823529411766</v>
      </c>
      <c r="AF8">
        <f t="shared" si="3"/>
        <v>-3.2058823529411766</v>
      </c>
      <c r="AG8">
        <f t="shared" si="4"/>
        <v>-32.949038265825365</v>
      </c>
      <c r="AK8">
        <f>AVERAGE(AB3:AB28)</f>
        <v>3.8846153846153846</v>
      </c>
      <c r="AL8">
        <f t="shared" si="5"/>
        <v>-2.8846153846153846</v>
      </c>
      <c r="AM8">
        <f t="shared" si="6"/>
        <v>-24.0029016841147</v>
      </c>
      <c r="AQ8" t="s">
        <v>11</v>
      </c>
      <c r="AR8" s="2">
        <v>5</v>
      </c>
      <c r="AS8" s="2">
        <v>7</v>
      </c>
      <c r="AT8" s="2">
        <v>10</v>
      </c>
      <c r="AU8" s="2">
        <v>5</v>
      </c>
      <c r="AV8" s="2">
        <v>7</v>
      </c>
      <c r="AW8" s="2">
        <v>10</v>
      </c>
    </row>
    <row r="9" spans="1:49" x14ac:dyDescent="0.3">
      <c r="A9">
        <v>1</v>
      </c>
      <c r="B9" s="4">
        <v>2</v>
      </c>
      <c r="E9">
        <v>6</v>
      </c>
      <c r="F9">
        <v>1</v>
      </c>
      <c r="G9">
        <v>2</v>
      </c>
      <c r="I9">
        <f>AVERAGE(A3:A40)</f>
        <v>4.4473684210526319</v>
      </c>
      <c r="J9">
        <f t="shared" si="7"/>
        <v>-3.4473684210526319</v>
      </c>
      <c r="K9">
        <f t="shared" si="0"/>
        <v>-40.9697295524129</v>
      </c>
      <c r="O9">
        <f>AVERAGE(B3:B29)</f>
        <v>4.2962962962962967</v>
      </c>
      <c r="P9">
        <f t="shared" si="1"/>
        <v>-2.2962962962962967</v>
      </c>
      <c r="Q9">
        <f t="shared" si="2"/>
        <v>-12.108316821622726</v>
      </c>
      <c r="AA9" s="6">
        <v>1</v>
      </c>
      <c r="AB9" s="4">
        <v>2</v>
      </c>
      <c r="AE9">
        <f>AVERAGE(AA3:AA36)</f>
        <v>3.2058823529411766</v>
      </c>
      <c r="AF9">
        <f t="shared" si="3"/>
        <v>-2.2058823529411766</v>
      </c>
      <c r="AG9">
        <f t="shared" si="4"/>
        <v>-10.733640341949931</v>
      </c>
      <c r="AK9">
        <f>AVERAGE(AB3:AB28)</f>
        <v>3.8846153846153846</v>
      </c>
      <c r="AL9">
        <f t="shared" si="5"/>
        <v>-1.8846153846153846</v>
      </c>
      <c r="AM9">
        <f t="shared" si="6"/>
        <v>-6.6937300864815654</v>
      </c>
      <c r="AQ9" t="s">
        <v>12</v>
      </c>
      <c r="AR9" s="2">
        <v>30</v>
      </c>
      <c r="AS9" s="2">
        <v>15</v>
      </c>
      <c r="AT9" s="2">
        <v>10</v>
      </c>
      <c r="AU9" s="2">
        <v>8</v>
      </c>
      <c r="AV9" s="2">
        <v>10</v>
      </c>
      <c r="AW9" s="2">
        <v>10</v>
      </c>
    </row>
    <row r="10" spans="1:49" x14ac:dyDescent="0.3">
      <c r="A10">
        <v>1</v>
      </c>
      <c r="B10">
        <v>2</v>
      </c>
      <c r="E10">
        <v>7</v>
      </c>
      <c r="F10">
        <v>1</v>
      </c>
      <c r="G10">
        <v>5</v>
      </c>
      <c r="I10">
        <f>AVERAGE(A3:A40)</f>
        <v>4.4473684210526319</v>
      </c>
      <c r="J10">
        <f t="shared" si="7"/>
        <v>-3.4473684210526319</v>
      </c>
      <c r="K10">
        <f t="shared" si="0"/>
        <v>-40.9697295524129</v>
      </c>
      <c r="O10">
        <f>AVERAGE(B3:B29)</f>
        <v>4.2962962962962967</v>
      </c>
      <c r="P10">
        <f t="shared" si="1"/>
        <v>-2.2962962962962967</v>
      </c>
      <c r="Q10">
        <f t="shared" si="2"/>
        <v>-12.108316821622726</v>
      </c>
      <c r="AA10" s="6">
        <v>1</v>
      </c>
      <c r="AB10" s="6">
        <v>2</v>
      </c>
      <c r="AE10">
        <f>AVERAGE(AA3:AA36)</f>
        <v>3.2058823529411766</v>
      </c>
      <c r="AF10">
        <f t="shared" si="3"/>
        <v>-2.2058823529411766</v>
      </c>
      <c r="AG10">
        <f t="shared" si="4"/>
        <v>-10.733640341949931</v>
      </c>
      <c r="AK10">
        <f>AVERAGE(AB3:AB28)</f>
        <v>3.8846153846153846</v>
      </c>
      <c r="AL10">
        <f t="shared" si="5"/>
        <v>-1.8846153846153846</v>
      </c>
      <c r="AM10">
        <f t="shared" si="6"/>
        <v>-6.6937300864815654</v>
      </c>
      <c r="AQ10" t="s">
        <v>13</v>
      </c>
      <c r="AR10" s="2">
        <v>3</v>
      </c>
      <c r="AS10" s="2">
        <v>5</v>
      </c>
      <c r="AT10" s="2">
        <v>0</v>
      </c>
      <c r="AU10" s="2">
        <v>3</v>
      </c>
      <c r="AV10" s="2">
        <v>5</v>
      </c>
      <c r="AW10" s="2">
        <v>0</v>
      </c>
    </row>
    <row r="11" spans="1:49" x14ac:dyDescent="0.3">
      <c r="A11">
        <v>2</v>
      </c>
      <c r="B11">
        <v>2</v>
      </c>
      <c r="E11">
        <v>8</v>
      </c>
      <c r="F11">
        <v>1</v>
      </c>
      <c r="G11">
        <v>1</v>
      </c>
      <c r="I11">
        <f>AVERAGE(A3:A40)</f>
        <v>4.4473684210526319</v>
      </c>
      <c r="J11">
        <f t="shared" si="7"/>
        <v>-2.4473684210526319</v>
      </c>
      <c r="K11">
        <f t="shared" si="0"/>
        <v>-14.658787724158046</v>
      </c>
      <c r="O11">
        <f>AVERAGE(B3:B29)</f>
        <v>4.2962962962962967</v>
      </c>
      <c r="P11">
        <f t="shared" si="1"/>
        <v>-2.2962962962962967</v>
      </c>
      <c r="Q11">
        <f t="shared" si="2"/>
        <v>-12.108316821622726</v>
      </c>
      <c r="AA11" s="4">
        <v>2</v>
      </c>
      <c r="AB11" s="6">
        <v>2</v>
      </c>
      <c r="AE11">
        <f>AVERAGE(AA3:AA36)</f>
        <v>3.2058823529411766</v>
      </c>
      <c r="AF11">
        <f t="shared" si="3"/>
        <v>-1.2058823529411766</v>
      </c>
      <c r="AG11">
        <f t="shared" si="4"/>
        <v>-1.7535365357215558</v>
      </c>
      <c r="AK11">
        <f>AVERAGE(AB3:AB28)</f>
        <v>3.8846153846153846</v>
      </c>
      <c r="AL11">
        <f t="shared" si="5"/>
        <v>-1.8846153846153846</v>
      </c>
      <c r="AM11">
        <f t="shared" si="6"/>
        <v>-6.6937300864815654</v>
      </c>
      <c r="AQ11" t="s">
        <v>14</v>
      </c>
      <c r="AR11" s="2">
        <v>4.5</v>
      </c>
      <c r="AS11" s="2">
        <v>7.5</v>
      </c>
      <c r="AT11" s="2">
        <v>0</v>
      </c>
      <c r="AU11" s="8"/>
      <c r="AV11" s="8"/>
      <c r="AW11" s="8"/>
    </row>
    <row r="12" spans="1:49" x14ac:dyDescent="0.3">
      <c r="A12" s="4">
        <v>2</v>
      </c>
      <c r="B12">
        <v>2</v>
      </c>
      <c r="E12">
        <v>9</v>
      </c>
      <c r="I12">
        <f>AVERAGE(A3:A40)</f>
        <v>4.4473684210526319</v>
      </c>
      <c r="J12">
        <f t="shared" si="7"/>
        <v>-2.4473684210526319</v>
      </c>
      <c r="K12">
        <f t="shared" si="0"/>
        <v>-14.658787724158046</v>
      </c>
      <c r="O12">
        <f>AVERAGE(B3:B29)</f>
        <v>4.2962962962962967</v>
      </c>
      <c r="P12">
        <f t="shared" si="1"/>
        <v>-2.2962962962962967</v>
      </c>
      <c r="Q12">
        <f t="shared" si="2"/>
        <v>-12.108316821622726</v>
      </c>
      <c r="AA12" s="6">
        <v>2</v>
      </c>
      <c r="AB12" s="6">
        <v>2</v>
      </c>
      <c r="AE12">
        <f>AVERAGE(AA3:AA36)</f>
        <v>3.2058823529411766</v>
      </c>
      <c r="AF12">
        <f t="shared" si="3"/>
        <v>-1.2058823529411766</v>
      </c>
      <c r="AG12">
        <f t="shared" si="4"/>
        <v>-1.7535365357215558</v>
      </c>
      <c r="AK12">
        <f>AVERAGE(AB3:AB28)</f>
        <v>3.8846153846153846</v>
      </c>
      <c r="AL12">
        <f t="shared" si="5"/>
        <v>-1.8846153846153846</v>
      </c>
      <c r="AM12">
        <f t="shared" si="6"/>
        <v>-6.6937300864815654</v>
      </c>
      <c r="AQ12" t="s">
        <v>16</v>
      </c>
      <c r="AR12" s="2">
        <f>AR6-AR11</f>
        <v>-2.5</v>
      </c>
      <c r="AS12" s="2">
        <v>-5.5</v>
      </c>
      <c r="AT12" s="2">
        <v>10</v>
      </c>
      <c r="AU12" s="8"/>
      <c r="AV12" s="8"/>
      <c r="AW12" s="8"/>
    </row>
    <row r="13" spans="1:49" x14ac:dyDescent="0.3">
      <c r="A13">
        <v>2</v>
      </c>
      <c r="B13">
        <v>3</v>
      </c>
      <c r="E13">
        <v>10</v>
      </c>
      <c r="F13">
        <v>3</v>
      </c>
      <c r="G13">
        <v>1</v>
      </c>
      <c r="I13">
        <f>AVERAGE(A3:A40)</f>
        <v>4.4473684210526319</v>
      </c>
      <c r="J13">
        <f t="shared" si="7"/>
        <v>-2.4473684210526319</v>
      </c>
      <c r="K13">
        <f t="shared" si="0"/>
        <v>-14.658787724158046</v>
      </c>
      <c r="O13">
        <f>AVERAGE(B3:B29)</f>
        <v>4.2962962962962967</v>
      </c>
      <c r="P13">
        <f t="shared" si="1"/>
        <v>-1.2962962962962967</v>
      </c>
      <c r="Q13">
        <f t="shared" si="2"/>
        <v>-2.1782756693593477</v>
      </c>
      <c r="AA13" s="6">
        <v>2</v>
      </c>
      <c r="AB13" s="6">
        <v>3</v>
      </c>
      <c r="AE13">
        <f>AVERAGE(AA3:AA36)</f>
        <v>3.2058823529411766</v>
      </c>
      <c r="AF13">
        <f t="shared" si="3"/>
        <v>-1.2058823529411766</v>
      </c>
      <c r="AG13">
        <f t="shared" si="4"/>
        <v>-1.7535365357215558</v>
      </c>
      <c r="AK13">
        <f>AVERAGE(AB3:AB28)</f>
        <v>3.8846153846153846</v>
      </c>
      <c r="AL13">
        <f t="shared" si="5"/>
        <v>-0.88461538461538458</v>
      </c>
      <c r="AM13">
        <f t="shared" si="6"/>
        <v>-0.69225079654073729</v>
      </c>
      <c r="AQ13" t="s">
        <v>15</v>
      </c>
      <c r="AR13" s="2">
        <f>AR8+AR11</f>
        <v>9.5</v>
      </c>
      <c r="AS13" s="2">
        <v>14.5</v>
      </c>
      <c r="AT13" s="2">
        <v>10</v>
      </c>
      <c r="AU13" s="8"/>
      <c r="AV13" s="8"/>
      <c r="AW13" s="8"/>
    </row>
    <row r="14" spans="1:49" x14ac:dyDescent="0.3">
      <c r="A14">
        <v>2</v>
      </c>
      <c r="B14">
        <v>3</v>
      </c>
      <c r="E14">
        <v>11</v>
      </c>
      <c r="I14">
        <f>AVERAGE(A3:A40)</f>
        <v>4.4473684210526319</v>
      </c>
      <c r="J14">
        <f t="shared" si="7"/>
        <v>-2.4473684210526319</v>
      </c>
      <c r="K14">
        <f t="shared" si="0"/>
        <v>-14.658787724158046</v>
      </c>
      <c r="O14">
        <f>AVERAGE(B3:B29)</f>
        <v>4.2962962962962967</v>
      </c>
      <c r="P14">
        <f t="shared" si="1"/>
        <v>-1.2962962962962967</v>
      </c>
      <c r="Q14">
        <f t="shared" si="2"/>
        <v>-2.1782756693593477</v>
      </c>
      <c r="AA14" s="6">
        <v>2</v>
      </c>
      <c r="AB14" s="6">
        <v>3</v>
      </c>
      <c r="AE14">
        <f>AVERAGE(AA3:AA36)</f>
        <v>3.2058823529411766</v>
      </c>
      <c r="AF14">
        <f t="shared" si="3"/>
        <v>-1.2058823529411766</v>
      </c>
      <c r="AG14">
        <f t="shared" si="4"/>
        <v>-1.7535365357215558</v>
      </c>
      <c r="AK14">
        <f>AVERAGE(AB3:AB28)</f>
        <v>3.8846153846153846</v>
      </c>
      <c r="AL14">
        <f t="shared" si="5"/>
        <v>-0.88461538461538458</v>
      </c>
      <c r="AM14">
        <f t="shared" si="6"/>
        <v>-0.69225079654073729</v>
      </c>
      <c r="AQ14" t="s">
        <v>18</v>
      </c>
      <c r="AR14" s="2" t="s">
        <v>19</v>
      </c>
      <c r="AS14" s="7" t="s">
        <v>20</v>
      </c>
      <c r="AT14" s="7" t="s">
        <v>21</v>
      </c>
      <c r="AU14" s="8"/>
      <c r="AV14" s="8"/>
      <c r="AW14" s="8"/>
    </row>
    <row r="15" spans="1:49" x14ac:dyDescent="0.3">
      <c r="A15">
        <v>2</v>
      </c>
      <c r="B15">
        <v>3</v>
      </c>
      <c r="E15">
        <v>12</v>
      </c>
      <c r="I15">
        <f>AVERAGE(A3:A40)</f>
        <v>4.4473684210526319</v>
      </c>
      <c r="J15">
        <f t="shared" si="7"/>
        <v>-2.4473684210526319</v>
      </c>
      <c r="K15">
        <f t="shared" si="0"/>
        <v>-14.658787724158046</v>
      </c>
      <c r="O15">
        <f>AVERAGE(B3:B29)</f>
        <v>4.2962962962962967</v>
      </c>
      <c r="P15">
        <f t="shared" si="1"/>
        <v>-1.2962962962962967</v>
      </c>
      <c r="Q15">
        <f t="shared" si="2"/>
        <v>-2.1782756693593477</v>
      </c>
      <c r="AA15" s="6">
        <v>2</v>
      </c>
      <c r="AB15" s="5">
        <v>3</v>
      </c>
      <c r="AE15">
        <f>AVERAGE(AA3:AA36)</f>
        <v>3.2058823529411766</v>
      </c>
      <c r="AF15">
        <f t="shared" si="3"/>
        <v>-1.2058823529411766</v>
      </c>
      <c r="AG15">
        <f t="shared" si="4"/>
        <v>-1.7535365357215558</v>
      </c>
      <c r="AK15">
        <f>AVERAGE(AB3:AB28)</f>
        <v>3.8846153846153846</v>
      </c>
      <c r="AL15">
        <f t="shared" si="5"/>
        <v>-0.88461538461538458</v>
      </c>
      <c r="AM15">
        <f t="shared" si="6"/>
        <v>-0.69225079654073729</v>
      </c>
    </row>
    <row r="16" spans="1:49" x14ac:dyDescent="0.3">
      <c r="A16">
        <v>3</v>
      </c>
      <c r="B16" s="5">
        <v>4</v>
      </c>
      <c r="E16">
        <v>13</v>
      </c>
      <c r="I16">
        <f>AVERAGE(A3:A40)</f>
        <v>4.4473684210526319</v>
      </c>
      <c r="J16">
        <f t="shared" si="7"/>
        <v>-1.4473684210526319</v>
      </c>
      <c r="K16">
        <f t="shared" si="0"/>
        <v>-3.0320564222189836</v>
      </c>
      <c r="O16">
        <f>AVERAGE(B3:B29)</f>
        <v>4.2962962962962967</v>
      </c>
      <c r="P16">
        <f t="shared" si="1"/>
        <v>-0.29629629629629672</v>
      </c>
      <c r="Q16">
        <f t="shared" si="2"/>
        <v>-2.6012294873749033E-2</v>
      </c>
      <c r="AA16" s="6">
        <v>3</v>
      </c>
      <c r="AB16" s="5">
        <v>4</v>
      </c>
      <c r="AE16">
        <f>AVERAGE(AA3:AA36)</f>
        <v>3.2058823529411766</v>
      </c>
      <c r="AF16">
        <f t="shared" si="3"/>
        <v>-0.20588235294117663</v>
      </c>
      <c r="AG16">
        <f t="shared" si="4"/>
        <v>-8.726847140240199E-3</v>
      </c>
      <c r="AK16">
        <f>AVERAGE(AB3:AB28)</f>
        <v>3.8846153846153846</v>
      </c>
      <c r="AL16">
        <f t="shared" si="5"/>
        <v>0.11538461538461542</v>
      </c>
      <c r="AM16">
        <f t="shared" si="6"/>
        <v>1.5361857077833422E-3</v>
      </c>
      <c r="AQ16" t="s">
        <v>7</v>
      </c>
      <c r="AR16" s="2">
        <f>AVERAGE(A3:A40)</f>
        <v>4.4473684210526319</v>
      </c>
      <c r="AS16" s="2">
        <f>AVERAGE(B3:B29)</f>
        <v>4.2962962962962967</v>
      </c>
      <c r="AT16" s="2">
        <f>AVERAGE(C3)</f>
        <v>10</v>
      </c>
      <c r="AU16" s="2">
        <f>AVERAGE(AA3:AA36)</f>
        <v>3.2058823529411766</v>
      </c>
      <c r="AV16" s="2">
        <f>AVERAGE(AB3:AB28)</f>
        <v>3.8846153846153846</v>
      </c>
      <c r="AW16" s="2">
        <f>AVERAGE(AC3)</f>
        <v>10</v>
      </c>
    </row>
    <row r="17" spans="1:49" x14ac:dyDescent="0.3">
      <c r="A17">
        <v>3</v>
      </c>
      <c r="B17">
        <v>4</v>
      </c>
      <c r="E17">
        <v>14</v>
      </c>
      <c r="I17">
        <f>AVERAGE(A3:A40)</f>
        <v>4.4473684210526319</v>
      </c>
      <c r="J17">
        <f t="shared" si="7"/>
        <v>-1.4473684210526319</v>
      </c>
      <c r="K17">
        <f t="shared" si="0"/>
        <v>-3.0320564222189836</v>
      </c>
      <c r="O17">
        <f>AVERAGE(B3:B29)</f>
        <v>4.2962962962962967</v>
      </c>
      <c r="P17">
        <f t="shared" si="1"/>
        <v>-0.29629629629629672</v>
      </c>
      <c r="Q17">
        <f t="shared" si="2"/>
        <v>-2.6012294873749033E-2</v>
      </c>
      <c r="AA17" s="6">
        <v>3</v>
      </c>
      <c r="AB17" s="6">
        <v>4</v>
      </c>
      <c r="AE17">
        <f>AVERAGE(AA3:AA36)</f>
        <v>3.2058823529411766</v>
      </c>
      <c r="AF17">
        <f t="shared" si="3"/>
        <v>-0.20588235294117663</v>
      </c>
      <c r="AG17">
        <f t="shared" si="4"/>
        <v>-8.726847140240199E-3</v>
      </c>
      <c r="AK17">
        <f>AVERAGE(AB3:AB28)</f>
        <v>3.8846153846153846</v>
      </c>
      <c r="AL17">
        <f t="shared" si="5"/>
        <v>0.11538461538461542</v>
      </c>
      <c r="AM17">
        <f t="shared" si="6"/>
        <v>1.5361857077833422E-3</v>
      </c>
      <c r="AQ17" t="s">
        <v>8</v>
      </c>
      <c r="AR17" s="2">
        <f>MEDIAN(A3:A40)</f>
        <v>4</v>
      </c>
      <c r="AS17" s="2">
        <f>MEDIAN(B3:B29)</f>
        <v>4</v>
      </c>
      <c r="AT17" s="2">
        <f>MEDIAN(C3)</f>
        <v>10</v>
      </c>
      <c r="AU17" s="2">
        <f>MEDIAN(AA3:AA36)</f>
        <v>3</v>
      </c>
      <c r="AV17" s="2">
        <f>MEDIAN(AB3:AB28)</f>
        <v>3.5</v>
      </c>
      <c r="AW17" s="2">
        <f>MEDIAN(AC3)</f>
        <v>10</v>
      </c>
    </row>
    <row r="18" spans="1:49" x14ac:dyDescent="0.3">
      <c r="A18">
        <v>3</v>
      </c>
      <c r="B18">
        <v>5</v>
      </c>
      <c r="E18">
        <v>15</v>
      </c>
      <c r="G18">
        <v>1</v>
      </c>
      <c r="I18">
        <f>AVERAGE(A3:A40)</f>
        <v>4.4473684210526319</v>
      </c>
      <c r="J18">
        <f t="shared" si="7"/>
        <v>-1.4473684210526319</v>
      </c>
      <c r="K18">
        <f t="shared" si="0"/>
        <v>-3.0320564222189836</v>
      </c>
      <c r="O18">
        <f>AVERAGE(B3:B29)</f>
        <v>4.2962962962962967</v>
      </c>
      <c r="P18">
        <f t="shared" si="1"/>
        <v>0.70370370370370328</v>
      </c>
      <c r="Q18">
        <f t="shared" si="2"/>
        <v>0.34847330183406938</v>
      </c>
      <c r="AA18" s="6">
        <v>3</v>
      </c>
      <c r="AB18" s="6">
        <v>5</v>
      </c>
      <c r="AE18">
        <f>AVERAGE(AA3:AA36)</f>
        <v>3.2058823529411766</v>
      </c>
      <c r="AF18">
        <f t="shared" si="3"/>
        <v>-0.20588235294117663</v>
      </c>
      <c r="AG18">
        <f t="shared" si="4"/>
        <v>-8.726847140240199E-3</v>
      </c>
      <c r="AK18">
        <f>AVERAGE(AB3:AB28)</f>
        <v>3.8846153846153846</v>
      </c>
      <c r="AL18">
        <f t="shared" si="5"/>
        <v>1.1153846153846154</v>
      </c>
      <c r="AM18">
        <f t="shared" si="6"/>
        <v>1.3876308602639964</v>
      </c>
      <c r="AQ18" t="s">
        <v>22</v>
      </c>
      <c r="AR18" s="2">
        <f>MODE(A3:A40)</f>
        <v>5</v>
      </c>
      <c r="AS18" s="2">
        <f>MODE(B3:B29)</f>
        <v>0</v>
      </c>
      <c r="AT18" s="2" t="e">
        <f>MODE(C3)</f>
        <v>#N/A</v>
      </c>
      <c r="AU18" s="2">
        <f>MODE(AA3:AA36)</f>
        <v>5</v>
      </c>
      <c r="AV18" s="2">
        <f>MODE(AB3:AB28)</f>
        <v>0</v>
      </c>
      <c r="AW18" s="2" t="e">
        <f>MODE(AC3)</f>
        <v>#N/A</v>
      </c>
    </row>
    <row r="19" spans="1:49" x14ac:dyDescent="0.3">
      <c r="A19">
        <v>3</v>
      </c>
      <c r="B19">
        <v>5</v>
      </c>
      <c r="E19">
        <v>16</v>
      </c>
      <c r="I19">
        <f>AVERAGE(A3:A40)</f>
        <v>4.4473684210526319</v>
      </c>
      <c r="J19">
        <f t="shared" si="7"/>
        <v>-1.4473684210526319</v>
      </c>
      <c r="K19">
        <f t="shared" si="0"/>
        <v>-3.0320564222189836</v>
      </c>
      <c r="O19">
        <f>AVERAGE(B3:B29)</f>
        <v>4.2962962962962967</v>
      </c>
      <c r="P19">
        <f t="shared" si="1"/>
        <v>0.70370370370370328</v>
      </c>
      <c r="Q19">
        <f t="shared" si="2"/>
        <v>0.34847330183406938</v>
      </c>
      <c r="AA19" s="5">
        <v>3</v>
      </c>
      <c r="AB19" s="6">
        <v>5</v>
      </c>
      <c r="AE19">
        <f>AVERAGE(AA3:AA36)</f>
        <v>3.2058823529411766</v>
      </c>
      <c r="AF19">
        <f t="shared" si="3"/>
        <v>-0.20588235294117663</v>
      </c>
      <c r="AG19">
        <f t="shared" si="4"/>
        <v>-8.726847140240199E-3</v>
      </c>
      <c r="AK19">
        <f>AVERAGE(AB3:AB28)</f>
        <v>3.8846153846153846</v>
      </c>
      <c r="AL19">
        <f t="shared" si="5"/>
        <v>1.1153846153846154</v>
      </c>
      <c r="AM19">
        <f t="shared" si="6"/>
        <v>1.3876308602639964</v>
      </c>
    </row>
    <row r="20" spans="1:49" x14ac:dyDescent="0.3">
      <c r="A20">
        <v>3</v>
      </c>
      <c r="B20">
        <v>6</v>
      </c>
      <c r="E20">
        <v>17</v>
      </c>
      <c r="I20">
        <f>AVERAGE(A3:A40)</f>
        <v>4.4473684210526319</v>
      </c>
      <c r="J20">
        <f t="shared" si="7"/>
        <v>-1.4473684210526319</v>
      </c>
      <c r="K20">
        <f t="shared" si="0"/>
        <v>-3.0320564222189836</v>
      </c>
      <c r="O20">
        <f>AVERAGE(B3:B29)</f>
        <v>4.2962962962962967</v>
      </c>
      <c r="P20">
        <f t="shared" si="1"/>
        <v>1.7037037037037033</v>
      </c>
      <c r="Q20">
        <f t="shared" si="2"/>
        <v>4.9451811207641079</v>
      </c>
      <c r="AA20" s="5">
        <v>3</v>
      </c>
      <c r="AB20" s="6">
        <v>6</v>
      </c>
      <c r="AE20">
        <f>AVERAGE(AA3:AA36)</f>
        <v>3.2058823529411766</v>
      </c>
      <c r="AF20">
        <f t="shared" si="3"/>
        <v>-0.20588235294117663</v>
      </c>
      <c r="AG20">
        <f t="shared" si="4"/>
        <v>-8.726847140240199E-3</v>
      </c>
      <c r="AK20">
        <f>AVERAGE(AB3:AB28)</f>
        <v>3.8846153846153846</v>
      </c>
      <c r="AL20">
        <f t="shared" si="5"/>
        <v>2.1153846153846154</v>
      </c>
      <c r="AM20">
        <f t="shared" si="6"/>
        <v>9.4660332271279017</v>
      </c>
      <c r="AQ20" t="s">
        <v>25</v>
      </c>
      <c r="AR20" s="2">
        <f>MAX(A3:A40)-MIN(A3:A40)</f>
        <v>30</v>
      </c>
      <c r="AS20" s="2">
        <f>MAX(B3:B29)-MIN(B3:B29)</f>
        <v>15</v>
      </c>
      <c r="AT20" s="2">
        <f>MAX(C3)-MIN(C3)</f>
        <v>0</v>
      </c>
      <c r="AU20" s="2">
        <f>MAX(AA3:AA36)-MIN(AA3:AA36)</f>
        <v>8</v>
      </c>
      <c r="AV20" s="2">
        <f>MAX(AB3:AB28)-MIN(AB3:AB28)</f>
        <v>10</v>
      </c>
      <c r="AW20" s="2">
        <f>MAX(AC3)-MIN(AC3)</f>
        <v>0</v>
      </c>
    </row>
    <row r="21" spans="1:49" x14ac:dyDescent="0.3">
      <c r="A21" s="5">
        <v>4</v>
      </c>
      <c r="B21">
        <v>6</v>
      </c>
      <c r="E21">
        <v>18</v>
      </c>
      <c r="I21">
        <f>AVERAGE(A3:A40)</f>
        <v>4.4473684210526319</v>
      </c>
      <c r="J21">
        <f t="shared" si="7"/>
        <v>-0.44736842105263186</v>
      </c>
      <c r="K21">
        <f t="shared" si="0"/>
        <v>-8.9535646595713836E-2</v>
      </c>
      <c r="O21">
        <f>AVERAGE(B3:B29)</f>
        <v>4.2962962962962967</v>
      </c>
      <c r="P21">
        <f t="shared" si="1"/>
        <v>1.7037037037037033</v>
      </c>
      <c r="Q21">
        <f t="shared" si="2"/>
        <v>4.9451811207641079</v>
      </c>
      <c r="AA21" s="6">
        <v>4</v>
      </c>
      <c r="AB21" s="6">
        <v>6</v>
      </c>
      <c r="AE21">
        <f>AVERAGE(AA3:AA36)</f>
        <v>3.2058823529411766</v>
      </c>
      <c r="AF21">
        <f t="shared" si="3"/>
        <v>0.79411764705882337</v>
      </c>
      <c r="AG21">
        <f t="shared" si="4"/>
        <v>0.50078872379401551</v>
      </c>
      <c r="AK21">
        <f>AVERAGE(AB3:AB28)</f>
        <v>3.8846153846153846</v>
      </c>
      <c r="AL21">
        <f t="shared" si="5"/>
        <v>2.1153846153846154</v>
      </c>
      <c r="AM21">
        <f t="shared" si="6"/>
        <v>9.4660332271279017</v>
      </c>
      <c r="AQ21" t="s">
        <v>26</v>
      </c>
      <c r="AR21" s="2">
        <f>_xlfn.STDEV.S(A3:A40)</f>
        <v>5.0761624599747499</v>
      </c>
      <c r="AS21" s="2">
        <f>_xlfn.STDEV.S(B3:B29)</f>
        <v>3.5821653831040288</v>
      </c>
      <c r="AT21" s="2" t="e">
        <f>_xlfn.STDEV.S(C3)</f>
        <v>#DIV/0!</v>
      </c>
      <c r="AU21" s="2">
        <f>_xlfn.STDEV.S(AA3:AA36)</f>
        <v>2.1711526301288697</v>
      </c>
      <c r="AV21" s="2">
        <f>_xlfn.STDEV.S(AB3:AB28)</f>
        <v>2.9302139591084209</v>
      </c>
      <c r="AW21" s="2" t="e">
        <f>_xlfn.STDEV.S(AC3)</f>
        <v>#DIV/0!</v>
      </c>
    </row>
    <row r="22" spans="1:49" x14ac:dyDescent="0.3">
      <c r="A22" s="5">
        <v>4</v>
      </c>
      <c r="B22">
        <v>7</v>
      </c>
      <c r="E22">
        <v>19</v>
      </c>
      <c r="I22">
        <f>AVERAGE(A3:A40)</f>
        <v>4.4473684210526319</v>
      </c>
      <c r="J22">
        <f t="shared" si="7"/>
        <v>-0.44736842105263186</v>
      </c>
      <c r="K22">
        <f t="shared" si="0"/>
        <v>-8.9535646595713836E-2</v>
      </c>
      <c r="O22">
        <f>AVERAGE(B3:B29)</f>
        <v>4.2962962962962967</v>
      </c>
      <c r="P22">
        <f t="shared" si="1"/>
        <v>2.7037037037037033</v>
      </c>
      <c r="Q22">
        <f t="shared" si="2"/>
        <v>19.764111161916365</v>
      </c>
      <c r="AA22" s="6">
        <v>4</v>
      </c>
      <c r="AB22" s="3">
        <v>7</v>
      </c>
      <c r="AE22">
        <f>AVERAGE(AA3:AA36)</f>
        <v>3.2058823529411766</v>
      </c>
      <c r="AF22">
        <f t="shared" si="3"/>
        <v>0.79411764705882337</v>
      </c>
      <c r="AG22">
        <f t="shared" si="4"/>
        <v>0.50078872379401551</v>
      </c>
      <c r="AK22">
        <f>AVERAGE(AB3:AB28)</f>
        <v>3.8846153846153846</v>
      </c>
      <c r="AL22">
        <f t="shared" si="5"/>
        <v>3.1153846153846154</v>
      </c>
      <c r="AM22">
        <f t="shared" si="6"/>
        <v>30.2367432862995</v>
      </c>
      <c r="AQ22" t="s">
        <v>27</v>
      </c>
      <c r="AR22" s="2">
        <f>_xlfn.VAR.S(A3:A40)</f>
        <v>25.767425320056901</v>
      </c>
      <c r="AS22" s="2">
        <f>_xlfn.VAR.S(B3:B29)</f>
        <v>12.831908831908832</v>
      </c>
      <c r="AT22" s="2" t="e">
        <f>_xlfn.VAR.S(C3)</f>
        <v>#DIV/0!</v>
      </c>
      <c r="AU22" s="2">
        <f>_xlfn.VAR.S(AA3:AA36)</f>
        <v>4.713903743315508</v>
      </c>
      <c r="AV22" s="2">
        <f>_xlfn.VAR.S(AB3:AB28)</f>
        <v>8.5861538461538451</v>
      </c>
      <c r="AW22" s="2" t="e">
        <f>_xlfn.VAR.S(AC3)</f>
        <v>#DIV/0!</v>
      </c>
    </row>
    <row r="23" spans="1:49" x14ac:dyDescent="0.3">
      <c r="A23">
        <v>4</v>
      </c>
      <c r="B23" s="3">
        <v>7</v>
      </c>
      <c r="E23">
        <v>20</v>
      </c>
      <c r="I23">
        <f>AVERAGE(A3:A40)</f>
        <v>4.4473684210526319</v>
      </c>
      <c r="J23">
        <f t="shared" si="7"/>
        <v>-0.44736842105263186</v>
      </c>
      <c r="K23">
        <f t="shared" si="0"/>
        <v>-8.9535646595713836E-2</v>
      </c>
      <c r="O23">
        <f>AVERAGE(B3:B29)</f>
        <v>4.2962962962962967</v>
      </c>
      <c r="P23">
        <f t="shared" si="1"/>
        <v>2.7037037037037033</v>
      </c>
      <c r="Q23">
        <f t="shared" si="2"/>
        <v>19.764111161916365</v>
      </c>
      <c r="AA23" s="6">
        <v>4</v>
      </c>
      <c r="AB23" s="6">
        <v>7</v>
      </c>
      <c r="AE23">
        <f>AVERAGE(AA3:AA36)</f>
        <v>3.2058823529411766</v>
      </c>
      <c r="AF23">
        <f t="shared" si="3"/>
        <v>0.79411764705882337</v>
      </c>
      <c r="AG23">
        <f t="shared" si="4"/>
        <v>0.50078872379401551</v>
      </c>
      <c r="AK23">
        <f>AVERAGE(AB3:AB28)</f>
        <v>3.8846153846153846</v>
      </c>
      <c r="AL23">
        <f t="shared" si="5"/>
        <v>3.1153846153846154</v>
      </c>
      <c r="AM23">
        <f t="shared" si="6"/>
        <v>30.2367432862995</v>
      </c>
    </row>
    <row r="24" spans="1:49" x14ac:dyDescent="0.3">
      <c r="A24">
        <v>4</v>
      </c>
      <c r="B24">
        <v>7</v>
      </c>
      <c r="E24">
        <v>21</v>
      </c>
      <c r="I24">
        <f>AVERAGE(A3:A40)</f>
        <v>4.4473684210526319</v>
      </c>
      <c r="J24">
        <f t="shared" si="7"/>
        <v>-0.44736842105263186</v>
      </c>
      <c r="K24">
        <f t="shared" si="0"/>
        <v>-8.9535646595713836E-2</v>
      </c>
      <c r="O24">
        <f>AVERAGE(B3:B29)</f>
        <v>4.2962962962962967</v>
      </c>
      <c r="P24">
        <f t="shared" si="1"/>
        <v>2.7037037037037033</v>
      </c>
      <c r="Q24">
        <f t="shared" si="2"/>
        <v>19.764111161916365</v>
      </c>
      <c r="AA24" s="6">
        <v>4</v>
      </c>
      <c r="AB24" s="6">
        <v>7</v>
      </c>
      <c r="AE24">
        <f>AVERAGE(AA3:AA36)</f>
        <v>3.2058823529411766</v>
      </c>
      <c r="AF24">
        <f t="shared" si="3"/>
        <v>0.79411764705882337</v>
      </c>
      <c r="AG24">
        <f t="shared" si="4"/>
        <v>0.50078872379401551</v>
      </c>
      <c r="AK24">
        <f>AVERAGE(AB3:AB28)</f>
        <v>3.8846153846153846</v>
      </c>
      <c r="AL24">
        <f t="shared" si="5"/>
        <v>3.1153846153846154</v>
      </c>
      <c r="AM24">
        <f t="shared" si="6"/>
        <v>30.2367432862995</v>
      </c>
    </row>
    <row r="25" spans="1:49" x14ac:dyDescent="0.3">
      <c r="A25">
        <v>5</v>
      </c>
      <c r="B25">
        <v>7</v>
      </c>
      <c r="E25">
        <v>22</v>
      </c>
      <c r="I25">
        <f>AVERAGE(A3:A40)</f>
        <v>4.4473684210526319</v>
      </c>
      <c r="J25">
        <f t="shared" si="7"/>
        <v>0.55263157894736814</v>
      </c>
      <c r="K25">
        <f t="shared" si="0"/>
        <v>0.16877460271176531</v>
      </c>
      <c r="O25">
        <f>AVERAGE(B3:B29)</f>
        <v>4.2962962962962967</v>
      </c>
      <c r="P25">
        <f t="shared" si="1"/>
        <v>2.7037037037037033</v>
      </c>
      <c r="Q25">
        <f t="shared" si="2"/>
        <v>19.764111161916365</v>
      </c>
      <c r="AA25" s="6">
        <v>5</v>
      </c>
      <c r="AB25" s="6">
        <v>7</v>
      </c>
      <c r="AE25">
        <f>AVERAGE(AA3:AA36)</f>
        <v>3.2058823529411766</v>
      </c>
      <c r="AF25">
        <f t="shared" si="3"/>
        <v>1.7941176470588234</v>
      </c>
      <c r="AG25">
        <f t="shared" si="4"/>
        <v>5.775010177081211</v>
      </c>
      <c r="AK25">
        <f>AVERAGE(AB3:AB28)</f>
        <v>3.8846153846153846</v>
      </c>
      <c r="AL25">
        <f t="shared" si="5"/>
        <v>3.1153846153846154</v>
      </c>
      <c r="AM25">
        <f t="shared" si="6"/>
        <v>30.2367432862995</v>
      </c>
    </row>
    <row r="26" spans="1:49" x14ac:dyDescent="0.3">
      <c r="A26">
        <v>5</v>
      </c>
      <c r="B26">
        <v>7</v>
      </c>
      <c r="E26">
        <v>23</v>
      </c>
      <c r="I26">
        <f>AVERAGE(A3:A40)</f>
        <v>4.4473684210526319</v>
      </c>
      <c r="J26">
        <f t="shared" si="7"/>
        <v>0.55263157894736814</v>
      </c>
      <c r="K26">
        <f t="shared" si="0"/>
        <v>0.16877460271176531</v>
      </c>
      <c r="O26">
        <f>AVERAGE(B3:B29)</f>
        <v>4.2962962962962967</v>
      </c>
      <c r="P26">
        <f t="shared" si="1"/>
        <v>2.7037037037037033</v>
      </c>
      <c r="Q26">
        <f t="shared" si="2"/>
        <v>19.764111161916365</v>
      </c>
      <c r="AA26" s="6">
        <v>5</v>
      </c>
      <c r="AB26" s="6">
        <v>7</v>
      </c>
      <c r="AE26">
        <f>AVERAGE(AA3:AA36)</f>
        <v>3.2058823529411766</v>
      </c>
      <c r="AF26">
        <f t="shared" si="3"/>
        <v>1.7941176470588234</v>
      </c>
      <c r="AG26">
        <f t="shared" si="4"/>
        <v>5.775010177081211</v>
      </c>
      <c r="AK26">
        <f>AVERAGE(AB3:AB28)</f>
        <v>3.8846153846153846</v>
      </c>
      <c r="AL26">
        <f t="shared" si="5"/>
        <v>3.1153846153846154</v>
      </c>
      <c r="AM26">
        <f t="shared" si="6"/>
        <v>30.2367432862995</v>
      </c>
    </row>
    <row r="27" spans="1:49" x14ac:dyDescent="0.3">
      <c r="A27">
        <v>5</v>
      </c>
      <c r="B27">
        <v>8</v>
      </c>
      <c r="E27">
        <v>24</v>
      </c>
      <c r="I27">
        <f>AVERAGE(A3:A40)</f>
        <v>4.4473684210526319</v>
      </c>
      <c r="J27">
        <f t="shared" si="7"/>
        <v>0.55263157894736814</v>
      </c>
      <c r="K27">
        <f t="shared" si="0"/>
        <v>0.16877460271176531</v>
      </c>
      <c r="O27">
        <f>AVERAGE(B3:B29)</f>
        <v>4.2962962962962967</v>
      </c>
      <c r="P27">
        <f t="shared" si="1"/>
        <v>3.7037037037037033</v>
      </c>
      <c r="Q27">
        <f t="shared" si="2"/>
        <v>50.805263425290846</v>
      </c>
      <c r="AA27" s="6">
        <v>5</v>
      </c>
      <c r="AB27" s="6">
        <v>8</v>
      </c>
      <c r="AE27">
        <f>AVERAGE(AA3:AA36)</f>
        <v>3.2058823529411766</v>
      </c>
      <c r="AF27">
        <f t="shared" si="3"/>
        <v>1.7941176470588234</v>
      </c>
      <c r="AG27">
        <f t="shared" si="4"/>
        <v>5.775010177081211</v>
      </c>
      <c r="AK27">
        <f>AVERAGE(AB3:AB28)</f>
        <v>3.8846153846153846</v>
      </c>
      <c r="AL27">
        <f t="shared" si="5"/>
        <v>4.115384615384615</v>
      </c>
      <c r="AM27">
        <f t="shared" si="6"/>
        <v>69.699761037778771</v>
      </c>
    </row>
    <row r="28" spans="1:49" x14ac:dyDescent="0.3">
      <c r="A28">
        <v>5</v>
      </c>
      <c r="B28">
        <v>10</v>
      </c>
      <c r="E28">
        <v>25</v>
      </c>
      <c r="I28">
        <f>AVERAGE(A3:A40)</f>
        <v>4.4473684210526319</v>
      </c>
      <c r="J28">
        <f t="shared" si="7"/>
        <v>0.55263157894736814</v>
      </c>
      <c r="K28">
        <f t="shared" si="0"/>
        <v>0.16877460271176531</v>
      </c>
      <c r="O28">
        <f>AVERAGE(B3:B29)</f>
        <v>4.2962962962962967</v>
      </c>
      <c r="P28">
        <f t="shared" si="1"/>
        <v>5.7037037037037033</v>
      </c>
      <c r="Q28">
        <f t="shared" si="2"/>
        <v>185.55423461870646</v>
      </c>
      <c r="AA28" s="3">
        <v>5</v>
      </c>
      <c r="AB28" s="6">
        <v>10</v>
      </c>
      <c r="AE28">
        <f>AVERAGE(AA3:AA36)</f>
        <v>3.2058823529411766</v>
      </c>
      <c r="AF28">
        <f t="shared" si="3"/>
        <v>1.7941176470588234</v>
      </c>
      <c r="AG28">
        <f t="shared" si="4"/>
        <v>5.775010177081211</v>
      </c>
      <c r="AK28">
        <f>AVERAGE(AB3:AB28)</f>
        <v>3.8846153846153846</v>
      </c>
      <c r="AL28">
        <f t="shared" si="5"/>
        <v>6.115384615384615</v>
      </c>
      <c r="AM28">
        <f t="shared" si="6"/>
        <v>228.70271961766039</v>
      </c>
    </row>
    <row r="29" spans="1:49" x14ac:dyDescent="0.3">
      <c r="A29">
        <v>5</v>
      </c>
      <c r="B29">
        <v>15</v>
      </c>
      <c r="E29">
        <v>26</v>
      </c>
      <c r="I29">
        <f>AVERAGE(A3:A40)</f>
        <v>4.4473684210526319</v>
      </c>
      <c r="J29">
        <f t="shared" si="7"/>
        <v>0.55263157894736814</v>
      </c>
      <c r="K29">
        <f t="shared" si="0"/>
        <v>0.16877460271176531</v>
      </c>
      <c r="O29">
        <f>AVERAGE(B3:B29)</f>
        <v>4.2962962962962967</v>
      </c>
      <c r="P29">
        <f t="shared" si="1"/>
        <v>10.703703703703702</v>
      </c>
      <c r="Q29">
        <f t="shared" si="2"/>
        <v>1226.3155514911341</v>
      </c>
      <c r="AA29" s="6">
        <v>5</v>
      </c>
      <c r="AB29" s="6"/>
      <c r="AE29">
        <f>AVERAGE(AA3:AA36)</f>
        <v>3.2058823529411766</v>
      </c>
      <c r="AF29">
        <f t="shared" si="3"/>
        <v>1.7941176470588234</v>
      </c>
      <c r="AG29">
        <f t="shared" si="4"/>
        <v>5.775010177081211</v>
      </c>
    </row>
    <row r="30" spans="1:49" x14ac:dyDescent="0.3">
      <c r="A30">
        <v>5</v>
      </c>
      <c r="E30">
        <v>27</v>
      </c>
      <c r="I30">
        <f>AVERAGE(A3:A40)</f>
        <v>4.4473684210526319</v>
      </c>
      <c r="J30">
        <f t="shared" si="7"/>
        <v>0.55263157894736814</v>
      </c>
      <c r="K30">
        <f t="shared" si="0"/>
        <v>0.16877460271176531</v>
      </c>
      <c r="AA30" s="6">
        <v>5</v>
      </c>
      <c r="AB30" s="6"/>
      <c r="AE30">
        <f>AVERAGE(AA3:AA36)</f>
        <v>3.2058823529411766</v>
      </c>
      <c r="AF30">
        <f t="shared" si="3"/>
        <v>1.7941176470588234</v>
      </c>
      <c r="AG30">
        <f t="shared" si="4"/>
        <v>5.775010177081211</v>
      </c>
    </row>
    <row r="31" spans="1:49" x14ac:dyDescent="0.3">
      <c r="A31" s="3">
        <v>5</v>
      </c>
      <c r="E31">
        <v>28</v>
      </c>
      <c r="I31">
        <f>AVERAGE(A3:A40)</f>
        <v>4.4473684210526319</v>
      </c>
      <c r="J31">
        <f t="shared" si="7"/>
        <v>0.55263157894736814</v>
      </c>
      <c r="K31">
        <f t="shared" si="0"/>
        <v>0.16877460271176531</v>
      </c>
      <c r="AA31" s="6">
        <v>5</v>
      </c>
      <c r="AB31" s="6"/>
      <c r="AE31">
        <f>AVERAGE(AA3:AA36)</f>
        <v>3.2058823529411766</v>
      </c>
      <c r="AF31">
        <f t="shared" si="3"/>
        <v>1.7941176470588234</v>
      </c>
      <c r="AG31">
        <f t="shared" si="4"/>
        <v>5.775010177081211</v>
      </c>
    </row>
    <row r="32" spans="1:49" x14ac:dyDescent="0.3">
      <c r="A32" s="6">
        <v>5</v>
      </c>
      <c r="E32">
        <v>29</v>
      </c>
      <c r="I32">
        <f>AVERAGE(A3:A40)</f>
        <v>4.4473684210526319</v>
      </c>
      <c r="J32">
        <f t="shared" si="7"/>
        <v>0.55263157894736814</v>
      </c>
      <c r="K32">
        <f t="shared" si="0"/>
        <v>0.16877460271176531</v>
      </c>
      <c r="AA32" s="6">
        <v>5</v>
      </c>
      <c r="AB32" s="6"/>
      <c r="AE32">
        <f>AVERAGE(AA3:AA36)</f>
        <v>3.2058823529411766</v>
      </c>
      <c r="AF32">
        <f t="shared" si="3"/>
        <v>1.7941176470588234</v>
      </c>
      <c r="AG32">
        <f t="shared" si="4"/>
        <v>5.775010177081211</v>
      </c>
    </row>
    <row r="33" spans="1:33" x14ac:dyDescent="0.3">
      <c r="A33">
        <v>5</v>
      </c>
      <c r="E33">
        <v>30</v>
      </c>
      <c r="F33">
        <v>1</v>
      </c>
      <c r="I33">
        <f>AVERAGE(A3:A40)</f>
        <v>4.4473684210526319</v>
      </c>
      <c r="J33">
        <f t="shared" si="7"/>
        <v>0.55263157894736814</v>
      </c>
      <c r="K33">
        <f t="shared" si="0"/>
        <v>0.16877460271176531</v>
      </c>
      <c r="AA33" s="6">
        <v>5</v>
      </c>
      <c r="AB33" s="6"/>
      <c r="AE33">
        <f>AVERAGE(AA3:AA36)</f>
        <v>3.2058823529411766</v>
      </c>
      <c r="AF33">
        <f t="shared" si="3"/>
        <v>1.7941176470588234</v>
      </c>
      <c r="AG33">
        <f t="shared" si="4"/>
        <v>5.775010177081211</v>
      </c>
    </row>
    <row r="34" spans="1:33" x14ac:dyDescent="0.3">
      <c r="A34">
        <v>6</v>
      </c>
      <c r="I34">
        <f>AVERAGE(A3:A40)</f>
        <v>4.4473684210526319</v>
      </c>
      <c r="J34">
        <f t="shared" si="7"/>
        <v>1.5526315789473681</v>
      </c>
      <c r="K34">
        <f t="shared" si="0"/>
        <v>3.7428743257034531</v>
      </c>
      <c r="AA34" s="6">
        <v>6</v>
      </c>
      <c r="AB34" s="6"/>
      <c r="AE34">
        <f>AVERAGE(AA3:AA36)</f>
        <v>3.2058823529411766</v>
      </c>
      <c r="AF34">
        <f t="shared" si="3"/>
        <v>2.7941176470588234</v>
      </c>
      <c r="AG34">
        <f t="shared" si="4"/>
        <v>21.813937512721349</v>
      </c>
    </row>
    <row r="35" spans="1:33" x14ac:dyDescent="0.3">
      <c r="A35">
        <v>7</v>
      </c>
      <c r="I35">
        <f>AVERAGE(A3:A40)</f>
        <v>4.4473684210526319</v>
      </c>
      <c r="J35">
        <f t="shared" si="7"/>
        <v>2.5526315789473681</v>
      </c>
      <c r="K35">
        <f t="shared" si="0"/>
        <v>16.632763522379349</v>
      </c>
      <c r="AA35" s="6">
        <v>7</v>
      </c>
      <c r="AB35" s="6"/>
      <c r="AE35">
        <f>AVERAGE(AA3:AA36)</f>
        <v>3.2058823529411766</v>
      </c>
      <c r="AF35">
        <f t="shared" si="3"/>
        <v>3.7941176470588234</v>
      </c>
      <c r="AG35">
        <f t="shared" si="4"/>
        <v>54.617570730714419</v>
      </c>
    </row>
    <row r="36" spans="1:33" x14ac:dyDescent="0.3">
      <c r="A36">
        <v>8</v>
      </c>
      <c r="I36">
        <f>AVERAGE(A3:A40)</f>
        <v>4.4473684210526319</v>
      </c>
      <c r="J36">
        <f t="shared" si="7"/>
        <v>3.5526315789473681</v>
      </c>
      <c r="K36">
        <f t="shared" si="0"/>
        <v>44.838442192739457</v>
      </c>
      <c r="AA36" s="6">
        <v>8</v>
      </c>
      <c r="AB36" s="6"/>
      <c r="AE36">
        <f>AVERAGE(AA3:AA36)</f>
        <v>3.2058823529411766</v>
      </c>
      <c r="AF36">
        <f t="shared" si="3"/>
        <v>4.7941176470588234</v>
      </c>
      <c r="AG36">
        <f t="shared" si="4"/>
        <v>110.18590983106044</v>
      </c>
    </row>
    <row r="37" spans="1:33" x14ac:dyDescent="0.3">
      <c r="A37">
        <v>10</v>
      </c>
      <c r="I37">
        <f>AVERAGE(A3:A40)</f>
        <v>4.4473684210526319</v>
      </c>
      <c r="J37">
        <f t="shared" si="7"/>
        <v>5.5526315789473681</v>
      </c>
      <c r="K37">
        <f t="shared" si="0"/>
        <v>171.19716795451228</v>
      </c>
      <c r="AA37" s="6"/>
      <c r="AB37" s="6"/>
    </row>
    <row r="38" spans="1:33" x14ac:dyDescent="0.3">
      <c r="A38">
        <v>10</v>
      </c>
      <c r="I38">
        <f>AVERAGE(A3:A40)</f>
        <v>4.4473684210526319</v>
      </c>
      <c r="J38">
        <f t="shared" si="7"/>
        <v>5.5526315789473681</v>
      </c>
      <c r="K38">
        <f t="shared" si="0"/>
        <v>171.19716795451228</v>
      </c>
      <c r="AA38" s="6"/>
      <c r="AB38" s="6"/>
    </row>
    <row r="39" spans="1:33" x14ac:dyDescent="0.3">
      <c r="A39">
        <v>10</v>
      </c>
      <c r="I39">
        <f>AVERAGE(A3:A40)</f>
        <v>4.4473684210526319</v>
      </c>
      <c r="J39">
        <f t="shared" si="7"/>
        <v>5.5526315789473681</v>
      </c>
      <c r="K39">
        <f t="shared" si="0"/>
        <v>171.19716795451228</v>
      </c>
      <c r="AA39" s="6"/>
      <c r="AB39" s="6"/>
    </row>
    <row r="40" spans="1:33" x14ac:dyDescent="0.3">
      <c r="A40">
        <v>30</v>
      </c>
      <c r="I40">
        <f>AVERAGE(A3:A40)</f>
        <v>4.4473684210526319</v>
      </c>
      <c r="J40">
        <f t="shared" si="7"/>
        <v>25.55263157894737</v>
      </c>
      <c r="K40">
        <f t="shared" si="0"/>
        <v>16684.258109782771</v>
      </c>
      <c r="AA40" s="6"/>
      <c r="AB40" s="6"/>
    </row>
  </sheetData>
  <mergeCells count="4">
    <mergeCell ref="A1:C1"/>
    <mergeCell ref="AR2:AT2"/>
    <mergeCell ref="AU2:AW2"/>
    <mergeCell ref="AA1:A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Data--Hours_Exercise_per_Week_v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Lever</dc:creator>
  <cp:lastModifiedBy>Tom Lever</cp:lastModifiedBy>
  <dcterms:created xsi:type="dcterms:W3CDTF">2021-02-13T00:39:57Z</dcterms:created>
  <dcterms:modified xsi:type="dcterms:W3CDTF">2021-02-13T06:10:17Z</dcterms:modified>
</cp:coreProperties>
</file>