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t3191\Documents\My Python Projects\IDRIC Model(GitHub)\Casestudies\Sensitivity_Analysis_3\UK_max_bio\input\"/>
    </mc:Choice>
  </mc:AlternateContent>
  <xr:revisionPtr revIDLastSave="0" documentId="13_ncr:1_{FFE21565-F64A-4654-B659-9083B6B22296}" xr6:coauthVersionLast="36" xr6:coauthVersionMax="47" xr10:uidLastSave="{00000000-0000-0000-0000-000000000000}"/>
  <bookViews>
    <workbookView xWindow="-120" yWindow="-120" windowWidth="29040" windowHeight="15840" xr2:uid="{515570C0-64D9-4560-97CC-88260462FB9F}"/>
  </bookViews>
  <sheets>
    <sheet name="Sheet1" sheetId="1" r:id="rId1"/>
  </sheets>
  <externalReferences>
    <externalReference r:id="rId2"/>
  </externalReferences>
  <definedNames>
    <definedName name="dollar_to_pound">[1]Sheet2!$B$2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25" i="1" s="1"/>
  <c r="L24" i="1"/>
  <c r="L25" i="1" s="1"/>
  <c r="J17" i="1"/>
  <c r="I17" i="1"/>
  <c r="K17" i="1"/>
  <c r="I20" i="1" l="1"/>
  <c r="I21" i="1" s="1"/>
  <c r="I22" i="1" s="1"/>
  <c r="J20" i="1"/>
  <c r="J21" i="1" s="1"/>
  <c r="J22" i="1" s="1"/>
  <c r="K20" i="1"/>
  <c r="K21" i="1" s="1"/>
  <c r="K22" i="1" s="1"/>
  <c r="K23" i="1" s="1"/>
  <c r="K24" i="1" s="1"/>
  <c r="K25" i="1" s="1"/>
  <c r="H20" i="1"/>
  <c r="H21" i="1" s="1"/>
  <c r="H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tc={74517366-CA63-4417-8FD6-722B3CC6B185}</author>
    <author>tc={0DFD6C24-3088-49DD-A415-C1BC509D8A2F}</author>
    <author>tc={4557C159-AD8C-473F-AF88-2355D89478F5}</author>
    <author>tc={780D17F5-5328-41F5-8B64-621B0786D031}</author>
    <author>tc={C7F09D5E-319F-43B4-8736-CA3599853EA6}</author>
    <author>tc={EDF5EBCD-B804-48B4-B53E-3AB3CF9C08B9}</author>
    <author>tc={CF75BEA5-1679-40E2-AD33-4EF1312F09EC}</author>
    <author>tc={5244F56E-D455-4A84-A75E-389EA79D60E7}</author>
    <author>tc={200DD897-A1E9-419D-BE51-6F7622B1F72F}</author>
    <author>tc={5C9B5F81-2C54-4768-9E13-2878BFDAD89B}</author>
    <author>tc={5D57E7CD-058F-4465-8D2E-0C1F08C73CC3}</author>
    <author>tc={652EBB1A-8534-42B6-B844-50A5650D06E8}</author>
    <author>tc={E398DEDC-E62E-4072-B211-97B65F7D44E5}</author>
    <author>tc={3E48C632-8232-41A2-825C-37C5E8071693}</author>
    <author>tc={E8217DC6-9832-43CB-B8A3-F696422E31CA}</author>
    <author>tc={0CFF399E-D0CC-4029-BD30-23DF3A338E15}</author>
  </authors>
  <commentList>
    <comment ref="H1" authorId="0" shapeId="0" xr:uid="{74517366-CA63-4417-8FD6-722B3CC6B18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NAME_PLATE_CAP 
states the installation capacity per unit of installed technology, stated in MWh per half hour for electricity and natural gas and tonnes per half hour for the other resources.</t>
        </r>
      </text>
    </comment>
    <comment ref="I1" authorId="1" shapeId="0" xr:uid="{0DFD6C24-3088-49DD-A415-C1BC509D8A2F}">
      <text>
        <r>
          <rPr>
            <sz val="11"/>
            <color theme="1"/>
            <rFont val="Calibri"/>
            <family val="2"/>
            <scheme val="minor"/>
          </rPr>
  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INV_COEFF states the total CAPEX of the installed production/storage technology in [k£].
</t>
        </r>
      </text>
    </comment>
    <comment ref="J1" authorId="2" shapeId="0" xr:uid="{4557C159-AD8C-473F-AF88-2355D89478F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INV_COEFF (OPEX) states the total annual contribution of the installed production/storage technology in 
[k£/yr].</t>
        </r>
      </text>
    </comment>
    <comment ref="K1" authorId="3" shapeId="0" xr:uid="{780D17F5-5328-41F5-8B64-621B0786D031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PROCESS_COEFF 
states the total operating cost coefficient per unit of rsrc processed [k£/yr/tonne] or [k£/yr/MWh]</t>
        </r>
      </text>
    </comment>
    <comment ref="L1" authorId="4" shapeId="0" xr:uid="{C7F09D5E-319F-43B4-8736-CA3599853EA6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M1" authorId="5" shapeId="0" xr:uid="{EDF5EBCD-B804-48B4-B53E-3AB3CF9C08B9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N1" authorId="6" shapeId="0" xr:uid="{CF75BEA5-1679-40E2-AD33-4EF1312F09EC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O1" authorId="7" shapeId="0" xr:uid="{5244F56E-D455-4A84-A75E-389EA79D60E7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P1" authorId="8" shapeId="0" xr:uid="{200DD897-A1E9-419D-BE51-6F7622B1F72F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Q1" authorId="9" shapeId="0" xr:uid="{5C9B5F81-2C54-4768-9E13-2878BFDAD89B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</t>
        </r>
      </text>
    </comment>
    <comment ref="R1" authorId="10" shapeId="0" xr:uid="{5D57E7CD-058F-4465-8D2E-0C1F08C73CC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S1" authorId="11" shapeId="0" xr:uid="{652EBB1A-8534-42B6-B844-50A5650D06E8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T1" authorId="12" shapeId="0" xr:uid="{E398DEDC-E62E-4072-B211-97B65F7D44E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 or MWh / MWh</t>
        </r>
      </text>
    </comment>
    <comment ref="U1" authorId="13" shapeId="0" xr:uid="{3E48C632-8232-41A2-825C-37C5E8071693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MWh / tonnes or MWh / MWh</t>
        </r>
      </text>
    </comment>
    <comment ref="V1" authorId="14" shapeId="0" xr:uid="{E8217DC6-9832-43CB-B8A3-F696422E31CA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  <comment ref="W1" authorId="15" shapeId="0" xr:uid="{0CFF399E-D0CC-4029-BD30-23DF3A338E15}">
      <text>
        <r>
          <rPr>
            <sz val="11"/>
            <color theme="1"/>
            <rFont val="Calibri"/>
            <family val="2"/>
            <scheme val="minor"/>
          </rPr>
  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tonnes / tonnes</t>
        </r>
      </text>
    </comment>
  </commentList>
</comments>
</file>

<file path=xl/sharedStrings.xml><?xml version="1.0" encoding="utf-8"?>
<sst xmlns="http://schemas.openxmlformats.org/spreadsheetml/2006/main" count="161" uniqueCount="77">
  <si>
    <t>OID</t>
  </si>
  <si>
    <t>INCUMBENT_CEMENT</t>
  </si>
  <si>
    <t>CCS_CEMENT</t>
  </si>
  <si>
    <t>INCUMBENT_STEELBFBOF</t>
  </si>
  <si>
    <t>CCS_STEELBFBOF</t>
  </si>
  <si>
    <t>PROCESS_TECH</t>
  </si>
  <si>
    <t>END_USE_TECH</t>
  </si>
  <si>
    <t>MAX_INJECTION_RATE</t>
  </si>
  <si>
    <t>MAX_RETRIEVAL_RATE</t>
  </si>
  <si>
    <t>needed</t>
  </si>
  <si>
    <t>responsible group</t>
  </si>
  <si>
    <t>Yes</t>
  </si>
  <si>
    <t>Anna</t>
  </si>
  <si>
    <t>Mijndert</t>
  </si>
  <si>
    <t>?</t>
  </si>
  <si>
    <t>F0</t>
  </si>
  <si>
    <t>F1</t>
  </si>
  <si>
    <t>J0</t>
  </si>
  <si>
    <t>J1</t>
  </si>
  <si>
    <t>BN1</t>
  </si>
  <si>
    <t>PIPELINES</t>
  </si>
  <si>
    <t>STORAGE_TECH</t>
  </si>
  <si>
    <t>TANKS</t>
  </si>
  <si>
    <t>INV_COEFF
CAPEX</t>
  </si>
  <si>
    <t>INV_COEFF
OPEX</t>
  </si>
  <si>
    <t>PROCESS_COEFF
OPEX</t>
  </si>
  <si>
    <t>RESOURCE_CONV_RATE
CLIQ_CO2_ONSHORE</t>
  </si>
  <si>
    <t>RESOURCE_CONV_RATE
CLIQ_CO2_OFFSHORE</t>
  </si>
  <si>
    <t>RESOURCE_CONV_RATE
EMITTED_CO2</t>
  </si>
  <si>
    <t>RESOURCE_CONV_RATE
GENERATED_CO2</t>
  </si>
  <si>
    <t>RESOURCE_CONV_RATE
CEMENT</t>
  </si>
  <si>
    <t>RESOURCE_CONV_RATE
CHEMICALS</t>
  </si>
  <si>
    <t>RESOURCE_CONV_RATE
STEEL</t>
  </si>
  <si>
    <t>TYPE</t>
  </si>
  <si>
    <t>progress</t>
  </si>
  <si>
    <t>complete</t>
  </si>
  <si>
    <t>initial values</t>
  </si>
  <si>
    <t>NET</t>
  </si>
  <si>
    <t>J</t>
  </si>
  <si>
    <t>SMALL_CO2_COMPRESSOR</t>
  </si>
  <si>
    <t>LARGE_CO2_COMPRESSOR</t>
  </si>
  <si>
    <t>PRES_CYL_VESSEL</t>
  </si>
  <si>
    <t>SALT_CAVERN</t>
  </si>
  <si>
    <t>INJ_WELL</t>
  </si>
  <si>
    <t>COAL</t>
  </si>
  <si>
    <t xml:space="preserve">
NAT_GAS_HIGH_P</t>
  </si>
  <si>
    <t>J2</t>
  </si>
  <si>
    <t>CCS_MINERAL_CEMENT</t>
  </si>
  <si>
    <t>NA</t>
  </si>
  <si>
    <t>NO_ACTION</t>
  </si>
  <si>
    <t>J3</t>
  </si>
  <si>
    <t>J4</t>
  </si>
  <si>
    <t>BIOMASS_CEMENT</t>
  </si>
  <si>
    <t>CCS_BIOMASS_CEMENT</t>
  </si>
  <si>
    <t>RESOURCE_CONV_RATE
ELECTRICITY</t>
  </si>
  <si>
    <t>J5</t>
  </si>
  <si>
    <t>MINERAL_CEMENT</t>
  </si>
  <si>
    <t>RESOURCE_CONV_RATE
BIOMASS</t>
  </si>
  <si>
    <t>RESOURCE_CONV_RATE
OLIVINE</t>
  </si>
  <si>
    <t>BIOMASS_MINERAL_CEMENT</t>
  </si>
  <si>
    <t>CCS_BIOMASS_MINERAL_CEMENT</t>
  </si>
  <si>
    <t>J6</t>
  </si>
  <si>
    <t>J7</t>
  </si>
  <si>
    <t>XL_CO2_COMPRESSOR</t>
  </si>
  <si>
    <t>XXL_CO2_COMPRESSOR</t>
  </si>
  <si>
    <t>XXXL_CO2_COMPRESSOR</t>
  </si>
  <si>
    <t>MIN_CAP</t>
  </si>
  <si>
    <t>NAME_PLATE_CAP</t>
  </si>
  <si>
    <t>CALCINED_CLAY_CEMENT</t>
  </si>
  <si>
    <t>CALCINED_CLAY_BIOMASS_CEMENT</t>
  </si>
  <si>
    <t>CCS_CALCINED_CLAY_CEMENT</t>
  </si>
  <si>
    <t>CCS_CALCINED_CLAY_BIOMASS_CEMENT</t>
  </si>
  <si>
    <t>RESOURCE_CONV_RATE
CLAY</t>
  </si>
  <si>
    <t>J8</t>
  </si>
  <si>
    <t>J9</t>
  </si>
  <si>
    <t>J10</t>
  </si>
  <si>
    <t>J11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</si>
</sst>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2" fillId="2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 applyBorder="1"/>
    <xf numFmtId="0" fontId="0" fillId="7" borderId="0" xfId="0" applyFill="1" applyBorder="1"/>
    <xf numFmtId="0" fontId="2" fillId="4" borderId="2" xfId="0" applyFont="1" applyFill="1" applyBorder="1" applyAlignment="1">
      <alignment vertical="center" wrapText="1"/>
    </xf>
    <xf numFmtId="2" fontId="0" fillId="0" borderId="0" xfId="0" applyNumberFormat="1"/>
    <xf numFmtId="2" fontId="0" fillId="0" borderId="0" xfId="0" applyNumberFormat="1" applyBorder="1"/>
    <xf numFmtId="0" fontId="0" fillId="0" borderId="0" xfId="0" applyAlignment="1">
      <alignment horizontal="left"/>
    </xf>
    <xf numFmtId="0" fontId="0" fillId="3" borderId="0" xfId="0" applyFill="1"/>
  </cellXfs>
  <cellStyles count="1">
    <cellStyle name="Standard" xfId="0" builtinId="0"/>
  </cellStyles>
  <dxfs count="21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ill>
        <patternFill>
          <bgColor rgb="FFCC99FF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ont>
        <color rgb="FFFF0000"/>
      </font>
    </dxf>
    <dxf>
      <fill>
        <patternFill>
          <bgColor rgb="FFCC99FF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k2017/Dropbox%20(Heriot-Watt%20University%20Team)/RCCS_Utilization_Lukas_K&#252;ng/PROJECTS/IDRIC%20project%2012/research/WP2%20-%20component%20models/Iron%20and%20Steel/compi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B2">
            <v>0.83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ung, Lukas" id="{68ADE01E-7CA9-4D0B-A53A-EEB38B58498F}" userId="S::lk2017@hw.ac.uk::1673603d-8a68-454b-983d-169fba1fa41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26DCA3-CC71-425D-ABAE-934050A82227}" name="Table1" displayName="Table1" ref="A1:Z25" totalsRowShown="0" headerRowDxfId="8" headerRowBorderDxfId="7" tableBorderDxfId="6">
  <autoFilter ref="A1:Z25" xr:uid="{2826DCA3-CC71-425D-ABAE-934050A82227}"/>
  <tableColumns count="26">
    <tableColumn id="1" xr3:uid="{3B19BC68-D754-4DA9-94E4-3CB71E25D4D4}" name="TYPE" dataDxfId="5"/>
    <tableColumn id="2" xr3:uid="{FFA2F528-6AF6-4BD3-BBFA-01B21FA72017}" name="OID"/>
    <tableColumn id="4" xr3:uid="{2AFE53A9-6A46-4109-BC67-E076B1E62D13}" name="needed" dataDxfId="4"/>
    <tableColumn id="21" xr3:uid="{59F3E35C-CCB9-4633-976C-63B99F131652}" name="responsible group" dataDxfId="3"/>
    <tableColumn id="20" xr3:uid="{CDAAD7CE-0138-48EE-BE94-64AAD2E2B180}" name="progress" dataDxfId="2"/>
    <tableColumn id="23" xr3:uid="{8EF0CE9E-44F9-4771-A18B-B9E189F95DB5}" name="J" dataDxfId="1"/>
    <tableColumn id="3" xr3:uid="{A2B3B2CA-2034-4122-8358-BB7C47E7BD68}" name="MIN_CAP" dataDxfId="0"/>
    <tableColumn id="6" xr3:uid="{BC79D865-6734-4DB2-B3F2-25F86005845F}" name="NAME_PLATE_CAP"/>
    <tableColumn id="7" xr3:uid="{5235D088-D6DE-4D75-86A7-19E4648A5C11}" name="INV_COEFF_x000a_CAPEX"/>
    <tableColumn id="8" xr3:uid="{11D63306-02E0-4C72-A9C3-CE1B4BFE46C4}" name="INV_COEFF_x000a_OPEX"/>
    <tableColumn id="9" xr3:uid="{E903E675-FA63-4FAA-9E1C-EE19D17FAB3D}" name="PROCESS_COEFF_x000a_OPEX"/>
    <tableColumn id="10" xr3:uid="{D31D1C55-C94B-4615-B097-64BFE145BA22}" name="RESOURCE_CONV_RATE_x000a_CLIQ_CO2_ONSHORE"/>
    <tableColumn id="11" xr3:uid="{E76E5B50-3EC6-4BB8-A203-FEB8486FB366}" name="RESOURCE_CONV_RATE_x000a_CLIQ_CO2_OFFSHORE"/>
    <tableColumn id="12" xr3:uid="{4D66A2A4-DEA5-4E24-8CB9-BC44D68763A9}" name="RESOURCE_CONV_RATE_x000a_EMITTED_CO2"/>
    <tableColumn id="13" xr3:uid="{91A8A126-BC09-4BBB-B22E-57716F70C33A}" name="RESOURCE_CONV_RATE_x000a_GENERATED_CO2"/>
    <tableColumn id="14" xr3:uid="{46FE024B-0DDA-43AA-B7ED-300E74188336}" name="RESOURCE_CONV_RATE_x000a_CEMENT"/>
    <tableColumn id="15" xr3:uid="{78D7BCDB-E841-4757-9BF8-6BD40446731C}" name="RESOURCE_CONV_RATE_x000a_ELECTRICITY"/>
    <tableColumn id="16" xr3:uid="{650AC581-5648-4D2E-9E62-0844A7F23D1C}" name="RESOURCE_CONV_RATE_x000a_CHEMICALS"/>
    <tableColumn id="17" xr3:uid="{44667CA4-DCCC-479E-B274-6E9EC827577F}" name="RESOURCE_CONV_RATE_x000a_STEEL"/>
    <tableColumn id="25" xr3:uid="{3178C949-007D-4C3B-9E5C-66D78E532551}" name="_x000a_NAT_GAS_HIGH_P"/>
    <tableColumn id="22" xr3:uid="{1A5C2CD8-C82F-406D-95EE-C473021799F0}" name="COAL"/>
    <tableColumn id="24" xr3:uid="{A36F511C-B320-4F58-ADEE-B9738A23B7BF}" name="RESOURCE_CONV_RATE_x000a_BIOMASS"/>
    <tableColumn id="5" xr3:uid="{98E98045-DCB8-4375-B801-DC70B9465CA4}" name="RESOURCE_CONV_RATE_x000a_OLIVINE"/>
    <tableColumn id="26" xr3:uid="{D9E13757-33E1-469D-BD57-C7EEBAD4DE1F}" name="RESOURCE_CONV_RATE_x000a_CLAY"/>
    <tableColumn id="18" xr3:uid="{BD0313A6-6735-4B23-91F6-B920374887C0}" name="MAX_INJECTION_RATE"/>
    <tableColumn id="19" xr3:uid="{A1E55405-222B-4751-831A-3912561C0963}" name="MAX_RETRIEVAL_RAT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11-10T14:39:40.17" personId="{68ADE01E-7CA9-4D0B-A53A-EEB38B58498F}" id="{74517366-CA63-4417-8FD6-722B3CC6B185}">
    <text>NAME_PLATE_CAP 
states the installation capacity per unit of installed technology, stated in MWh per half hour for electricity and natural gas and tonnes per half hour for the other resources.</text>
  </threadedComment>
  <threadedComment ref="I1" dT="2022-11-10T14:45:04.67" personId="{68ADE01E-7CA9-4D0B-A53A-EEB38B58498F}" id="{0DFD6C24-3088-49DD-A415-C1BC509D8A2F}">
    <text xml:space="preserve">INV_COEFF states the total CAPEX of the installed production/storage technology in [k£].
</text>
  </threadedComment>
  <threadedComment ref="J1" dT="2022-11-10T14:45:04.67" personId="{68ADE01E-7CA9-4D0B-A53A-EEB38B58498F}" id="{4557C159-AD8C-473F-AF88-2355D89478F5}">
    <text>INV_COEFF (OPEX) states the total annual contribution of the installed production/storage technology in 
[k£/yr].</text>
  </threadedComment>
  <threadedComment ref="K1" dT="2022-11-10T14:52:06.68" personId="{68ADE01E-7CA9-4D0B-A53A-EEB38B58498F}" id="{780D17F5-5328-41F5-8B64-621B0786D031}">
    <text>PROCESS_COEFF 
states the total operating cost coefficient per unit of rsrc processed [k£/yr/tonne] or [k£/yr/MWh]</text>
  </threadedComment>
  <threadedComment ref="L1" dT="2022-12-22T15:12:09.49" personId="{68ADE01E-7CA9-4D0B-A53A-EEB38B58498F}" id="{C7F09D5E-319F-43B4-8736-CA3599853EA6}">
    <text>tonnes / tonnes</text>
  </threadedComment>
  <threadedComment ref="M1" dT="2022-12-22T15:12:17.48" personId="{68ADE01E-7CA9-4D0B-A53A-EEB38B58498F}" id="{EDF5EBCD-B804-48B4-B53E-3AB3CF9C08B9}">
    <text>tonnes / tonnes</text>
  </threadedComment>
  <threadedComment ref="N1" dT="2022-12-22T15:12:22.22" personId="{68ADE01E-7CA9-4D0B-A53A-EEB38B58498F}" id="{CF75BEA5-1679-40E2-AD33-4EF1312F09EC}">
    <text>tonnes / tonnes</text>
  </threadedComment>
  <threadedComment ref="O1" dT="2022-12-22T15:12:27.86" personId="{68ADE01E-7CA9-4D0B-A53A-EEB38B58498F}" id="{5244F56E-D455-4A84-A75E-389EA79D60E7}">
    <text>tonnes / tonnes</text>
  </threadedComment>
  <threadedComment ref="P1" dT="2022-12-22T15:12:33.19" personId="{68ADE01E-7CA9-4D0B-A53A-EEB38B58498F}" id="{200DD897-A1E9-419D-BE51-6F7622B1F72F}">
    <text>tonnes / tonnes</text>
  </threadedComment>
  <threadedComment ref="Q1" dT="2022-12-22T15:12:47.53" personId="{68ADE01E-7CA9-4D0B-A53A-EEB38B58498F}" id="{5C9B5F81-2C54-4768-9E13-2878BFDAD89B}">
    <text>MWh / tonnes</text>
  </threadedComment>
  <threadedComment ref="R1" dT="2022-12-22T15:15:14.86" personId="{68ADE01E-7CA9-4D0B-A53A-EEB38B58498F}" id="{5D57E7CD-058F-4465-8D2E-0C1F08C73CC3}">
    <text>tonnes / tonnes</text>
  </threadedComment>
  <threadedComment ref="S1" dT="2022-12-22T15:15:30.29" personId="{68ADE01E-7CA9-4D0B-A53A-EEB38B58498F}" id="{652EBB1A-8534-42B6-B844-50A5650D06E8}">
    <text>tonnes / tonnes</text>
  </threadedComment>
  <threadedComment ref="T1" dT="2022-12-22T15:15:49.12" personId="{68ADE01E-7CA9-4D0B-A53A-EEB38B58498F}" id="{E398DEDC-E62E-4072-B211-97B65F7D44E5}">
    <text>MWh / tonnes or MWh / MWh</text>
  </threadedComment>
  <threadedComment ref="U1" dT="2022-12-22T15:15:49.12" personId="{68ADE01E-7CA9-4D0B-A53A-EEB38B58498F}" id="{3E48C632-8232-41A2-825C-37C5E8071693}">
    <text>MWh / tonnes or MWh / MWh</text>
  </threadedComment>
  <threadedComment ref="V1" dT="2022-12-22T15:15:30.29" personId="{68ADE01E-7CA9-4D0B-A53A-EEB38B58498F}" id="{E8217DC6-9832-43CB-B8A3-F696422E31CA}">
    <text>tonnes / tonnes</text>
  </threadedComment>
  <threadedComment ref="W1" dT="2022-12-22T15:15:30.29" personId="{68ADE01E-7CA9-4D0B-A53A-EEB38B58498F}" id="{0CFF399E-D0CC-4029-BD30-23DF3A338E15}">
    <text>tonnes / tonnes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CFAE6-E24B-4D9D-8D19-6EA489F64880}">
  <dimension ref="A1:AB25"/>
  <sheetViews>
    <sheetView tabSelected="1" topLeftCell="D1" zoomScale="96" zoomScaleNormal="160" workbookViewId="0">
      <pane ySplit="1" topLeftCell="A2" activePane="bottomLeft" state="frozen"/>
      <selection pane="bottomLeft" activeCell="K5" sqref="K5"/>
    </sheetView>
  </sheetViews>
  <sheetFormatPr baseColWidth="10" defaultColWidth="9.1796875" defaultRowHeight="14.5" x14ac:dyDescent="0.35"/>
  <cols>
    <col min="1" max="1" width="15.1796875" customWidth="1"/>
    <col min="2" max="2" width="6.26953125" customWidth="1"/>
    <col min="3" max="3" width="9.54296875" customWidth="1"/>
    <col min="4" max="4" width="15.1796875" bestFit="1" customWidth="1"/>
    <col min="5" max="5" width="13.26953125" bestFit="1" customWidth="1"/>
    <col min="6" max="6" width="33" customWidth="1"/>
    <col min="7" max="7" width="20.1796875" style="16" customWidth="1"/>
    <col min="8" max="8" width="18.453125" customWidth="1"/>
    <col min="9" max="9" width="10" customWidth="1"/>
    <col min="10" max="10" width="11.7265625" customWidth="1"/>
    <col min="11" max="11" width="14.54296875" customWidth="1"/>
    <col min="12" max="23" width="20.81640625" customWidth="1"/>
    <col min="24" max="24" width="20.81640625" style="16" customWidth="1"/>
    <col min="25" max="25" width="21.81640625" customWidth="1"/>
    <col min="26" max="26" width="22" customWidth="1"/>
    <col min="38" max="38" width="9.1796875" customWidth="1"/>
  </cols>
  <sheetData>
    <row r="1" spans="1:28" s="4" customFormat="1" ht="114.75" customHeight="1" thickBot="1" x14ac:dyDescent="0.4">
      <c r="A1" s="5" t="s">
        <v>33</v>
      </c>
      <c r="B1" s="2" t="s">
        <v>0</v>
      </c>
      <c r="C1" s="3" t="s">
        <v>9</v>
      </c>
      <c r="D1" s="3" t="s">
        <v>10</v>
      </c>
      <c r="E1" s="3" t="s">
        <v>34</v>
      </c>
      <c r="F1" s="2" t="s">
        <v>38</v>
      </c>
      <c r="G1" s="19" t="s">
        <v>66</v>
      </c>
      <c r="H1" s="19" t="s">
        <v>67</v>
      </c>
      <c r="I1" s="10" t="s">
        <v>23</v>
      </c>
      <c r="J1" s="10" t="s">
        <v>24</v>
      </c>
      <c r="K1" s="10" t="s">
        <v>25</v>
      </c>
      <c r="L1" s="11" t="s">
        <v>26</v>
      </c>
      <c r="M1" s="11" t="s">
        <v>27</v>
      </c>
      <c r="N1" s="11" t="s">
        <v>28</v>
      </c>
      <c r="O1" s="11" t="s">
        <v>29</v>
      </c>
      <c r="P1" s="11" t="s">
        <v>30</v>
      </c>
      <c r="Q1" s="11" t="s">
        <v>54</v>
      </c>
      <c r="R1" s="11" t="s">
        <v>31</v>
      </c>
      <c r="S1" s="11" t="s">
        <v>32</v>
      </c>
      <c r="T1" s="11" t="s">
        <v>45</v>
      </c>
      <c r="U1" s="11" t="s">
        <v>44</v>
      </c>
      <c r="V1" s="11" t="s">
        <v>57</v>
      </c>
      <c r="W1" s="11" t="s">
        <v>58</v>
      </c>
      <c r="X1" s="11" t="s">
        <v>72</v>
      </c>
      <c r="Y1" s="12" t="s">
        <v>7</v>
      </c>
      <c r="Z1" s="12" t="s">
        <v>8</v>
      </c>
    </row>
    <row r="2" spans="1:28" x14ac:dyDescent="0.35">
      <c r="A2" t="s">
        <v>5</v>
      </c>
      <c r="B2" t="s">
        <v>48</v>
      </c>
      <c r="C2" s="13" t="s">
        <v>11</v>
      </c>
      <c r="D2" s="13" t="s">
        <v>13</v>
      </c>
      <c r="E2" s="13" t="s">
        <v>35</v>
      </c>
      <c r="F2" t="s">
        <v>49</v>
      </c>
      <c r="G2" s="16">
        <v>0</v>
      </c>
      <c r="H2">
        <v>1000</v>
      </c>
      <c r="I2" s="14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-1</v>
      </c>
      <c r="P2">
        <v>0</v>
      </c>
      <c r="Q2">
        <v>0</v>
      </c>
      <c r="R2">
        <v>0</v>
      </c>
      <c r="S2">
        <v>0</v>
      </c>
      <c r="T2">
        <v>0</v>
      </c>
      <c r="V2">
        <v>0</v>
      </c>
      <c r="W2">
        <v>0</v>
      </c>
      <c r="X2" s="16">
        <v>0</v>
      </c>
      <c r="Y2">
        <v>0</v>
      </c>
      <c r="Z2">
        <v>0</v>
      </c>
    </row>
    <row r="3" spans="1:28" x14ac:dyDescent="0.35">
      <c r="A3" s="6" t="s">
        <v>5</v>
      </c>
      <c r="B3" s="7" t="s">
        <v>15</v>
      </c>
      <c r="C3" s="1" t="s">
        <v>11</v>
      </c>
      <c r="D3" s="1" t="s">
        <v>13</v>
      </c>
      <c r="E3" s="1" t="s">
        <v>35</v>
      </c>
      <c r="F3" s="7" t="s">
        <v>3</v>
      </c>
      <c r="G3" s="16">
        <v>0</v>
      </c>
      <c r="H3" s="21">
        <v>342.46575342465752</v>
      </c>
      <c r="I3" s="17">
        <v>3422920</v>
      </c>
      <c r="J3" s="7">
        <v>402525.1</v>
      </c>
      <c r="K3" s="7">
        <v>0.17939481666666668</v>
      </c>
      <c r="L3" s="7">
        <v>0</v>
      </c>
      <c r="M3" s="7">
        <v>0</v>
      </c>
      <c r="N3">
        <v>0</v>
      </c>
      <c r="O3" s="7">
        <v>2.0939999999999999</v>
      </c>
      <c r="P3" s="7">
        <v>0</v>
      </c>
      <c r="Q3">
        <v>0</v>
      </c>
      <c r="R3">
        <v>0</v>
      </c>
      <c r="S3" s="7">
        <v>1</v>
      </c>
      <c r="T3" s="7">
        <v>-0.23583333333333331</v>
      </c>
      <c r="U3" s="7">
        <v>-5.9233333333333338</v>
      </c>
      <c r="V3" s="16">
        <v>0</v>
      </c>
      <c r="W3" s="16">
        <v>0</v>
      </c>
      <c r="X3" s="16">
        <v>0</v>
      </c>
      <c r="Y3">
        <v>0</v>
      </c>
      <c r="Z3" s="7">
        <v>0</v>
      </c>
      <c r="AA3" s="7"/>
      <c r="AB3" s="7"/>
    </row>
    <row r="4" spans="1:28" x14ac:dyDescent="0.35">
      <c r="A4" s="6" t="s">
        <v>5</v>
      </c>
      <c r="B4" s="7" t="s">
        <v>16</v>
      </c>
      <c r="C4" s="1" t="s">
        <v>11</v>
      </c>
      <c r="D4" s="1" t="s">
        <v>13</v>
      </c>
      <c r="E4" s="1" t="s">
        <v>35</v>
      </c>
      <c r="F4" s="7" t="s">
        <v>4</v>
      </c>
      <c r="G4" s="16">
        <v>0</v>
      </c>
      <c r="H4" s="20">
        <v>342.46575342465752</v>
      </c>
      <c r="I4" s="16">
        <v>758620</v>
      </c>
      <c r="J4">
        <v>114014.89999999997</v>
      </c>
      <c r="K4">
        <v>2.1145633333333275E-2</v>
      </c>
      <c r="L4">
        <v>1.2430000000000001</v>
      </c>
      <c r="M4">
        <v>0</v>
      </c>
      <c r="N4">
        <v>1.0449999999999999</v>
      </c>
      <c r="O4">
        <v>0</v>
      </c>
      <c r="P4">
        <v>0</v>
      </c>
      <c r="Q4">
        <v>0</v>
      </c>
      <c r="R4">
        <v>0</v>
      </c>
      <c r="S4">
        <v>1</v>
      </c>
      <c r="T4">
        <v>-1.1711111111111112</v>
      </c>
      <c r="U4">
        <v>-5.9233333333333338</v>
      </c>
      <c r="V4" s="16">
        <v>0</v>
      </c>
      <c r="W4" s="16">
        <v>0</v>
      </c>
      <c r="X4" s="16">
        <v>0</v>
      </c>
      <c r="Y4" s="7">
        <v>0</v>
      </c>
      <c r="Z4" s="7">
        <v>0</v>
      </c>
      <c r="AA4" s="7"/>
      <c r="AB4" s="7"/>
    </row>
    <row r="5" spans="1:28" x14ac:dyDescent="0.35">
      <c r="A5" s="6" t="s">
        <v>5</v>
      </c>
      <c r="B5" s="7" t="s">
        <v>17</v>
      </c>
      <c r="C5" s="1" t="s">
        <v>11</v>
      </c>
      <c r="D5" s="1" t="s">
        <v>13</v>
      </c>
      <c r="E5" s="1" t="s">
        <v>35</v>
      </c>
      <c r="F5" t="s">
        <v>1</v>
      </c>
      <c r="G5" s="16">
        <v>0</v>
      </c>
      <c r="H5" s="20">
        <v>142.69406392694063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0.8550080000000001</v>
      </c>
      <c r="P5" s="16">
        <v>1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7">
        <v>0</v>
      </c>
      <c r="Z5" s="7">
        <v>0</v>
      </c>
      <c r="AA5" s="7"/>
      <c r="AB5" s="7"/>
    </row>
    <row r="6" spans="1:28" x14ac:dyDescent="0.35">
      <c r="A6" s="6" t="s">
        <v>5</v>
      </c>
      <c r="B6" s="7" t="s">
        <v>18</v>
      </c>
      <c r="C6" s="1" t="s">
        <v>11</v>
      </c>
      <c r="D6" s="1" t="s">
        <v>13</v>
      </c>
      <c r="E6" s="1" t="s">
        <v>35</v>
      </c>
      <c r="F6" t="s">
        <v>2</v>
      </c>
      <c r="G6" s="16">
        <v>0</v>
      </c>
      <c r="H6" s="20">
        <v>142.69406392694063</v>
      </c>
      <c r="I6" s="16">
        <v>81152.924044348765</v>
      </c>
      <c r="J6" s="16">
        <v>4154.9778489542132</v>
      </c>
      <c r="K6" s="16">
        <v>2.3490567876106185E-2</v>
      </c>
      <c r="L6" s="16">
        <v>0.76500000000000001</v>
      </c>
      <c r="M6" s="16">
        <v>0</v>
      </c>
      <c r="N6" s="16">
        <v>0.28992383148500012</v>
      </c>
      <c r="O6" s="16">
        <v>-0.8550080000000001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7">
        <v>0</v>
      </c>
      <c r="Z6" s="7">
        <v>0</v>
      </c>
      <c r="AA6" s="7"/>
      <c r="AB6" s="7"/>
    </row>
    <row r="7" spans="1:28" x14ac:dyDescent="0.35">
      <c r="A7" s="6" t="s">
        <v>5</v>
      </c>
      <c r="B7" s="7" t="s">
        <v>46</v>
      </c>
      <c r="C7" s="1" t="s">
        <v>11</v>
      </c>
      <c r="D7" s="1" t="s">
        <v>13</v>
      </c>
      <c r="E7" s="1" t="s">
        <v>35</v>
      </c>
      <c r="F7" t="s">
        <v>52</v>
      </c>
      <c r="G7" s="16">
        <v>0</v>
      </c>
      <c r="H7" s="20">
        <v>142.69406392694063</v>
      </c>
      <c r="I7" s="16">
        <v>0</v>
      </c>
      <c r="J7" s="16">
        <v>0</v>
      </c>
      <c r="K7" s="16">
        <v>6.1029225911269726E-2</v>
      </c>
      <c r="L7" s="16">
        <v>0</v>
      </c>
      <c r="M7" s="16">
        <v>0</v>
      </c>
      <c r="N7" s="16">
        <v>0.55846699129714061</v>
      </c>
      <c r="O7" s="16">
        <v>-0.8550080000000001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-0.18103032333724242</v>
      </c>
      <c r="W7" s="16">
        <v>0</v>
      </c>
      <c r="X7" s="16">
        <v>0</v>
      </c>
      <c r="Y7" s="7">
        <v>0</v>
      </c>
      <c r="Z7" s="7">
        <v>0</v>
      </c>
      <c r="AA7" s="7"/>
      <c r="AB7" s="7"/>
    </row>
    <row r="8" spans="1:28" x14ac:dyDescent="0.35">
      <c r="A8" s="6" t="s">
        <v>5</v>
      </c>
      <c r="B8" s="7" t="s">
        <v>50</v>
      </c>
      <c r="C8" s="1" t="s">
        <v>11</v>
      </c>
      <c r="D8" s="1" t="s">
        <v>13</v>
      </c>
      <c r="E8" s="1" t="s">
        <v>35</v>
      </c>
      <c r="F8" t="s">
        <v>53</v>
      </c>
      <c r="G8" s="16">
        <v>0</v>
      </c>
      <c r="H8" s="20">
        <v>142.69406392694063</v>
      </c>
      <c r="I8" s="16">
        <v>81152.924044348765</v>
      </c>
      <c r="J8" s="16">
        <v>4154.9778489542132</v>
      </c>
      <c r="K8" s="16">
        <v>8.4519793787375924E-2</v>
      </c>
      <c r="L8" s="16">
        <v>0.76500000000000001</v>
      </c>
      <c r="M8" s="16">
        <v>0</v>
      </c>
      <c r="N8" s="16">
        <v>0.02</v>
      </c>
      <c r="O8" s="16">
        <v>-0.8550080000000001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-0.18103032333724242</v>
      </c>
      <c r="W8" s="16">
        <v>0</v>
      </c>
      <c r="X8" s="16">
        <v>0</v>
      </c>
      <c r="Y8" s="7">
        <v>0</v>
      </c>
      <c r="Z8" s="7">
        <v>0</v>
      </c>
      <c r="AA8" s="7"/>
      <c r="AB8" s="7"/>
    </row>
    <row r="9" spans="1:28" x14ac:dyDescent="0.35">
      <c r="A9" s="6" t="s">
        <v>5</v>
      </c>
      <c r="B9" s="7" t="s">
        <v>51</v>
      </c>
      <c r="C9" s="1" t="s">
        <v>11</v>
      </c>
      <c r="D9" s="1" t="s">
        <v>13</v>
      </c>
      <c r="E9" s="1" t="s">
        <v>35</v>
      </c>
      <c r="F9" t="s">
        <v>56</v>
      </c>
      <c r="G9" s="16">
        <v>0</v>
      </c>
      <c r="H9" s="20">
        <v>142.69406392694063</v>
      </c>
      <c r="I9" s="16">
        <v>113458.65372976073</v>
      </c>
      <c r="J9" s="16">
        <v>7018.6612822497173</v>
      </c>
      <c r="K9" s="16">
        <v>1.491716982335075E-2</v>
      </c>
      <c r="L9" s="16">
        <v>0</v>
      </c>
      <c r="M9" s="16">
        <v>0</v>
      </c>
      <c r="N9" s="16">
        <v>0.50859777104605852</v>
      </c>
      <c r="O9" s="16">
        <v>-0.8550080000000001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-0.38656133688415445</v>
      </c>
      <c r="X9" s="16">
        <v>0</v>
      </c>
      <c r="Y9" s="7">
        <v>0</v>
      </c>
      <c r="Z9" s="7">
        <v>0</v>
      </c>
      <c r="AA9" s="7"/>
      <c r="AB9" s="7"/>
    </row>
    <row r="10" spans="1:28" x14ac:dyDescent="0.35">
      <c r="A10" s="6" t="s">
        <v>5</v>
      </c>
      <c r="B10" s="7" t="s">
        <v>55</v>
      </c>
      <c r="C10" s="1" t="s">
        <v>11</v>
      </c>
      <c r="D10" s="1" t="s">
        <v>13</v>
      </c>
      <c r="E10" s="1" t="s">
        <v>35</v>
      </c>
      <c r="F10" t="s">
        <v>59</v>
      </c>
      <c r="G10" s="16">
        <v>0</v>
      </c>
      <c r="H10" s="20">
        <v>142.69406392694063</v>
      </c>
      <c r="I10" s="16">
        <v>113458.65372976073</v>
      </c>
      <c r="J10" s="16">
        <v>7018.6612822497173</v>
      </c>
      <c r="K10" s="16">
        <v>5.7637627961239543E-2</v>
      </c>
      <c r="L10" s="16">
        <v>0</v>
      </c>
      <c r="M10" s="16">
        <v>0</v>
      </c>
      <c r="N10" s="16">
        <v>0.30101906495405678</v>
      </c>
      <c r="O10" s="16">
        <v>-0.8550080000000001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-0.13339076456428389</v>
      </c>
      <c r="W10" s="16">
        <v>-0.38656133688415445</v>
      </c>
      <c r="X10" s="16">
        <v>0</v>
      </c>
      <c r="Y10" s="7">
        <v>0</v>
      </c>
      <c r="Z10" s="7">
        <v>0</v>
      </c>
      <c r="AA10" s="7"/>
      <c r="AB10" s="7"/>
    </row>
    <row r="11" spans="1:28" s="16" customFormat="1" x14ac:dyDescent="0.35">
      <c r="A11" s="6" t="s">
        <v>5</v>
      </c>
      <c r="B11" s="17" t="s">
        <v>61</v>
      </c>
      <c r="C11" s="1" t="s">
        <v>11</v>
      </c>
      <c r="D11" s="1" t="s">
        <v>13</v>
      </c>
      <c r="E11" s="1" t="s">
        <v>35</v>
      </c>
      <c r="F11" s="16" t="s">
        <v>60</v>
      </c>
      <c r="G11" s="16">
        <v>0</v>
      </c>
      <c r="H11" s="20">
        <v>142.69406392694063</v>
      </c>
      <c r="I11" s="16">
        <v>132441.8704859055</v>
      </c>
      <c r="J11" s="16">
        <v>7929.8556865446681</v>
      </c>
      <c r="K11" s="16">
        <v>6.6853476150733185E-2</v>
      </c>
      <c r="L11" s="16">
        <v>0.53549999999999998</v>
      </c>
      <c r="M11" s="16">
        <v>0</v>
      </c>
      <c r="N11" s="16">
        <v>2.7760662386813066E-2</v>
      </c>
      <c r="O11" s="16">
        <v>-0.8550080000000001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-0.18103032333724242</v>
      </c>
      <c r="W11" s="16">
        <v>-0.38656133688415445</v>
      </c>
      <c r="X11" s="16">
        <v>0</v>
      </c>
      <c r="Y11" s="17">
        <v>0</v>
      </c>
      <c r="Z11" s="17">
        <v>0</v>
      </c>
      <c r="AA11" s="17"/>
      <c r="AB11" s="17"/>
    </row>
    <row r="12" spans="1:28" s="16" customFormat="1" x14ac:dyDescent="0.35">
      <c r="A12" s="6" t="s">
        <v>5</v>
      </c>
      <c r="B12" s="17" t="s">
        <v>62</v>
      </c>
      <c r="C12" s="1" t="s">
        <v>11</v>
      </c>
      <c r="D12" s="1" t="s">
        <v>13</v>
      </c>
      <c r="E12" s="1" t="s">
        <v>35</v>
      </c>
      <c r="F12" s="16" t="s">
        <v>47</v>
      </c>
      <c r="G12" s="16">
        <v>0</v>
      </c>
      <c r="H12" s="20">
        <v>142.69406392694063</v>
      </c>
      <c r="I12" s="16">
        <v>132441.8704859055</v>
      </c>
      <c r="J12" s="16">
        <v>7929.8556865446681</v>
      </c>
      <c r="K12" s="16">
        <v>2.4133018012844391E-2</v>
      </c>
      <c r="L12" s="16">
        <v>0.53549999999999998</v>
      </c>
      <c r="M12" s="16">
        <v>0</v>
      </c>
      <c r="N12" s="16">
        <v>0.23533936847881479</v>
      </c>
      <c r="O12" s="16">
        <v>-0.8550080000000001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-0.38656133688415445</v>
      </c>
      <c r="X12" s="16">
        <v>0</v>
      </c>
      <c r="Y12" s="17">
        <v>0</v>
      </c>
      <c r="Z12" s="17">
        <v>0</v>
      </c>
      <c r="AA12" s="17"/>
      <c r="AB12" s="17"/>
    </row>
    <row r="13" spans="1:28" s="16" customFormat="1" x14ac:dyDescent="0.35">
      <c r="A13" s="6" t="s">
        <v>5</v>
      </c>
      <c r="B13" s="17" t="s">
        <v>73</v>
      </c>
      <c r="C13" s="1" t="s">
        <v>11</v>
      </c>
      <c r="D13" s="1" t="s">
        <v>13</v>
      </c>
      <c r="E13" s="1" t="s">
        <v>35</v>
      </c>
      <c r="F13" s="16" t="s">
        <v>68</v>
      </c>
      <c r="G13" s="16">
        <v>0</v>
      </c>
      <c r="H13" s="20">
        <v>142.69406392694063</v>
      </c>
      <c r="I13" s="20">
        <v>20099.456820357882</v>
      </c>
      <c r="J13" s="16">
        <v>2537.4198305983828</v>
      </c>
      <c r="K13" s="16">
        <v>8.2031392099122802E-3</v>
      </c>
      <c r="L13" s="16">
        <v>0</v>
      </c>
      <c r="M13" s="16">
        <v>0</v>
      </c>
      <c r="N13" s="16">
        <v>0.52429839759456187</v>
      </c>
      <c r="O13" s="16">
        <v>-0.8550080000000001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-0.34866069418808815</v>
      </c>
      <c r="Y13" s="17">
        <v>0</v>
      </c>
      <c r="Z13" s="17">
        <v>0</v>
      </c>
      <c r="AA13" s="17"/>
      <c r="AB13" s="17"/>
    </row>
    <row r="14" spans="1:28" s="16" customFormat="1" x14ac:dyDescent="0.35">
      <c r="A14" s="6" t="s">
        <v>5</v>
      </c>
      <c r="B14" s="17" t="s">
        <v>74</v>
      </c>
      <c r="C14" s="1" t="s">
        <v>11</v>
      </c>
      <c r="D14" s="1" t="s">
        <v>13</v>
      </c>
      <c r="E14" s="1" t="s">
        <v>35</v>
      </c>
      <c r="F14" s="16" t="s">
        <v>69</v>
      </c>
      <c r="G14" s="16">
        <v>0</v>
      </c>
      <c r="H14" s="20">
        <v>142.69406392694063</v>
      </c>
      <c r="I14" s="20">
        <v>20099.456820357882</v>
      </c>
      <c r="J14" s="16">
        <v>2537.4198305983828</v>
      </c>
      <c r="K14" s="16">
        <v>5.4950246443293577E-2</v>
      </c>
      <c r="L14" s="16">
        <v>0</v>
      </c>
      <c r="M14" s="16">
        <v>0</v>
      </c>
      <c r="N14" s="16">
        <v>0.29727339324313201</v>
      </c>
      <c r="O14" s="16">
        <v>-0.8550080000000001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-0.1458870202814794</v>
      </c>
      <c r="W14" s="16">
        <v>0</v>
      </c>
      <c r="X14" s="16">
        <v>-0.34866069418808815</v>
      </c>
      <c r="Y14" s="17">
        <v>0</v>
      </c>
      <c r="Z14" s="17">
        <v>0</v>
      </c>
      <c r="AA14" s="17"/>
      <c r="AB14" s="17"/>
    </row>
    <row r="15" spans="1:28" s="16" customFormat="1" x14ac:dyDescent="0.35">
      <c r="A15" s="6" t="s">
        <v>5</v>
      </c>
      <c r="B15" s="17" t="s">
        <v>75</v>
      </c>
      <c r="C15" s="1" t="s">
        <v>11</v>
      </c>
      <c r="D15" s="1" t="s">
        <v>13</v>
      </c>
      <c r="E15" s="1" t="s">
        <v>35</v>
      </c>
      <c r="F15" s="16" t="s">
        <v>70</v>
      </c>
      <c r="G15" s="16">
        <v>0</v>
      </c>
      <c r="H15" s="20">
        <v>142.69406392694063</v>
      </c>
      <c r="I15" s="20">
        <v>77122.191844246641</v>
      </c>
      <c r="J15" s="16">
        <v>5274.5111117450379</v>
      </c>
      <c r="K15" s="16">
        <v>2.3844004917876888E-2</v>
      </c>
      <c r="L15" s="16">
        <v>0.38249999999999995</v>
      </c>
      <c r="M15" s="16">
        <v>0</v>
      </c>
      <c r="N15" s="16">
        <v>0.23471912259456187</v>
      </c>
      <c r="O15" s="16">
        <v>-0.8550080000000001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-0.34866069418808815</v>
      </c>
      <c r="Y15" s="17">
        <v>0</v>
      </c>
      <c r="Z15" s="17">
        <v>0</v>
      </c>
      <c r="AA15" s="17"/>
      <c r="AB15" s="17"/>
    </row>
    <row r="16" spans="1:28" s="16" customFormat="1" x14ac:dyDescent="0.35">
      <c r="A16" s="6" t="s">
        <v>5</v>
      </c>
      <c r="B16" s="17" t="s">
        <v>76</v>
      </c>
      <c r="C16" s="1" t="s">
        <v>11</v>
      </c>
      <c r="D16" s="1" t="s">
        <v>13</v>
      </c>
      <c r="E16" s="1" t="s">
        <v>35</v>
      </c>
      <c r="F16" s="16" t="s">
        <v>71</v>
      </c>
      <c r="G16" s="16">
        <v>0</v>
      </c>
      <c r="H16" s="20">
        <v>142.69406392694063</v>
      </c>
      <c r="I16" s="20">
        <v>77122.191844246641</v>
      </c>
      <c r="J16" s="16">
        <v>5274.5111117450379</v>
      </c>
      <c r="K16" s="16">
        <v>7.5759431147848028E-2</v>
      </c>
      <c r="L16" s="16">
        <v>0.38249999999999995</v>
      </c>
      <c r="M16" s="16">
        <v>0</v>
      </c>
      <c r="N16" s="16">
        <v>5.6632562703132064E-2</v>
      </c>
      <c r="O16" s="16">
        <v>-0.8550080000000001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-0.1458870202814794</v>
      </c>
      <c r="W16" s="16">
        <v>0</v>
      </c>
      <c r="X16" s="16">
        <v>-0.34866069418808815</v>
      </c>
      <c r="Y16" s="17">
        <v>0</v>
      </c>
      <c r="Z16" s="17">
        <v>0</v>
      </c>
      <c r="AA16" s="17"/>
      <c r="AB16" s="17"/>
    </row>
    <row r="17" spans="1:28" s="16" customFormat="1" x14ac:dyDescent="0.35">
      <c r="A17" s="6" t="s">
        <v>6</v>
      </c>
      <c r="B17" s="8" t="s">
        <v>19</v>
      </c>
      <c r="C17" s="1"/>
      <c r="D17" s="9" t="s">
        <v>13</v>
      </c>
      <c r="E17" s="1" t="s">
        <v>35</v>
      </c>
      <c r="F17" s="8" t="s">
        <v>37</v>
      </c>
      <c r="G17" s="23">
        <v>0</v>
      </c>
      <c r="H17" s="20">
        <v>55.94</v>
      </c>
      <c r="I17" s="16">
        <f>570.815420765204/1.13*1000000/1000</f>
        <v>505146.39005770267</v>
      </c>
      <c r="J17" s="16">
        <f>37.5762960469228/1.13*10^6/1000</f>
        <v>33253.359333559994</v>
      </c>
      <c r="K17" s="16">
        <f>37.9691078874737/1.13/1000</f>
        <v>3.3600980431392653E-2</v>
      </c>
      <c r="L17" s="7">
        <v>1.23</v>
      </c>
      <c r="M17" s="7">
        <v>0</v>
      </c>
      <c r="N17" s="7">
        <v>-0.94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7"/>
      <c r="AB17" s="17"/>
    </row>
    <row r="18" spans="1:28" s="16" customFormat="1" x14ac:dyDescent="0.35">
      <c r="A18" s="6" t="s">
        <v>20</v>
      </c>
      <c r="B18" s="7"/>
      <c r="C18" s="1" t="s">
        <v>11</v>
      </c>
      <c r="D18" s="1" t="s">
        <v>12</v>
      </c>
      <c r="E18" s="1" t="s">
        <v>36</v>
      </c>
      <c r="F18" s="7" t="s">
        <v>39</v>
      </c>
      <c r="G18" s="16">
        <v>0</v>
      </c>
      <c r="H18" s="7">
        <v>63.54</v>
      </c>
      <c r="I18" s="15">
        <v>1950</v>
      </c>
      <c r="J18" s="7">
        <v>78</v>
      </c>
      <c r="K18" s="7">
        <v>0</v>
      </c>
      <c r="L18" s="7">
        <v>-1</v>
      </c>
      <c r="M18" s="7">
        <v>1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7"/>
      <c r="AB18" s="17"/>
    </row>
    <row r="19" spans="1:28" s="16" customFormat="1" x14ac:dyDescent="0.35">
      <c r="A19" s="6" t="s">
        <v>20</v>
      </c>
      <c r="B19" s="7"/>
      <c r="C19" s="1" t="s">
        <v>11</v>
      </c>
      <c r="D19" s="1" t="s">
        <v>12</v>
      </c>
      <c r="E19" s="1" t="s">
        <v>36</v>
      </c>
      <c r="F19" s="7" t="s">
        <v>40</v>
      </c>
      <c r="G19" s="16">
        <v>0</v>
      </c>
      <c r="H19" s="18">
        <v>635.4</v>
      </c>
      <c r="I19" s="15">
        <v>19500</v>
      </c>
      <c r="J19" s="7">
        <v>780</v>
      </c>
      <c r="K19" s="7">
        <v>0</v>
      </c>
      <c r="L19" s="7">
        <v>-1</v>
      </c>
      <c r="M19" s="7">
        <v>1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7"/>
      <c r="AB19" s="17"/>
    </row>
    <row r="20" spans="1:28" s="16" customFormat="1" x14ac:dyDescent="0.35">
      <c r="A20" s="6" t="s">
        <v>20</v>
      </c>
      <c r="C20" s="1" t="s">
        <v>11</v>
      </c>
      <c r="D20" s="1" t="s">
        <v>12</v>
      </c>
      <c r="E20" s="1" t="s">
        <v>36</v>
      </c>
      <c r="F20" s="22" t="s">
        <v>63</v>
      </c>
      <c r="G20" s="16">
        <v>0</v>
      </c>
      <c r="H20" s="16">
        <f>H19*10</f>
        <v>6354</v>
      </c>
      <c r="I20" s="16">
        <f t="shared" ref="I20:K22" si="0">I19*10</f>
        <v>195000</v>
      </c>
      <c r="J20" s="16">
        <f t="shared" si="0"/>
        <v>7800</v>
      </c>
      <c r="K20" s="16">
        <f t="shared" si="0"/>
        <v>0</v>
      </c>
      <c r="L20" s="17">
        <v>-1</v>
      </c>
      <c r="M20" s="17">
        <v>1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7"/>
      <c r="AB20" s="17"/>
    </row>
    <row r="21" spans="1:28" s="16" customFormat="1" x14ac:dyDescent="0.35">
      <c r="A21" s="6" t="s">
        <v>20</v>
      </c>
      <c r="C21" s="1" t="s">
        <v>11</v>
      </c>
      <c r="D21" s="1" t="s">
        <v>12</v>
      </c>
      <c r="E21" s="1" t="s">
        <v>36</v>
      </c>
      <c r="F21" s="22" t="s">
        <v>64</v>
      </c>
      <c r="G21" s="16">
        <v>0</v>
      </c>
      <c r="H21" s="16">
        <f>H20*10</f>
        <v>63540</v>
      </c>
      <c r="I21" s="16">
        <f t="shared" ref="I21:I22" si="1">I20*10</f>
        <v>1950000</v>
      </c>
      <c r="J21" s="16">
        <f t="shared" ref="J21:J22" si="2">J20*10</f>
        <v>78000</v>
      </c>
      <c r="K21" s="16">
        <f t="shared" si="0"/>
        <v>0</v>
      </c>
      <c r="L21" s="17">
        <v>-1</v>
      </c>
      <c r="M21" s="17">
        <v>1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7"/>
      <c r="AB21" s="17"/>
    </row>
    <row r="22" spans="1:28" s="16" customFormat="1" x14ac:dyDescent="0.35">
      <c r="A22" s="6" t="s">
        <v>20</v>
      </c>
      <c r="C22" s="1" t="s">
        <v>11</v>
      </c>
      <c r="D22" s="1" t="s">
        <v>12</v>
      </c>
      <c r="E22" s="1" t="s">
        <v>36</v>
      </c>
      <c r="F22" s="22" t="s">
        <v>65</v>
      </c>
      <c r="G22" s="16">
        <v>0</v>
      </c>
      <c r="H22" s="16">
        <f>H21*10</f>
        <v>635400</v>
      </c>
      <c r="I22" s="16">
        <f t="shared" si="1"/>
        <v>19500000</v>
      </c>
      <c r="J22" s="16">
        <f t="shared" si="2"/>
        <v>780000</v>
      </c>
      <c r="K22" s="16">
        <f t="shared" si="0"/>
        <v>0</v>
      </c>
      <c r="L22" s="17">
        <v>-1</v>
      </c>
      <c r="M22" s="17">
        <v>1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7"/>
      <c r="AB22" s="17"/>
    </row>
    <row r="23" spans="1:28" x14ac:dyDescent="0.35">
      <c r="A23" s="6" t="s">
        <v>21</v>
      </c>
      <c r="B23" s="7"/>
      <c r="C23" s="1" t="s">
        <v>11</v>
      </c>
      <c r="D23" s="1" t="s">
        <v>12</v>
      </c>
      <c r="E23" s="1" t="s">
        <v>36</v>
      </c>
      <c r="F23" s="7" t="s">
        <v>43</v>
      </c>
      <c r="G23" s="23"/>
      <c r="H23" s="7"/>
      <c r="I23" s="15">
        <v>66000</v>
      </c>
      <c r="J23" s="7"/>
      <c r="K23" s="16">
        <f t="shared" ref="K23" si="3">K22*10</f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7">
        <v>57.1</v>
      </c>
      <c r="Z23" s="16">
        <v>0</v>
      </c>
      <c r="AA23" s="7"/>
      <c r="AB23" s="7"/>
    </row>
    <row r="24" spans="1:28" x14ac:dyDescent="0.35">
      <c r="A24" s="6" t="s">
        <v>21</v>
      </c>
      <c r="B24" s="7"/>
      <c r="C24" s="1" t="s">
        <v>14</v>
      </c>
      <c r="D24" s="1" t="s">
        <v>14</v>
      </c>
      <c r="E24" s="1" t="s">
        <v>36</v>
      </c>
      <c r="F24" s="7" t="s">
        <v>42</v>
      </c>
      <c r="G24" s="23">
        <v>0</v>
      </c>
      <c r="H24" s="7">
        <v>230400000</v>
      </c>
      <c r="I24" s="15">
        <v>32000</v>
      </c>
      <c r="J24" s="7">
        <v>1280</v>
      </c>
      <c r="K24" s="16">
        <f t="shared" ref="K24" si="4">K23*10</f>
        <v>0</v>
      </c>
      <c r="L24" s="16">
        <f t="shared" ref="L24:M24" si="5">L23*10</f>
        <v>0</v>
      </c>
      <c r="M24" s="16">
        <f t="shared" si="5"/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7">
        <v>180</v>
      </c>
      <c r="Z24" s="7">
        <v>360</v>
      </c>
      <c r="AA24" s="7"/>
      <c r="AB24" s="7"/>
    </row>
    <row r="25" spans="1:28" x14ac:dyDescent="0.35">
      <c r="A25" s="6" t="s">
        <v>22</v>
      </c>
      <c r="B25" s="7"/>
      <c r="C25" s="1" t="s">
        <v>11</v>
      </c>
      <c r="D25" s="1" t="s">
        <v>12</v>
      </c>
      <c r="E25" s="1" t="s">
        <v>36</v>
      </c>
      <c r="F25" s="7" t="s">
        <v>41</v>
      </c>
      <c r="G25" s="23">
        <v>0</v>
      </c>
      <c r="H25" s="7">
        <v>360</v>
      </c>
      <c r="I25" s="15">
        <v>1145</v>
      </c>
      <c r="J25" s="7">
        <v>34</v>
      </c>
      <c r="K25" s="16">
        <f t="shared" ref="K25" si="6">K24*10</f>
        <v>0</v>
      </c>
      <c r="L25" s="16">
        <f t="shared" ref="L25:M25" si="7">L24*10</f>
        <v>0</v>
      </c>
      <c r="M25" s="16">
        <f t="shared" si="7"/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7"/>
      <c r="AB25" s="7"/>
    </row>
  </sheetData>
  <dataConsolidate/>
  <phoneticPr fontId="3" type="noConversion"/>
  <conditionalFormatting sqref="A23:A24 A3:A19">
    <cfRule type="cellIs" dxfId="20" priority="24" operator="equal">
      <formula>"new"</formula>
    </cfRule>
  </conditionalFormatting>
  <conditionalFormatting sqref="A25">
    <cfRule type="cellIs" dxfId="19" priority="12" operator="equal">
      <formula>"new"</formula>
    </cfRule>
  </conditionalFormatting>
  <conditionalFormatting sqref="E23:F25 E20:E22 E3:G12 G17:G25 E17:F19 E13:H16">
    <cfRule type="cellIs" dxfId="18" priority="9" operator="equal">
      <formula>"no values"</formula>
    </cfRule>
    <cfRule type="cellIs" dxfId="17" priority="10" operator="equal">
      <formula>"initial values"</formula>
    </cfRule>
    <cfRule type="cellIs" dxfId="16" priority="11" operator="equal">
      <formula>"complete"</formula>
    </cfRule>
  </conditionalFormatting>
  <conditionalFormatting sqref="A2">
    <cfRule type="cellIs" dxfId="15" priority="7" operator="equal">
      <formula>"new"</formula>
    </cfRule>
  </conditionalFormatting>
  <conditionalFormatting sqref="E2:G2">
    <cfRule type="cellIs" dxfId="14" priority="4" operator="equal">
      <formula>"no values"</formula>
    </cfRule>
    <cfRule type="cellIs" dxfId="13" priority="5" operator="equal">
      <formula>"initial values"</formula>
    </cfRule>
    <cfRule type="cellIs" dxfId="12" priority="6" operator="equal">
      <formula>"complete"</formula>
    </cfRule>
  </conditionalFormatting>
  <conditionalFormatting sqref="A20">
    <cfRule type="cellIs" dxfId="11" priority="3" operator="equal">
      <formula>"new"</formula>
    </cfRule>
  </conditionalFormatting>
  <conditionalFormatting sqref="A21">
    <cfRule type="cellIs" dxfId="10" priority="2" operator="equal">
      <formula>"new"</formula>
    </cfRule>
  </conditionalFormatting>
  <conditionalFormatting sqref="A22">
    <cfRule type="cellIs" dxfId="9" priority="1" operator="equal">
      <formula>"new"</formula>
    </cfRule>
  </conditionalFormatting>
  <dataValidations count="5">
    <dataValidation type="list" allowBlank="1" showInputMessage="1" showErrorMessage="1" sqref="D23:D24 D2:D17" xr:uid="{C180FB0C-3BEF-4E12-8DB0-7B765AE19521}">
      <formula1>"Elegancy, Anna, Mijndert, Nilay, ?"</formula1>
    </dataValidation>
    <dataValidation type="list" allowBlank="1" showInputMessage="1" showErrorMessage="1" sqref="D18:D25" xr:uid="{AB64F27B-6F81-463D-8E54-6C0EDE93DAEB}">
      <formula1>"Elegancy, Elegancy or Anna, Anna, Mijndert, Nilay, ?"</formula1>
    </dataValidation>
    <dataValidation type="list" allowBlank="1" showInputMessage="1" showErrorMessage="1" sqref="E20:E22 E23:F25 E2:F19" xr:uid="{680C76D0-57EB-4643-93DD-017DCD619D4A}">
      <formula1>"complete, initial values, no values"</formula1>
    </dataValidation>
    <dataValidation type="list" allowBlank="1" showInputMessage="1" showErrorMessage="1" sqref="A2:A25" xr:uid="{F624D5D9-6DBC-4D68-B9DC-6F7175C41E58}">
      <formula1>"PROCESS_TECH, END_USE_TECH, PIPELINES, VEHICLES, STORAGE_TECH, TANKS"</formula1>
    </dataValidation>
    <dataValidation type="list" allowBlank="1" showInputMessage="1" showErrorMessage="1" sqref="C2:D25" xr:uid="{00988C10-6431-46EB-AF91-70B3E2508435}">
      <formula1>"Yes, No, ?"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Kung</dc:creator>
  <cp:lastModifiedBy>Till Strunge</cp:lastModifiedBy>
  <dcterms:created xsi:type="dcterms:W3CDTF">2022-10-14T16:13:23Z</dcterms:created>
  <dcterms:modified xsi:type="dcterms:W3CDTF">2023-12-21T16:33:33Z</dcterms:modified>
</cp:coreProperties>
</file>