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R\My Python projects\geospatial analysis model\Transport_model (Github)\"/>
    </mc:Choice>
  </mc:AlternateContent>
  <xr:revisionPtr revIDLastSave="0" documentId="13_ncr:40009_{E63292AB-E894-4843-9120-056E28D06D99}" xr6:coauthVersionLast="47" xr6:coauthVersionMax="47" xr10:uidLastSave="{00000000-0000-0000-0000-000000000000}"/>
  <bookViews>
    <workbookView xWindow="-2130" yWindow="-13620" windowWidth="24240" windowHeight="13140"/>
  </bookViews>
  <sheets>
    <sheet name="Cement_plants_input" sheetId="1" r:id="rId1"/>
  </sheets>
  <definedNames>
    <definedName name="_xlnm._FilterDatabase" localSheetId="0" hidden="1">Cement_plants_input!$A$1:$J$44</definedName>
  </definedNames>
  <calcPr calcId="0"/>
</workbook>
</file>

<file path=xl/calcChain.xml><?xml version="1.0" encoding="utf-8"?>
<calcChain xmlns="http://schemas.openxmlformats.org/spreadsheetml/2006/main">
  <c r="K48" i="1" l="1"/>
  <c r="M48" i="1" s="1"/>
  <c r="M45" i="1"/>
  <c r="M46" i="1"/>
  <c r="M47" i="1"/>
  <c r="K45" i="1"/>
  <c r="K46" i="1"/>
  <c r="K47" i="1"/>
  <c r="O15" i="1"/>
  <c r="O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M3" i="1"/>
  <c r="O13" i="1"/>
  <c r="O11" i="1"/>
  <c r="O6" i="1"/>
  <c r="O4" i="1"/>
  <c r="O2" i="1"/>
  <c r="O8" i="1" s="1"/>
  <c r="M44" i="1" l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</calcChain>
</file>

<file path=xl/sharedStrings.xml><?xml version="1.0" encoding="utf-8"?>
<sst xmlns="http://schemas.openxmlformats.org/spreadsheetml/2006/main" count="260" uniqueCount="74">
  <si>
    <t>Country</t>
  </si>
  <si>
    <t>VID</t>
  </si>
  <si>
    <t>Country_code</t>
  </si>
  <si>
    <t>Region</t>
  </si>
  <si>
    <t>Sub_region</t>
  </si>
  <si>
    <t>Latitude</t>
  </si>
  <si>
    <t>Longitude</t>
  </si>
  <si>
    <t>Capacity</t>
  </si>
  <si>
    <t>Germany</t>
  </si>
  <si>
    <t>CID1</t>
  </si>
  <si>
    <t>Europe</t>
  </si>
  <si>
    <t>Western Europe</t>
  </si>
  <si>
    <t>CID2</t>
  </si>
  <si>
    <t>CID3</t>
  </si>
  <si>
    <t>CID4</t>
  </si>
  <si>
    <t>CID5</t>
  </si>
  <si>
    <t>CID9</t>
  </si>
  <si>
    <t>CID10</t>
  </si>
  <si>
    <t>CID11</t>
  </si>
  <si>
    <t>CID13</t>
  </si>
  <si>
    <t>CID16</t>
  </si>
  <si>
    <t>CID17</t>
  </si>
  <si>
    <t>CID18</t>
  </si>
  <si>
    <t>CID19</t>
  </si>
  <si>
    <t>CID20</t>
  </si>
  <si>
    <t>CID21</t>
  </si>
  <si>
    <t>CID22</t>
  </si>
  <si>
    <t>CID23</t>
  </si>
  <si>
    <t>CID26</t>
  </si>
  <si>
    <t>CID27</t>
  </si>
  <si>
    <t>CID28</t>
  </si>
  <si>
    <t>CID29</t>
  </si>
  <si>
    <t>CID30</t>
  </si>
  <si>
    <t>CID35</t>
  </si>
  <si>
    <t>CID37</t>
  </si>
  <si>
    <t>CID39</t>
  </si>
  <si>
    <t>CID40</t>
  </si>
  <si>
    <t>CID41</t>
  </si>
  <si>
    <t>CID42</t>
  </si>
  <si>
    <t>CID43</t>
  </si>
  <si>
    <t>CID45</t>
  </si>
  <si>
    <t>CID46</t>
  </si>
  <si>
    <t>United Kingdom</t>
  </si>
  <si>
    <t>CID53</t>
  </si>
  <si>
    <t>Northern Europe</t>
  </si>
  <si>
    <t>CID54</t>
  </si>
  <si>
    <t>CID55</t>
  </si>
  <si>
    <t>CID56</t>
  </si>
  <si>
    <t>CID58</t>
  </si>
  <si>
    <t>CID59</t>
  </si>
  <si>
    <t>CID61</t>
  </si>
  <si>
    <t>CID62</t>
  </si>
  <si>
    <t>CID63</t>
  </si>
  <si>
    <t>CID67</t>
  </si>
  <si>
    <t>CID68</t>
  </si>
  <si>
    <t>CID70</t>
  </si>
  <si>
    <t>capacity t/hh</t>
  </si>
  <si>
    <t>Integrated</t>
  </si>
  <si>
    <t>Type</t>
  </si>
  <si>
    <t>Clinker factor</t>
  </si>
  <si>
    <t>Capacity clinker kt/hh</t>
  </si>
  <si>
    <t>Capacity clinker Mt</t>
  </si>
  <si>
    <t>Capacity Germany</t>
  </si>
  <si>
    <t>Mt</t>
  </si>
  <si>
    <t>Capacity known</t>
  </si>
  <si>
    <t>Unknown plants</t>
  </si>
  <si>
    <t>Average cap unknown plants</t>
  </si>
  <si>
    <t>Capacity UK</t>
  </si>
  <si>
    <t>Average European plant</t>
  </si>
  <si>
    <t>Ireland</t>
  </si>
  <si>
    <t>CID71</t>
  </si>
  <si>
    <t>CID72</t>
  </si>
  <si>
    <t>CID73</t>
  </si>
  <si>
    <t>CID74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</si>
</sst>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0" fillId="0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zoomScale="85" zoomScaleNormal="85" workbookViewId="0">
      <selection activeCell="L53" sqref="L53"/>
    </sheetView>
  </sheetViews>
  <sheetFormatPr baseColWidth="10" defaultRowHeight="15" x14ac:dyDescent="0.25"/>
  <cols>
    <col min="8" max="8" width="17" customWidth="1"/>
    <col min="11" max="11" width="19.140625" customWidth="1"/>
    <col min="12" max="12" width="15.5703125" customWidth="1"/>
    <col min="13" max="13" width="16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58</v>
      </c>
      <c r="K1" t="s">
        <v>60</v>
      </c>
      <c r="L1" t="s">
        <v>59</v>
      </c>
      <c r="M1" t="s">
        <v>61</v>
      </c>
      <c r="O1" t="s">
        <v>62</v>
      </c>
      <c r="Q1" t="s">
        <v>68</v>
      </c>
    </row>
    <row r="2" spans="1:18" x14ac:dyDescent="0.25">
      <c r="A2" t="s">
        <v>8</v>
      </c>
      <c r="B2" t="s">
        <v>9</v>
      </c>
      <c r="C2">
        <v>276</v>
      </c>
      <c r="D2" t="s">
        <v>10</v>
      </c>
      <c r="E2" t="s">
        <v>11</v>
      </c>
      <c r="F2">
        <v>51.364108999999999</v>
      </c>
      <c r="G2">
        <v>10.481935999999999</v>
      </c>
      <c r="H2" s="2">
        <v>2.61</v>
      </c>
      <c r="I2">
        <v>148.97260270000001</v>
      </c>
      <c r="J2" t="s">
        <v>57</v>
      </c>
      <c r="K2">
        <f>IF(ISBLANK(H2),$Q$2*1000000/(365*48)*L2,H2*1000000/(365*48)*L2)</f>
        <v>109.79280821917808</v>
      </c>
      <c r="L2">
        <v>0.73699999999999999</v>
      </c>
      <c r="M2">
        <f>K2*365*48/1000000/0.737</f>
        <v>2.61</v>
      </c>
      <c r="O2" s="1">
        <f>35485000/1000000</f>
        <v>35.484999999999999</v>
      </c>
      <c r="P2" t="s">
        <v>63</v>
      </c>
      <c r="Q2">
        <v>1.36</v>
      </c>
      <c r="R2" t="s">
        <v>63</v>
      </c>
    </row>
    <row r="3" spans="1:18" x14ac:dyDescent="0.25">
      <c r="A3" t="s">
        <v>8</v>
      </c>
      <c r="B3" t="s">
        <v>12</v>
      </c>
      <c r="C3">
        <v>276</v>
      </c>
      <c r="D3" t="s">
        <v>10</v>
      </c>
      <c r="E3" t="s">
        <v>11</v>
      </c>
      <c r="F3">
        <v>51.622669999999999</v>
      </c>
      <c r="G3">
        <v>8.5031829999999999</v>
      </c>
      <c r="H3" s="2"/>
      <c r="I3">
        <v>74.200913240000006</v>
      </c>
      <c r="J3" t="s">
        <v>57</v>
      </c>
      <c r="K3">
        <f t="shared" ref="K3:K47" si="0">IF(ISBLANK(H3),$Q$2*1000000/(365*48)*L3,H3*1000000/(365*48)*L3)</f>
        <v>57.210045662100462</v>
      </c>
      <c r="L3">
        <v>0.73699999999999999</v>
      </c>
      <c r="M3">
        <f>K3*365*48/1000000/0.737</f>
        <v>1.36</v>
      </c>
      <c r="O3" t="s">
        <v>64</v>
      </c>
    </row>
    <row r="4" spans="1:18" x14ac:dyDescent="0.25">
      <c r="A4" t="s">
        <v>8</v>
      </c>
      <c r="B4" t="s">
        <v>13</v>
      </c>
      <c r="C4">
        <v>276</v>
      </c>
      <c r="D4" t="s">
        <v>10</v>
      </c>
      <c r="E4" t="s">
        <v>11</v>
      </c>
      <c r="F4">
        <v>49.602401999999998</v>
      </c>
      <c r="G4">
        <v>8.0368019999999998</v>
      </c>
      <c r="H4" s="2"/>
      <c r="I4">
        <v>74.200913240000006</v>
      </c>
      <c r="J4" t="s">
        <v>57</v>
      </c>
      <c r="K4">
        <f t="shared" si="0"/>
        <v>57.210045662100462</v>
      </c>
      <c r="L4">
        <v>0.73699999999999999</v>
      </c>
      <c r="M4">
        <f t="shared" ref="M4:M6" si="1">K4*365*48/1000000/0.737</f>
        <v>1.36</v>
      </c>
      <c r="O4">
        <f>SUM(H2:H32)</f>
        <v>25.55</v>
      </c>
      <c r="P4" t="s">
        <v>63</v>
      </c>
    </row>
    <row r="5" spans="1:18" x14ac:dyDescent="0.25">
      <c r="A5" t="s">
        <v>8</v>
      </c>
      <c r="B5" t="s">
        <v>14</v>
      </c>
      <c r="C5">
        <v>276</v>
      </c>
      <c r="D5" t="s">
        <v>10</v>
      </c>
      <c r="E5" t="s">
        <v>11</v>
      </c>
      <c r="F5">
        <v>52.174590000000002</v>
      </c>
      <c r="G5">
        <v>7.8876369999999998</v>
      </c>
      <c r="H5" s="2">
        <v>1.41</v>
      </c>
      <c r="I5">
        <v>80.479452050000006</v>
      </c>
      <c r="J5" t="s">
        <v>57</v>
      </c>
      <c r="K5">
        <f t="shared" si="0"/>
        <v>59.313356164383563</v>
      </c>
      <c r="L5">
        <v>0.73699999999999999</v>
      </c>
      <c r="M5">
        <f t="shared" si="1"/>
        <v>1.41</v>
      </c>
      <c r="O5" t="s">
        <v>65</v>
      </c>
    </row>
    <row r="6" spans="1:18" x14ac:dyDescent="0.25">
      <c r="A6" t="s">
        <v>8</v>
      </c>
      <c r="B6" t="s">
        <v>15</v>
      </c>
      <c r="C6">
        <v>276</v>
      </c>
      <c r="D6" t="s">
        <v>10</v>
      </c>
      <c r="E6" t="s">
        <v>11</v>
      </c>
      <c r="F6">
        <v>50.032201000000001</v>
      </c>
      <c r="G6">
        <v>8.2580749999999998</v>
      </c>
      <c r="H6" s="2">
        <v>2.4300000000000002</v>
      </c>
      <c r="I6">
        <v>138.6986301</v>
      </c>
      <c r="J6" t="s">
        <v>57</v>
      </c>
      <c r="K6">
        <f t="shared" si="0"/>
        <v>102.22089041095892</v>
      </c>
      <c r="L6">
        <v>0.73699999999999999</v>
      </c>
      <c r="M6">
        <f t="shared" si="1"/>
        <v>2.4300000000000006</v>
      </c>
      <c r="O6">
        <f>COUNTBLANK(H2:H32)</f>
        <v>16</v>
      </c>
    </row>
    <row r="7" spans="1:18" x14ac:dyDescent="0.25">
      <c r="A7" t="s">
        <v>8</v>
      </c>
      <c r="B7" t="s">
        <v>16</v>
      </c>
      <c r="C7">
        <v>276</v>
      </c>
      <c r="D7" t="s">
        <v>10</v>
      </c>
      <c r="E7" t="s">
        <v>11</v>
      </c>
      <c r="F7">
        <v>51.599521000000003</v>
      </c>
      <c r="G7">
        <v>8.3358329999999992</v>
      </c>
      <c r="H7" s="2"/>
      <c r="I7">
        <v>74.200913240000006</v>
      </c>
      <c r="J7" t="s">
        <v>57</v>
      </c>
      <c r="K7">
        <f t="shared" si="0"/>
        <v>57.210045662100462</v>
      </c>
      <c r="L7">
        <v>0.73699999999999999</v>
      </c>
      <c r="M7">
        <f t="shared" ref="M7:M9" si="2">K7*365*48/1000000/0.737</f>
        <v>1.36</v>
      </c>
      <c r="O7" t="s">
        <v>66</v>
      </c>
    </row>
    <row r="8" spans="1:18" x14ac:dyDescent="0.25">
      <c r="A8" t="s">
        <v>8</v>
      </c>
      <c r="B8" t="s">
        <v>17</v>
      </c>
      <c r="C8">
        <v>276</v>
      </c>
      <c r="D8" t="s">
        <v>10</v>
      </c>
      <c r="E8" t="s">
        <v>11</v>
      </c>
      <c r="F8">
        <v>51.270124000000003</v>
      </c>
      <c r="G8">
        <v>11.660638000000001</v>
      </c>
      <c r="H8" s="2">
        <v>2.2999999999999998</v>
      </c>
      <c r="I8">
        <v>131.27853880000001</v>
      </c>
      <c r="J8" t="s">
        <v>57</v>
      </c>
      <c r="K8">
        <f t="shared" si="0"/>
        <v>96.75228310502284</v>
      </c>
      <c r="L8">
        <v>0.73699999999999999</v>
      </c>
      <c r="M8">
        <f t="shared" si="2"/>
        <v>2.3000000000000003</v>
      </c>
      <c r="O8">
        <f>(O2-O4)/O6</f>
        <v>0.62093749999999992</v>
      </c>
    </row>
    <row r="9" spans="1:18" x14ac:dyDescent="0.25">
      <c r="A9" t="s">
        <v>8</v>
      </c>
      <c r="B9" t="s">
        <v>18</v>
      </c>
      <c r="C9">
        <v>276</v>
      </c>
      <c r="D9" t="s">
        <v>10</v>
      </c>
      <c r="E9" t="s">
        <v>11</v>
      </c>
      <c r="F9">
        <v>49.016925999999998</v>
      </c>
      <c r="G9">
        <v>8.6147740000000006</v>
      </c>
      <c r="H9" s="2"/>
      <c r="I9">
        <v>74.200913240000006</v>
      </c>
      <c r="J9" t="s">
        <v>57</v>
      </c>
      <c r="K9">
        <f t="shared" si="0"/>
        <v>57.210045662100462</v>
      </c>
      <c r="L9">
        <v>0.73699999999999999</v>
      </c>
      <c r="M9">
        <f t="shared" si="2"/>
        <v>1.36</v>
      </c>
    </row>
    <row r="10" spans="1:18" x14ac:dyDescent="0.25">
      <c r="A10" t="s">
        <v>8</v>
      </c>
      <c r="B10" t="s">
        <v>19</v>
      </c>
      <c r="C10">
        <v>276</v>
      </c>
      <c r="D10" t="s">
        <v>10</v>
      </c>
      <c r="E10" t="s">
        <v>11</v>
      </c>
      <c r="F10">
        <v>52.489221999999998</v>
      </c>
      <c r="G10">
        <v>13.836808</v>
      </c>
      <c r="H10" s="2">
        <v>1.79</v>
      </c>
      <c r="I10">
        <v>102.16894979999999</v>
      </c>
      <c r="J10" t="s">
        <v>57</v>
      </c>
      <c r="K10">
        <f t="shared" si="0"/>
        <v>75.298515981735164</v>
      </c>
      <c r="L10">
        <v>0.73699999999999999</v>
      </c>
      <c r="M10">
        <f>K10*365*48/1000000/0.737</f>
        <v>1.7899999999999998</v>
      </c>
      <c r="O10" t="s">
        <v>67</v>
      </c>
    </row>
    <row r="11" spans="1:18" x14ac:dyDescent="0.25">
      <c r="A11" t="s">
        <v>8</v>
      </c>
      <c r="B11" t="s">
        <v>20</v>
      </c>
      <c r="C11">
        <v>276</v>
      </c>
      <c r="D11" t="s">
        <v>10</v>
      </c>
      <c r="E11" t="s">
        <v>11</v>
      </c>
      <c r="F11">
        <v>49.213554999999999</v>
      </c>
      <c r="G11">
        <v>12.029824</v>
      </c>
      <c r="H11" s="2"/>
      <c r="I11">
        <v>74.200913240000006</v>
      </c>
      <c r="J11" t="s">
        <v>57</v>
      </c>
      <c r="K11">
        <f t="shared" si="0"/>
        <v>57.210045662100462</v>
      </c>
      <c r="L11">
        <v>0.73699999999999999</v>
      </c>
      <c r="M11">
        <f t="shared" ref="M11:M18" si="3">K11*365*48/1000000/0.737</f>
        <v>1.36</v>
      </c>
      <c r="O11" s="1">
        <f>8046000/1000000</f>
        <v>8.0459999999999994</v>
      </c>
      <c r="P11" s="2"/>
    </row>
    <row r="12" spans="1:18" x14ac:dyDescent="0.25">
      <c r="A12" t="s">
        <v>8</v>
      </c>
      <c r="B12" t="s">
        <v>21</v>
      </c>
      <c r="C12">
        <v>276</v>
      </c>
      <c r="D12" t="s">
        <v>10</v>
      </c>
      <c r="E12" t="s">
        <v>11</v>
      </c>
      <c r="F12">
        <v>51.857225</v>
      </c>
      <c r="G12">
        <v>8.0308399999999995</v>
      </c>
      <c r="H12" s="2"/>
      <c r="I12">
        <v>74.200913240000006</v>
      </c>
      <c r="J12" t="s">
        <v>57</v>
      </c>
      <c r="K12">
        <f t="shared" si="0"/>
        <v>57.210045662100462</v>
      </c>
      <c r="L12">
        <v>0.73699999999999999</v>
      </c>
      <c r="M12">
        <f t="shared" si="3"/>
        <v>1.36</v>
      </c>
      <c r="O12" t="s">
        <v>64</v>
      </c>
    </row>
    <row r="13" spans="1:18" x14ac:dyDescent="0.25">
      <c r="A13" t="s">
        <v>8</v>
      </c>
      <c r="B13" t="s">
        <v>22</v>
      </c>
      <c r="C13">
        <v>276</v>
      </c>
      <c r="D13" t="s">
        <v>10</v>
      </c>
      <c r="E13" t="s">
        <v>11</v>
      </c>
      <c r="F13">
        <v>52.374755999999998</v>
      </c>
      <c r="G13">
        <v>9.8767790000000009</v>
      </c>
      <c r="H13" s="2">
        <v>0.9</v>
      </c>
      <c r="I13">
        <v>51.369863010000003</v>
      </c>
      <c r="J13" t="s">
        <v>57</v>
      </c>
      <c r="K13">
        <f t="shared" si="0"/>
        <v>37.859589041095887</v>
      </c>
      <c r="L13">
        <v>0.73699999999999999</v>
      </c>
      <c r="M13">
        <f t="shared" si="3"/>
        <v>0.89999999999999991</v>
      </c>
      <c r="O13">
        <f>SUM(H33:H44)</f>
        <v>13.479999999999999</v>
      </c>
    </row>
    <row r="14" spans="1:18" x14ac:dyDescent="0.25">
      <c r="A14" t="s">
        <v>8</v>
      </c>
      <c r="B14" t="s">
        <v>23</v>
      </c>
      <c r="C14">
        <v>276</v>
      </c>
      <c r="D14" t="s">
        <v>10</v>
      </c>
      <c r="E14" t="s">
        <v>11</v>
      </c>
      <c r="F14">
        <v>49.357624000000001</v>
      </c>
      <c r="G14">
        <v>8.6855980000000006</v>
      </c>
      <c r="H14" s="2"/>
      <c r="I14">
        <v>74.200913240000006</v>
      </c>
      <c r="J14" t="s">
        <v>57</v>
      </c>
      <c r="K14">
        <f t="shared" si="0"/>
        <v>57.210045662100462</v>
      </c>
      <c r="L14">
        <v>0.73699999999999999</v>
      </c>
      <c r="M14">
        <f t="shared" si="3"/>
        <v>1.36</v>
      </c>
      <c r="O14" t="s">
        <v>65</v>
      </c>
    </row>
    <row r="15" spans="1:18" x14ac:dyDescent="0.25">
      <c r="A15" t="s">
        <v>8</v>
      </c>
      <c r="B15" t="s">
        <v>24</v>
      </c>
      <c r="C15">
        <v>276</v>
      </c>
      <c r="D15" t="s">
        <v>10</v>
      </c>
      <c r="E15" t="s">
        <v>11</v>
      </c>
      <c r="F15">
        <v>51.698478999999999</v>
      </c>
      <c r="G15">
        <v>8.7460129999999996</v>
      </c>
      <c r="H15" s="2"/>
      <c r="I15">
        <v>74.200913240000006</v>
      </c>
      <c r="J15" t="s">
        <v>57</v>
      </c>
      <c r="K15">
        <f t="shared" si="0"/>
        <v>57.210045662100462</v>
      </c>
      <c r="L15">
        <v>0.73699999999999999</v>
      </c>
      <c r="M15">
        <f t="shared" si="3"/>
        <v>1.36</v>
      </c>
      <c r="O15">
        <f>COUNTBLANK(H33:H44)</f>
        <v>0</v>
      </c>
    </row>
    <row r="16" spans="1:18" x14ac:dyDescent="0.25">
      <c r="A16" t="s">
        <v>8</v>
      </c>
      <c r="B16" t="s">
        <v>25</v>
      </c>
      <c r="C16">
        <v>276</v>
      </c>
      <c r="D16" t="s">
        <v>10</v>
      </c>
      <c r="E16" t="s">
        <v>11</v>
      </c>
      <c r="F16">
        <v>48.368982000000003</v>
      </c>
      <c r="G16">
        <v>9.7355739999999997</v>
      </c>
      <c r="H16" s="2">
        <v>1.9</v>
      </c>
      <c r="I16">
        <v>108.4474886</v>
      </c>
      <c r="J16" t="s">
        <v>57</v>
      </c>
      <c r="K16">
        <f t="shared" si="0"/>
        <v>79.925799086757991</v>
      </c>
      <c r="L16">
        <v>0.73699999999999999</v>
      </c>
      <c r="M16">
        <f t="shared" si="3"/>
        <v>1.9000000000000001</v>
      </c>
      <c r="O16" t="s">
        <v>66</v>
      </c>
    </row>
    <row r="17" spans="1:15" x14ac:dyDescent="0.25">
      <c r="A17" t="s">
        <v>8</v>
      </c>
      <c r="B17" t="s">
        <v>26</v>
      </c>
      <c r="C17">
        <v>276</v>
      </c>
      <c r="D17" t="s">
        <v>10</v>
      </c>
      <c r="E17" t="s">
        <v>11</v>
      </c>
      <c r="F17">
        <v>49.808084000000001</v>
      </c>
      <c r="G17">
        <v>9.6182210000000001</v>
      </c>
      <c r="H17" s="2"/>
      <c r="I17">
        <v>74.200913240000006</v>
      </c>
      <c r="J17" t="s">
        <v>57</v>
      </c>
      <c r="K17">
        <f t="shared" si="0"/>
        <v>57.210045662100462</v>
      </c>
      <c r="L17">
        <v>0.73699999999999999</v>
      </c>
      <c r="M17">
        <f t="shared" si="3"/>
        <v>1.36</v>
      </c>
      <c r="O17" t="e">
        <f>O13/O15</f>
        <v>#DIV/0!</v>
      </c>
    </row>
    <row r="18" spans="1:15" x14ac:dyDescent="0.25">
      <c r="A18" t="s">
        <v>8</v>
      </c>
      <c r="B18" t="s">
        <v>27</v>
      </c>
      <c r="C18">
        <v>276</v>
      </c>
      <c r="D18" t="s">
        <v>10</v>
      </c>
      <c r="E18" t="s">
        <v>11</v>
      </c>
      <c r="F18">
        <v>51.618256000000002</v>
      </c>
      <c r="G18">
        <v>8.5105000000000004</v>
      </c>
      <c r="H18" s="2"/>
      <c r="I18">
        <v>74.200913240000006</v>
      </c>
      <c r="J18" t="s">
        <v>57</v>
      </c>
      <c r="K18">
        <f t="shared" si="0"/>
        <v>57.210045662100462</v>
      </c>
      <c r="L18">
        <v>0.73699999999999999</v>
      </c>
      <c r="M18">
        <f t="shared" si="3"/>
        <v>1.36</v>
      </c>
    </row>
    <row r="19" spans="1:15" x14ac:dyDescent="0.25">
      <c r="A19" t="s">
        <v>8</v>
      </c>
      <c r="B19" t="s">
        <v>28</v>
      </c>
      <c r="C19">
        <v>276</v>
      </c>
      <c r="D19" t="s">
        <v>10</v>
      </c>
      <c r="E19" t="s">
        <v>11</v>
      </c>
      <c r="F19">
        <v>51.595160999999997</v>
      </c>
      <c r="G19">
        <v>8.3360889999999994</v>
      </c>
      <c r="H19" s="2">
        <v>1.21</v>
      </c>
      <c r="I19">
        <v>69.063926940000002</v>
      </c>
      <c r="J19" t="s">
        <v>57</v>
      </c>
      <c r="K19">
        <f t="shared" si="0"/>
        <v>50.900114155251138</v>
      </c>
      <c r="L19">
        <v>0.73699999999999999</v>
      </c>
      <c r="M19">
        <f t="shared" ref="M19:M23" si="4">K19*365*48/1000000/0.737</f>
        <v>1.2099999999999997</v>
      </c>
    </row>
    <row r="20" spans="1:15" x14ac:dyDescent="0.25">
      <c r="A20" t="s">
        <v>8</v>
      </c>
      <c r="B20" t="s">
        <v>29</v>
      </c>
      <c r="C20">
        <v>276</v>
      </c>
      <c r="D20" t="s">
        <v>10</v>
      </c>
      <c r="E20" t="s">
        <v>11</v>
      </c>
      <c r="F20">
        <v>48.227347999999999</v>
      </c>
      <c r="G20">
        <v>8.7786000000000008</v>
      </c>
      <c r="H20" s="2">
        <v>1.6</v>
      </c>
      <c r="I20">
        <v>91.324200910000002</v>
      </c>
      <c r="J20" t="s">
        <v>57</v>
      </c>
      <c r="K20">
        <f t="shared" si="0"/>
        <v>67.305936073059357</v>
      </c>
      <c r="L20">
        <v>0.73699999999999999</v>
      </c>
      <c r="M20">
        <f t="shared" si="4"/>
        <v>1.6</v>
      </c>
    </row>
    <row r="21" spans="1:15" x14ac:dyDescent="0.25">
      <c r="A21" t="s">
        <v>8</v>
      </c>
      <c r="B21" t="s">
        <v>30</v>
      </c>
      <c r="C21">
        <v>276</v>
      </c>
      <c r="D21" t="s">
        <v>10</v>
      </c>
      <c r="E21" t="s">
        <v>11</v>
      </c>
      <c r="F21">
        <v>53.875098999999999</v>
      </c>
      <c r="G21">
        <v>9.5847870000000004</v>
      </c>
      <c r="H21" s="2">
        <v>1.29</v>
      </c>
      <c r="I21">
        <v>73.630136989999997</v>
      </c>
      <c r="J21" t="s">
        <v>57</v>
      </c>
      <c r="K21">
        <f t="shared" si="0"/>
        <v>54.265410958904106</v>
      </c>
      <c r="L21">
        <v>0.73699999999999999</v>
      </c>
      <c r="M21">
        <f t="shared" si="4"/>
        <v>1.29</v>
      </c>
    </row>
    <row r="22" spans="1:15" x14ac:dyDescent="0.25">
      <c r="A22" t="s">
        <v>8</v>
      </c>
      <c r="B22" t="s">
        <v>31</v>
      </c>
      <c r="C22">
        <v>276</v>
      </c>
      <c r="D22" t="s">
        <v>10</v>
      </c>
      <c r="E22" t="s">
        <v>11</v>
      </c>
      <c r="F22">
        <v>52.353363000000002</v>
      </c>
      <c r="G22">
        <v>9.8883840000000003</v>
      </c>
      <c r="H22" s="2"/>
      <c r="I22">
        <v>74.200913240000006</v>
      </c>
      <c r="J22" t="s">
        <v>57</v>
      </c>
      <c r="K22">
        <f t="shared" si="0"/>
        <v>57.210045662100462</v>
      </c>
      <c r="L22">
        <v>0.73699999999999999</v>
      </c>
      <c r="M22">
        <f t="shared" si="4"/>
        <v>1.36</v>
      </c>
    </row>
    <row r="23" spans="1:15" x14ac:dyDescent="0.25">
      <c r="A23" t="s">
        <v>8</v>
      </c>
      <c r="B23" t="s">
        <v>32</v>
      </c>
      <c r="C23">
        <v>276</v>
      </c>
      <c r="D23" t="s">
        <v>10</v>
      </c>
      <c r="E23" t="s">
        <v>11</v>
      </c>
      <c r="F23">
        <v>51.765425</v>
      </c>
      <c r="G23">
        <v>8.0557510000000008</v>
      </c>
      <c r="H23" s="2"/>
      <c r="I23">
        <v>74.200913240000006</v>
      </c>
      <c r="J23" t="s">
        <v>57</v>
      </c>
      <c r="K23">
        <f t="shared" si="0"/>
        <v>57.210045662100462</v>
      </c>
      <c r="L23">
        <v>0.73699999999999999</v>
      </c>
      <c r="M23">
        <f t="shared" si="4"/>
        <v>1.36</v>
      </c>
    </row>
    <row r="24" spans="1:15" x14ac:dyDescent="0.25">
      <c r="A24" t="s">
        <v>8</v>
      </c>
      <c r="B24" t="s">
        <v>33</v>
      </c>
      <c r="C24">
        <v>276</v>
      </c>
      <c r="D24" t="s">
        <v>10</v>
      </c>
      <c r="E24" t="s">
        <v>11</v>
      </c>
      <c r="F24">
        <v>48.774206</v>
      </c>
      <c r="G24">
        <v>10.698973000000001</v>
      </c>
      <c r="H24" s="2"/>
      <c r="I24">
        <v>74.200913240000006</v>
      </c>
      <c r="J24" t="s">
        <v>57</v>
      </c>
      <c r="K24">
        <f t="shared" si="0"/>
        <v>57.210045662100462</v>
      </c>
      <c r="L24">
        <v>0.73699999999999999</v>
      </c>
      <c r="M24">
        <f>K24*365*48/1000000/0.737</f>
        <v>1.36</v>
      </c>
    </row>
    <row r="25" spans="1:15" x14ac:dyDescent="0.25">
      <c r="A25" t="s">
        <v>8</v>
      </c>
      <c r="B25" t="s">
        <v>34</v>
      </c>
      <c r="C25">
        <v>276</v>
      </c>
      <c r="D25" t="s">
        <v>10</v>
      </c>
      <c r="E25" t="s">
        <v>11</v>
      </c>
      <c r="F25">
        <v>51.759233999999999</v>
      </c>
      <c r="G25">
        <v>8.0738489999999992</v>
      </c>
      <c r="H25" s="2"/>
      <c r="I25">
        <v>74.200913240000006</v>
      </c>
      <c r="J25" t="s">
        <v>57</v>
      </c>
      <c r="K25">
        <f t="shared" si="0"/>
        <v>57.210045662100462</v>
      </c>
      <c r="L25">
        <v>0.73699999999999999</v>
      </c>
      <c r="M25">
        <f>K25*365*48/1000000/0.737</f>
        <v>1.36</v>
      </c>
    </row>
    <row r="26" spans="1:15" x14ac:dyDescent="0.25">
      <c r="A26" t="s">
        <v>8</v>
      </c>
      <c r="B26" t="s">
        <v>35</v>
      </c>
      <c r="C26">
        <v>276</v>
      </c>
      <c r="D26" t="s">
        <v>10</v>
      </c>
      <c r="E26" t="s">
        <v>11</v>
      </c>
      <c r="F26">
        <v>47.791873000000002</v>
      </c>
      <c r="G26">
        <v>12.181552</v>
      </c>
      <c r="H26" s="2">
        <v>0.97</v>
      </c>
      <c r="I26">
        <v>55.365296800000003</v>
      </c>
      <c r="J26" t="s">
        <v>57</v>
      </c>
      <c r="K26">
        <f t="shared" si="0"/>
        <v>40.804223744292237</v>
      </c>
      <c r="L26">
        <v>0.73699999999999999</v>
      </c>
      <c r="M26">
        <f t="shared" ref="M26:M30" si="5">K26*365*48/1000000/0.737</f>
        <v>0.97000000000000008</v>
      </c>
    </row>
    <row r="27" spans="1:15" x14ac:dyDescent="0.25">
      <c r="A27" t="s">
        <v>8</v>
      </c>
      <c r="B27" t="s">
        <v>36</v>
      </c>
      <c r="C27">
        <v>276</v>
      </c>
      <c r="D27" t="s">
        <v>10</v>
      </c>
      <c r="E27" t="s">
        <v>11</v>
      </c>
      <c r="F27">
        <v>51.813271</v>
      </c>
      <c r="G27">
        <v>11.753223</v>
      </c>
      <c r="H27" s="2">
        <v>2.2599999999999998</v>
      </c>
      <c r="I27">
        <v>128.9954338</v>
      </c>
      <c r="J27" t="s">
        <v>57</v>
      </c>
      <c r="K27">
        <f t="shared" si="0"/>
        <v>95.069634703196357</v>
      </c>
      <c r="L27">
        <v>0.73699999999999999</v>
      </c>
      <c r="M27">
        <f t="shared" si="5"/>
        <v>2.2600000000000007</v>
      </c>
    </row>
    <row r="28" spans="1:15" x14ac:dyDescent="0.25">
      <c r="A28" t="s">
        <v>8</v>
      </c>
      <c r="B28" t="s">
        <v>37</v>
      </c>
      <c r="C28">
        <v>276</v>
      </c>
      <c r="D28" t="s">
        <v>10</v>
      </c>
      <c r="E28" t="s">
        <v>11</v>
      </c>
      <c r="F28">
        <v>48.333264</v>
      </c>
      <c r="G28">
        <v>9.7324149999999996</v>
      </c>
      <c r="H28" s="2">
        <v>2.29</v>
      </c>
      <c r="I28">
        <v>130.7077626</v>
      </c>
      <c r="J28" t="s">
        <v>57</v>
      </c>
      <c r="K28">
        <f t="shared" si="0"/>
        <v>96.331621004566202</v>
      </c>
      <c r="L28">
        <v>0.73699999999999999</v>
      </c>
      <c r="M28">
        <f t="shared" si="5"/>
        <v>2.29</v>
      </c>
    </row>
    <row r="29" spans="1:15" x14ac:dyDescent="0.25">
      <c r="A29" t="s">
        <v>8</v>
      </c>
      <c r="B29" t="s">
        <v>38</v>
      </c>
      <c r="C29">
        <v>276</v>
      </c>
      <c r="D29" t="s">
        <v>10</v>
      </c>
      <c r="E29" t="s">
        <v>11</v>
      </c>
      <c r="F29">
        <v>48.652954000000001</v>
      </c>
      <c r="G29">
        <v>10.162965</v>
      </c>
      <c r="H29" s="2">
        <v>1.28</v>
      </c>
      <c r="I29">
        <v>73.059360729999995</v>
      </c>
      <c r="J29" t="s">
        <v>57</v>
      </c>
      <c r="K29">
        <f t="shared" si="0"/>
        <v>53.844748858447488</v>
      </c>
      <c r="L29">
        <v>0.73699999999999999</v>
      </c>
      <c r="M29">
        <f t="shared" si="5"/>
        <v>1.28</v>
      </c>
    </row>
    <row r="30" spans="1:15" x14ac:dyDescent="0.25">
      <c r="A30" t="s">
        <v>8</v>
      </c>
      <c r="B30" t="s">
        <v>39</v>
      </c>
      <c r="C30">
        <v>276</v>
      </c>
      <c r="D30" t="s">
        <v>10</v>
      </c>
      <c r="E30" t="s">
        <v>11</v>
      </c>
      <c r="F30">
        <v>49.954669000000003</v>
      </c>
      <c r="G30">
        <v>9.7689269999999997</v>
      </c>
      <c r="H30" s="2">
        <v>1.31</v>
      </c>
      <c r="I30">
        <v>74.771689499999994</v>
      </c>
      <c r="J30" t="s">
        <v>57</v>
      </c>
      <c r="K30">
        <f t="shared" si="0"/>
        <v>55.106735159817347</v>
      </c>
      <c r="L30">
        <v>0.73699999999999999</v>
      </c>
      <c r="M30">
        <f t="shared" si="5"/>
        <v>1.31</v>
      </c>
    </row>
    <row r="31" spans="1:15" x14ac:dyDescent="0.25">
      <c r="A31" t="s">
        <v>8</v>
      </c>
      <c r="B31" t="s">
        <v>40</v>
      </c>
      <c r="C31">
        <v>276</v>
      </c>
      <c r="D31" t="s">
        <v>10</v>
      </c>
      <c r="E31" t="s">
        <v>11</v>
      </c>
      <c r="F31">
        <v>48.884763999999997</v>
      </c>
      <c r="G31">
        <v>10.998115</v>
      </c>
      <c r="H31" s="2"/>
      <c r="I31">
        <v>74.200913240000006</v>
      </c>
      <c r="J31" t="s">
        <v>57</v>
      </c>
      <c r="K31">
        <f t="shared" si="0"/>
        <v>57.210045662100462</v>
      </c>
      <c r="L31">
        <v>0.73699999999999999</v>
      </c>
      <c r="M31">
        <f t="shared" ref="M31:M32" si="6">K31*365*48/1000000/0.737</f>
        <v>1.36</v>
      </c>
    </row>
    <row r="32" spans="1:15" x14ac:dyDescent="0.25">
      <c r="A32" t="s">
        <v>8</v>
      </c>
      <c r="B32" t="s">
        <v>41</v>
      </c>
      <c r="C32">
        <v>276</v>
      </c>
      <c r="D32" t="s">
        <v>10</v>
      </c>
      <c r="E32" t="s">
        <v>11</v>
      </c>
      <c r="F32">
        <v>51.602063000000001</v>
      </c>
      <c r="G32">
        <v>8.3368640000000003</v>
      </c>
      <c r="H32" s="2"/>
      <c r="I32">
        <v>74.200913240000006</v>
      </c>
      <c r="J32" t="s">
        <v>57</v>
      </c>
      <c r="K32">
        <f t="shared" si="0"/>
        <v>57.210045662100462</v>
      </c>
      <c r="L32">
        <v>0.73699999999999999</v>
      </c>
      <c r="M32">
        <f t="shared" si="6"/>
        <v>1.36</v>
      </c>
    </row>
    <row r="33" spans="1:13" x14ac:dyDescent="0.25">
      <c r="A33" t="s">
        <v>42</v>
      </c>
      <c r="B33" t="s">
        <v>43</v>
      </c>
      <c r="C33">
        <v>826</v>
      </c>
      <c r="D33" t="s">
        <v>10</v>
      </c>
      <c r="E33" t="s">
        <v>44</v>
      </c>
      <c r="F33">
        <v>53.337916</v>
      </c>
      <c r="G33">
        <v>-1.751755</v>
      </c>
      <c r="H33">
        <v>1.5</v>
      </c>
      <c r="I33">
        <v>85.616438360000004</v>
      </c>
      <c r="J33" t="s">
        <v>57</v>
      </c>
      <c r="K33">
        <f t="shared" si="0"/>
        <v>63.099315068493148</v>
      </c>
      <c r="L33">
        <v>0.73699999999999999</v>
      </c>
      <c r="M33">
        <f t="shared" ref="M33:M47" si="7">K33*365*48/1000000/0.737</f>
        <v>1.5</v>
      </c>
    </row>
    <row r="34" spans="1:13" x14ac:dyDescent="0.25">
      <c r="A34" t="s">
        <v>42</v>
      </c>
      <c r="B34" t="s">
        <v>45</v>
      </c>
      <c r="C34">
        <v>826</v>
      </c>
      <c r="D34" t="s">
        <v>10</v>
      </c>
      <c r="E34" t="s">
        <v>44</v>
      </c>
      <c r="F34">
        <v>51.397545999999998</v>
      </c>
      <c r="G34">
        <v>-3.3921250000000001</v>
      </c>
      <c r="H34">
        <v>0.5</v>
      </c>
      <c r="I34">
        <v>28.538812790000001</v>
      </c>
      <c r="J34" t="s">
        <v>57</v>
      </c>
      <c r="K34">
        <f t="shared" si="0"/>
        <v>21.033105022831052</v>
      </c>
      <c r="L34">
        <v>0.73699999999999999</v>
      </c>
      <c r="M34">
        <f t="shared" si="7"/>
        <v>0.5</v>
      </c>
    </row>
    <row r="35" spans="1:13" x14ac:dyDescent="0.25">
      <c r="A35" t="s">
        <v>42</v>
      </c>
      <c r="B35" t="s">
        <v>46</v>
      </c>
      <c r="C35">
        <v>826</v>
      </c>
      <c r="D35" t="s">
        <v>10</v>
      </c>
      <c r="E35" t="s">
        <v>44</v>
      </c>
      <c r="F35">
        <v>53.265267000000001</v>
      </c>
      <c r="G35">
        <v>-1.851891</v>
      </c>
      <c r="H35">
        <v>1</v>
      </c>
      <c r="I35">
        <v>57.077625570000002</v>
      </c>
      <c r="J35" t="s">
        <v>57</v>
      </c>
      <c r="K35">
        <f t="shared" si="0"/>
        <v>42.066210045662103</v>
      </c>
      <c r="L35">
        <v>0.73699999999999999</v>
      </c>
      <c r="M35">
        <f t="shared" si="7"/>
        <v>1</v>
      </c>
    </row>
    <row r="36" spans="1:13" x14ac:dyDescent="0.25">
      <c r="A36" t="s">
        <v>42</v>
      </c>
      <c r="B36" t="s">
        <v>47</v>
      </c>
      <c r="C36">
        <v>826</v>
      </c>
      <c r="D36" t="s">
        <v>10</v>
      </c>
      <c r="E36" t="s">
        <v>44</v>
      </c>
      <c r="F36">
        <v>55.979125000000003</v>
      </c>
      <c r="G36">
        <v>-2.4719199999999999</v>
      </c>
      <c r="H36">
        <v>1</v>
      </c>
      <c r="I36">
        <v>57.077625570000002</v>
      </c>
      <c r="J36" t="s">
        <v>57</v>
      </c>
      <c r="K36">
        <f t="shared" si="0"/>
        <v>42.066210045662103</v>
      </c>
      <c r="L36">
        <v>0.73699999999999999</v>
      </c>
      <c r="M36">
        <f t="shared" si="7"/>
        <v>1</v>
      </c>
    </row>
    <row r="37" spans="1:13" x14ac:dyDescent="0.25">
      <c r="A37" t="s">
        <v>42</v>
      </c>
      <c r="B37" t="s">
        <v>48</v>
      </c>
      <c r="C37">
        <v>826</v>
      </c>
      <c r="D37" t="s">
        <v>10</v>
      </c>
      <c r="E37" t="s">
        <v>44</v>
      </c>
      <c r="F37">
        <v>53.675821999999997</v>
      </c>
      <c r="G37">
        <v>-0.52965399999999996</v>
      </c>
      <c r="H37">
        <v>0.7</v>
      </c>
      <c r="I37">
        <v>39.954337899999999</v>
      </c>
      <c r="J37" t="s">
        <v>57</v>
      </c>
      <c r="K37">
        <f t="shared" si="0"/>
        <v>29.446347031963466</v>
      </c>
      <c r="L37">
        <v>0.73699999999999999</v>
      </c>
      <c r="M37">
        <f t="shared" si="7"/>
        <v>0.69999999999999984</v>
      </c>
    </row>
    <row r="38" spans="1:13" x14ac:dyDescent="0.25">
      <c r="A38" t="s">
        <v>42</v>
      </c>
      <c r="B38" t="s">
        <v>49</v>
      </c>
      <c r="C38">
        <v>826</v>
      </c>
      <c r="D38" t="s">
        <v>10</v>
      </c>
      <c r="E38" t="s">
        <v>44</v>
      </c>
      <c r="F38">
        <v>52.377293000000002</v>
      </c>
      <c r="G38">
        <v>-1.286254</v>
      </c>
      <c r="H38">
        <v>1.8</v>
      </c>
      <c r="I38">
        <v>102.739726</v>
      </c>
      <c r="J38" t="s">
        <v>57</v>
      </c>
      <c r="K38">
        <f t="shared" si="0"/>
        <v>75.719178082191775</v>
      </c>
      <c r="L38">
        <v>0.73699999999999999</v>
      </c>
      <c r="M38">
        <f t="shared" si="7"/>
        <v>1.7999999999999998</v>
      </c>
    </row>
    <row r="39" spans="1:13" x14ac:dyDescent="0.25">
      <c r="A39" t="s">
        <v>42</v>
      </c>
      <c r="B39" t="s">
        <v>50</v>
      </c>
      <c r="C39">
        <v>826</v>
      </c>
      <c r="D39" t="s">
        <v>10</v>
      </c>
      <c r="E39" t="s">
        <v>44</v>
      </c>
      <c r="F39">
        <v>53.888913000000002</v>
      </c>
      <c r="G39">
        <v>-2.3833730000000002</v>
      </c>
      <c r="H39">
        <v>1.3</v>
      </c>
      <c r="I39">
        <v>74.200913240000006</v>
      </c>
      <c r="J39" t="s">
        <v>57</v>
      </c>
      <c r="K39">
        <f t="shared" si="0"/>
        <v>54.68607305936073</v>
      </c>
      <c r="L39">
        <v>0.73699999999999999</v>
      </c>
      <c r="M39">
        <f t="shared" si="7"/>
        <v>1.3</v>
      </c>
    </row>
    <row r="40" spans="1:13" x14ac:dyDescent="0.25">
      <c r="A40" t="s">
        <v>42</v>
      </c>
      <c r="B40" t="s">
        <v>51</v>
      </c>
      <c r="C40">
        <v>826</v>
      </c>
      <c r="D40" t="s">
        <v>10</v>
      </c>
      <c r="E40" t="s">
        <v>44</v>
      </c>
      <c r="F40">
        <v>53.152678000000002</v>
      </c>
      <c r="G40">
        <v>-3.0616349999999999</v>
      </c>
      <c r="H40">
        <v>0.91</v>
      </c>
      <c r="I40">
        <v>51.940639269999998</v>
      </c>
      <c r="J40" t="s">
        <v>57</v>
      </c>
      <c r="K40">
        <f t="shared" si="0"/>
        <v>38.280251141552512</v>
      </c>
      <c r="L40">
        <v>0.73699999999999999</v>
      </c>
      <c r="M40">
        <f t="shared" si="7"/>
        <v>0.91</v>
      </c>
    </row>
    <row r="41" spans="1:13" x14ac:dyDescent="0.25">
      <c r="A41" t="s">
        <v>42</v>
      </c>
      <c r="B41" t="s">
        <v>52</v>
      </c>
      <c r="C41">
        <v>826</v>
      </c>
      <c r="D41" t="s">
        <v>10</v>
      </c>
      <c r="E41" t="s">
        <v>44</v>
      </c>
      <c r="F41">
        <v>52.640355999999997</v>
      </c>
      <c r="G41">
        <v>-0.54701599999999995</v>
      </c>
      <c r="H41">
        <v>2.16</v>
      </c>
      <c r="I41">
        <v>123.28767120000001</v>
      </c>
      <c r="J41" t="s">
        <v>57</v>
      </c>
      <c r="K41">
        <f t="shared" si="0"/>
        <v>90.863013698630141</v>
      </c>
      <c r="L41">
        <v>0.73699999999999999</v>
      </c>
      <c r="M41">
        <f t="shared" si="7"/>
        <v>2.16</v>
      </c>
    </row>
    <row r="42" spans="1:13" ht="12" customHeight="1" x14ac:dyDescent="0.25">
      <c r="A42" t="s">
        <v>42</v>
      </c>
      <c r="B42" t="s">
        <v>53</v>
      </c>
      <c r="C42">
        <v>826</v>
      </c>
      <c r="D42" t="s">
        <v>10</v>
      </c>
      <c r="E42" t="s">
        <v>44</v>
      </c>
      <c r="F42">
        <v>54.618105</v>
      </c>
      <c r="G42">
        <v>-6.7676769999999999</v>
      </c>
      <c r="H42">
        <v>0.48</v>
      </c>
      <c r="I42">
        <v>27.39726027</v>
      </c>
      <c r="J42" t="s">
        <v>57</v>
      </c>
      <c r="K42">
        <f t="shared" si="0"/>
        <v>20.191780821917806</v>
      </c>
      <c r="L42">
        <v>0.73699999999999999</v>
      </c>
      <c r="M42">
        <f t="shared" si="7"/>
        <v>0.48</v>
      </c>
    </row>
    <row r="43" spans="1:13" ht="12" customHeight="1" x14ac:dyDescent="0.25">
      <c r="A43" t="s">
        <v>42</v>
      </c>
      <c r="B43" t="s">
        <v>54</v>
      </c>
      <c r="C43">
        <v>826</v>
      </c>
      <c r="D43" t="s">
        <v>10</v>
      </c>
      <c r="E43" t="s">
        <v>44</v>
      </c>
      <c r="F43">
        <v>53.044002999999996</v>
      </c>
      <c r="G43">
        <v>-1.8751690000000001</v>
      </c>
      <c r="H43">
        <v>0.96</v>
      </c>
      <c r="I43">
        <v>54.794520550000001</v>
      </c>
      <c r="J43" t="s">
        <v>57</v>
      </c>
      <c r="K43">
        <f t="shared" si="0"/>
        <v>40.383561643835613</v>
      </c>
      <c r="L43">
        <v>0.73699999999999999</v>
      </c>
      <c r="M43">
        <f t="shared" si="7"/>
        <v>0.96</v>
      </c>
    </row>
    <row r="44" spans="1:13" x14ac:dyDescent="0.25">
      <c r="A44" t="s">
        <v>42</v>
      </c>
      <c r="B44" t="s">
        <v>55</v>
      </c>
      <c r="C44">
        <v>826</v>
      </c>
      <c r="D44" t="s">
        <v>10</v>
      </c>
      <c r="E44" t="s">
        <v>44</v>
      </c>
      <c r="F44">
        <v>54.143487</v>
      </c>
      <c r="G44">
        <v>-7.5723830000000003</v>
      </c>
      <c r="H44">
        <v>1.17</v>
      </c>
      <c r="I44">
        <v>66.780821919999994</v>
      </c>
      <c r="J44" t="s">
        <v>57</v>
      </c>
      <c r="K44">
        <f t="shared" si="0"/>
        <v>49.217465753424662</v>
      </c>
      <c r="L44">
        <v>0.73699999999999999</v>
      </c>
      <c r="M44">
        <f t="shared" si="7"/>
        <v>1.17</v>
      </c>
    </row>
    <row r="45" spans="1:13" x14ac:dyDescent="0.25">
      <c r="A45" t="s">
        <v>69</v>
      </c>
      <c r="B45" t="s">
        <v>70</v>
      </c>
      <c r="C45">
        <v>372</v>
      </c>
      <c r="D45" t="s">
        <v>10</v>
      </c>
      <c r="E45" t="s">
        <v>44</v>
      </c>
      <c r="F45">
        <v>53.432118000000003</v>
      </c>
      <c r="G45">
        <v>-7.1433710000000001</v>
      </c>
      <c r="H45">
        <v>0.7</v>
      </c>
      <c r="J45" t="s">
        <v>57</v>
      </c>
      <c r="K45">
        <f t="shared" si="0"/>
        <v>29.446347031963466</v>
      </c>
      <c r="L45">
        <v>0.73699999999999999</v>
      </c>
      <c r="M45">
        <f t="shared" si="7"/>
        <v>0.69999999999999984</v>
      </c>
    </row>
    <row r="46" spans="1:13" x14ac:dyDescent="0.25">
      <c r="A46" t="s">
        <v>69</v>
      </c>
      <c r="B46" t="s">
        <v>71</v>
      </c>
      <c r="C46">
        <v>372</v>
      </c>
      <c r="D46" t="s">
        <v>10</v>
      </c>
      <c r="E46" t="s">
        <v>44</v>
      </c>
      <c r="F46">
        <v>52.641364000000003</v>
      </c>
      <c r="G46">
        <v>-8.6883730000000003</v>
      </c>
      <c r="H46">
        <v>0.8</v>
      </c>
      <c r="J46" t="s">
        <v>57</v>
      </c>
      <c r="K46">
        <f t="shared" si="0"/>
        <v>33.652968036529678</v>
      </c>
      <c r="L46">
        <v>0.73699999999999999</v>
      </c>
      <c r="M46">
        <f t="shared" si="7"/>
        <v>0.8</v>
      </c>
    </row>
    <row r="47" spans="1:13" x14ac:dyDescent="0.25">
      <c r="A47" t="s">
        <v>69</v>
      </c>
      <c r="B47" t="s">
        <v>72</v>
      </c>
      <c r="C47">
        <v>372</v>
      </c>
      <c r="D47" t="s">
        <v>10</v>
      </c>
      <c r="E47" t="s">
        <v>44</v>
      </c>
      <c r="F47">
        <v>53.684306999999997</v>
      </c>
      <c r="G47">
        <v>-6.3877119999999996</v>
      </c>
      <c r="H47">
        <v>2.8</v>
      </c>
      <c r="J47" t="s">
        <v>57</v>
      </c>
      <c r="K47">
        <f t="shared" si="0"/>
        <v>117.78538812785386</v>
      </c>
      <c r="L47">
        <v>0.73699999999999999</v>
      </c>
      <c r="M47">
        <f t="shared" si="7"/>
        <v>2.7999999999999994</v>
      </c>
    </row>
    <row r="48" spans="1:13" x14ac:dyDescent="0.25">
      <c r="A48" t="s">
        <v>69</v>
      </c>
      <c r="B48" t="s">
        <v>73</v>
      </c>
      <c r="C48">
        <v>372</v>
      </c>
      <c r="D48" t="s">
        <v>10</v>
      </c>
      <c r="E48" t="s">
        <v>44</v>
      </c>
      <c r="F48">
        <v>54.130890999999998</v>
      </c>
      <c r="G48">
        <v>-7.5789119999999999</v>
      </c>
      <c r="J48" t="s">
        <v>57</v>
      </c>
      <c r="K48">
        <f t="shared" ref="K48" si="8">IF(ISBLANK(H48),$Q$2*1000000/(365*48)*L48,H48*1000000/(365*48)*L48)</f>
        <v>134.83561643835617</v>
      </c>
      <c r="L48">
        <v>1.7370000000000001</v>
      </c>
      <c r="M48">
        <f t="shared" ref="M48" si="9">K48*365*48/1000000/0.737</f>
        <v>3.2053188602442333</v>
      </c>
    </row>
  </sheetData>
  <autoFilter ref="A1:J44"/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Cement_plants_input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Strunge, Till</cp:lastModifiedBy>
  <dcterms:created xsi:type="dcterms:W3CDTF">2023-06-06T15:01:01Z</dcterms:created>
  <dcterms:modified xsi:type="dcterms:W3CDTF">2023-06-06T15:27:59Z</dcterms:modified>
</cp:coreProperties>
</file>