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R\My Python projects\IDRIC Model(GitHub)\Casestudies\Test_Case\Technology\snapshot100_all\Results_postprocessing\"/>
    </mc:Choice>
  </mc:AlternateContent>
  <xr:revisionPtr revIDLastSave="0" documentId="13_ncr:40009_{1220A886-22D9-4B0B-B7A5-2F44D2173DFC}" xr6:coauthVersionLast="47" xr6:coauthVersionMax="47" xr10:uidLastSave="{00000000-0000-0000-0000-000000000000}"/>
  <bookViews>
    <workbookView xWindow="-120" yWindow="-120" windowWidth="29040" windowHeight="15840"/>
  </bookViews>
  <sheets>
    <sheet name="all no incumbent" sheetId="4" r:id="rId1"/>
    <sheet name="Results_Test_Case_snapshot100_v" sheetId="1" r:id="rId2"/>
    <sheet name="no comp no strg " sheetId="2" r:id="rId3"/>
    <sheet name="no comp no strg no incumb cemen" sheetId="3" r:id="rId4"/>
  </sheets>
  <calcPr calcId="0"/>
</workbook>
</file>

<file path=xl/calcChain.xml><?xml version="1.0" encoding="utf-8"?>
<calcChain xmlns="http://schemas.openxmlformats.org/spreadsheetml/2006/main">
  <c r="J13" i="4" l="1"/>
  <c r="N8" i="4"/>
  <c r="N7" i="4"/>
  <c r="I5" i="4"/>
  <c r="J5" i="4" s="1"/>
  <c r="J10" i="4" s="1"/>
  <c r="J13" i="3"/>
  <c r="N8" i="3"/>
  <c r="N7" i="3"/>
  <c r="I5" i="3"/>
  <c r="J5" i="3" s="1"/>
  <c r="J10" i="3" s="1"/>
  <c r="I5" i="2" l="1"/>
  <c r="J5" i="2" s="1"/>
  <c r="J10" i="2" s="1"/>
  <c r="K10" i="2" s="1"/>
  <c r="J13" i="2"/>
  <c r="N8" i="2"/>
  <c r="N7" i="2"/>
  <c r="J13" i="1"/>
  <c r="N8" i="1"/>
  <c r="N7" i="1"/>
  <c r="K10" i="1"/>
  <c r="J10" i="1"/>
</calcChain>
</file>

<file path=xl/sharedStrings.xml><?xml version="1.0" encoding="utf-8"?>
<sst xmlns="http://schemas.openxmlformats.org/spreadsheetml/2006/main" count="250" uniqueCount="66">
  <si>
    <t>index</t>
  </si>
  <si>
    <t>OID</t>
  </si>
  <si>
    <t>Longitude</t>
  </si>
  <si>
    <t>Latitude</t>
  </si>
  <si>
    <t>route_CO2</t>
  </si>
  <si>
    <t>PIP_IDs</t>
  </si>
  <si>
    <t>dist_km</t>
  </si>
  <si>
    <t>process_tech</t>
  </si>
  <si>
    <t>grid</t>
  </si>
  <si>
    <t>Major Time</t>
  </si>
  <si>
    <t>Scenario</t>
  </si>
  <si>
    <t>number</t>
  </si>
  <si>
    <t>capacity</t>
  </si>
  <si>
    <t>CAPEX_tech</t>
  </si>
  <si>
    <t>OPEX_fixed_tech</t>
  </si>
  <si>
    <t>OPEX_var_tech</t>
  </si>
  <si>
    <t>LCOP_tech</t>
  </si>
  <si>
    <t>CO2_stored</t>
  </si>
  <si>
    <t>CO2_emitted</t>
  </si>
  <si>
    <t>CO2_generated</t>
  </si>
  <si>
    <t>CO2_avoided</t>
  </si>
  <si>
    <t>Decarb_rate</t>
  </si>
  <si>
    <t>LCOP_transport_strg</t>
  </si>
  <si>
    <t>LCOP_total</t>
  </si>
  <si>
    <t>LCOP_nets</t>
  </si>
  <si>
    <t>CO2_offset</t>
  </si>
  <si>
    <t>LCOP_CO2_avoided</t>
  </si>
  <si>
    <t>LCOP_total_w_nets</t>
  </si>
  <si>
    <t>LCOP_CO2_avoided_w_NETs</t>
  </si>
  <si>
    <t>Cummulative_CO2_avoided</t>
  </si>
  <si>
    <t>Cummulative_CO2_avoided_w_nets</t>
  </si>
  <si>
    <t>Width_CO2_avoided_w_nets</t>
  </si>
  <si>
    <t>xticks</t>
  </si>
  <si>
    <t>CID53</t>
  </si>
  <si>
    <t>LINESTRING (-1.751754988790997 53.33791600637368, 0.04476576846244464 53.68945314583021, 1.27076724796168 54.01255983544606)</t>
  </si>
  <si>
    <t>['PIPEID0', 'PIPEID1']</t>
  </si>
  <si>
    <t>CCS_BIOMASS_MINERAL_CEMENT</t>
  </si>
  <si>
    <t>LL</t>
  </si>
  <si>
    <t>CID54</t>
  </si>
  <si>
    <t>BIOMASS_CEMENT</t>
  </si>
  <si>
    <t>Description</t>
  </si>
  <si>
    <t>€</t>
  </si>
  <si>
    <t>M€</t>
  </si>
  <si>
    <t>CAPEX tech</t>
  </si>
  <si>
    <t>Import sheet</t>
  </si>
  <si>
    <t>CAPEX NET</t>
  </si>
  <si>
    <t>t/hh</t>
  </si>
  <si>
    <t>t/a</t>
  </si>
  <si>
    <t>Difference</t>
  </si>
  <si>
    <t>CAPEX COMP</t>
  </si>
  <si>
    <t>CAPEX Inj.</t>
  </si>
  <si>
    <t>CAPEX  Network</t>
  </si>
  <si>
    <t>with 2x NET, COMP, tech</t>
  </si>
  <si>
    <t>Conversion rate</t>
  </si>
  <si>
    <t>CAPEX total</t>
  </si>
  <si>
    <t>In IDRIC</t>
  </si>
  <si>
    <t>kGBP</t>
  </si>
  <si>
    <t>CAPEX</t>
  </si>
  <si>
    <t>['PIPEID0', 'PIPEID2']</t>
  </si>
  <si>
    <t>LINESTRING (-3.392124987895259 51.39754600769721, -1.751754988790997 53.33791600637368, 0.04476576846244464 53.68945314583021, 1.27076724796168 54.01255983544606)</t>
  </si>
  <si>
    <t>['PIPEID1', 'PIPEID0', 'PIPEID2']</t>
  </si>
  <si>
    <t>CCS_BIOMASS_CEMENT</t>
  </si>
  <si>
    <t>CAPEX NETS: 22.166708529076526 M€ CAPEX transport:189.85854488020777 M€ CAPEX compression:1.822447359446164 M€ CAPEX storage:74.58 M€</t>
  </si>
  <si>
    <t xml:space="preserve">print from post processing: </t>
  </si>
  <si>
    <t>IMPORTANT: IDRIC MODEL ALSO ADDS Incumbent plants to costs !!!</t>
  </si>
  <si>
    <t xml:space="preserve"> =&gt; without incumbent costs the costs after post processing adds up to total costs.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</si>
</sst>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CCCCC"/>
      <name val="Consolas"/>
      <family val="3"/>
    </font>
    <font>
      <sz val="11"/>
      <name val="Consolas"/>
      <family val="3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0" fillId="6" borderId="5" xfId="10"/>
    <xf numFmtId="0" fontId="11" fillId="6" borderId="4" xfId="11"/>
    <xf numFmtId="0" fontId="10" fillId="6" borderId="5" xfId="10" applyAlignment="1">
      <alignment wrapText="1"/>
    </xf>
    <xf numFmtId="10" fontId="11" fillId="6" borderId="4" xfId="11" applyNumberFormat="1"/>
    <xf numFmtId="0" fontId="1" fillId="16" borderId="0" xfId="25" applyAlignment="1">
      <alignment wrapText="1"/>
    </xf>
    <xf numFmtId="166" fontId="11" fillId="6" borderId="4" xfId="11" applyNumberFormat="1"/>
    <xf numFmtId="2" fontId="10" fillId="6" borderId="5" xfId="10" applyNumberFormat="1"/>
    <xf numFmtId="166" fontId="10" fillId="6" borderId="5" xfId="10" applyNumberFormat="1"/>
    <xf numFmtId="0" fontId="18" fillId="0" borderId="0" xfId="0" applyFont="1"/>
    <xf numFmtId="0" fontId="19" fillId="0" borderId="0" xfId="0" applyFont="1"/>
    <xf numFmtId="0" fontId="1" fillId="12" borderId="0" xfId="21"/>
    <xf numFmtId="0" fontId="17" fillId="21" borderId="0" xfId="30"/>
    <xf numFmtId="0" fontId="20" fillId="21" borderId="0" xfId="30" applyFont="1" applyAlignment="1">
      <alignment horizontal="center" vertical="center"/>
    </xf>
    <xf numFmtId="0" fontId="0" fillId="0" borderId="0" xfId="0" quotePrefix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topLeftCell="H1" zoomScaleNormal="100" workbookViewId="0">
      <selection activeCell="N22" sqref="N22"/>
    </sheetView>
  </sheetViews>
  <sheetFormatPr baseColWidth="10" defaultRowHeight="15" x14ac:dyDescent="0.25"/>
  <cols>
    <col min="8" max="8" width="31.7109375" customWidth="1"/>
    <col min="13" max="13" width="15" customWidth="1"/>
  </cols>
  <sheetData>
    <row r="1" spans="1:33" ht="6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spans="1:33" x14ac:dyDescent="0.25">
      <c r="A2">
        <v>0</v>
      </c>
      <c r="B2" t="s">
        <v>33</v>
      </c>
      <c r="C2">
        <v>-1.751755</v>
      </c>
      <c r="D2">
        <v>53.337916</v>
      </c>
      <c r="E2" t="s">
        <v>34</v>
      </c>
      <c r="F2" t="s">
        <v>58</v>
      </c>
      <c r="G2">
        <v>216.17236903512901</v>
      </c>
      <c r="H2" t="s">
        <v>36</v>
      </c>
      <c r="I2">
        <v>1</v>
      </c>
      <c r="J2">
        <v>1</v>
      </c>
      <c r="K2" t="s">
        <v>37</v>
      </c>
      <c r="L2">
        <v>1</v>
      </c>
      <c r="M2">
        <v>1105500.0000264</v>
      </c>
      <c r="N2">
        <v>66179348.497200496</v>
      </c>
      <c r="O2">
        <v>3962437.8686813801</v>
      </c>
      <c r="P2">
        <v>66092129.267600998</v>
      </c>
      <c r="Q2">
        <v>69.326400274714004</v>
      </c>
      <c r="R2">
        <v>591995.25001413701</v>
      </c>
      <c r="S2">
        <v>30689.412269354601</v>
      </c>
      <c r="T2">
        <v>945211.34402257204</v>
      </c>
      <c r="U2">
        <v>914521.93175321701</v>
      </c>
      <c r="V2">
        <v>0.96753169281829698</v>
      </c>
      <c r="W2">
        <v>12.324245224070699</v>
      </c>
      <c r="X2">
        <v>81.650645498784698</v>
      </c>
      <c r="Y2">
        <v>3.7273927953033898</v>
      </c>
      <c r="Z2">
        <v>30689.412269354601</v>
      </c>
      <c r="AA2">
        <v>98.701611702211096</v>
      </c>
      <c r="AB2">
        <v>85.3780382940881</v>
      </c>
      <c r="AC2">
        <v>103.207389630802</v>
      </c>
      <c r="AD2">
        <v>0.72564876964247305</v>
      </c>
      <c r="AE2">
        <v>0.75000000002971501</v>
      </c>
      <c r="AF2">
        <v>0.75000000002971501</v>
      </c>
      <c r="AG2">
        <v>0.375000000014857</v>
      </c>
    </row>
    <row r="3" spans="1:33" x14ac:dyDescent="0.25">
      <c r="A3">
        <v>1</v>
      </c>
      <c r="B3" t="s">
        <v>38</v>
      </c>
      <c r="C3">
        <v>-3.3921250000000001</v>
      </c>
      <c r="D3">
        <v>51.397545999999998</v>
      </c>
      <c r="E3" t="s">
        <v>59</v>
      </c>
      <c r="F3" t="s">
        <v>60</v>
      </c>
      <c r="G3">
        <v>461.29669253846299</v>
      </c>
      <c r="H3" t="s">
        <v>61</v>
      </c>
      <c r="I3">
        <v>2</v>
      </c>
      <c r="J3">
        <v>1</v>
      </c>
      <c r="K3" t="s">
        <v>37</v>
      </c>
      <c r="L3">
        <v>1</v>
      </c>
      <c r="M3">
        <v>368499.99995039997</v>
      </c>
      <c r="N3">
        <v>13516993.3328554</v>
      </c>
      <c r="O3">
        <v>692061.42038436001</v>
      </c>
      <c r="P3">
        <v>24070877.107220899</v>
      </c>
      <c r="Q3">
        <v>70.849573753414305</v>
      </c>
      <c r="R3">
        <v>281902.499962056</v>
      </c>
      <c r="S3">
        <v>7369.9999990079996</v>
      </c>
      <c r="T3">
        <v>315070.44795759098</v>
      </c>
      <c r="U3">
        <v>307700.44795858301</v>
      </c>
      <c r="V3">
        <v>0.97660840600321797</v>
      </c>
      <c r="W3">
        <v>34.054411232776602</v>
      </c>
      <c r="X3">
        <v>104.90398498619</v>
      </c>
      <c r="Y3">
        <v>2.6853774188572599</v>
      </c>
      <c r="Z3">
        <v>7369.9999990079996</v>
      </c>
      <c r="AA3">
        <v>125.632311290659</v>
      </c>
      <c r="AB3">
        <v>107.58936240504801</v>
      </c>
      <c r="AC3">
        <v>128.84830133968501</v>
      </c>
      <c r="AD3">
        <v>0.96980087111425795</v>
      </c>
      <c r="AE3">
        <v>1</v>
      </c>
      <c r="AF3">
        <v>0.24999999997028399</v>
      </c>
      <c r="AG3">
        <v>0.875000000014857</v>
      </c>
    </row>
    <row r="4" spans="1:33" x14ac:dyDescent="0.25">
      <c r="H4" s="1" t="s">
        <v>40</v>
      </c>
      <c r="I4" s="1" t="s">
        <v>41</v>
      </c>
      <c r="J4" s="1" t="s">
        <v>42</v>
      </c>
    </row>
    <row r="5" spans="1:33" x14ac:dyDescent="0.25">
      <c r="H5" s="1" t="s">
        <v>43</v>
      </c>
      <c r="I5" s="1">
        <f>SUM(N2:N3)</f>
        <v>79696341.830055892</v>
      </c>
      <c r="J5" s="8">
        <f>I5/1000000</f>
        <v>79.696341830055886</v>
      </c>
      <c r="L5" s="1" t="s">
        <v>44</v>
      </c>
      <c r="M5" s="1"/>
      <c r="N5" s="1"/>
    </row>
    <row r="6" spans="1:33" x14ac:dyDescent="0.25">
      <c r="H6" s="1" t="s">
        <v>45</v>
      </c>
      <c r="I6" s="1"/>
      <c r="J6" s="7">
        <v>22.166708529057701</v>
      </c>
      <c r="L6" s="1" t="s">
        <v>46</v>
      </c>
      <c r="M6" s="1" t="s">
        <v>47</v>
      </c>
      <c r="N6" s="1" t="s">
        <v>48</v>
      </c>
    </row>
    <row r="7" spans="1:33" x14ac:dyDescent="0.25">
      <c r="H7" s="1" t="s">
        <v>49</v>
      </c>
      <c r="I7" s="1"/>
      <c r="J7" s="1">
        <v>1.8224473594461601</v>
      </c>
      <c r="L7" s="1">
        <v>63.099315070000003</v>
      </c>
      <c r="M7" s="1">
        <v>1105500</v>
      </c>
      <c r="N7" s="4">
        <f>M2/M7</f>
        <v>1.0000000000238807</v>
      </c>
    </row>
    <row r="8" spans="1:33" x14ac:dyDescent="0.25">
      <c r="H8" s="1" t="s">
        <v>50</v>
      </c>
      <c r="I8" s="1"/>
      <c r="J8" s="1">
        <v>74.58</v>
      </c>
      <c r="L8" s="1">
        <v>21.033105020000001</v>
      </c>
      <c r="M8" s="1">
        <v>368500</v>
      </c>
      <c r="N8" s="4">
        <f>M3/M8</f>
        <v>0.99999999986540022</v>
      </c>
    </row>
    <row r="9" spans="1:33" x14ac:dyDescent="0.25">
      <c r="H9" s="1" t="s">
        <v>51</v>
      </c>
      <c r="I9" s="1"/>
      <c r="J9" s="1">
        <v>189.85854488020701</v>
      </c>
      <c r="K9" s="3"/>
    </row>
    <row r="10" spans="1:33" x14ac:dyDescent="0.25">
      <c r="D10" s="1" t="s">
        <v>53</v>
      </c>
      <c r="E10" s="1">
        <v>1.1299999999999999</v>
      </c>
      <c r="H10" s="1" t="s">
        <v>54</v>
      </c>
      <c r="I10" s="1"/>
      <c r="J10" s="6">
        <f>SUM(J5:J9)</f>
        <v>368.12404259876678</v>
      </c>
      <c r="K10" s="6"/>
    </row>
    <row r="11" spans="1:33" x14ac:dyDescent="0.25">
      <c r="L11" s="11" t="s">
        <v>63</v>
      </c>
      <c r="M11" s="11"/>
    </row>
    <row r="12" spans="1:33" x14ac:dyDescent="0.25">
      <c r="H12" s="1" t="s">
        <v>55</v>
      </c>
      <c r="I12" s="1" t="s">
        <v>56</v>
      </c>
      <c r="J12" s="1" t="s">
        <v>42</v>
      </c>
      <c r="L12" s="10" t="s">
        <v>62</v>
      </c>
    </row>
    <row r="13" spans="1:33" x14ac:dyDescent="0.25">
      <c r="H13" s="1" t="s">
        <v>57</v>
      </c>
      <c r="I13">
        <v>325769.840082729</v>
      </c>
      <c r="J13" s="6">
        <f>I13*1000*$E$10/1000000</f>
        <v>368.11991929348375</v>
      </c>
      <c r="L13" s="9"/>
    </row>
    <row r="14" spans="1:33" x14ac:dyDescent="0.25">
      <c r="I14" s="14" t="s">
        <v>65</v>
      </c>
    </row>
    <row r="18" spans="9:13" x14ac:dyDescent="0.25">
      <c r="M18" s="9"/>
    </row>
    <row r="20" spans="9:13" x14ac:dyDescent="0.25">
      <c r="I20" s="9"/>
    </row>
    <row r="24" spans="9:13" x14ac:dyDescent="0.25">
      <c r="I24" s="13" t="s">
        <v>64</v>
      </c>
      <c r="J24" s="13"/>
      <c r="K24" s="13"/>
      <c r="L24" s="13"/>
      <c r="M24" s="13"/>
    </row>
    <row r="25" spans="9:13" x14ac:dyDescent="0.25">
      <c r="I25" s="13"/>
      <c r="J25" s="13"/>
      <c r="K25" s="13"/>
      <c r="L25" s="13"/>
      <c r="M25" s="13"/>
    </row>
    <row r="26" spans="9:13" x14ac:dyDescent="0.25">
      <c r="I26" s="13"/>
      <c r="J26" s="13"/>
      <c r="K26" s="13"/>
      <c r="L26" s="13"/>
      <c r="M26" s="13"/>
    </row>
    <row r="27" spans="9:13" x14ac:dyDescent="0.25">
      <c r="I27" s="13"/>
      <c r="J27" s="13"/>
      <c r="K27" s="13"/>
      <c r="L27" s="13"/>
      <c r="M27" s="13"/>
    </row>
    <row r="28" spans="9:13" x14ac:dyDescent="0.25">
      <c r="I28" s="13"/>
      <c r="J28" s="13"/>
      <c r="K28" s="13"/>
      <c r="L28" s="13"/>
      <c r="M28" s="13"/>
    </row>
    <row r="29" spans="9:13" x14ac:dyDescent="0.25">
      <c r="I29" s="13"/>
      <c r="J29" s="13"/>
      <c r="K29" s="13"/>
      <c r="L29" s="13"/>
      <c r="M29" s="13"/>
    </row>
    <row r="30" spans="9:13" x14ac:dyDescent="0.25">
      <c r="I30" s="13"/>
      <c r="J30" s="13"/>
      <c r="K30" s="13"/>
      <c r="L30" s="13"/>
      <c r="M30" s="13"/>
    </row>
    <row r="31" spans="9:13" x14ac:dyDescent="0.25">
      <c r="I31" s="13"/>
      <c r="J31" s="13"/>
      <c r="K31" s="13"/>
      <c r="L31" s="13"/>
      <c r="M31" s="13"/>
    </row>
    <row r="32" spans="9:13" x14ac:dyDescent="0.25">
      <c r="I32" s="13"/>
      <c r="J32" s="13"/>
      <c r="K32" s="13"/>
      <c r="L32" s="13"/>
      <c r="M32" s="13"/>
    </row>
    <row r="33" spans="9:13" x14ac:dyDescent="0.25">
      <c r="I33" s="13"/>
      <c r="J33" s="13"/>
      <c r="K33" s="13"/>
      <c r="L33" s="13"/>
      <c r="M33" s="13"/>
    </row>
    <row r="34" spans="9:13" x14ac:dyDescent="0.25">
      <c r="I34" s="13"/>
      <c r="J34" s="13"/>
      <c r="K34" s="13"/>
      <c r="L34" s="13"/>
      <c r="M34" s="13"/>
    </row>
  </sheetData>
  <mergeCells count="1">
    <mergeCell ref="I24:M34"/>
  </mergeCells>
  <pageMargins left="0.7" right="0.7" top="0.78740157499999996" bottom="0.78740157499999996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M14" sqref="M14:Q24"/>
    </sheetView>
  </sheetViews>
  <sheetFormatPr baseColWidth="10" defaultRowHeight="15" x14ac:dyDescent="0.25"/>
  <cols>
    <col min="8" max="8" width="20.85546875" customWidth="1"/>
  </cols>
  <sheetData>
    <row r="1" spans="1:33" ht="6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spans="1:33" x14ac:dyDescent="0.25">
      <c r="A2">
        <v>0</v>
      </c>
      <c r="B2" t="s">
        <v>33</v>
      </c>
      <c r="C2">
        <v>-1.751755</v>
      </c>
      <c r="D2">
        <v>53.337916</v>
      </c>
      <c r="E2" t="s">
        <v>34</v>
      </c>
      <c r="F2" t="s">
        <v>35</v>
      </c>
      <c r="G2">
        <v>216.172369</v>
      </c>
      <c r="H2" t="s">
        <v>36</v>
      </c>
      <c r="I2">
        <v>1</v>
      </c>
      <c r="J2">
        <v>1</v>
      </c>
      <c r="K2" t="s">
        <v>37</v>
      </c>
      <c r="L2">
        <v>1</v>
      </c>
      <c r="M2">
        <v>552750</v>
      </c>
      <c r="N2">
        <v>33089674.25</v>
      </c>
      <c r="O2">
        <v>1981218.9339999999</v>
      </c>
      <c r="P2">
        <v>28738745.5</v>
      </c>
      <c r="Q2">
        <v>61.533873579999998</v>
      </c>
      <c r="R2">
        <v>295997.625</v>
      </c>
      <c r="S2">
        <v>15344.70613</v>
      </c>
      <c r="T2">
        <v>472605.67200000002</v>
      </c>
      <c r="U2">
        <v>457260.96590000001</v>
      </c>
      <c r="V2">
        <v>0.96753169299999997</v>
      </c>
      <c r="W2">
        <v>28.76678875</v>
      </c>
      <c r="X2">
        <v>90.300662329999994</v>
      </c>
      <c r="Y2">
        <v>3.7273927950000001</v>
      </c>
      <c r="Z2">
        <v>15344.70613</v>
      </c>
      <c r="AA2">
        <v>109.1579969</v>
      </c>
      <c r="AB2">
        <v>94.028055120000005</v>
      </c>
      <c r="AC2">
        <v>113.6637748</v>
      </c>
      <c r="AD2">
        <v>0.72564877000000005</v>
      </c>
      <c r="AE2">
        <v>0.75</v>
      </c>
      <c r="AF2">
        <v>0.75</v>
      </c>
      <c r="AG2">
        <v>0.375</v>
      </c>
    </row>
    <row r="3" spans="1:33" x14ac:dyDescent="0.25">
      <c r="A3">
        <v>1</v>
      </c>
      <c r="B3" t="s">
        <v>38</v>
      </c>
      <c r="C3">
        <v>-3.3921250000000001</v>
      </c>
      <c r="D3">
        <v>51.397545999999998</v>
      </c>
      <c r="H3" t="s">
        <v>39</v>
      </c>
      <c r="I3">
        <v>2</v>
      </c>
      <c r="J3">
        <v>1</v>
      </c>
      <c r="K3" t="s">
        <v>37</v>
      </c>
      <c r="L3">
        <v>1</v>
      </c>
      <c r="M3">
        <v>184250</v>
      </c>
      <c r="N3">
        <v>0</v>
      </c>
      <c r="O3">
        <v>0</v>
      </c>
      <c r="P3">
        <v>6924113.0719999997</v>
      </c>
      <c r="Q3">
        <v>37.57998954</v>
      </c>
      <c r="R3">
        <v>0</v>
      </c>
      <c r="S3">
        <v>102897.5431</v>
      </c>
      <c r="T3">
        <v>157535.22399999999</v>
      </c>
      <c r="U3">
        <v>54637.680849999997</v>
      </c>
      <c r="V3">
        <v>0.34682834400000001</v>
      </c>
      <c r="W3">
        <v>0</v>
      </c>
      <c r="X3">
        <v>37.57998954</v>
      </c>
      <c r="Y3">
        <v>74.984732379999997</v>
      </c>
      <c r="Z3">
        <v>102897.5431</v>
      </c>
      <c r="AA3">
        <v>126.72779970000001</v>
      </c>
      <c r="AB3">
        <v>112.5647219</v>
      </c>
      <c r="AC3">
        <v>379.59242940000001</v>
      </c>
      <c r="AD3">
        <v>0.81235585600000004</v>
      </c>
      <c r="AE3">
        <v>1</v>
      </c>
      <c r="AF3">
        <v>0.25</v>
      </c>
      <c r="AG3">
        <v>0.875</v>
      </c>
    </row>
    <row r="4" spans="1:33" x14ac:dyDescent="0.25">
      <c r="H4" s="1" t="s">
        <v>40</v>
      </c>
      <c r="I4" s="1" t="s">
        <v>41</v>
      </c>
      <c r="J4" s="1" t="s">
        <v>42</v>
      </c>
    </row>
    <row r="5" spans="1:33" x14ac:dyDescent="0.25">
      <c r="H5" s="1" t="s">
        <v>43</v>
      </c>
      <c r="I5" s="1">
        <v>33089674.199999999</v>
      </c>
      <c r="J5" s="1">
        <v>33.1</v>
      </c>
      <c r="L5" s="1" t="s">
        <v>44</v>
      </c>
      <c r="M5" s="1"/>
      <c r="N5" s="1"/>
    </row>
    <row r="6" spans="1:33" x14ac:dyDescent="0.25">
      <c r="H6" s="1" t="s">
        <v>45</v>
      </c>
      <c r="I6" s="1">
        <v>68867103.280000001</v>
      </c>
      <c r="J6" s="1">
        <v>68.900000000000006</v>
      </c>
      <c r="L6" s="1" t="s">
        <v>46</v>
      </c>
      <c r="M6" s="1" t="s">
        <v>47</v>
      </c>
      <c r="N6" s="1" t="s">
        <v>48</v>
      </c>
    </row>
    <row r="7" spans="1:33" x14ac:dyDescent="0.25">
      <c r="H7" s="1" t="s">
        <v>49</v>
      </c>
      <c r="I7" s="1"/>
      <c r="J7" s="1">
        <v>0.9</v>
      </c>
      <c r="L7" s="1">
        <v>63.099315070000003</v>
      </c>
      <c r="M7" s="1">
        <v>1105500</v>
      </c>
      <c r="N7" s="4">
        <f>M2/M7</f>
        <v>0.5</v>
      </c>
    </row>
    <row r="8" spans="1:33" x14ac:dyDescent="0.25">
      <c r="H8" s="1" t="s">
        <v>50</v>
      </c>
      <c r="I8" s="1"/>
      <c r="J8" s="1">
        <v>74.599999999999994</v>
      </c>
      <c r="L8" s="1">
        <v>21.033105020000001</v>
      </c>
      <c r="M8" s="1">
        <v>368500</v>
      </c>
      <c r="N8" s="4">
        <f>M3/M8</f>
        <v>0.5</v>
      </c>
    </row>
    <row r="9" spans="1:33" ht="45" x14ac:dyDescent="0.25">
      <c r="H9" s="1" t="s">
        <v>51</v>
      </c>
      <c r="I9" s="1"/>
      <c r="J9" s="1">
        <v>109.8</v>
      </c>
      <c r="K9" s="3" t="s">
        <v>52</v>
      </c>
    </row>
    <row r="10" spans="1:33" x14ac:dyDescent="0.25">
      <c r="D10" s="1" t="s">
        <v>53</v>
      </c>
      <c r="E10" s="1">
        <v>1.1299999999999999</v>
      </c>
      <c r="H10" s="1" t="s">
        <v>54</v>
      </c>
      <c r="I10" s="1"/>
      <c r="J10" s="2">
        <f>SUM(J5:J9)</f>
        <v>287.3</v>
      </c>
      <c r="K10" s="2">
        <f>J10+J5+J6+J7</f>
        <v>390.20000000000005</v>
      </c>
    </row>
    <row r="12" spans="1:33" x14ac:dyDescent="0.25">
      <c r="H12" s="1" t="s">
        <v>55</v>
      </c>
      <c r="I12" s="1" t="s">
        <v>56</v>
      </c>
      <c r="J12" s="1" t="s">
        <v>42</v>
      </c>
    </row>
    <row r="13" spans="1:33" x14ac:dyDescent="0.25">
      <c r="H13" s="1" t="s">
        <v>57</v>
      </c>
      <c r="I13" s="1">
        <v>352960.07072411902</v>
      </c>
      <c r="J13" s="6">
        <f>I13*1000*$E$10/1000000</f>
        <v>398.84487991825443</v>
      </c>
      <c r="M13" s="12"/>
      <c r="N13" s="12"/>
      <c r="O13" s="12"/>
      <c r="P13" s="12"/>
      <c r="Q13" s="12"/>
    </row>
    <row r="14" spans="1:33" x14ac:dyDescent="0.25">
      <c r="M14" s="13" t="s">
        <v>64</v>
      </c>
      <c r="N14" s="13"/>
      <c r="O14" s="13"/>
      <c r="P14" s="13"/>
      <c r="Q14" s="13"/>
    </row>
    <row r="15" spans="1:33" x14ac:dyDescent="0.25">
      <c r="M15" s="13"/>
      <c r="N15" s="13"/>
      <c r="O15" s="13"/>
      <c r="P15" s="13"/>
      <c r="Q15" s="13"/>
    </row>
    <row r="16" spans="1:33" x14ac:dyDescent="0.25">
      <c r="M16" s="13"/>
      <c r="N16" s="13"/>
      <c r="O16" s="13"/>
      <c r="P16" s="13"/>
      <c r="Q16" s="13"/>
    </row>
    <row r="17" spans="13:17" x14ac:dyDescent="0.25">
      <c r="M17" s="13"/>
      <c r="N17" s="13"/>
      <c r="O17" s="13"/>
      <c r="P17" s="13"/>
      <c r="Q17" s="13"/>
    </row>
    <row r="18" spans="13:17" x14ac:dyDescent="0.25">
      <c r="M18" s="13"/>
      <c r="N18" s="13"/>
      <c r="O18" s="13"/>
      <c r="P18" s="13"/>
      <c r="Q18" s="13"/>
    </row>
    <row r="19" spans="13:17" x14ac:dyDescent="0.25">
      <c r="M19" s="13"/>
      <c r="N19" s="13"/>
      <c r="O19" s="13"/>
      <c r="P19" s="13"/>
      <c r="Q19" s="13"/>
    </row>
    <row r="20" spans="13:17" x14ac:dyDescent="0.25">
      <c r="M20" s="13"/>
      <c r="N20" s="13"/>
      <c r="O20" s="13"/>
      <c r="P20" s="13"/>
      <c r="Q20" s="13"/>
    </row>
    <row r="21" spans="13:17" x14ac:dyDescent="0.25">
      <c r="M21" s="13"/>
      <c r="N21" s="13"/>
      <c r="O21" s="13"/>
      <c r="P21" s="13"/>
      <c r="Q21" s="13"/>
    </row>
    <row r="22" spans="13:17" x14ac:dyDescent="0.25">
      <c r="M22" s="13"/>
      <c r="N22" s="13"/>
      <c r="O22" s="13"/>
      <c r="P22" s="13"/>
      <c r="Q22" s="13"/>
    </row>
    <row r="23" spans="13:17" x14ac:dyDescent="0.25">
      <c r="M23" s="13"/>
      <c r="N23" s="13"/>
      <c r="O23" s="13"/>
      <c r="P23" s="13"/>
      <c r="Q23" s="13"/>
    </row>
    <row r="24" spans="13:17" x14ac:dyDescent="0.25">
      <c r="M24" s="13"/>
      <c r="N24" s="13"/>
      <c r="O24" s="13"/>
      <c r="P24" s="13"/>
      <c r="Q24" s="13"/>
    </row>
    <row r="25" spans="13:17" x14ac:dyDescent="0.25">
      <c r="M25" s="12"/>
      <c r="N25" s="12"/>
      <c r="O25" s="12"/>
      <c r="P25" s="12"/>
      <c r="Q25" s="12"/>
    </row>
  </sheetData>
  <mergeCells count="1">
    <mergeCell ref="M14:Q2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selection activeCell="H4" sqref="H4"/>
    </sheetView>
  </sheetViews>
  <sheetFormatPr baseColWidth="10" defaultRowHeight="15" x14ac:dyDescent="0.25"/>
  <cols>
    <col min="8" max="8" width="27.28515625" customWidth="1"/>
  </cols>
  <sheetData>
    <row r="1" spans="1:33" ht="6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spans="1:33" x14ac:dyDescent="0.25">
      <c r="A2">
        <v>0</v>
      </c>
      <c r="B2" t="s">
        <v>33</v>
      </c>
      <c r="C2">
        <v>-1.751755</v>
      </c>
      <c r="D2">
        <v>53.337916</v>
      </c>
      <c r="E2" t="s">
        <v>34</v>
      </c>
      <c r="F2" t="s">
        <v>58</v>
      </c>
      <c r="G2">
        <v>216.17236903512901</v>
      </c>
      <c r="H2" t="s">
        <v>36</v>
      </c>
      <c r="I2">
        <v>1</v>
      </c>
      <c r="J2">
        <v>1</v>
      </c>
      <c r="K2" t="s">
        <v>37</v>
      </c>
      <c r="L2">
        <v>1</v>
      </c>
      <c r="M2">
        <v>1105500.0000264</v>
      </c>
      <c r="N2">
        <v>66179348.497200496</v>
      </c>
      <c r="O2">
        <v>3962437.8686813801</v>
      </c>
      <c r="P2">
        <v>66092129.267600998</v>
      </c>
      <c r="Q2">
        <v>69.326400274714004</v>
      </c>
      <c r="R2">
        <v>591995.25001413701</v>
      </c>
      <c r="S2">
        <v>30689.412269354601</v>
      </c>
      <c r="T2">
        <v>945211.34402257204</v>
      </c>
      <c r="U2">
        <v>914521.93175321701</v>
      </c>
      <c r="V2">
        <v>0.96753169281829698</v>
      </c>
      <c r="W2">
        <v>7.66527334850585</v>
      </c>
      <c r="X2">
        <v>76.991673623219796</v>
      </c>
      <c r="Y2">
        <v>3.7273927954381101</v>
      </c>
      <c r="Z2">
        <v>30689.412269354601</v>
      </c>
      <c r="AA2">
        <v>93.069714609610998</v>
      </c>
      <c r="AB2">
        <v>80.719066418657903</v>
      </c>
      <c r="AC2">
        <v>97.575492538365097</v>
      </c>
      <c r="AD2">
        <v>0.72564876964247305</v>
      </c>
      <c r="AE2">
        <v>0.75000000002971501</v>
      </c>
      <c r="AF2">
        <v>0.75000000002971501</v>
      </c>
      <c r="AG2">
        <v>0.375000000014857</v>
      </c>
    </row>
    <row r="3" spans="1:33" x14ac:dyDescent="0.25">
      <c r="A3">
        <v>1</v>
      </c>
      <c r="B3" t="s">
        <v>38</v>
      </c>
      <c r="C3">
        <v>-3.3921250000000001</v>
      </c>
      <c r="D3">
        <v>51.397545999999998</v>
      </c>
      <c r="E3" t="s">
        <v>59</v>
      </c>
      <c r="F3" t="s">
        <v>60</v>
      </c>
      <c r="G3">
        <v>461.29669253846299</v>
      </c>
      <c r="H3" t="s">
        <v>61</v>
      </c>
      <c r="I3">
        <v>2</v>
      </c>
      <c r="J3">
        <v>1</v>
      </c>
      <c r="K3" t="s">
        <v>37</v>
      </c>
      <c r="L3">
        <v>1</v>
      </c>
      <c r="M3">
        <v>368499.99995039997</v>
      </c>
      <c r="N3">
        <v>13516993.3328554</v>
      </c>
      <c r="O3">
        <v>692061.42038436001</v>
      </c>
      <c r="P3">
        <v>24070877.107220899</v>
      </c>
      <c r="Q3">
        <v>70.849573753414305</v>
      </c>
      <c r="R3">
        <v>281902.499962056</v>
      </c>
      <c r="S3">
        <v>7369.9999990079996</v>
      </c>
      <c r="T3">
        <v>315070.44795759098</v>
      </c>
      <c r="U3">
        <v>307700.44795858301</v>
      </c>
      <c r="V3">
        <v>0.97660840600321797</v>
      </c>
      <c r="W3">
        <v>27.398737124826699</v>
      </c>
      <c r="X3">
        <v>98.248310878241</v>
      </c>
      <c r="Y3">
        <v>2.68537741895432</v>
      </c>
      <c r="Z3">
        <v>7369.9999990079996</v>
      </c>
      <c r="AA3">
        <v>117.661520462368</v>
      </c>
      <c r="AB3">
        <v>100.933688297195</v>
      </c>
      <c r="AC3">
        <v>120.87751051151</v>
      </c>
      <c r="AD3">
        <v>0.96980087111425795</v>
      </c>
      <c r="AE3">
        <v>1</v>
      </c>
      <c r="AF3">
        <v>0.24999999997028399</v>
      </c>
      <c r="AG3">
        <v>0.875000000014857</v>
      </c>
    </row>
    <row r="4" spans="1:33" x14ac:dyDescent="0.25">
      <c r="H4" s="1" t="s">
        <v>40</v>
      </c>
      <c r="I4" s="1" t="s">
        <v>41</v>
      </c>
      <c r="J4" s="1" t="s">
        <v>42</v>
      </c>
    </row>
    <row r="5" spans="1:33" x14ac:dyDescent="0.25">
      <c r="H5" s="1" t="s">
        <v>43</v>
      </c>
      <c r="I5" s="1">
        <f>SUM(N2:N3)</f>
        <v>79696341.830055892</v>
      </c>
      <c r="J5" s="8">
        <f>I5/1000000</f>
        <v>79.696341830055886</v>
      </c>
      <c r="L5" s="1" t="s">
        <v>44</v>
      </c>
      <c r="M5" s="1"/>
      <c r="N5" s="1"/>
    </row>
    <row r="6" spans="1:33" x14ac:dyDescent="0.25">
      <c r="H6" s="1" t="s">
        <v>45</v>
      </c>
      <c r="I6" s="1"/>
      <c r="J6" s="1">
        <v>18.893573718932402</v>
      </c>
      <c r="L6" s="1" t="s">
        <v>46</v>
      </c>
      <c r="M6" s="1" t="s">
        <v>47</v>
      </c>
      <c r="N6" s="1" t="s">
        <v>48</v>
      </c>
    </row>
    <row r="7" spans="1:33" x14ac:dyDescent="0.25">
      <c r="H7" s="1" t="s">
        <v>49</v>
      </c>
      <c r="I7" s="1"/>
      <c r="J7" s="1">
        <v>0</v>
      </c>
      <c r="L7" s="1">
        <v>63.099315070000003</v>
      </c>
      <c r="M7" s="1">
        <v>1105500</v>
      </c>
      <c r="N7" s="4">
        <f>M2/M7</f>
        <v>1.0000000000238807</v>
      </c>
    </row>
    <row r="8" spans="1:33" x14ac:dyDescent="0.25">
      <c r="H8" s="1" t="s">
        <v>50</v>
      </c>
      <c r="I8" s="1"/>
      <c r="J8" s="1">
        <v>0</v>
      </c>
      <c r="L8" s="1">
        <v>21.033105020000001</v>
      </c>
      <c r="M8" s="1">
        <v>368500</v>
      </c>
      <c r="N8" s="4">
        <f>M3/M8</f>
        <v>0.99999999986540022</v>
      </c>
    </row>
    <row r="9" spans="1:33" ht="45" x14ac:dyDescent="0.25">
      <c r="H9" s="1" t="s">
        <v>51</v>
      </c>
      <c r="I9" s="1"/>
      <c r="J9" s="1">
        <v>189.85854488020701</v>
      </c>
      <c r="K9" s="3" t="s">
        <v>52</v>
      </c>
    </row>
    <row r="10" spans="1:33" x14ac:dyDescent="0.25">
      <c r="D10" s="1" t="s">
        <v>53</v>
      </c>
      <c r="E10" s="1">
        <v>1.1299999999999999</v>
      </c>
      <c r="H10" s="1" t="s">
        <v>54</v>
      </c>
      <c r="I10" s="1"/>
      <c r="J10" s="2">
        <f>SUM(J5:J9)</f>
        <v>288.44846042919528</v>
      </c>
      <c r="K10" s="6">
        <f>J10+J5+J6+J7</f>
        <v>387.03837597818358</v>
      </c>
    </row>
    <row r="12" spans="1:33" x14ac:dyDescent="0.25">
      <c r="H12" s="1" t="s">
        <v>55</v>
      </c>
      <c r="I12" s="1" t="s">
        <v>56</v>
      </c>
      <c r="J12" s="1" t="s">
        <v>42</v>
      </c>
    </row>
    <row r="13" spans="1:33" x14ac:dyDescent="0.25">
      <c r="H13" s="1" t="s">
        <v>57</v>
      </c>
      <c r="I13">
        <v>455794.83552891499</v>
      </c>
      <c r="J13" s="6">
        <f>I13*1000*$E$10/1000000</f>
        <v>515.0481641476739</v>
      </c>
      <c r="L13" s="9"/>
    </row>
    <row r="20" spans="9:9" x14ac:dyDescent="0.25">
      <c r="I20" s="9"/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selection activeCell="K19" sqref="K19"/>
    </sheetView>
  </sheetViews>
  <sheetFormatPr baseColWidth="10" defaultRowHeight="15" x14ac:dyDescent="0.25"/>
  <cols>
    <col min="8" max="8" width="27.28515625" customWidth="1"/>
  </cols>
  <sheetData>
    <row r="1" spans="1:33" ht="6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spans="1:33" x14ac:dyDescent="0.25">
      <c r="A2">
        <v>0</v>
      </c>
      <c r="B2" t="s">
        <v>33</v>
      </c>
      <c r="C2">
        <v>-1.751755</v>
      </c>
      <c r="D2">
        <v>53.337916</v>
      </c>
      <c r="E2" t="s">
        <v>34</v>
      </c>
      <c r="F2" t="s">
        <v>58</v>
      </c>
      <c r="G2">
        <v>216.17236903512901</v>
      </c>
      <c r="H2" t="s">
        <v>36</v>
      </c>
      <c r="I2">
        <v>1</v>
      </c>
      <c r="J2">
        <v>1</v>
      </c>
      <c r="K2" t="s">
        <v>37</v>
      </c>
      <c r="L2">
        <v>1</v>
      </c>
      <c r="M2">
        <v>1105500.0000264</v>
      </c>
      <c r="N2">
        <v>66179348.497200496</v>
      </c>
      <c r="O2">
        <v>3962437.8686813801</v>
      </c>
      <c r="P2">
        <v>66092129.267600998</v>
      </c>
      <c r="Q2">
        <v>69.326400274714004</v>
      </c>
      <c r="R2">
        <v>591995.25001413701</v>
      </c>
      <c r="S2">
        <v>30689.412269354601</v>
      </c>
      <c r="T2">
        <v>945211.34402257204</v>
      </c>
      <c r="U2">
        <v>914521.93175321701</v>
      </c>
      <c r="V2">
        <v>0.96753169281829698</v>
      </c>
      <c r="W2">
        <v>7.66527334850585</v>
      </c>
      <c r="X2">
        <v>76.991673623219796</v>
      </c>
      <c r="Y2">
        <v>3.7273927954381101</v>
      </c>
      <c r="Z2">
        <v>30689.412269354601</v>
      </c>
      <c r="AA2">
        <v>93.069714609610998</v>
      </c>
      <c r="AB2">
        <v>80.719066418657903</v>
      </c>
      <c r="AC2">
        <v>97.575492538365097</v>
      </c>
      <c r="AD2">
        <v>0.72564876964247305</v>
      </c>
      <c r="AE2">
        <v>0.75000000002971501</v>
      </c>
      <c r="AF2">
        <v>0.75000000002971501</v>
      </c>
      <c r="AG2">
        <v>0.375000000014857</v>
      </c>
    </row>
    <row r="3" spans="1:33" x14ac:dyDescent="0.25">
      <c r="A3">
        <v>1</v>
      </c>
      <c r="B3" t="s">
        <v>38</v>
      </c>
      <c r="C3">
        <v>-3.3921250000000001</v>
      </c>
      <c r="D3">
        <v>51.397545999999998</v>
      </c>
      <c r="E3" t="s">
        <v>59</v>
      </c>
      <c r="F3" t="s">
        <v>60</v>
      </c>
      <c r="G3">
        <v>461.29669253846299</v>
      </c>
      <c r="H3" t="s">
        <v>61</v>
      </c>
      <c r="I3">
        <v>2</v>
      </c>
      <c r="J3">
        <v>1</v>
      </c>
      <c r="K3" t="s">
        <v>37</v>
      </c>
      <c r="L3">
        <v>1</v>
      </c>
      <c r="M3">
        <v>368499.99995039997</v>
      </c>
      <c r="N3">
        <v>13516993.3328554</v>
      </c>
      <c r="O3">
        <v>692061.42038436001</v>
      </c>
      <c r="P3">
        <v>24070877.107220899</v>
      </c>
      <c r="Q3">
        <v>70.849573753414305</v>
      </c>
      <c r="R3">
        <v>281902.499962056</v>
      </c>
      <c r="S3">
        <v>7369.9999990079996</v>
      </c>
      <c r="T3">
        <v>315070.44795759098</v>
      </c>
      <c r="U3">
        <v>307700.44795858301</v>
      </c>
      <c r="V3">
        <v>0.97660840600321797</v>
      </c>
      <c r="W3">
        <v>27.398737124826699</v>
      </c>
      <c r="X3">
        <v>98.248310878241</v>
      </c>
      <c r="Y3">
        <v>2.68537741895432</v>
      </c>
      <c r="Z3">
        <v>7369.9999990079996</v>
      </c>
      <c r="AA3">
        <v>117.661520462368</v>
      </c>
      <c r="AB3">
        <v>100.933688297195</v>
      </c>
      <c r="AC3">
        <v>120.87751051151</v>
      </c>
      <c r="AD3">
        <v>0.96980087111425795</v>
      </c>
      <c r="AE3">
        <v>1</v>
      </c>
      <c r="AF3">
        <v>0.24999999997028399</v>
      </c>
      <c r="AG3">
        <v>0.875000000014857</v>
      </c>
    </row>
    <row r="4" spans="1:33" x14ac:dyDescent="0.25">
      <c r="H4" s="1" t="s">
        <v>40</v>
      </c>
      <c r="I4" s="1" t="s">
        <v>41</v>
      </c>
      <c r="J4" s="1" t="s">
        <v>42</v>
      </c>
    </row>
    <row r="5" spans="1:33" x14ac:dyDescent="0.25">
      <c r="H5" s="1" t="s">
        <v>43</v>
      </c>
      <c r="I5" s="1">
        <f>SUM(N2:N3)</f>
        <v>79696341.830055892</v>
      </c>
      <c r="J5" s="8">
        <f>I5/1000000</f>
        <v>79.696341830055886</v>
      </c>
      <c r="L5" s="1" t="s">
        <v>44</v>
      </c>
      <c r="M5" s="1"/>
      <c r="N5" s="1"/>
    </row>
    <row r="6" spans="1:33" x14ac:dyDescent="0.25">
      <c r="H6" s="1" t="s">
        <v>45</v>
      </c>
      <c r="I6" s="1"/>
      <c r="J6" s="7">
        <v>22.166708530932599</v>
      </c>
      <c r="L6" s="1" t="s">
        <v>46</v>
      </c>
      <c r="M6" s="1" t="s">
        <v>47</v>
      </c>
      <c r="N6" s="1" t="s">
        <v>48</v>
      </c>
    </row>
    <row r="7" spans="1:33" x14ac:dyDescent="0.25">
      <c r="H7" s="1" t="s">
        <v>49</v>
      </c>
      <c r="I7" s="1"/>
      <c r="J7" s="1">
        <v>0</v>
      </c>
      <c r="L7" s="1">
        <v>63.099315070000003</v>
      </c>
      <c r="M7" s="1">
        <v>1105500</v>
      </c>
      <c r="N7" s="4">
        <f>M2/M7</f>
        <v>1.0000000000238807</v>
      </c>
    </row>
    <row r="8" spans="1:33" x14ac:dyDescent="0.25">
      <c r="H8" s="1" t="s">
        <v>50</v>
      </c>
      <c r="I8" s="1"/>
      <c r="J8" s="1">
        <v>0</v>
      </c>
      <c r="L8" s="1">
        <v>21.033105020000001</v>
      </c>
      <c r="M8" s="1">
        <v>368500</v>
      </c>
      <c r="N8" s="4">
        <f>M3/M8</f>
        <v>0.99999999986540022</v>
      </c>
    </row>
    <row r="9" spans="1:33" ht="45" x14ac:dyDescent="0.25">
      <c r="H9" s="1" t="s">
        <v>51</v>
      </c>
      <c r="I9" s="1"/>
      <c r="J9" s="1">
        <v>189.85854488020701</v>
      </c>
      <c r="K9" s="3" t="s">
        <v>52</v>
      </c>
    </row>
    <row r="10" spans="1:33" x14ac:dyDescent="0.25">
      <c r="D10" s="1" t="s">
        <v>53</v>
      </c>
      <c r="E10" s="1">
        <v>1.1299999999999999</v>
      </c>
      <c r="H10" s="1" t="s">
        <v>54</v>
      </c>
      <c r="I10" s="1"/>
      <c r="J10" s="6">
        <f>SUM(J5:J9)</f>
        <v>291.72159524119547</v>
      </c>
      <c r="K10" s="6"/>
    </row>
    <row r="12" spans="1:33" x14ac:dyDescent="0.25">
      <c r="H12" s="1" t="s">
        <v>55</v>
      </c>
      <c r="I12" s="1" t="s">
        <v>56</v>
      </c>
      <c r="J12" s="1" t="s">
        <v>42</v>
      </c>
      <c r="L12" s="9"/>
    </row>
    <row r="13" spans="1:33" x14ac:dyDescent="0.25">
      <c r="H13" s="1" t="s">
        <v>57</v>
      </c>
      <c r="I13">
        <v>258157.05481052501</v>
      </c>
      <c r="J13" s="6">
        <f>I13*1000*$E$10/1000000</f>
        <v>291.71747193589323</v>
      </c>
      <c r="L13" s="9"/>
    </row>
    <row r="20" spans="9:9" x14ac:dyDescent="0.25">
      <c r="I20" s="9"/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 no incumbent</vt:lpstr>
      <vt:lpstr>Results_Test_Case_snapshot100_v</vt:lpstr>
      <vt:lpstr>no comp no strg </vt:lpstr>
      <vt:lpstr>no comp no strg no incumb cemen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Strunge, Till</cp:lastModifiedBy>
  <dcterms:created xsi:type="dcterms:W3CDTF">2023-08-07T09:09:12Z</dcterms:created>
  <dcterms:modified xsi:type="dcterms:W3CDTF">2023-08-07T10:00:02Z</dcterms:modified>
</cp:coreProperties>
</file>