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19340" windowHeight="13820" tabRatio="854" activeTab="3"/>
  </bookViews>
  <sheets>
    <sheet name="Pos0 first half" sheetId="1" r:id="rId1"/>
    <sheet name="Pos0 second half" sheetId="2" r:id="rId2"/>
    <sheet name="Pos5 - exp2 first half" sheetId="3" r:id="rId3"/>
    <sheet name="Pos5 - exp2 second half" sheetId="4" r:id="rId4"/>
    <sheet name="Pos10 - exp2 first half" sheetId="5" r:id="rId5"/>
    <sheet name="Pos10 - exp2 second half" sheetId="6" r:id="rId6"/>
    <sheet name="Pos14 - exp8 first half" sheetId="7" r:id="rId7"/>
    <sheet name="Pos14 - exp8 second half" sheetId="8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8" i="1"/>
  <c r="D18"/>
  <c r="E17"/>
  <c r="D17"/>
  <c r="F15"/>
  <c r="E15"/>
  <c r="D15"/>
  <c r="C24" i="2"/>
  <c r="B24"/>
  <c r="E18"/>
  <c r="D18"/>
  <c r="E17"/>
  <c r="D17"/>
  <c r="F15"/>
  <c r="E15"/>
  <c r="D15"/>
  <c r="E18" i="5"/>
  <c r="D18"/>
  <c r="E17"/>
  <c r="D17"/>
  <c r="F15"/>
  <c r="E15"/>
  <c r="D15"/>
  <c r="C24" i="6"/>
  <c r="B24"/>
  <c r="E18"/>
  <c r="D18"/>
  <c r="E17"/>
  <c r="D17"/>
  <c r="F15"/>
  <c r="E15"/>
  <c r="D15"/>
  <c r="E18" i="7"/>
  <c r="D18"/>
  <c r="E17"/>
  <c r="D17"/>
  <c r="F15"/>
  <c r="E15"/>
  <c r="D15"/>
  <c r="C24" i="8"/>
  <c r="B24"/>
  <c r="E18"/>
  <c r="D18"/>
  <c r="E17"/>
  <c r="D17"/>
  <c r="F15"/>
  <c r="E15"/>
  <c r="D15"/>
  <c r="E18" i="3"/>
  <c r="D18"/>
  <c r="E17"/>
  <c r="D17"/>
  <c r="F15"/>
  <c r="E15"/>
  <c r="D15"/>
  <c r="C24" i="4"/>
  <c r="B24"/>
  <c r="E18"/>
  <c r="D18"/>
  <c r="E17"/>
  <c r="D17"/>
  <c r="F15"/>
  <c r="E15"/>
  <c r="D15"/>
</calcChain>
</file>

<file path=xl/sharedStrings.xml><?xml version="1.0" encoding="utf-8"?>
<sst xmlns="http://schemas.openxmlformats.org/spreadsheetml/2006/main" count="164" uniqueCount="21">
  <si>
    <t>Pos0</t>
  </si>
  <si>
    <t>first half</t>
  </si>
  <si>
    <t>(frames 1-60)</t>
  </si>
  <si>
    <t>rho0=1000</t>
  </si>
  <si>
    <t>INITIAL GUESSES</t>
  </si>
  <si>
    <t>OPTIMIZED VALUES</t>
  </si>
  <si>
    <t>F/k</t>
  </si>
  <si>
    <t>k/b</t>
  </si>
  <si>
    <t>error</t>
  </si>
  <si>
    <t>SMALLEST</t>
  </si>
  <si>
    <t>ERROR</t>
  </si>
  <si>
    <t>MIN</t>
  </si>
  <si>
    <t>MAX</t>
  </si>
  <si>
    <t>second half</t>
  </si>
  <si>
    <t>(frames 61-120)</t>
  </si>
  <si>
    <t>max func evals exceeded</t>
  </si>
  <si>
    <t>initial guess from optimized first half parameters</t>
  </si>
  <si>
    <t>Pos5 – exp2</t>
  </si>
  <si>
    <t>← numerical error with #nodes=150, can't consider</t>
  </si>
  <si>
    <t>Pos10 – exp2</t>
  </si>
  <si>
    <t>Pos14 – exp8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</si>
</sst>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</numFmts>
  <fonts count="9">
    <font>
      <sz val="12"/>
      <color indexed="8"/>
      <name val="Calibri"/>
      <family val="2"/>
      <charset val="129"/>
    </font>
    <font>
      <sz val="12"/>
      <color indexed="8"/>
      <name val="Arial"/>
      <family val="2"/>
      <charset val="1"/>
    </font>
    <font>
      <b/>
      <i/>
      <u/>
      <sz val="12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i/>
      <sz val="12"/>
      <color indexed="8"/>
      <name val="Arial"/>
      <family val="2"/>
      <charset val="1"/>
    </font>
    <font>
      <sz val="12"/>
      <color indexed="10"/>
      <name val="Arial"/>
      <family val="2"/>
      <charset val="1"/>
    </font>
    <font>
      <sz val="12"/>
      <name val="Arial"/>
      <family val="2"/>
      <charset val="1"/>
    </font>
    <font>
      <strike/>
      <sz val="12"/>
      <color indexed="8"/>
      <name val="Arial"/>
      <family val="2"/>
      <charset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164" fontId="0" fillId="0" borderId="0"/>
  </cellStyleXfs>
  <cellXfs count="18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4" fillId="0" borderId="0" xfId="0" applyFont="1"/>
    <xf numFmtId="164" fontId="5" fillId="0" borderId="0" xfId="0" applyFont="1"/>
    <xf numFmtId="164" fontId="6" fillId="0" borderId="0" xfId="0" applyFont="1"/>
    <xf numFmtId="164" fontId="1" fillId="2" borderId="0" xfId="0" applyFont="1" applyFill="1"/>
    <xf numFmtId="164" fontId="1" fillId="0" borderId="1" xfId="0" applyFont="1" applyBorder="1"/>
    <xf numFmtId="164" fontId="1" fillId="0" borderId="2" xfId="0" applyFont="1" applyBorder="1"/>
    <xf numFmtId="164" fontId="5" fillId="0" borderId="3" xfId="0" applyFont="1" applyBorder="1"/>
    <xf numFmtId="164" fontId="1" fillId="0" borderId="4" xfId="0" applyFont="1" applyBorder="1"/>
    <xf numFmtId="164" fontId="1" fillId="0" borderId="0" xfId="0" applyFont="1" applyBorder="1"/>
    <xf numFmtId="164" fontId="1" fillId="0" borderId="5" xfId="0" applyFont="1" applyBorder="1"/>
    <xf numFmtId="164" fontId="1" fillId="0" borderId="6" xfId="0" applyFont="1" applyBorder="1"/>
    <xf numFmtId="164" fontId="1" fillId="0" borderId="7" xfId="0" applyFont="1" applyBorder="1"/>
    <xf numFmtId="164" fontId="1" fillId="0" borderId="8" xfId="0" applyFont="1" applyBorder="1"/>
    <xf numFmtId="164" fontId="7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18"/>
  <sheetViews>
    <sheetView workbookViewId="0">
      <selection activeCell="D15" sqref="D15"/>
    </sheetView>
  </sheetViews>
  <sheetFormatPr baseColWidth="10" defaultColWidth="8.83203125" defaultRowHeight="15"/>
  <cols>
    <col min="1" max="1025" width="8.83203125" style="1"/>
  </cols>
  <sheetData>
    <row r="1" spans="1:7" ht="15" customHeight="1">
      <c r="A1" s="2" t="s">
        <v>0</v>
      </c>
      <c r="B1" s="3" t="s">
        <v>1</v>
      </c>
      <c r="C1" s="1" t="s">
        <v>2</v>
      </c>
      <c r="D1"/>
      <c r="E1"/>
      <c r="F1"/>
      <c r="G1"/>
    </row>
    <row r="2" spans="1:7" ht="15" customHeight="1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B5" s="1">
        <v>0.6</v>
      </c>
      <c r="C5" s="1">
        <v>30000</v>
      </c>
      <c r="D5" s="1">
        <v>0.41915477113006699</v>
      </c>
      <c r="E5" s="1">
        <v>69684.316905219297</v>
      </c>
      <c r="F5" s="5">
        <v>1230368.1296876201</v>
      </c>
      <c r="G5"/>
    </row>
    <row r="6" spans="1:7" ht="15" customHeight="1">
      <c r="B6" s="1">
        <v>0.7</v>
      </c>
      <c r="C6" s="1">
        <v>30000</v>
      </c>
      <c r="D6" s="1">
        <v>0.42427283036983998</v>
      </c>
      <c r="E6" s="1">
        <v>60385.379606258401</v>
      </c>
      <c r="F6" s="1">
        <v>1231279.0009624499</v>
      </c>
      <c r="G6" s="6"/>
    </row>
    <row r="7" spans="1:7" ht="15" customHeight="1">
      <c r="B7" s="1">
        <v>0.8</v>
      </c>
      <c r="C7" s="1">
        <v>30000</v>
      </c>
      <c r="D7" s="1">
        <v>0.43521838036841298</v>
      </c>
      <c r="E7" s="1">
        <v>61416.735315527898</v>
      </c>
      <c r="F7" s="1">
        <v>1231604.68796857</v>
      </c>
      <c r="G7"/>
    </row>
    <row r="8" spans="1:7" ht="15" customHeight="1">
      <c r="B8" s="1">
        <v>0.6</v>
      </c>
      <c r="C8" s="1">
        <v>35000</v>
      </c>
      <c r="D8" s="1">
        <v>0.50154775661556905</v>
      </c>
      <c r="E8" s="1">
        <v>45103.046262275202</v>
      </c>
      <c r="F8" s="1">
        <v>1237464.33394716</v>
      </c>
      <c r="G8"/>
    </row>
    <row r="9" spans="1:7" ht="15" customHeight="1">
      <c r="B9" s="1">
        <v>0.7</v>
      </c>
      <c r="C9" s="1">
        <v>35000</v>
      </c>
      <c r="D9" s="1">
        <v>0.50514392694358001</v>
      </c>
      <c r="E9" s="1">
        <v>40004.1329210396</v>
      </c>
      <c r="F9" s="1">
        <v>1241278.3743946501</v>
      </c>
      <c r="G9"/>
    </row>
    <row r="10" spans="1:7" ht="15" customHeight="1">
      <c r="B10" s="1">
        <v>0.8</v>
      </c>
      <c r="C10" s="1">
        <v>35000</v>
      </c>
      <c r="D10" s="1">
        <v>0.53011102422473499</v>
      </c>
      <c r="E10" s="1">
        <v>38501.750995955997</v>
      </c>
      <c r="F10" s="1">
        <v>1243898.6401149901</v>
      </c>
      <c r="G10"/>
    </row>
    <row r="11" spans="1:7" ht="15" customHeight="1">
      <c r="B11" s="1">
        <v>0.6</v>
      </c>
      <c r="C11" s="1">
        <v>40000</v>
      </c>
      <c r="D11" s="1">
        <v>0.504772965133514</v>
      </c>
      <c r="E11" s="1">
        <v>41581.536047934896</v>
      </c>
      <c r="F11" s="1">
        <v>1239915.35538074</v>
      </c>
      <c r="G11"/>
    </row>
    <row r="12" spans="1:7" ht="15" customHeight="1">
      <c r="B12" s="1">
        <v>0.7</v>
      </c>
      <c r="C12" s="1">
        <v>40000</v>
      </c>
      <c r="D12" s="7"/>
      <c r="E12" s="7"/>
      <c r="F12" s="7"/>
      <c r="G12" s="6"/>
    </row>
    <row r="13" spans="1:7" ht="15" customHeight="1">
      <c r="B13" s="1">
        <v>0.8</v>
      </c>
      <c r="C13" s="1">
        <v>40000</v>
      </c>
      <c r="D13" s="1">
        <v>0.50353478371928195</v>
      </c>
      <c r="E13" s="1">
        <v>45242.808819047197</v>
      </c>
      <c r="F13" s="1">
        <v>1237716.15197079</v>
      </c>
    </row>
    <row r="14" spans="1:7" ht="15" customHeight="1">
      <c r="C14"/>
      <c r="D14"/>
      <c r="E14"/>
      <c r="F14"/>
    </row>
    <row r="15" spans="1:7" ht="15" customHeight="1">
      <c r="C15" s="8" t="s">
        <v>9</v>
      </c>
      <c r="D15" s="9">
        <f>D5</f>
        <v>0.41915477113006699</v>
      </c>
      <c r="E15" s="9">
        <f>E5</f>
        <v>69684.316905219297</v>
      </c>
      <c r="F15" s="10">
        <f>MIN(F5:F11,F13)</f>
        <v>1230368.1296876201</v>
      </c>
    </row>
    <row r="16" spans="1:7" ht="15" customHeight="1">
      <c r="C16" s="11" t="s">
        <v>10</v>
      </c>
      <c r="D16" s="12"/>
      <c r="E16" s="12"/>
      <c r="F16" s="13"/>
    </row>
    <row r="17" spans="3:6" ht="15" customHeight="1">
      <c r="C17" s="11" t="s">
        <v>11</v>
      </c>
      <c r="D17" s="12">
        <f>MIN(D5:D11,D13)</f>
        <v>0.41915477113006699</v>
      </c>
      <c r="E17" s="12">
        <f>MIN(E5:E11,E13)</f>
        <v>38501.750995955997</v>
      </c>
      <c r="F17" s="13"/>
    </row>
    <row r="18" spans="3:6" ht="15" customHeight="1">
      <c r="C18" s="14" t="s">
        <v>12</v>
      </c>
      <c r="D18" s="15">
        <f>MAX(D5:D11,D13)</f>
        <v>0.53011102422473499</v>
      </c>
      <c r="E18" s="15">
        <f>MAX(E5:E11,E13)</f>
        <v>69684.316905219297</v>
      </c>
      <c r="F18" s="16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24"/>
  <sheetViews>
    <sheetView topLeftCell="A4" workbookViewId="0"/>
  </sheetViews>
  <sheetFormatPr baseColWidth="10" defaultColWidth="8.83203125" defaultRowHeight="15"/>
  <cols>
    <col min="1" max="1025" width="8.83203125" style="1"/>
  </cols>
  <sheetData>
    <row r="1" spans="1:7" ht="15" customHeight="1">
      <c r="A1" s="2" t="s">
        <v>0</v>
      </c>
      <c r="B1" s="3" t="s">
        <v>13</v>
      </c>
      <c r="C1" s="1" t="s">
        <v>14</v>
      </c>
      <c r="D1"/>
      <c r="E1"/>
      <c r="F1"/>
      <c r="G1"/>
    </row>
    <row r="2" spans="1:7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A4"/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A5"/>
      <c r="B5" s="1">
        <v>0.6</v>
      </c>
      <c r="C5" s="1">
        <v>30000</v>
      </c>
      <c r="D5" s="1">
        <v>0.42531669680438</v>
      </c>
      <c r="E5" s="1">
        <v>90314.929585601203</v>
      </c>
      <c r="F5" s="1">
        <v>1508246.4315895599</v>
      </c>
      <c r="G5"/>
    </row>
    <row r="6" spans="1:7" ht="15" customHeight="1">
      <c r="A6"/>
      <c r="B6" s="1">
        <v>0.7</v>
      </c>
      <c r="C6" s="1">
        <v>30000</v>
      </c>
      <c r="D6" s="1">
        <v>0.38850477101855302</v>
      </c>
      <c r="E6" s="1">
        <v>116562.364009071</v>
      </c>
      <c r="F6" s="1">
        <v>1502816.97273536</v>
      </c>
      <c r="G6" s="6" t="s">
        <v>15</v>
      </c>
    </row>
    <row r="7" spans="1:7" ht="15" customHeight="1">
      <c r="A7"/>
      <c r="B7" s="1">
        <v>0.8</v>
      </c>
      <c r="C7" s="1">
        <v>30000</v>
      </c>
      <c r="D7" s="1">
        <v>0.41683596708275</v>
      </c>
      <c r="E7" s="1">
        <v>95351.884054701295</v>
      </c>
      <c r="F7" s="1">
        <v>1507422.6995371799</v>
      </c>
      <c r="G7"/>
    </row>
    <row r="8" spans="1:7" ht="15" customHeight="1">
      <c r="A8"/>
      <c r="B8" s="1">
        <v>0.6</v>
      </c>
      <c r="C8" s="1">
        <v>35000</v>
      </c>
      <c r="D8" s="1">
        <v>0.38982787887279402</v>
      </c>
      <c r="E8" s="1">
        <v>112524.654438989</v>
      </c>
      <c r="F8" s="1">
        <v>1466214.9443977401</v>
      </c>
      <c r="G8" s="1" t="s">
        <v>15</v>
      </c>
    </row>
    <row r="9" spans="1:7" ht="15" customHeight="1">
      <c r="A9"/>
      <c r="B9" s="1">
        <v>0.7</v>
      </c>
      <c r="C9" s="1">
        <v>35000</v>
      </c>
      <c r="D9" s="1">
        <v>0.40582074105739702</v>
      </c>
      <c r="E9" s="1">
        <v>100890.28143882701</v>
      </c>
      <c r="F9" s="1">
        <v>1500956.3809646999</v>
      </c>
      <c r="G9"/>
    </row>
    <row r="10" spans="1:7" ht="15" customHeight="1">
      <c r="A10"/>
      <c r="B10" s="1">
        <v>0.8</v>
      </c>
      <c r="C10" s="1">
        <v>35000</v>
      </c>
      <c r="D10" s="1">
        <v>0.40799560546874802</v>
      </c>
      <c r="E10" s="1">
        <v>95961.795806886003</v>
      </c>
      <c r="F10" s="5">
        <v>1428595.5564550699</v>
      </c>
      <c r="G10"/>
    </row>
    <row r="11" spans="1:7" ht="15" customHeight="1">
      <c r="A11"/>
      <c r="B11" s="1">
        <v>0.6</v>
      </c>
      <c r="C11" s="1">
        <v>40000</v>
      </c>
      <c r="D11" s="7"/>
      <c r="E11" s="7"/>
      <c r="F11" s="7"/>
      <c r="G11"/>
    </row>
    <row r="12" spans="1:7" ht="15" customHeight="1">
      <c r="A12"/>
      <c r="B12" s="1">
        <v>0.7</v>
      </c>
      <c r="C12" s="1">
        <v>40000</v>
      </c>
      <c r="D12" s="1">
        <v>0.40931607566783401</v>
      </c>
      <c r="E12" s="1">
        <v>99735.746259470499</v>
      </c>
      <c r="F12" s="1">
        <v>1506885.1033081</v>
      </c>
      <c r="G12" s="6"/>
    </row>
    <row r="13" spans="1:7" ht="15" customHeight="1">
      <c r="A13"/>
      <c r="B13" s="1">
        <v>0.8</v>
      </c>
      <c r="C13" s="1">
        <v>40000</v>
      </c>
      <c r="D13" s="1">
        <v>0.40820412204182599</v>
      </c>
      <c r="E13" s="1">
        <v>97844.909774700005</v>
      </c>
      <c r="F13" s="1">
        <v>1506701.6403066299</v>
      </c>
      <c r="G13" s="1" t="s">
        <v>15</v>
      </c>
    </row>
    <row r="14" spans="1:7">
      <c r="A14"/>
      <c r="B14"/>
      <c r="C14"/>
      <c r="D14"/>
      <c r="E14"/>
      <c r="F14"/>
    </row>
    <row r="15" spans="1:7" ht="15" customHeight="1">
      <c r="A15"/>
      <c r="B15"/>
      <c r="C15" s="8" t="s">
        <v>9</v>
      </c>
      <c r="D15" s="9">
        <f>D10</f>
        <v>0.40799560546874802</v>
      </c>
      <c r="E15" s="9">
        <f>E10</f>
        <v>95961.795806886003</v>
      </c>
      <c r="F15" s="10">
        <f>MIN(F5:F10,F12:F13)</f>
        <v>1428595.5564550699</v>
      </c>
    </row>
    <row r="16" spans="1:7" ht="15" customHeight="1">
      <c r="A16"/>
      <c r="B16"/>
      <c r="C16" s="11" t="s">
        <v>10</v>
      </c>
      <c r="D16" s="12"/>
      <c r="E16" s="12"/>
      <c r="F16" s="13"/>
    </row>
    <row r="17" spans="1:6" ht="15" customHeight="1">
      <c r="A17"/>
      <c r="B17"/>
      <c r="C17" s="11" t="s">
        <v>11</v>
      </c>
      <c r="D17" s="12">
        <f>MIN(D5:D10,D12:D13)</f>
        <v>0.38850477101855302</v>
      </c>
      <c r="E17" s="12">
        <f>MIN(E5:E10,E12:E13)</f>
        <v>90314.929585601203</v>
      </c>
      <c r="F17" s="13"/>
    </row>
    <row r="18" spans="1:6" ht="15" customHeight="1">
      <c r="A18"/>
      <c r="B18"/>
      <c r="C18" s="14" t="s">
        <v>12</v>
      </c>
      <c r="D18" s="15">
        <f>MAX(D5:D10,D12:D13)</f>
        <v>0.42531669680438</v>
      </c>
      <c r="E18" s="15">
        <f>MAX(E5:E10,E12:E13)</f>
        <v>116562.364009071</v>
      </c>
      <c r="F18" s="16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 ht="15" customHeight="1">
      <c r="A21" s="4" t="s">
        <v>16</v>
      </c>
      <c r="B21"/>
      <c r="C21"/>
      <c r="D21"/>
      <c r="E21"/>
      <c r="F21"/>
    </row>
    <row r="22" spans="1:6" ht="15" customHeight="1">
      <c r="A22" s="4"/>
      <c r="B22" s="1" t="s">
        <v>4</v>
      </c>
      <c r="C22"/>
      <c r="D22" s="1" t="s">
        <v>5</v>
      </c>
      <c r="E22"/>
      <c r="F22"/>
    </row>
    <row r="23" spans="1:6" ht="15" customHeight="1">
      <c r="A23" s="4"/>
      <c r="B23" s="4" t="s">
        <v>6</v>
      </c>
      <c r="C23" s="4" t="s">
        <v>7</v>
      </c>
      <c r="D23" s="4" t="s">
        <v>6</v>
      </c>
      <c r="E23" s="4" t="s">
        <v>7</v>
      </c>
      <c r="F23" s="4" t="s">
        <v>8</v>
      </c>
    </row>
    <row r="24" spans="1:6" ht="15" customHeight="1">
      <c r="B24" s="1">
        <f>'Pos0 first half'!D15</f>
        <v>0.41915477113006699</v>
      </c>
      <c r="C24" s="1">
        <f>'Pos0 first half'!E15</f>
        <v>69684.316905219297</v>
      </c>
      <c r="D24" s="1">
        <v>0.42373927630804598</v>
      </c>
      <c r="E24" s="1">
        <v>88520.858824620605</v>
      </c>
      <c r="F24" s="1">
        <v>1508354.85735398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18"/>
  <sheetViews>
    <sheetView workbookViewId="0">
      <selection activeCell="D15" sqref="D15:E15"/>
    </sheetView>
  </sheetViews>
  <sheetFormatPr baseColWidth="10" defaultColWidth="8.83203125" defaultRowHeight="15"/>
  <cols>
    <col min="1" max="3" width="8.83203125" style="1"/>
    <col min="4" max="6" width="18" style="1" customWidth="1"/>
    <col min="7" max="1025" width="8.83203125" style="1"/>
  </cols>
  <sheetData>
    <row r="1" spans="1:7" ht="15" customHeight="1">
      <c r="A1" s="2" t="s">
        <v>17</v>
      </c>
      <c r="B1" s="3" t="s">
        <v>1</v>
      </c>
      <c r="C1" s="1" t="s">
        <v>2</v>
      </c>
      <c r="D1"/>
      <c r="E1"/>
      <c r="F1"/>
      <c r="G1"/>
    </row>
    <row r="2" spans="1:7" ht="15" customHeight="1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B5" s="1">
        <v>0.7</v>
      </c>
      <c r="C5" s="1">
        <v>6000</v>
      </c>
      <c r="D5" s="1">
        <v>0.63226955751532199</v>
      </c>
      <c r="E5" s="1">
        <v>7059.1259512470897</v>
      </c>
      <c r="F5" s="1">
        <v>1056432.14099653</v>
      </c>
      <c r="G5"/>
    </row>
    <row r="6" spans="1:7" ht="15" customHeight="1">
      <c r="B6" s="1">
        <v>0.8</v>
      </c>
      <c r="C6" s="1">
        <v>6000</v>
      </c>
      <c r="D6" s="17">
        <v>0.50493122584856898</v>
      </c>
      <c r="E6" s="17">
        <v>11712.9880704364</v>
      </c>
      <c r="F6" s="17">
        <v>1026045.29486018</v>
      </c>
      <c r="G6" s="6" t="s">
        <v>18</v>
      </c>
    </row>
    <row r="7" spans="1:7" ht="15" customHeight="1">
      <c r="B7" s="1">
        <v>0.9</v>
      </c>
      <c r="C7" s="1">
        <v>6000</v>
      </c>
      <c r="D7" s="1">
        <v>0.529649590326844</v>
      </c>
      <c r="E7" s="1">
        <v>10968.5453509382</v>
      </c>
      <c r="F7" s="1">
        <v>1049044.04342337</v>
      </c>
      <c r="G7"/>
    </row>
    <row r="8" spans="1:7" ht="15" customHeight="1">
      <c r="B8" s="1">
        <v>0.7</v>
      </c>
      <c r="C8" s="1">
        <v>7000</v>
      </c>
      <c r="D8" s="1">
        <v>0.52927517769922505</v>
      </c>
      <c r="E8" s="1">
        <v>9451.6132981165592</v>
      </c>
      <c r="F8" s="1">
        <v>1051179.5002279701</v>
      </c>
      <c r="G8"/>
    </row>
    <row r="9" spans="1:7" ht="15" customHeight="1">
      <c r="B9" s="1">
        <v>0.8</v>
      </c>
      <c r="C9" s="1">
        <v>7000</v>
      </c>
      <c r="D9" s="1">
        <v>0.52423105976943796</v>
      </c>
      <c r="E9" s="1">
        <v>10977.710469216599</v>
      </c>
      <c r="F9" s="5">
        <v>1048667.0779441199</v>
      </c>
      <c r="G9"/>
    </row>
    <row r="10" spans="1:7" ht="15" customHeight="1">
      <c r="B10" s="1">
        <v>0.9</v>
      </c>
      <c r="C10" s="1">
        <v>7000</v>
      </c>
      <c r="D10" s="1">
        <v>0.60172814689088905</v>
      </c>
      <c r="E10" s="1">
        <v>7829.7035120667997</v>
      </c>
      <c r="F10" s="1">
        <v>1053945.1737132899</v>
      </c>
      <c r="G10"/>
    </row>
    <row r="11" spans="1:7" ht="15" customHeight="1">
      <c r="B11" s="1">
        <v>0.7</v>
      </c>
      <c r="C11" s="1">
        <v>8000</v>
      </c>
      <c r="D11" s="1">
        <v>0.54234620308918702</v>
      </c>
      <c r="E11" s="1">
        <v>9705.4485876530198</v>
      </c>
      <c r="F11" s="1">
        <v>1050468.4428701701</v>
      </c>
      <c r="G11"/>
    </row>
    <row r="12" spans="1:7" ht="15" customHeight="1">
      <c r="B12" s="1">
        <v>0.8</v>
      </c>
      <c r="C12" s="1">
        <v>8000</v>
      </c>
      <c r="D12" s="1">
        <v>0.57835646694750598</v>
      </c>
      <c r="E12" s="1">
        <v>9136.6448991224406</v>
      </c>
      <c r="F12" s="1">
        <v>1051171.0053280899</v>
      </c>
      <c r="G12" s="6"/>
    </row>
    <row r="13" spans="1:7" ht="15" customHeight="1">
      <c r="B13" s="1">
        <v>0.9</v>
      </c>
      <c r="C13" s="1">
        <v>8000</v>
      </c>
      <c r="D13" s="1">
        <v>0.58962217120103799</v>
      </c>
      <c r="E13" s="1">
        <v>8566.1853904096606</v>
      </c>
      <c r="F13" s="1">
        <v>1051758.2281281401</v>
      </c>
    </row>
    <row r="14" spans="1:7" ht="15" customHeight="1">
      <c r="C14"/>
      <c r="D14"/>
      <c r="E14"/>
      <c r="F14"/>
    </row>
    <row r="15" spans="1:7" ht="15" customHeight="1">
      <c r="C15" s="8" t="s">
        <v>9</v>
      </c>
      <c r="D15" s="9">
        <f>D9</f>
        <v>0.52423105976943796</v>
      </c>
      <c r="E15" s="9">
        <f>E9</f>
        <v>10977.710469216599</v>
      </c>
      <c r="F15" s="10">
        <f>MIN(F5,F7:F13)</f>
        <v>1048667.0779441199</v>
      </c>
    </row>
    <row r="16" spans="1:7" ht="15" customHeight="1">
      <c r="C16" s="11" t="s">
        <v>10</v>
      </c>
      <c r="D16" s="12"/>
      <c r="E16" s="12"/>
      <c r="F16" s="13"/>
    </row>
    <row r="17" spans="3:6" ht="15" customHeight="1">
      <c r="C17" s="11" t="s">
        <v>11</v>
      </c>
      <c r="D17" s="12">
        <f>MIN(D5,D7:D13)</f>
        <v>0.52423105976943796</v>
      </c>
      <c r="E17" s="12">
        <f>MIN(E5,E7:E13)</f>
        <v>7059.1259512470897</v>
      </c>
      <c r="F17" s="13"/>
    </row>
    <row r="18" spans="3:6" ht="15" customHeight="1">
      <c r="C18" s="14" t="s">
        <v>12</v>
      </c>
      <c r="D18" s="15">
        <f>MAX(D5,D7:D13)</f>
        <v>0.63226955751532199</v>
      </c>
      <c r="E18" s="15">
        <f>MAX(E5,E7:E13)</f>
        <v>10977.710469216599</v>
      </c>
      <c r="F18" s="16"/>
    </row>
  </sheetData>
  <phoneticPr fontId="8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24"/>
  <sheetViews>
    <sheetView tabSelected="1" workbookViewId="0"/>
  </sheetViews>
  <sheetFormatPr baseColWidth="10" defaultColWidth="8.83203125" defaultRowHeight="15"/>
  <cols>
    <col min="1" max="3" width="8.83203125" style="1"/>
    <col min="4" max="6" width="18" style="1" customWidth="1"/>
    <col min="7" max="1025" width="8.83203125" style="1"/>
  </cols>
  <sheetData>
    <row r="1" spans="1:7" ht="15" customHeight="1">
      <c r="A1" s="2" t="s">
        <v>17</v>
      </c>
      <c r="B1" s="3" t="s">
        <v>13</v>
      </c>
      <c r="C1" s="1" t="s">
        <v>14</v>
      </c>
      <c r="D1"/>
      <c r="E1"/>
      <c r="F1"/>
      <c r="G1"/>
    </row>
    <row r="2" spans="1:7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A4"/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A5"/>
      <c r="B5" s="1">
        <v>0.7</v>
      </c>
      <c r="C5" s="1">
        <v>6000</v>
      </c>
      <c r="D5" s="17">
        <v>0.50731224469121905</v>
      </c>
      <c r="E5" s="17">
        <v>17157.241165299001</v>
      </c>
      <c r="F5" s="17">
        <v>1285648.24041392</v>
      </c>
      <c r="G5" s="6" t="s">
        <v>18</v>
      </c>
    </row>
    <row r="6" spans="1:7" ht="15" customHeight="1">
      <c r="A6"/>
      <c r="B6" s="1">
        <v>0.8</v>
      </c>
      <c r="C6" s="1">
        <v>6000</v>
      </c>
      <c r="D6" s="7"/>
      <c r="E6" s="7"/>
      <c r="F6" s="7"/>
      <c r="G6"/>
    </row>
    <row r="7" spans="1:7" ht="15" customHeight="1">
      <c r="A7"/>
      <c r="B7" s="1">
        <v>0.9</v>
      </c>
      <c r="C7" s="1">
        <v>6000</v>
      </c>
      <c r="D7" s="1">
        <v>0.528164562486653</v>
      </c>
      <c r="E7" s="1">
        <v>15910.797418673899</v>
      </c>
      <c r="F7" s="1">
        <v>1326992.0510319499</v>
      </c>
      <c r="G7"/>
    </row>
    <row r="8" spans="1:7" ht="15" customHeight="1">
      <c r="A8"/>
      <c r="B8" s="1">
        <v>0.7</v>
      </c>
      <c r="C8" s="1">
        <v>7000</v>
      </c>
      <c r="D8" s="17">
        <v>0.48916710542787001</v>
      </c>
      <c r="E8" s="17">
        <v>19560.985474209501</v>
      </c>
      <c r="F8" s="17">
        <v>1314237.9279771701</v>
      </c>
      <c r="G8" s="6" t="s">
        <v>18</v>
      </c>
    </row>
    <row r="9" spans="1:7" ht="15" customHeight="1">
      <c r="A9"/>
      <c r="B9" s="1">
        <v>0.8</v>
      </c>
      <c r="C9" s="1">
        <v>7000</v>
      </c>
      <c r="D9" s="1">
        <v>0.50151080529578496</v>
      </c>
      <c r="E9" s="1">
        <v>17038.3892808501</v>
      </c>
      <c r="F9" s="1">
        <v>1326935.4322722401</v>
      </c>
      <c r="G9"/>
    </row>
    <row r="10" spans="1:7" ht="15" customHeight="1">
      <c r="A10"/>
      <c r="B10" s="1">
        <v>0.9</v>
      </c>
      <c r="C10" s="1">
        <v>7000</v>
      </c>
      <c r="D10" s="1">
        <v>0.486537919376896</v>
      </c>
      <c r="E10" s="1">
        <v>19167.715762404099</v>
      </c>
      <c r="F10" s="1">
        <v>1326982.23870447</v>
      </c>
      <c r="G10"/>
    </row>
    <row r="11" spans="1:7" ht="15" customHeight="1">
      <c r="A11"/>
      <c r="B11" s="1">
        <v>0.7</v>
      </c>
      <c r="C11" s="1">
        <v>8000</v>
      </c>
      <c r="D11" s="1">
        <v>0.52389650485044403</v>
      </c>
      <c r="E11" s="1">
        <v>15427.8652547247</v>
      </c>
      <c r="F11" s="1">
        <v>1327491.6728614101</v>
      </c>
      <c r="G11"/>
    </row>
    <row r="12" spans="1:7" ht="15" customHeight="1">
      <c r="A12"/>
      <c r="B12" s="1">
        <v>0.8</v>
      </c>
      <c r="C12" s="1">
        <v>8000</v>
      </c>
      <c r="D12" s="7"/>
      <c r="E12" s="7"/>
      <c r="F12" s="7"/>
      <c r="G12" s="6"/>
    </row>
    <row r="13" spans="1:7" ht="15" customHeight="1">
      <c r="A13"/>
      <c r="B13" s="1">
        <v>0.9</v>
      </c>
      <c r="C13" s="1">
        <v>8000</v>
      </c>
      <c r="D13" s="1">
        <v>0.51948640025513004</v>
      </c>
      <c r="E13" s="1">
        <v>17027.592142732501</v>
      </c>
      <c r="F13" s="1">
        <v>1327304.3753054501</v>
      </c>
    </row>
    <row r="14" spans="1:7">
      <c r="A14"/>
      <c r="B14"/>
      <c r="C14"/>
      <c r="D14"/>
      <c r="E14"/>
      <c r="F14"/>
    </row>
    <row r="15" spans="1:7" ht="15" customHeight="1">
      <c r="A15"/>
      <c r="B15"/>
      <c r="C15" s="8" t="s">
        <v>9</v>
      </c>
      <c r="D15" s="9">
        <f>D9</f>
        <v>0.50151080529578496</v>
      </c>
      <c r="E15" s="9">
        <f>E9</f>
        <v>17038.3892808501</v>
      </c>
      <c r="F15" s="10">
        <f>MIN(F9:F11,F13)</f>
        <v>1326935.4322722401</v>
      </c>
    </row>
    <row r="16" spans="1:7" ht="15" customHeight="1">
      <c r="A16"/>
      <c r="B16"/>
      <c r="C16" s="11" t="s">
        <v>10</v>
      </c>
      <c r="D16" s="12"/>
      <c r="E16" s="12"/>
      <c r="F16" s="13"/>
    </row>
    <row r="17" spans="1:6" ht="15" customHeight="1">
      <c r="A17"/>
      <c r="B17"/>
      <c r="C17" s="11" t="s">
        <v>11</v>
      </c>
      <c r="D17" s="12">
        <f>MIN(D7,D9:D11,D13)</f>
        <v>0.486537919376896</v>
      </c>
      <c r="E17" s="12">
        <f>MIN(E7,E9:E11,E13)</f>
        <v>15427.8652547247</v>
      </c>
      <c r="F17" s="13"/>
    </row>
    <row r="18" spans="1:6" ht="15" customHeight="1">
      <c r="A18"/>
      <c r="B18"/>
      <c r="C18" s="14" t="s">
        <v>12</v>
      </c>
      <c r="D18" s="15">
        <f>MAX(D7,D9:D11,D13)</f>
        <v>0.528164562486653</v>
      </c>
      <c r="E18" s="15">
        <f>MAX(E7,E9:E11,E13)</f>
        <v>19167.715762404099</v>
      </c>
      <c r="F18" s="16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 ht="15" customHeight="1">
      <c r="A21" s="4" t="s">
        <v>16</v>
      </c>
      <c r="B21"/>
      <c r="C21"/>
      <c r="D21"/>
      <c r="E21"/>
      <c r="F21"/>
    </row>
    <row r="22" spans="1:6" ht="15" customHeight="1">
      <c r="A22" s="4"/>
      <c r="B22" s="1" t="s">
        <v>4</v>
      </c>
      <c r="C22"/>
      <c r="D22" s="1" t="s">
        <v>5</v>
      </c>
      <c r="E22"/>
      <c r="F22"/>
    </row>
    <row r="23" spans="1:6" ht="15" customHeight="1">
      <c r="A23" s="4"/>
      <c r="B23" s="4" t="s">
        <v>6</v>
      </c>
      <c r="C23" s="4" t="s">
        <v>7</v>
      </c>
      <c r="D23" s="4" t="s">
        <v>6</v>
      </c>
      <c r="E23" s="4" t="s">
        <v>7</v>
      </c>
      <c r="F23" s="4" t="s">
        <v>8</v>
      </c>
    </row>
    <row r="24" spans="1:6" ht="15" customHeight="1">
      <c r="B24" s="1">
        <f>'Pos5 - exp2 first half'!D15</f>
        <v>0.52423105976943796</v>
      </c>
      <c r="C24" s="1">
        <f>'Pos5 - exp2 first half'!E15</f>
        <v>10977.710469216599</v>
      </c>
      <c r="D24" s="1">
        <v>0.52191492778846305</v>
      </c>
      <c r="E24" s="1">
        <v>16078.790310898999</v>
      </c>
      <c r="F24" s="1">
        <v>1293234.8385501499</v>
      </c>
    </row>
  </sheetData>
  <phoneticPr fontId="8" type="noConversion"/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18"/>
  <sheetViews>
    <sheetView workbookViewId="0">
      <selection activeCell="E15" sqref="E15"/>
    </sheetView>
  </sheetViews>
  <sheetFormatPr baseColWidth="10" defaultColWidth="8.83203125" defaultRowHeight="15"/>
  <cols>
    <col min="1" max="1025" width="8.83203125" style="1"/>
  </cols>
  <sheetData>
    <row r="1" spans="1:7" ht="15" customHeight="1">
      <c r="A1" s="2" t="s">
        <v>19</v>
      </c>
      <c r="B1" s="3" t="s">
        <v>1</v>
      </c>
      <c r="C1" s="1" t="s">
        <v>2</v>
      </c>
      <c r="D1"/>
      <c r="E1"/>
      <c r="F1"/>
      <c r="G1"/>
    </row>
    <row r="2" spans="1:7" ht="15" customHeight="1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B5" s="1">
        <v>0.9</v>
      </c>
      <c r="C5" s="1">
        <v>3000</v>
      </c>
      <c r="D5" s="1">
        <v>0.43712929421845498</v>
      </c>
      <c r="E5" s="1">
        <v>5857.32948352728</v>
      </c>
      <c r="F5" s="5">
        <v>1053128.4868759201</v>
      </c>
      <c r="G5"/>
    </row>
    <row r="6" spans="1:7" ht="15" customHeight="1">
      <c r="B6" s="1">
        <v>1</v>
      </c>
      <c r="C6" s="1">
        <v>3000</v>
      </c>
      <c r="D6" s="1">
        <v>0.55164193759020597</v>
      </c>
      <c r="E6" s="1">
        <v>3331.4510167251001</v>
      </c>
      <c r="F6" s="1">
        <v>1062488.6763635499</v>
      </c>
      <c r="G6" s="6"/>
    </row>
    <row r="7" spans="1:7" ht="15" customHeight="1">
      <c r="B7" s="1">
        <v>1.1000000000000001</v>
      </c>
      <c r="C7" s="1">
        <v>3000</v>
      </c>
      <c r="D7" s="1">
        <v>0.54882320345067903</v>
      </c>
      <c r="E7" s="1">
        <v>3476.26236457302</v>
      </c>
      <c r="F7" s="1">
        <v>1061576.4532622499</v>
      </c>
      <c r="G7"/>
    </row>
    <row r="8" spans="1:7" ht="15" customHeight="1">
      <c r="B8" s="1">
        <v>0.9</v>
      </c>
      <c r="C8" s="1">
        <v>3500</v>
      </c>
      <c r="D8" s="1">
        <v>0.50939706023362097</v>
      </c>
      <c r="E8" s="1">
        <v>4067.0041892621998</v>
      </c>
      <c r="F8" s="1">
        <v>1058010.1323384601</v>
      </c>
      <c r="G8"/>
    </row>
    <row r="9" spans="1:7" ht="15" customHeight="1">
      <c r="B9" s="1">
        <v>1</v>
      </c>
      <c r="C9" s="1">
        <v>3500</v>
      </c>
      <c r="D9" s="1">
        <v>0.51526683093597203</v>
      </c>
      <c r="E9" s="1">
        <v>3949.8023071652701</v>
      </c>
      <c r="F9" s="1">
        <v>1058872.9681845901</v>
      </c>
      <c r="G9"/>
    </row>
    <row r="10" spans="1:7" ht="15" customHeight="1">
      <c r="B10" s="1">
        <v>1.1000000000000001</v>
      </c>
      <c r="C10" s="1">
        <v>3500</v>
      </c>
      <c r="D10" s="1">
        <v>0.46533139518112698</v>
      </c>
      <c r="E10" s="1">
        <v>4793.0460198413102</v>
      </c>
      <c r="F10" s="1">
        <v>1054528.2411046601</v>
      </c>
      <c r="G10"/>
    </row>
    <row r="11" spans="1:7" ht="15" customHeight="1">
      <c r="B11" s="1">
        <v>0.9</v>
      </c>
      <c r="C11" s="1">
        <v>4000</v>
      </c>
      <c r="D11" s="1">
        <v>0.48466339140000803</v>
      </c>
      <c r="E11" s="1">
        <v>4589.7164946077601</v>
      </c>
      <c r="F11" s="1">
        <v>1055865.27112542</v>
      </c>
      <c r="G11"/>
    </row>
    <row r="12" spans="1:7" ht="15" customHeight="1">
      <c r="B12" s="1">
        <v>1</v>
      </c>
      <c r="C12" s="1">
        <v>4000</v>
      </c>
      <c r="D12" s="1">
        <v>0.47118023907079798</v>
      </c>
      <c r="E12" s="1">
        <v>4645.2727340279998</v>
      </c>
      <c r="F12" s="1">
        <v>1055700.3166062001</v>
      </c>
      <c r="G12" s="6"/>
    </row>
    <row r="13" spans="1:7" ht="15" customHeight="1">
      <c r="B13" s="1">
        <v>1.1000000000000001</v>
      </c>
      <c r="C13" s="1">
        <v>4000</v>
      </c>
      <c r="D13" s="1">
        <v>0.48531959069117903</v>
      </c>
      <c r="E13" s="1">
        <v>4463.0150159192699</v>
      </c>
      <c r="F13" s="1">
        <v>1055811.2476381401</v>
      </c>
    </row>
    <row r="14" spans="1:7" ht="15" customHeight="1">
      <c r="C14"/>
      <c r="D14"/>
      <c r="E14"/>
      <c r="F14"/>
    </row>
    <row r="15" spans="1:7" ht="15" customHeight="1">
      <c r="C15" s="8" t="s">
        <v>9</v>
      </c>
      <c r="D15" s="9">
        <f>D5</f>
        <v>0.43712929421845498</v>
      </c>
      <c r="E15" s="9">
        <f>E5</f>
        <v>5857.32948352728</v>
      </c>
      <c r="F15" s="10">
        <f>MIN(F5:F13)</f>
        <v>1053128.4868759201</v>
      </c>
    </row>
    <row r="16" spans="1:7" ht="15" customHeight="1">
      <c r="C16" s="11" t="s">
        <v>10</v>
      </c>
      <c r="D16" s="12"/>
      <c r="E16" s="12"/>
      <c r="F16" s="13"/>
    </row>
    <row r="17" spans="3:6" ht="15" customHeight="1">
      <c r="C17" s="11" t="s">
        <v>11</v>
      </c>
      <c r="D17" s="12">
        <f>MIN(D5:D13)</f>
        <v>0.43712929421845498</v>
      </c>
      <c r="E17" s="12">
        <f>MIN(E5:E13)</f>
        <v>3331.4510167251001</v>
      </c>
      <c r="F17" s="13"/>
    </row>
    <row r="18" spans="3:6" ht="15" customHeight="1">
      <c r="C18" s="14" t="s">
        <v>12</v>
      </c>
      <c r="D18" s="15">
        <f>MAX(D5:D13)</f>
        <v>0.55164193759020597</v>
      </c>
      <c r="E18" s="15">
        <f>MAX(E5:E13)</f>
        <v>5857.32948352728</v>
      </c>
      <c r="F18" s="16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24"/>
  <sheetViews>
    <sheetView workbookViewId="0"/>
  </sheetViews>
  <sheetFormatPr baseColWidth="10" defaultColWidth="8.83203125" defaultRowHeight="15"/>
  <cols>
    <col min="1" max="1025" width="8.83203125" style="1"/>
  </cols>
  <sheetData>
    <row r="1" spans="1:9" ht="15" customHeight="1">
      <c r="A1" s="2" t="s">
        <v>19</v>
      </c>
      <c r="B1" s="3" t="s">
        <v>13</v>
      </c>
      <c r="C1" s="1" t="s">
        <v>14</v>
      </c>
      <c r="D1"/>
      <c r="E1"/>
      <c r="F1"/>
      <c r="G1"/>
      <c r="I1"/>
    </row>
    <row r="2" spans="1:9">
      <c r="A2"/>
      <c r="B2"/>
      <c r="C2"/>
      <c r="D2"/>
      <c r="E2"/>
      <c r="F2"/>
      <c r="G2"/>
      <c r="I2"/>
    </row>
    <row r="3" spans="1:9" ht="15" customHeight="1">
      <c r="A3" s="4" t="s">
        <v>3</v>
      </c>
      <c r="B3" s="1" t="s">
        <v>4</v>
      </c>
      <c r="C3"/>
      <c r="D3" s="1" t="s">
        <v>5</v>
      </c>
      <c r="E3"/>
      <c r="F3"/>
      <c r="G3"/>
      <c r="I3"/>
    </row>
    <row r="4" spans="1:9" ht="15" customHeight="1">
      <c r="A4"/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  <c r="I4"/>
    </row>
    <row r="5" spans="1:9" ht="15" customHeight="1">
      <c r="A5"/>
      <c r="B5" s="1">
        <v>0.9</v>
      </c>
      <c r="C5" s="1">
        <v>3000</v>
      </c>
      <c r="D5" s="17">
        <v>0.63431151204549097</v>
      </c>
      <c r="E5" s="17">
        <v>9673.4779743444305</v>
      </c>
      <c r="F5" s="17">
        <v>1546014.96626859</v>
      </c>
      <c r="G5" s="1" t="s">
        <v>15</v>
      </c>
      <c r="I5" s="6" t="s">
        <v>18</v>
      </c>
    </row>
    <row r="6" spans="1:9" ht="15" customHeight="1">
      <c r="A6"/>
      <c r="B6" s="1">
        <v>1</v>
      </c>
      <c r="C6" s="1">
        <v>3000</v>
      </c>
      <c r="D6" s="1">
        <v>0.55778503468878204</v>
      </c>
      <c r="E6" s="1">
        <v>12179.663037711</v>
      </c>
      <c r="F6" s="1">
        <v>1660832.2389045299</v>
      </c>
      <c r="G6" s="6"/>
    </row>
    <row r="7" spans="1:9" ht="15" customHeight="1">
      <c r="A7"/>
      <c r="B7" s="1">
        <v>1.1000000000000001</v>
      </c>
      <c r="C7" s="1">
        <v>3000</v>
      </c>
      <c r="D7" s="1">
        <v>0.57495333618400801</v>
      </c>
      <c r="E7" s="1">
        <v>11776.633882419301</v>
      </c>
      <c r="F7" s="1">
        <v>1659516.55740793</v>
      </c>
      <c r="G7"/>
    </row>
    <row r="8" spans="1:9" ht="15" customHeight="1">
      <c r="A8"/>
      <c r="B8" s="1">
        <v>0.9</v>
      </c>
      <c r="C8" s="1">
        <v>3500</v>
      </c>
      <c r="D8" s="7"/>
      <c r="E8" s="7"/>
      <c r="F8" s="7"/>
      <c r="G8"/>
    </row>
    <row r="9" spans="1:9" ht="15" customHeight="1">
      <c r="A9"/>
      <c r="B9" s="1">
        <v>1</v>
      </c>
      <c r="C9" s="1">
        <v>3500</v>
      </c>
      <c r="D9" s="1">
        <v>0.57213642756855698</v>
      </c>
      <c r="E9" s="1">
        <v>11812.0346988033</v>
      </c>
      <c r="F9" s="1">
        <v>1655292.8171276101</v>
      </c>
      <c r="G9" s="1" t="s">
        <v>15</v>
      </c>
    </row>
    <row r="10" spans="1:9" ht="15" customHeight="1">
      <c r="A10"/>
      <c r="B10" s="1">
        <v>1.1000000000000001</v>
      </c>
      <c r="C10" s="1">
        <v>3500</v>
      </c>
      <c r="D10" s="1">
        <v>0.57158062900996098</v>
      </c>
      <c r="E10" s="1">
        <v>12146.339986863901</v>
      </c>
      <c r="F10" s="1">
        <v>1660654.4999951399</v>
      </c>
      <c r="G10"/>
    </row>
    <row r="11" spans="1:9" ht="15" customHeight="1">
      <c r="A11"/>
      <c r="B11" s="1">
        <v>0.9</v>
      </c>
      <c r="C11" s="1">
        <v>4000</v>
      </c>
      <c r="D11" s="1">
        <v>0.55512631769548704</v>
      </c>
      <c r="E11" s="1">
        <v>13119.38087164</v>
      </c>
      <c r="F11" s="1">
        <v>1661213.4312909399</v>
      </c>
      <c r="G11"/>
    </row>
    <row r="12" spans="1:9" ht="15" customHeight="1">
      <c r="A12"/>
      <c r="B12" s="1">
        <v>1</v>
      </c>
      <c r="C12" s="1">
        <v>4000</v>
      </c>
      <c r="D12" s="1">
        <v>0.57073569904210597</v>
      </c>
      <c r="E12" s="1">
        <v>12002.020617133499</v>
      </c>
      <c r="F12" s="5">
        <v>1551458.4101049299</v>
      </c>
      <c r="G12" s="6"/>
    </row>
    <row r="13" spans="1:9" ht="15" customHeight="1">
      <c r="A13"/>
      <c r="B13" s="1">
        <v>1.1000000000000001</v>
      </c>
      <c r="C13" s="1">
        <v>4000</v>
      </c>
      <c r="D13" s="1">
        <v>0.56339006988331697</v>
      </c>
      <c r="E13" s="1">
        <v>12394.505502842399</v>
      </c>
      <c r="F13" s="1">
        <v>1658206.62301382</v>
      </c>
    </row>
    <row r="14" spans="1:9">
      <c r="A14"/>
      <c r="B14"/>
      <c r="C14"/>
      <c r="D14"/>
      <c r="E14"/>
      <c r="F14"/>
    </row>
    <row r="15" spans="1:9" ht="15" customHeight="1">
      <c r="A15"/>
      <c r="B15"/>
      <c r="C15" s="8" t="s">
        <v>9</v>
      </c>
      <c r="D15" s="9">
        <f>D12</f>
        <v>0.57073569904210597</v>
      </c>
      <c r="E15" s="9">
        <f>E12</f>
        <v>12002.020617133499</v>
      </c>
      <c r="F15" s="10">
        <f>MIN(F6:F7,F9:F13)</f>
        <v>1551458.4101049299</v>
      </c>
    </row>
    <row r="16" spans="1:9" ht="15" customHeight="1">
      <c r="A16"/>
      <c r="B16"/>
      <c r="C16" s="11" t="s">
        <v>10</v>
      </c>
      <c r="D16" s="12"/>
      <c r="E16" s="12"/>
      <c r="F16" s="13"/>
    </row>
    <row r="17" spans="1:6" ht="15" customHeight="1">
      <c r="A17"/>
      <c r="B17"/>
      <c r="C17" s="11" t="s">
        <v>11</v>
      </c>
      <c r="D17" s="12">
        <f>MIN(D6:D7,D9:D13)</f>
        <v>0.55512631769548704</v>
      </c>
      <c r="E17" s="12">
        <f>MIN(E6:E7,E9:E13)</f>
        <v>11776.633882419301</v>
      </c>
      <c r="F17" s="13"/>
    </row>
    <row r="18" spans="1:6" ht="15" customHeight="1">
      <c r="A18"/>
      <c r="B18"/>
      <c r="C18" s="14" t="s">
        <v>12</v>
      </c>
      <c r="D18" s="15">
        <f>MAX(D6:D7,D9:D13)</f>
        <v>0.57495333618400801</v>
      </c>
      <c r="E18" s="15">
        <f>MAX(E6:E7,E9:E13)</f>
        <v>13119.38087164</v>
      </c>
      <c r="F18" s="16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 ht="15" customHeight="1">
      <c r="A21" s="4" t="s">
        <v>16</v>
      </c>
      <c r="B21"/>
      <c r="C21"/>
      <c r="D21"/>
      <c r="E21"/>
      <c r="F21"/>
    </row>
    <row r="22" spans="1:6" ht="15" customHeight="1">
      <c r="A22" s="4"/>
      <c r="B22" s="1" t="s">
        <v>4</v>
      </c>
      <c r="C22"/>
      <c r="D22" s="1" t="s">
        <v>5</v>
      </c>
      <c r="E22"/>
      <c r="F22"/>
    </row>
    <row r="23" spans="1:6" ht="15" customHeight="1">
      <c r="A23" s="4"/>
      <c r="B23" s="4" t="s">
        <v>6</v>
      </c>
      <c r="C23" s="4" t="s">
        <v>7</v>
      </c>
      <c r="D23" s="4" t="s">
        <v>6</v>
      </c>
      <c r="E23" s="4" t="s">
        <v>7</v>
      </c>
      <c r="F23" s="4" t="s">
        <v>8</v>
      </c>
    </row>
    <row r="24" spans="1:6" ht="15" customHeight="1">
      <c r="B24" s="1">
        <f>'Pos10 - exp2 first half'!D15</f>
        <v>0.43712929421845498</v>
      </c>
      <c r="C24" s="1">
        <f>'Pos10 - exp2 first half'!E15</f>
        <v>5857.32948352728</v>
      </c>
      <c r="D24" s="1">
        <v>0.56712010676117197</v>
      </c>
      <c r="E24" s="1">
        <v>12125.5281829014</v>
      </c>
      <c r="F24" s="1">
        <v>1558697.67840611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18"/>
  <sheetViews>
    <sheetView workbookViewId="0">
      <selection activeCell="E15" sqref="E15"/>
    </sheetView>
  </sheetViews>
  <sheetFormatPr baseColWidth="10" defaultColWidth="8.83203125" defaultRowHeight="15"/>
  <cols>
    <col min="1" max="1025" width="8.83203125" style="1"/>
  </cols>
  <sheetData>
    <row r="1" spans="1:7" ht="15" customHeight="1">
      <c r="A1" s="2" t="s">
        <v>20</v>
      </c>
      <c r="B1" s="3" t="s">
        <v>1</v>
      </c>
      <c r="C1" s="1" t="s">
        <v>2</v>
      </c>
      <c r="D1"/>
      <c r="E1"/>
      <c r="F1"/>
      <c r="G1"/>
    </row>
    <row r="2" spans="1:7" ht="15" customHeight="1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B5" s="1">
        <v>0.8</v>
      </c>
      <c r="C5" s="1">
        <v>3500</v>
      </c>
      <c r="D5" s="17">
        <v>0.82046705534859399</v>
      </c>
      <c r="E5" s="17">
        <v>3695.15730260899</v>
      </c>
      <c r="F5" s="17">
        <v>1297672.23963019</v>
      </c>
      <c r="G5" s="6" t="s">
        <v>18</v>
      </c>
    </row>
    <row r="6" spans="1:7" ht="15" customHeight="1">
      <c r="B6" s="1">
        <v>0.9</v>
      </c>
      <c r="C6" s="1">
        <v>3500</v>
      </c>
      <c r="D6" s="1">
        <v>0.83272988316980501</v>
      </c>
      <c r="E6" s="1">
        <v>3678.1811154720199</v>
      </c>
      <c r="F6" s="1">
        <v>1302571.45399136</v>
      </c>
      <c r="G6" s="6"/>
    </row>
    <row r="7" spans="1:7" ht="15" customHeight="1">
      <c r="B7" s="1">
        <v>1</v>
      </c>
      <c r="C7" s="1">
        <v>3500</v>
      </c>
      <c r="D7" s="1">
        <v>0.82432766042194505</v>
      </c>
      <c r="E7" s="1">
        <v>3626.9295893829099</v>
      </c>
      <c r="F7" s="1">
        <v>1302929.17506511</v>
      </c>
      <c r="G7"/>
    </row>
    <row r="8" spans="1:7" ht="15" customHeight="1">
      <c r="B8" s="1">
        <v>0.8</v>
      </c>
      <c r="C8" s="1">
        <v>4000</v>
      </c>
      <c r="D8" s="1">
        <v>0.80748164890474206</v>
      </c>
      <c r="E8" s="1">
        <v>4126.5502672221401</v>
      </c>
      <c r="F8" s="1">
        <v>1303324.9051850201</v>
      </c>
      <c r="G8"/>
    </row>
    <row r="9" spans="1:7" ht="15" customHeight="1">
      <c r="B9" s="1">
        <v>0.9</v>
      </c>
      <c r="C9" s="1">
        <v>4000</v>
      </c>
      <c r="D9" s="17">
        <v>0.75498046844035205</v>
      </c>
      <c r="E9" s="17">
        <v>4163.0859395957305</v>
      </c>
      <c r="F9" s="17">
        <v>1283850.3614554401</v>
      </c>
      <c r="G9" s="6" t="s">
        <v>18</v>
      </c>
    </row>
    <row r="10" spans="1:7" ht="15" customHeight="1">
      <c r="B10" s="1">
        <v>1</v>
      </c>
      <c r="C10" s="1">
        <v>4000</v>
      </c>
      <c r="D10" s="1">
        <v>0.74877249919250799</v>
      </c>
      <c r="E10" s="1">
        <v>4158.6823461926097</v>
      </c>
      <c r="F10" s="1">
        <v>1302199.69915712</v>
      </c>
      <c r="G10"/>
    </row>
    <row r="11" spans="1:7" ht="15" customHeight="1">
      <c r="B11" s="1">
        <v>0.8</v>
      </c>
      <c r="C11" s="1">
        <v>4500</v>
      </c>
      <c r="D11" s="1">
        <v>0.73875412265087703</v>
      </c>
      <c r="E11" s="1">
        <v>4636.5409674784896</v>
      </c>
      <c r="F11" s="1">
        <v>1302175.2134132099</v>
      </c>
      <c r="G11"/>
    </row>
    <row r="12" spans="1:7" ht="15" customHeight="1">
      <c r="B12" s="1">
        <v>0.9</v>
      </c>
      <c r="C12" s="1">
        <v>4500</v>
      </c>
      <c r="D12" s="1">
        <v>0.73950952233088296</v>
      </c>
      <c r="E12" s="1">
        <v>4622.6470044374801</v>
      </c>
      <c r="F12" s="5">
        <v>1302107.57869745</v>
      </c>
      <c r="G12" s="6"/>
    </row>
    <row r="13" spans="1:7" ht="15" customHeight="1">
      <c r="B13" s="1">
        <v>1</v>
      </c>
      <c r="C13" s="1">
        <v>4500</v>
      </c>
      <c r="D13" s="1">
        <v>0.750443458819118</v>
      </c>
      <c r="E13" s="1">
        <v>4673.3533656122599</v>
      </c>
      <c r="F13" s="1">
        <v>1303218.9351750901</v>
      </c>
    </row>
    <row r="14" spans="1:7" ht="15" customHeight="1">
      <c r="C14"/>
      <c r="D14"/>
      <c r="E14"/>
      <c r="F14"/>
    </row>
    <row r="15" spans="1:7" ht="15" customHeight="1">
      <c r="C15" s="8" t="s">
        <v>9</v>
      </c>
      <c r="D15" s="9">
        <f>D12</f>
        <v>0.73950952233088296</v>
      </c>
      <c r="E15" s="9">
        <f>E12</f>
        <v>4622.6470044374801</v>
      </c>
      <c r="F15" s="10">
        <f>MIN(F6:F8,F10:F13)</f>
        <v>1302107.57869745</v>
      </c>
    </row>
    <row r="16" spans="1:7" ht="15" customHeight="1">
      <c r="C16" s="11" t="s">
        <v>10</v>
      </c>
      <c r="D16" s="12"/>
      <c r="E16" s="12"/>
      <c r="F16" s="13"/>
    </row>
    <row r="17" spans="3:6" ht="15" customHeight="1">
      <c r="C17" s="11" t="s">
        <v>11</v>
      </c>
      <c r="D17" s="12">
        <f>MIN(D6:D8,D10:D13)</f>
        <v>0.73875412265087703</v>
      </c>
      <c r="E17" s="12">
        <f>MIN(E6:E8,E10:E13)</f>
        <v>3626.9295893829099</v>
      </c>
      <c r="F17" s="13"/>
    </row>
    <row r="18" spans="3:6" ht="15" customHeight="1">
      <c r="C18" s="14" t="s">
        <v>12</v>
      </c>
      <c r="D18" s="15">
        <f>MAX(D6:D8,D10:D13)</f>
        <v>0.83272988316980501</v>
      </c>
      <c r="E18" s="15">
        <f>MAX(E6:E8,E10:E13)</f>
        <v>4673.3533656122599</v>
      </c>
      <c r="F18" s="16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24"/>
  <sheetViews>
    <sheetView workbookViewId="0"/>
  </sheetViews>
  <sheetFormatPr baseColWidth="10" defaultColWidth="8.83203125" defaultRowHeight="15"/>
  <cols>
    <col min="1" max="1025" width="8.83203125" style="1"/>
  </cols>
  <sheetData>
    <row r="1" spans="1:7" ht="15" customHeight="1">
      <c r="A1" s="2" t="s">
        <v>20</v>
      </c>
      <c r="B1" s="3" t="s">
        <v>13</v>
      </c>
      <c r="C1" s="1" t="s">
        <v>14</v>
      </c>
      <c r="D1"/>
      <c r="E1"/>
      <c r="F1"/>
      <c r="G1"/>
    </row>
    <row r="2" spans="1:7">
      <c r="A2"/>
      <c r="B2"/>
      <c r="C2"/>
      <c r="D2"/>
      <c r="E2"/>
      <c r="F2"/>
      <c r="G2"/>
    </row>
    <row r="3" spans="1:7" ht="15" customHeight="1">
      <c r="A3" s="4" t="s">
        <v>3</v>
      </c>
      <c r="B3" s="1" t="s">
        <v>4</v>
      </c>
      <c r="C3"/>
      <c r="D3" s="1" t="s">
        <v>5</v>
      </c>
      <c r="E3"/>
      <c r="F3"/>
      <c r="G3"/>
    </row>
    <row r="4" spans="1:7" ht="15" customHeight="1">
      <c r="A4"/>
      <c r="B4" s="4" t="s">
        <v>6</v>
      </c>
      <c r="C4" s="4" t="s">
        <v>7</v>
      </c>
      <c r="D4" s="4" t="s">
        <v>6</v>
      </c>
      <c r="E4" s="4" t="s">
        <v>7</v>
      </c>
      <c r="F4" s="4" t="s">
        <v>8</v>
      </c>
      <c r="G4"/>
    </row>
    <row r="5" spans="1:7" ht="15" customHeight="1">
      <c r="A5"/>
      <c r="B5" s="1">
        <v>0.8</v>
      </c>
      <c r="C5" s="1">
        <v>3500</v>
      </c>
      <c r="D5" s="1">
        <v>0.55013454707257403</v>
      </c>
      <c r="E5" s="1">
        <v>7099.6805530850697</v>
      </c>
      <c r="F5" s="1">
        <v>1394757.43938248</v>
      </c>
      <c r="G5"/>
    </row>
    <row r="6" spans="1:7" ht="15" customHeight="1">
      <c r="A6"/>
      <c r="B6" s="1">
        <v>0.9</v>
      </c>
      <c r="C6" s="1">
        <v>3500</v>
      </c>
      <c r="D6" s="7"/>
      <c r="E6" s="7"/>
      <c r="F6" s="7"/>
      <c r="G6" s="6"/>
    </row>
    <row r="7" spans="1:7" ht="15" customHeight="1">
      <c r="A7"/>
      <c r="B7" s="1">
        <v>1</v>
      </c>
      <c r="C7" s="1">
        <v>3500</v>
      </c>
      <c r="D7" s="17">
        <v>0.562736704584053</v>
      </c>
      <c r="E7" s="17">
        <v>6640.0595038844704</v>
      </c>
      <c r="F7" s="17">
        <v>1304615.1964350699</v>
      </c>
      <c r="G7" s="6" t="s">
        <v>18</v>
      </c>
    </row>
    <row r="8" spans="1:7" ht="15" customHeight="1">
      <c r="A8"/>
      <c r="B8" s="1">
        <v>0.8</v>
      </c>
      <c r="C8" s="1">
        <v>4000</v>
      </c>
      <c r="D8" s="7"/>
      <c r="E8" s="7"/>
      <c r="F8" s="7"/>
      <c r="G8"/>
    </row>
    <row r="9" spans="1:7" ht="15" customHeight="1">
      <c r="A9"/>
      <c r="B9" s="1">
        <v>0.9</v>
      </c>
      <c r="C9" s="1">
        <v>4000</v>
      </c>
      <c r="D9" s="1">
        <v>0.57803628074206004</v>
      </c>
      <c r="E9" s="1">
        <v>6410.0075645500501</v>
      </c>
      <c r="F9" s="1">
        <v>1394674.2153283099</v>
      </c>
      <c r="G9"/>
    </row>
    <row r="10" spans="1:7" ht="15" customHeight="1">
      <c r="A10"/>
      <c r="B10" s="1">
        <v>1</v>
      </c>
      <c r="C10" s="1">
        <v>4000</v>
      </c>
      <c r="D10" s="1">
        <v>0.67493797363887797</v>
      </c>
      <c r="E10" s="1">
        <v>4675.6107951925896</v>
      </c>
      <c r="F10" s="1">
        <v>1399296.02434536</v>
      </c>
      <c r="G10"/>
    </row>
    <row r="11" spans="1:7" ht="15" customHeight="1">
      <c r="A11"/>
      <c r="B11" s="1">
        <v>0.8</v>
      </c>
      <c r="C11" s="1">
        <v>4500</v>
      </c>
      <c r="D11" s="1">
        <v>0.57805232795714401</v>
      </c>
      <c r="E11" s="1">
        <v>6794.1595948324402</v>
      </c>
      <c r="F11" s="5">
        <v>1394108.3847432099</v>
      </c>
      <c r="G11"/>
    </row>
    <row r="12" spans="1:7" ht="15" customHeight="1">
      <c r="A12"/>
      <c r="B12" s="1">
        <v>0.9</v>
      </c>
      <c r="C12" s="1">
        <v>4500</v>
      </c>
      <c r="D12" s="7"/>
      <c r="E12" s="7"/>
      <c r="F12" s="7"/>
      <c r="G12" s="6"/>
    </row>
    <row r="13" spans="1:7" ht="15" customHeight="1">
      <c r="A13"/>
      <c r="B13" s="1">
        <v>1</v>
      </c>
      <c r="C13" s="1">
        <v>4500</v>
      </c>
      <c r="D13" s="1">
        <v>0.66370102663949404</v>
      </c>
      <c r="E13" s="1">
        <v>5076.9793420681899</v>
      </c>
      <c r="F13" s="1">
        <v>1397625.6275177901</v>
      </c>
    </row>
    <row r="14" spans="1:7">
      <c r="A14"/>
      <c r="B14"/>
      <c r="C14"/>
      <c r="D14"/>
      <c r="E14"/>
      <c r="F14"/>
    </row>
    <row r="15" spans="1:7" ht="15" customHeight="1">
      <c r="A15"/>
      <c r="B15"/>
      <c r="C15" s="8" t="s">
        <v>9</v>
      </c>
      <c r="D15" s="9">
        <f>D11</f>
        <v>0.57805232795714401</v>
      </c>
      <c r="E15" s="9">
        <f>E11</f>
        <v>6794.1595948324402</v>
      </c>
      <c r="F15" s="10">
        <f>MIN(F5,F9:F11,F13)</f>
        <v>1394108.3847432099</v>
      </c>
    </row>
    <row r="16" spans="1:7" ht="15" customHeight="1">
      <c r="A16"/>
      <c r="B16"/>
      <c r="C16" s="11" t="s">
        <v>10</v>
      </c>
      <c r="D16" s="12"/>
      <c r="E16" s="12"/>
      <c r="F16" s="13"/>
    </row>
    <row r="17" spans="1:6" ht="15" customHeight="1">
      <c r="A17"/>
      <c r="B17"/>
      <c r="C17" s="11" t="s">
        <v>11</v>
      </c>
      <c r="D17" s="12">
        <f>MIN(D5,D9:D11,D13)</f>
        <v>0.55013454707257403</v>
      </c>
      <c r="E17" s="12">
        <f>MIN(E5,E9:E11,E13)</f>
        <v>4675.6107951925896</v>
      </c>
      <c r="F17" s="13"/>
    </row>
    <row r="18" spans="1:6" ht="15" customHeight="1">
      <c r="A18"/>
      <c r="B18"/>
      <c r="C18" s="14" t="s">
        <v>12</v>
      </c>
      <c r="D18" s="15">
        <f>MAX(D5,D9:D11,D13)</f>
        <v>0.67493797363887797</v>
      </c>
      <c r="E18" s="15">
        <f>MAX(E5,E9:E11,E13)</f>
        <v>7099.6805530850697</v>
      </c>
      <c r="F18" s="16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 ht="15" customHeight="1">
      <c r="A21" s="4" t="s">
        <v>16</v>
      </c>
      <c r="B21"/>
      <c r="C21"/>
      <c r="D21"/>
      <c r="E21"/>
      <c r="F21"/>
    </row>
    <row r="22" spans="1:6" ht="15" customHeight="1">
      <c r="A22" s="4"/>
      <c r="B22" s="1" t="s">
        <v>4</v>
      </c>
      <c r="C22"/>
      <c r="D22" s="1" t="s">
        <v>5</v>
      </c>
      <c r="E22"/>
      <c r="F22"/>
    </row>
    <row r="23" spans="1:6" ht="15" customHeight="1">
      <c r="A23" s="4"/>
      <c r="B23" s="4" t="s">
        <v>6</v>
      </c>
      <c r="C23" s="4" t="s">
        <v>7</v>
      </c>
      <c r="D23" s="4" t="s">
        <v>6</v>
      </c>
      <c r="E23" s="4" t="s">
        <v>7</v>
      </c>
      <c r="F23" s="4" t="s">
        <v>8</v>
      </c>
    </row>
    <row r="24" spans="1:6" ht="15" customHeight="1">
      <c r="B24" s="1">
        <f>'Pos14 - exp8 first half'!D15</f>
        <v>0.73950952233088296</v>
      </c>
      <c r="C24" s="1">
        <f>'Pos14 - exp8 first half'!E15</f>
        <v>4622.6470044374801</v>
      </c>
      <c r="D24" s="1">
        <v>0.63934440862962405</v>
      </c>
      <c r="E24" s="1">
        <v>5288.6183080622104</v>
      </c>
      <c r="F24" s="1">
        <v>1397094.6848984801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Roman,Regular"&amp;A</oddHeader>
    <oddFooter>&amp;C&amp;"Times New Roman,Regular"Page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Pos0 first half</vt:lpstr>
      <vt:lpstr>Pos0 second half</vt:lpstr>
      <vt:lpstr>Pos5 - exp2 first half</vt:lpstr>
      <vt:lpstr>Pos5 - exp2 second half</vt:lpstr>
      <vt:lpstr>Pos10 - exp2 first half</vt:lpstr>
      <vt:lpstr>Pos10 - exp2 second half</vt:lpstr>
      <vt:lpstr>Pos14 - exp8 first half</vt:lpstr>
      <vt:lpstr>Pos14 - exp8 second half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Tracy</cp:lastModifiedBy>
  <cp:revision>0</cp:revision>
  <dcterms:created xsi:type="dcterms:W3CDTF">2014-04-09T05:36:33Z</dcterms:created>
  <dcterms:modified xsi:type="dcterms:W3CDTF">2014-08-13T19:19:47Z</dcterms:modified>
  <dc:language>en</dc:language>
</cp:coreProperties>
</file>