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1" activeTab="5"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48" fillId="0" borderId="0" pivotButton="0" quotePrefix="0" xfId="0"/>
    <xf numFmtId="4" fontId="38" fillId="7" borderId="19" applyAlignment="1" pivotButton="0" quotePrefix="0" xfId="2">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8">
        <f>'User Profile'!C8&amp;" ZEV Accreditation Profile"</f>
        <v/>
      </c>
      <c r="S8" s="5" t="n"/>
    </row>
    <row r="9">
      <c r="A9" s="5" t="n"/>
      <c r="S9" s="5" t="n"/>
      <c r="T9" s="194" t="n"/>
    </row>
    <row r="10">
      <c r="A10" s="5" t="n"/>
      <c r="S10" s="5" t="n"/>
    </row>
    <row r="11">
      <c r="A11" s="5" t="n"/>
      <c r="H11" s="319"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0">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4" t="inlineStr">
        <is>
          <t>Timeline &amp; Goals</t>
        </is>
      </c>
      <c r="S42" s="5" t="n"/>
    </row>
    <row r="43">
      <c r="A43" s="5" t="n"/>
      <c r="F43" s="204" t="n"/>
      <c r="G43" s="204" t="n"/>
      <c r="H43" s="204" t="n"/>
      <c r="I43" s="204" t="n"/>
      <c r="J43" s="204" t="n"/>
      <c r="K43" s="204" t="n"/>
      <c r="L43" s="204" t="n"/>
      <c r="M43" s="204" t="n"/>
      <c r="S43" s="5" t="n"/>
    </row>
    <row r="44">
      <c r="A44" s="5" t="n"/>
      <c r="F44" s="325"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0">
        <f>IF(Admin!AA16=Admin!H3,Admin!AF3&amp;" Benefits", IF(Admin!AA16=Admin!H21, Admin!AI3&amp;" Benefits", IF(Admin!AA16=Admin!H39, Admin!AL3&amp;" Benefits", IF(Admin!AA16=Admin!H57, Admin!AO3&amp;" Benefits", Admin!AR3&amp;" Benefits"))))</f>
        <v/>
      </c>
      <c r="G49" s="303" t="inlineStr">
        <is>
          <t>Sustainable Fleets ZEV Goals</t>
        </is>
      </c>
      <c r="S49" s="5" t="n"/>
    </row>
    <row r="50" ht="15" customHeight="1" s="584" thickBot="1">
      <c r="A50" s="5" t="n"/>
      <c r="G50" s="204" t="n"/>
      <c r="H50" s="204" t="n"/>
      <c r="I50" s="204" t="n"/>
      <c r="J50" s="204" t="n"/>
      <c r="K50" s="204" t="n"/>
      <c r="L50" s="204" t="n"/>
      <c r="M50" s="204" t="n"/>
      <c r="N50" s="204" t="n"/>
      <c r="S50" s="5" t="n"/>
    </row>
    <row r="51" ht="15" customHeight="1" s="584" thickBot="1">
      <c r="A51" s="5" t="n"/>
      <c r="B51" s="745">
        <f>IF(Admin!AA16=Admin!H3,Admin!AF4, IF(Admin!AA16=Admin!H21, Admin!AI4, IF(Admin!AA16=Admin!H39, Admin!AL4, IF(Admin!AA16=Admin!H57, Admin!AO4, Admin!AR4))))</f>
        <v/>
      </c>
      <c r="C51" s="579" t="n"/>
      <c r="D51" s="746" t="n"/>
      <c r="S51" s="5" t="n"/>
    </row>
    <row r="52">
      <c r="A52" s="5" t="n"/>
      <c r="B52" s="97" t="n"/>
      <c r="D52" s="747" t="n"/>
      <c r="G52" s="326" t="inlineStr">
        <is>
          <t>Zero Emission Vehicles</t>
        </is>
      </c>
      <c r="H52" s="579" t="n"/>
      <c r="I52" s="748" t="n"/>
      <c r="J52" s="45" t="n">
        <v>0.1</v>
      </c>
      <c r="K52" s="45" t="n">
        <v>0.25</v>
      </c>
      <c r="L52" s="45" t="n">
        <v>0.5</v>
      </c>
      <c r="M52" s="45" t="n">
        <v>0.75</v>
      </c>
      <c r="N52" s="46" t="n">
        <v>1</v>
      </c>
      <c r="S52" s="5" t="n"/>
      <c r="U52" s="213" t="n"/>
    </row>
    <row r="53">
      <c r="A53" s="5" t="n"/>
      <c r="B53" s="97" t="n"/>
      <c r="D53" s="747" t="n"/>
      <c r="F53" s="334" t="inlineStr">
        <is>
          <t>Group 1</t>
        </is>
      </c>
      <c r="G53" s="328" t="inlineStr">
        <is>
          <t>Box trucks or Vans, Two-axel buses, Yard trucks, Light Duty</t>
        </is>
      </c>
      <c r="H53" s="579"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5" t="inlineStr">
        <is>
          <t>Group 2</t>
        </is>
      </c>
      <c r="G55" s="330"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5" t="inlineStr">
        <is>
          <t>Group 3</t>
        </is>
      </c>
      <c r="G57" s="291" t="inlineStr">
        <is>
          <t>Sleeper cab tractors and Specialty vehicles</t>
        </is>
      </c>
      <c r="H57" s="744" t="n"/>
      <c r="I57" s="755" t="n"/>
      <c r="J57" s="758" t="n">
        <v>2030</v>
      </c>
      <c r="K57" s="758" t="n">
        <v>2033</v>
      </c>
      <c r="L57" s="758" t="n">
        <v>2036</v>
      </c>
      <c r="M57" s="758" t="n">
        <v>2039</v>
      </c>
      <c r="N57" s="759" t="n">
        <v>2042</v>
      </c>
      <c r="S57" s="5" t="n"/>
      <c r="U57" s="213" t="n"/>
    </row>
    <row r="58" ht="15" customHeight="1" s="584"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0" t="inlineStr">
        <is>
          <t>Your ZEV Goals</t>
        </is>
      </c>
      <c r="S60" s="5" t="n"/>
    </row>
    <row r="61">
      <c r="A61" s="5" t="n"/>
      <c r="B61" s="97" t="n"/>
      <c r="D61" s="747" t="n"/>
      <c r="S61" s="5" t="n"/>
    </row>
    <row r="62" ht="15" customHeight="1" s="584" thickBot="1">
      <c r="A62" s="5" t="n"/>
      <c r="B62" s="97" t="n"/>
      <c r="D62" s="747" t="n"/>
      <c r="S62" s="5" t="n"/>
    </row>
    <row r="63" ht="15" customHeight="1" s="584" thickBot="1">
      <c r="A63" s="5" t="n"/>
      <c r="B63" s="97" t="n"/>
      <c r="D63" s="747" t="n"/>
      <c r="G63" s="326" t="inlineStr">
        <is>
          <t>Zero Emission Vehicles</t>
        </is>
      </c>
      <c r="H63" s="579" t="n"/>
      <c r="I63" s="748" t="n"/>
      <c r="J63" s="47" t="inlineStr">
        <is>
          <t>Deadline</t>
        </is>
      </c>
      <c r="K63" s="47" t="inlineStr">
        <is>
          <t>Goal (%)</t>
        </is>
      </c>
      <c r="L63" s="47" t="inlineStr">
        <is>
          <t>Goal (#)</t>
        </is>
      </c>
      <c r="M63" s="304" t="inlineStr">
        <is>
          <t>Your Progress (%)</t>
        </is>
      </c>
      <c r="N63" s="748" t="n"/>
      <c r="O63" s="304" t="inlineStr">
        <is>
          <t>Your Progress (#)</t>
        </is>
      </c>
      <c r="P63" s="748" t="n"/>
      <c r="Q63" s="49" t="n"/>
      <c r="R63" s="49" t="n"/>
      <c r="S63" s="5" t="n"/>
      <c r="U63" s="196" t="n"/>
    </row>
    <row r="64">
      <c r="A64" s="5" t="n"/>
      <c r="B64" s="97" t="n"/>
      <c r="D64" s="747" t="n"/>
      <c r="F64" s="305" t="inlineStr">
        <is>
          <t>Group 1</t>
        </is>
      </c>
      <c r="G64" s="342" t="inlineStr">
        <is>
          <t>Box trucks or Vans, Two-axel buses, Yard trucks, Light Duty</t>
        </is>
      </c>
      <c r="H64" s="579" t="n"/>
      <c r="I64" s="748" t="n"/>
      <c r="J64" s="281">
        <f>IF('User Profile'!D18&lt;='REPORT CARD'!J53,'REPORT CARD'!J53, IF('User Profile'!D18&lt;='REPORT CARD'!K53,'REPORT CARD'!K53, IF('User Profile'!D18&lt;='REPORT CARD'!L53,'REPORT CARD'!L53, IF('User Profile'!D18&lt;='REPORT CARD'!M53,'REPORT CARD'!M53, 'REPORT CARD'!N53))))</f>
        <v/>
      </c>
      <c r="K64" s="312">
        <f>IF('User Profile'!D18&lt;='REPORT CARD'!J53, 'REPORT CARD'!J52, IF('User Profile'!D18&lt;='REPORT CARD'!K53, 'REPORT CARD'!K52, IF('User Profile'!D18 &lt;= 'REPORT CARD'!L53, 'REPORT CARD'!L52, IF('User Profile'!D18 &lt;='REPORT CARD'!M53, 'REPORT CARD'!M52, 'REPORT CARD'!N52))))</f>
        <v/>
      </c>
      <c r="L64" s="383">
        <f>_xlfn.CEILING.MATH('REPORT CARD'!K64*(Admin!Y24))</f>
        <v/>
      </c>
      <c r="M64" s="285">
        <f>IF('REPORT CARD'!O64=0,0, 'REPORT CARD'!O64/Admin!Y24)</f>
        <v/>
      </c>
      <c r="N64" s="748" t="n"/>
      <c r="O64" s="308">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7" t="inlineStr">
        <is>
          <t>Group 2</t>
        </is>
      </c>
      <c r="G66" s="407" t="inlineStr">
        <is>
          <t>Work trucks, Day cab tractors, Three-axel buses</t>
        </is>
      </c>
      <c r="H66" s="744" t="n"/>
      <c r="I66" s="755" t="n"/>
      <c r="J66" s="283">
        <f>IF('User Profile'!D18&lt;='REPORT CARD'!J55,'REPORT CARD'!J55, IF('User Profile'!D18&lt;='REPORT CARD'!K55,'REPORT CARD'!K55, IF('User Profile'!D18&lt;='REPORT CARD'!L55,'REPORT CARD'!L55, IF('User Profile'!D18&lt;='REPORT CARD'!M55,'REPORT CARD'!M55, 'REPORT CARD'!N55))))</f>
        <v/>
      </c>
      <c r="K66" s="289">
        <f>IF('User Profile'!D18&lt;='REPORT CARD'!J55, 'REPORT CARD'!J52, IF('User Profile'!D18&lt;='REPORT CARD'!K55, 'REPORT CARD'!K52, IF('User Profile'!D18 &lt;= 'REPORT CARD'!L55, 'REPORT CARD'!L52, IF('User Profile'!D18 &lt;='REPORT CARD'!M55, 'REPORT CARD'!M52, 'REPORT CARD'!N52))))</f>
        <v/>
      </c>
      <c r="L66" s="379">
        <f>_xlfn.CEILING.MATH('REPORT CARD'!K66*(Admin!AA24))</f>
        <v/>
      </c>
      <c r="M66" s="289">
        <f>IF('REPORT CARD'!O66=0,0, 'REPORT CARD'!O66/Admin!AA24)</f>
        <v/>
      </c>
      <c r="N66" s="755" t="n"/>
      <c r="O66" s="379">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6" t="inlineStr">
        <is>
          <t>Group 3</t>
        </is>
      </c>
      <c r="G68" s="343" t="inlineStr">
        <is>
          <t>Sleeper cab tractors and Specialty vehicles</t>
        </is>
      </c>
      <c r="H68" s="744" t="n"/>
      <c r="I68" s="755" t="n"/>
      <c r="J68" s="282">
        <f>IF('User Profile'!D18&lt;='REPORT CARD'!J57,'REPORT CARD'!J57, IF('User Profile'!D18&lt;='REPORT CARD'!K57,'REPORT CARD'!K57, IF('User Profile'!D18&lt;='REPORT CARD'!L57,'REPORT CARD'!L57, IF('User Profile'!D18&lt;='REPORT CARD'!M57,'REPORT CARD'!M57, 'REPORT CARD'!N57))))</f>
        <v/>
      </c>
      <c r="K68" s="313">
        <f>IF('User Profile'!D18&lt;='REPORT CARD'!J57, 'REPORT CARD'!J52, IF('User Profile'!D18&lt;='REPORT CARD'!K57, 'REPORT CARD'!K52, IF('User Profile'!D18 &lt;= 'REPORT CARD'!L57, 'REPORT CARD'!L52, IF('User Profile'!D18 &lt;='REPORT CARD'!M57, 'REPORT CARD'!M52, 'REPORT CARD'!N52))))</f>
        <v/>
      </c>
      <c r="L68" s="384">
        <f>_xlfn.CEILING.MATH('REPORT CARD'!K68*(Admin!AC24))</f>
        <v/>
      </c>
      <c r="M68" s="287">
        <f>IF('REPORT CARD'!O68=0,0, 'REPORT CARD'!O68/Admin!AC24)</f>
        <v/>
      </c>
      <c r="N68" s="755" t="n"/>
      <c r="O68" s="310">
        <f>Admin!AC31</f>
        <v/>
      </c>
      <c r="P68" s="755" t="n"/>
      <c r="S68" s="5" t="n"/>
    </row>
    <row r="69" ht="15" customHeight="1" s="584"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5" customHeight="1" s="584" thickBot="1">
      <c r="A74" s="5" t="n"/>
      <c r="B74" s="99" t="n"/>
      <c r="C74" s="764" t="n"/>
      <c r="D74" s="765" t="n"/>
      <c r="S74" s="5" t="n"/>
    </row>
    <row r="75">
      <c r="A75" s="5" t="n"/>
      <c r="S75" s="5" t="n"/>
    </row>
    <row r="76" ht="14.7" customHeight="1" s="584">
      <c r="A76" s="5" t="n"/>
      <c r="F76" s="136" t="n"/>
      <c r="G76" s="136" t="n"/>
      <c r="H76" s="136" t="n"/>
      <c r="I76" s="136" t="n"/>
      <c r="J76" s="136" t="n"/>
      <c r="K76" s="136" t="n"/>
      <c r="L76" s="136" t="n"/>
      <c r="M76" s="136" t="n"/>
      <c r="N76" s="136" t="n"/>
      <c r="O76" s="136" t="n"/>
      <c r="P76" s="136" t="n"/>
      <c r="Q76" s="136" t="n"/>
      <c r="R76" s="136" t="n"/>
      <c r="S76" s="5" t="n"/>
    </row>
    <row r="77" ht="14.7" customHeight="1" s="584">
      <c r="A77" s="5" t="n"/>
      <c r="E77" s="136" t="n"/>
      <c r="F77" s="136" t="n"/>
      <c r="G77" s="136" t="n"/>
      <c r="H77" s="136" t="n"/>
      <c r="I77" s="136" t="n"/>
      <c r="J77" s="136" t="n"/>
      <c r="K77" s="136" t="n"/>
      <c r="L77" s="136" t="n"/>
      <c r="M77" s="136" t="n"/>
      <c r="N77" s="136" t="n"/>
      <c r="O77" s="136" t="n"/>
      <c r="P77" s="136" t="n"/>
      <c r="Q77" s="136" t="n"/>
      <c r="R77" s="136" t="n"/>
      <c r="S77" s="5" t="n"/>
    </row>
    <row r="78" ht="15" customHeight="1" s="584" thickBot="1">
      <c r="A78" s="5" t="n"/>
      <c r="B78" s="323" t="inlineStr">
        <is>
          <t>Visualize Your Current and Future Goals</t>
        </is>
      </c>
      <c r="R78" s="136" t="n"/>
      <c r="S78" s="5" t="n"/>
    </row>
    <row r="79" ht="15" customHeight="1" s="584" thickBot="1">
      <c r="A79" s="158" t="n"/>
      <c r="B79" s="314" t="inlineStr">
        <is>
          <t>Progression Towards Goal for Group 1 Vehicles</t>
        </is>
      </c>
      <c r="C79" s="579" t="n"/>
      <c r="D79" s="579" t="n"/>
      <c r="E79" s="579" t="n"/>
      <c r="F79" s="579" t="n"/>
      <c r="G79" s="579" t="n"/>
      <c r="H79" s="579" t="n"/>
      <c r="I79" s="579" t="n"/>
      <c r="J79" s="151" t="n"/>
      <c r="K79" s="151" t="n"/>
      <c r="L79" s="766">
        <f>'REPORT CARD'!O64</f>
        <v/>
      </c>
      <c r="M79" s="746" t="n"/>
      <c r="N79" s="767">
        <f>"Your Achievement - Reporting Year: "&amp;'User Profile'!D18</f>
        <v/>
      </c>
      <c r="O79" s="575" t="n"/>
      <c r="P79" s="575" t="n"/>
      <c r="Q79" s="575" t="n"/>
      <c r="R79" s="577" t="n"/>
      <c r="S79" s="5" t="n"/>
    </row>
    <row r="80" ht="14.7" customHeight="1" s="584">
      <c r="A80" s="159" t="n"/>
      <c r="J80" s="140" t="n"/>
      <c r="K80" s="140" t="n"/>
      <c r="L80" s="97" t="n"/>
      <c r="M80" s="747" t="n"/>
      <c r="N80" s="768">
        <f>IF(L79&gt;=L86,Admin!M95, IF('REPORT CARD'!L79=0, Admin!W95, Admin!R95))</f>
        <v/>
      </c>
      <c r="O80" s="579" t="n"/>
      <c r="P80" s="579" t="n"/>
      <c r="Q80" s="579" t="n"/>
      <c r="R80" s="746" t="n"/>
      <c r="S80" s="5" t="n"/>
      <c r="U80" s="194" t="n"/>
    </row>
    <row r="81">
      <c r="A81" s="159" t="n"/>
      <c r="B81" s="140" t="n"/>
      <c r="C81" s="140" t="n"/>
      <c r="D81" s="401" t="n"/>
      <c r="E81" s="140" t="n"/>
      <c r="F81" s="140" t="n"/>
      <c r="G81" s="140" t="n"/>
      <c r="H81" s="140" t="n"/>
      <c r="I81" s="401" t="n"/>
      <c r="J81" s="354" t="n"/>
      <c r="L81" s="97" t="n"/>
      <c r="M81" s="747" t="n"/>
      <c r="N81" s="97" t="n"/>
      <c r="R81" s="747" t="n"/>
      <c r="S81" s="5" t="n"/>
    </row>
    <row r="82">
      <c r="A82" s="159" t="n"/>
      <c r="B82" s="401" t="n"/>
      <c r="J82" s="354" t="n"/>
      <c r="L82" s="97" t="n"/>
      <c r="M82" s="747" t="n"/>
      <c r="N82" s="97" t="n"/>
      <c r="R82" s="747" t="n"/>
      <c r="S82" s="5" t="n"/>
    </row>
    <row r="83">
      <c r="A83" s="159" t="n"/>
      <c r="J83" s="140" t="n"/>
      <c r="K83" s="140" t="n"/>
      <c r="L83" s="97" t="n"/>
      <c r="M83" s="747" t="n"/>
      <c r="N83" s="97" t="n"/>
      <c r="R83" s="747" t="n"/>
      <c r="S83" s="5" t="n"/>
    </row>
    <row r="84" ht="15" customHeight="1" s="584" thickBot="1">
      <c r="A84" s="159" t="n"/>
      <c r="J84" s="140" t="n"/>
      <c r="K84" s="140" t="n"/>
      <c r="L84" s="99" t="n"/>
      <c r="M84" s="765" t="n"/>
      <c r="N84" s="99" t="n"/>
      <c r="O84" s="764" t="n"/>
      <c r="P84" s="764" t="n"/>
      <c r="Q84" s="764" t="n"/>
      <c r="R84" s="765" t="n"/>
      <c r="S84" s="5" t="n"/>
    </row>
    <row r="85" ht="15" customHeight="1" s="584" thickBot="1">
      <c r="A85" s="159" t="n"/>
      <c r="J85" s="140" t="n"/>
      <c r="K85" s="140" t="n"/>
      <c r="L85" s="140" t="n"/>
      <c r="M85" s="140" t="n"/>
      <c r="N85" s="140" t="n"/>
      <c r="O85" s="142" t="n"/>
      <c r="P85" s="142" t="n"/>
      <c r="Q85" s="142" t="n"/>
      <c r="R85" s="153" t="n"/>
      <c r="S85" s="5" t="n"/>
    </row>
    <row r="86" ht="15" customHeight="1" s="584" thickBot="1">
      <c r="A86" s="159" t="n"/>
      <c r="J86" s="140" t="n"/>
      <c r="K86" s="140" t="n"/>
      <c r="L86" s="769">
        <f>'REPORT CARD'!L64</f>
        <v/>
      </c>
      <c r="M86" s="746" t="n"/>
      <c r="N86" s="770">
        <f>"Current Goal - Deadline: "&amp;'REPORT CARD'!J64</f>
        <v/>
      </c>
      <c r="O86" s="575" t="n"/>
      <c r="P86" s="575" t="n"/>
      <c r="Q86" s="575" t="n"/>
      <c r="R86" s="577" t="n"/>
      <c r="S86" s="5" t="n"/>
    </row>
    <row r="87" ht="14.7" customHeight="1" s="584">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79" t="n"/>
      <c r="P87" s="579" t="n"/>
      <c r="Q87" s="579" t="n"/>
      <c r="R87" s="746" t="n"/>
      <c r="S87" s="5" t="n"/>
    </row>
    <row r="88">
      <c r="A88" s="159" t="n"/>
      <c r="J88" s="354" t="n"/>
      <c r="L88" s="97" t="n"/>
      <c r="M88" s="747" t="n"/>
      <c r="N88" s="97" t="n"/>
      <c r="R88" s="747" t="n"/>
      <c r="S88" s="90" t="n"/>
      <c r="U88" s="194" t="n"/>
    </row>
    <row r="89">
      <c r="A89" s="159" t="n"/>
      <c r="J89" s="354" t="n"/>
      <c r="L89" s="97" t="n"/>
      <c r="M89" s="747" t="n"/>
      <c r="N89" s="97" t="n"/>
      <c r="R89" s="747" t="n"/>
      <c r="S89" s="90" t="n"/>
    </row>
    <row r="90">
      <c r="A90" s="159" t="n"/>
      <c r="J90" s="140" t="n"/>
      <c r="K90" s="140" t="n"/>
      <c r="L90" s="97" t="n"/>
      <c r="M90" s="747" t="n"/>
      <c r="N90" s="97" t="n"/>
      <c r="R90" s="747" t="n"/>
      <c r="S90" s="5" t="n"/>
    </row>
    <row r="91" ht="15" customHeight="1" s="584" thickBot="1">
      <c r="A91" s="159" t="n"/>
      <c r="J91" s="140" t="n"/>
      <c r="K91" s="140" t="n"/>
      <c r="L91" s="99" t="n"/>
      <c r="M91" s="765" t="n"/>
      <c r="N91" s="99" t="n"/>
      <c r="O91" s="764" t="n"/>
      <c r="P91" s="764" t="n"/>
      <c r="Q91" s="764" t="n"/>
      <c r="R91" s="765" t="n"/>
      <c r="S91" s="5" t="n"/>
    </row>
    <row r="92" ht="15" customHeight="1" s="584" thickBot="1">
      <c r="A92" s="159" t="n"/>
      <c r="J92" s="140" t="n"/>
      <c r="K92" s="140" t="n"/>
      <c r="L92" s="140" t="n"/>
      <c r="M92" s="140" t="n"/>
      <c r="N92" s="140" t="n"/>
      <c r="O92" s="140" t="n"/>
      <c r="P92" s="140" t="n"/>
      <c r="Q92" s="140" t="n"/>
      <c r="R92" s="154" t="n"/>
      <c r="S92" s="5" t="n"/>
    </row>
    <row r="93" ht="14.7" customHeight="1" s="584"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5" t="n"/>
      <c r="P93" s="575" t="n"/>
      <c r="Q93" s="575" t="n"/>
      <c r="R93" s="577" t="n"/>
      <c r="S93" s="5" t="n"/>
    </row>
    <row r="94" ht="14.7" customHeight="1" s="584">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79" t="n"/>
      <c r="P94" s="579" t="n"/>
      <c r="Q94" s="579" t="n"/>
      <c r="R94" s="746" t="n"/>
      <c r="S94" s="5" t="n"/>
      <c r="U94" s="194" t="n"/>
    </row>
    <row r="95" ht="14.7" customHeight="1" s="584">
      <c r="A95" s="159" t="n"/>
      <c r="J95" s="354" t="n"/>
      <c r="L95" s="97" t="n"/>
      <c r="M95" s="747" t="n"/>
      <c r="N95" s="97" t="n"/>
      <c r="R95" s="747" t="n"/>
      <c r="S95" s="90" t="n"/>
      <c r="U95" s="202" t="n"/>
    </row>
    <row r="96" ht="14.7" customHeight="1" s="584">
      <c r="A96" s="159" t="n"/>
      <c r="J96" s="354" t="n"/>
      <c r="L96" s="97" t="n"/>
      <c r="M96" s="747" t="n"/>
      <c r="N96" s="97" t="n"/>
      <c r="R96" s="747" t="n"/>
      <c r="S96" s="90" t="n"/>
    </row>
    <row r="97" ht="14.7" customHeight="1" s="584">
      <c r="A97" s="159" t="n"/>
      <c r="J97" s="140" t="n"/>
      <c r="K97" s="140" t="n"/>
      <c r="L97" s="97" t="n"/>
      <c r="M97" s="747" t="n"/>
      <c r="N97" s="97" t="n"/>
      <c r="R97" s="747" t="n"/>
      <c r="S97" s="5" t="n"/>
    </row>
    <row r="98" ht="14.85" customHeight="1" s="584" thickBot="1">
      <c r="A98" s="159" t="n"/>
      <c r="J98" s="140" t="n"/>
      <c r="K98" s="140" t="n"/>
      <c r="L98" s="99" t="n"/>
      <c r="M98" s="765" t="n"/>
      <c r="N98" s="99" t="n"/>
      <c r="O98" s="764" t="n"/>
      <c r="P98" s="764" t="n"/>
      <c r="Q98" s="764" t="n"/>
      <c r="R98" s="765" t="n"/>
      <c r="S98" s="5" t="n"/>
    </row>
    <row r="99" ht="15" customHeight="1" s="584"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84" thickBot="1">
      <c r="A100" s="144" t="n"/>
      <c r="B100" s="316" t="inlineStr">
        <is>
          <t>Progression Towards Goal for Group 2 Vehicles</t>
        </is>
      </c>
      <c r="C100" s="579" t="n"/>
      <c r="D100" s="579" t="n"/>
      <c r="E100" s="579" t="n"/>
      <c r="F100" s="579" t="n"/>
      <c r="G100" s="579" t="n"/>
      <c r="H100" s="579" t="n"/>
      <c r="I100" s="579" t="n"/>
      <c r="J100" s="145" t="n"/>
      <c r="K100" s="145" t="n"/>
      <c r="L100" s="769">
        <f>'REPORT CARD'!O66</f>
        <v/>
      </c>
      <c r="M100" s="746" t="n"/>
      <c r="N100" s="767">
        <f>"Your Achievement - Reporting Year: "&amp;'User Profile'!D18</f>
        <v/>
      </c>
      <c r="O100" s="575" t="n"/>
      <c r="P100" s="575" t="n"/>
      <c r="Q100" s="575" t="n"/>
      <c r="R100" s="577" t="n"/>
      <c r="S100" s="5" t="n"/>
    </row>
    <row r="101" ht="14.7" customHeight="1" s="584">
      <c r="A101" s="51" t="n"/>
      <c r="L101" s="97" t="n"/>
      <c r="M101" s="747" t="n"/>
      <c r="N101" s="768">
        <f>IF('REPORT CARD'!L100&gt;='REPORT CARD'!L107,Admin!M102,IF('REPORT CARD'!L107=0,Admin!W102,Admin!R102))</f>
        <v/>
      </c>
      <c r="O101" s="579" t="n"/>
      <c r="P101" s="579" t="n"/>
      <c r="Q101" s="579" t="n"/>
      <c r="R101" s="746" t="n"/>
      <c r="S101" s="5" t="n"/>
    </row>
    <row r="102">
      <c r="A102" s="51" t="n"/>
      <c r="D102" s="319" t="n"/>
      <c r="I102" s="319" t="n"/>
      <c r="J102" s="353" t="n"/>
      <c r="L102" s="97" t="n"/>
      <c r="M102" s="747" t="n"/>
      <c r="N102" s="97" t="n"/>
      <c r="R102" s="747" t="n"/>
      <c r="S102" s="5" t="n"/>
    </row>
    <row r="103">
      <c r="A103" s="51" t="n"/>
      <c r="B103" s="319" t="n"/>
      <c r="J103" s="353" t="n"/>
      <c r="L103" s="97" t="n"/>
      <c r="M103" s="747" t="n"/>
      <c r="N103" s="97" t="n"/>
      <c r="R103" s="747" t="n"/>
      <c r="S103" s="5" t="n"/>
    </row>
    <row r="104">
      <c r="A104" s="51" t="n"/>
      <c r="L104" s="97" t="n"/>
      <c r="M104" s="747" t="n"/>
      <c r="N104" s="97" t="n"/>
      <c r="R104" s="747" t="n"/>
      <c r="S104" s="5" t="n"/>
    </row>
    <row r="105" ht="15" customHeight="1" s="584" thickBot="1">
      <c r="A105" s="51" t="n"/>
      <c r="L105" s="99" t="n"/>
      <c r="M105" s="765" t="n"/>
      <c r="N105" s="99" t="n"/>
      <c r="O105" s="764" t="n"/>
      <c r="P105" s="764" t="n"/>
      <c r="Q105" s="764" t="n"/>
      <c r="R105" s="765" t="n"/>
      <c r="S105" s="5" t="n"/>
    </row>
    <row r="106" ht="15" customHeight="1" s="584" thickBot="1">
      <c r="A106" s="51" t="n"/>
      <c r="O106" s="118" t="n"/>
      <c r="P106" s="118" t="n"/>
      <c r="Q106" s="118" t="n"/>
      <c r="R106" s="146" t="n"/>
      <c r="S106" s="5" t="n"/>
    </row>
    <row r="107" ht="15" customHeight="1" s="584" thickBot="1">
      <c r="A107" s="51" t="n"/>
      <c r="L107" s="769">
        <f>'REPORT CARD'!L66</f>
        <v/>
      </c>
      <c r="M107" s="746" t="n"/>
      <c r="N107" s="770">
        <f>"Current Goal - Deadline: "&amp;'REPORT CARD'!J66</f>
        <v/>
      </c>
      <c r="O107" s="575" t="n"/>
      <c r="P107" s="575" t="n"/>
      <c r="Q107" s="575" t="n"/>
      <c r="R107" s="577" t="n"/>
      <c r="S107" s="5" t="n"/>
    </row>
    <row r="108" ht="14.7" customHeight="1" s="584">
      <c r="A108" s="51" t="n"/>
      <c r="L108" s="97" t="n"/>
      <c r="M108" s="747" t="n"/>
      <c r="N108" s="768">
        <f>"This is the number of ZEVs you needed by "&amp;'REPORT CARD'!J66&amp;" for Group 2 vehicles. This number was calculated by taking "&amp;'REPORT CARD'!K66*100&amp;"% of the number of Group 2 vehicles you reported."</f>
        <v/>
      </c>
      <c r="O108" s="579" t="n"/>
      <c r="P108" s="579" t="n"/>
      <c r="Q108" s="579" t="n"/>
      <c r="R108" s="746" t="n"/>
      <c r="S108" s="5" t="n"/>
    </row>
    <row r="109">
      <c r="A109" s="51" t="n"/>
      <c r="J109" s="353" t="n"/>
      <c r="L109" s="97" t="n"/>
      <c r="M109" s="747" t="n"/>
      <c r="N109" s="97" t="n"/>
      <c r="R109" s="747" t="n"/>
      <c r="S109" s="5" t="n"/>
    </row>
    <row r="110">
      <c r="A110" s="51" t="n"/>
      <c r="J110" s="353" t="n"/>
      <c r="L110" s="97" t="n"/>
      <c r="M110" s="747" t="n"/>
      <c r="N110" s="97" t="n"/>
      <c r="R110" s="747" t="n"/>
      <c r="S110" s="5" t="n"/>
    </row>
    <row r="111">
      <c r="A111" s="51" t="n"/>
      <c r="L111" s="97" t="n"/>
      <c r="M111" s="747" t="n"/>
      <c r="N111" s="97" t="n"/>
      <c r="R111" s="747" t="n"/>
      <c r="S111" s="5" t="n"/>
    </row>
    <row r="112" ht="15" customHeight="1" s="584" thickBot="1">
      <c r="A112" s="51" t="n"/>
      <c r="L112" s="99" t="n"/>
      <c r="M112" s="765" t="n"/>
      <c r="N112" s="99" t="n"/>
      <c r="O112" s="764" t="n"/>
      <c r="P112" s="764" t="n"/>
      <c r="Q112" s="764" t="n"/>
      <c r="R112" s="765" t="n"/>
      <c r="S112" s="5" t="n"/>
    </row>
    <row r="113" ht="15" customHeight="1" s="584" thickBot="1">
      <c r="A113" s="51" t="n"/>
      <c r="R113" s="147" t="n"/>
      <c r="S113" s="5" t="n"/>
    </row>
    <row r="114" ht="14.7" customHeight="1" s="584"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5" t="n"/>
      <c r="P114" s="575" t="n"/>
      <c r="Q114" s="575" t="n"/>
      <c r="R114" s="577" t="n"/>
      <c r="S114" s="5" t="n"/>
    </row>
    <row r="115" ht="14.7" customHeight="1" s="584">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79" t="n"/>
      <c r="P115" s="579" t="n"/>
      <c r="Q115" s="579" t="n"/>
      <c r="R115" s="746" t="n"/>
      <c r="S115" s="5" t="n"/>
    </row>
    <row r="116" ht="14.7" customHeight="1" s="584">
      <c r="A116" s="51" t="n"/>
      <c r="J116" s="353" t="n"/>
      <c r="L116" s="97" t="n"/>
      <c r="M116" s="747" t="n"/>
      <c r="N116" s="97" t="n"/>
      <c r="R116" s="747" t="n"/>
      <c r="S116" s="90" t="n"/>
    </row>
    <row r="117" ht="14.7" customHeight="1" s="584">
      <c r="A117" s="51" t="n"/>
      <c r="J117" s="353" t="n"/>
      <c r="L117" s="97" t="n"/>
      <c r="M117" s="747" t="n"/>
      <c r="N117" s="97" t="n"/>
      <c r="R117" s="747" t="n"/>
      <c r="S117" s="90" t="n"/>
    </row>
    <row r="118" ht="14.7" customHeight="1" s="584">
      <c r="A118" s="51" t="n"/>
      <c r="L118" s="97" t="n"/>
      <c r="M118" s="747" t="n"/>
      <c r="N118" s="97" t="n"/>
      <c r="R118" s="747" t="n"/>
      <c r="S118" s="5" t="n"/>
    </row>
    <row r="119" ht="14.85" customHeight="1" s="584" thickBot="1">
      <c r="A119" s="51" t="n"/>
      <c r="L119" s="99" t="n"/>
      <c r="M119" s="765" t="n"/>
      <c r="N119" s="99" t="n"/>
      <c r="O119" s="764" t="n"/>
      <c r="P119" s="764" t="n"/>
      <c r="Q119" s="764" t="n"/>
      <c r="R119" s="765" t="n"/>
      <c r="S119" s="5" t="n"/>
    </row>
    <row r="120" ht="15" customHeight="1" s="584" thickBot="1">
      <c r="A120" s="148" t="n"/>
      <c r="B120" s="52" t="n"/>
      <c r="C120" s="52" t="n"/>
      <c r="D120" s="464" t="n"/>
      <c r="E120" s="52" t="n"/>
      <c r="F120" s="52" t="n"/>
      <c r="G120" s="52" t="n"/>
      <c r="H120" s="52" t="n"/>
      <c r="I120" s="464" t="n"/>
      <c r="J120" s="52" t="n"/>
      <c r="K120" s="52" t="n"/>
      <c r="L120" s="52" t="n"/>
      <c r="M120" s="52" t="n"/>
      <c r="N120" s="52" t="n"/>
      <c r="O120" s="52" t="n"/>
      <c r="P120" s="52" t="n"/>
      <c r="Q120" s="52" t="n"/>
      <c r="R120" s="149" t="n"/>
      <c r="S120" s="8" t="n"/>
    </row>
    <row r="121" ht="15" customHeight="1" s="584" thickBot="1">
      <c r="A121" s="150" t="n"/>
      <c r="B121" s="314" t="inlineStr">
        <is>
          <t>Progression Towards Goal for Group 3 Vehicles</t>
        </is>
      </c>
      <c r="C121" s="579" t="n"/>
      <c r="D121" s="579" t="n"/>
      <c r="E121" s="579" t="n"/>
      <c r="F121" s="579" t="n"/>
      <c r="G121" s="579" t="n"/>
      <c r="H121" s="579" t="n"/>
      <c r="I121" s="579" t="n"/>
      <c r="J121" s="151" t="n"/>
      <c r="K121" s="151" t="n"/>
      <c r="L121" s="766">
        <f>'REPORT CARD'!O105</f>
        <v/>
      </c>
      <c r="M121" s="746" t="n"/>
      <c r="N121" s="767">
        <f>"Your Achievement - Reporting Year: "&amp;'User Profile'!D18</f>
        <v/>
      </c>
      <c r="O121" s="575" t="n"/>
      <c r="P121" s="575" t="n"/>
      <c r="Q121" s="575" t="n"/>
      <c r="R121" s="577" t="n"/>
      <c r="S121" s="5" t="n"/>
    </row>
    <row r="122" ht="14.7" customHeight="1" s="584">
      <c r="A122" s="152" t="n"/>
      <c r="J122" s="140" t="n"/>
      <c r="K122" s="140" t="n"/>
      <c r="L122" s="97" t="n"/>
      <c r="M122" s="747" t="n"/>
      <c r="N122" s="768">
        <f>IF('REPORT CARD'!L121&gt;='REPORT CARD'!L128,Admin!M109,IF('REPORT CARD'!L128=0,Admin!W109,Admin!R109))</f>
        <v/>
      </c>
      <c r="O122" s="579" t="n"/>
      <c r="P122" s="579" t="n"/>
      <c r="Q122" s="579" t="n"/>
      <c r="R122" s="746" t="n"/>
      <c r="S122" s="5" t="n"/>
    </row>
    <row r="123">
      <c r="A123" s="152" t="n"/>
      <c r="B123" s="140" t="n"/>
      <c r="C123" s="140" t="n"/>
      <c r="D123" s="401" t="n"/>
      <c r="E123" s="140" t="n"/>
      <c r="F123" s="140" t="n"/>
      <c r="G123" s="140" t="n"/>
      <c r="H123" s="140" t="n"/>
      <c r="I123" s="401" t="n"/>
      <c r="J123" s="354" t="n"/>
      <c r="L123" s="97" t="n"/>
      <c r="M123" s="747" t="n"/>
      <c r="N123" s="97" t="n"/>
      <c r="R123" s="747" t="n"/>
      <c r="S123" s="5" t="n"/>
      <c r="U123" s="194" t="n"/>
    </row>
    <row r="124">
      <c r="A124" s="152" t="n"/>
      <c r="B124" s="401" t="n"/>
      <c r="J124" s="354" t="n"/>
      <c r="L124" s="97" t="n"/>
      <c r="M124" s="747" t="n"/>
      <c r="N124" s="97" t="n"/>
      <c r="R124" s="747" t="n"/>
      <c r="S124" s="5" t="n"/>
    </row>
    <row r="125">
      <c r="A125" s="152" t="n"/>
      <c r="J125" s="140" t="n"/>
      <c r="K125" s="140" t="n"/>
      <c r="L125" s="97" t="n"/>
      <c r="M125" s="747" t="n"/>
      <c r="N125" s="97" t="n"/>
      <c r="R125" s="747" t="n"/>
      <c r="S125" s="5" t="n"/>
    </row>
    <row r="126" ht="15" customHeight="1" s="584" thickBot="1">
      <c r="A126" s="152" t="n"/>
      <c r="J126" s="140" t="n"/>
      <c r="K126" s="140" t="n"/>
      <c r="L126" s="99" t="n"/>
      <c r="M126" s="765" t="n"/>
      <c r="N126" s="99" t="n"/>
      <c r="O126" s="764" t="n"/>
      <c r="P126" s="764" t="n"/>
      <c r="Q126" s="764" t="n"/>
      <c r="R126" s="765" t="n"/>
      <c r="S126" s="5" t="n"/>
    </row>
    <row r="127" ht="15" customHeight="1" s="584" thickBot="1">
      <c r="A127" s="152" t="n"/>
      <c r="J127" s="140" t="n"/>
      <c r="K127" s="140" t="n"/>
      <c r="L127" s="140" t="n"/>
      <c r="M127" s="140" t="n"/>
      <c r="N127" s="140" t="n"/>
      <c r="O127" s="142" t="n"/>
      <c r="P127" s="142" t="n"/>
      <c r="Q127" s="142" t="n"/>
      <c r="R127" s="153" t="n"/>
      <c r="S127" s="5" t="n"/>
    </row>
    <row r="128" ht="15" customHeight="1" s="584" thickBot="1">
      <c r="A128" s="152" t="n"/>
      <c r="J128" s="140" t="n"/>
      <c r="K128" s="140" t="n"/>
      <c r="L128" s="769">
        <f>'REPORT CARD'!L68</f>
        <v/>
      </c>
      <c r="M128" s="746" t="n"/>
      <c r="N128" s="773">
        <f>"Current Goal - Deadline: "&amp;'REPORT CARD'!J68</f>
        <v/>
      </c>
      <c r="R128" s="747" t="n"/>
      <c r="S128" s="5" t="n"/>
    </row>
    <row r="129" ht="14.7" customHeight="1" s="584">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79" t="n"/>
      <c r="P129" s="579" t="n"/>
      <c r="Q129" s="579" t="n"/>
      <c r="R129" s="746" t="n"/>
      <c r="S129" s="5" t="n"/>
    </row>
    <row r="130">
      <c r="A130" s="152" t="n"/>
      <c r="J130" s="354" t="n"/>
      <c r="L130" s="97" t="n"/>
      <c r="M130" s="747" t="n"/>
      <c r="N130" s="97" t="n"/>
      <c r="R130" s="747" t="n"/>
      <c r="S130" s="5" t="n"/>
    </row>
    <row r="131">
      <c r="A131" s="152" t="n"/>
      <c r="J131" s="354" t="n"/>
      <c r="L131" s="97" t="n"/>
      <c r="M131" s="747" t="n"/>
      <c r="N131" s="97" t="n"/>
      <c r="R131" s="747" t="n"/>
      <c r="S131" s="5" t="n"/>
    </row>
    <row r="132">
      <c r="A132" s="152" t="n"/>
      <c r="J132" s="140" t="n"/>
      <c r="K132" s="140" t="n"/>
      <c r="L132" s="97" t="n"/>
      <c r="M132" s="747" t="n"/>
      <c r="N132" s="97" t="n"/>
      <c r="R132" s="747" t="n"/>
      <c r="S132" s="5" t="n"/>
    </row>
    <row r="133" ht="15" customHeight="1" s="584" thickBot="1">
      <c r="A133" s="152" t="n"/>
      <c r="J133" s="140" t="n"/>
      <c r="K133" s="140" t="n"/>
      <c r="L133" s="99" t="n"/>
      <c r="M133" s="765" t="n"/>
      <c r="N133" s="99" t="n"/>
      <c r="O133" s="764" t="n"/>
      <c r="P133" s="764" t="n"/>
      <c r="Q133" s="764" t="n"/>
      <c r="R133" s="765" t="n"/>
      <c r="S133" s="5" t="n"/>
    </row>
    <row r="134" ht="15" customHeight="1" s="584" thickBot="1">
      <c r="A134" s="152" t="n"/>
      <c r="J134" s="140" t="n"/>
      <c r="K134" s="140" t="n"/>
      <c r="L134" s="140" t="n"/>
      <c r="M134" s="140" t="n"/>
      <c r="N134" s="140" t="n"/>
      <c r="O134" s="140" t="n"/>
      <c r="P134" s="140" t="n"/>
      <c r="Q134" s="140" t="n"/>
      <c r="R134" s="154" t="n"/>
      <c r="S134" s="5" t="n"/>
    </row>
    <row r="135" ht="14.7" customHeight="1" s="584">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4">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4">
      <c r="A137" s="152" t="n"/>
      <c r="J137" s="354" t="n"/>
      <c r="L137" s="97" t="n"/>
      <c r="M137" s="747" t="n"/>
      <c r="N137" s="97" t="n"/>
      <c r="R137" s="747" t="n"/>
      <c r="S137" s="90" t="n"/>
    </row>
    <row r="138" ht="14.7" customHeight="1" s="584">
      <c r="A138" s="152" t="n"/>
      <c r="J138" s="354" t="n"/>
      <c r="L138" s="97" t="n"/>
      <c r="M138" s="747" t="n"/>
      <c r="N138" s="97" t="n"/>
      <c r="R138" s="747" t="n"/>
      <c r="S138" s="90" t="n"/>
    </row>
    <row r="139" ht="14.7" customHeight="1" s="584">
      <c r="A139" s="152" t="n"/>
      <c r="J139" s="140" t="n"/>
      <c r="K139" s="140" t="n"/>
      <c r="L139" s="97" t="n"/>
      <c r="M139" s="747" t="n"/>
      <c r="N139" s="97" t="n"/>
      <c r="R139" s="747" t="n"/>
      <c r="S139" s="5" t="n"/>
    </row>
    <row r="140" ht="14.85" customHeight="1" s="584" thickBot="1">
      <c r="A140" s="152" t="n"/>
      <c r="J140" s="140" t="n"/>
      <c r="K140" s="140" t="n"/>
      <c r="L140" s="99" t="n"/>
      <c r="M140" s="765" t="n"/>
      <c r="N140" s="97" t="n"/>
      <c r="R140" s="747" t="n"/>
      <c r="S140" s="5" t="n"/>
    </row>
    <row r="141" ht="15" customHeight="1" s="584"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4">
      <c r="A144" s="5" t="n"/>
      <c r="G144" s="136" t="n"/>
      <c r="H144" s="136" t="n"/>
      <c r="I144" s="136" t="n"/>
      <c r="J144" s="136" t="n"/>
      <c r="K144" s="136" t="n"/>
      <c r="L144" s="136" t="n"/>
      <c r="M144" s="136" t="n"/>
      <c r="S144" s="5" t="n"/>
    </row>
    <row r="145" ht="14.7" customHeight="1" s="584">
      <c r="A145" s="5" t="n"/>
      <c r="F145" s="323" t="inlineStr">
        <is>
          <t>Progress to Date</t>
        </is>
      </c>
      <c r="N145" s="136" t="n"/>
      <c r="S145" s="5" t="n"/>
    </row>
    <row r="146" ht="14.7" customHeight="1" s="584">
      <c r="A146" s="5" t="n"/>
      <c r="N146" s="136" t="n"/>
      <c r="S146" s="8" t="n"/>
    </row>
    <row r="147">
      <c r="A147" s="5" t="n"/>
      <c r="S147" s="5" t="n"/>
    </row>
    <row r="148" ht="15" customHeight="1" s="584" thickBot="1">
      <c r="A148" s="52" t="n"/>
      <c r="S148" s="5" t="n"/>
    </row>
    <row r="149">
      <c r="A149" s="777" t="inlineStr">
        <is>
          <t>Non-ZEV Footprint</t>
        </is>
      </c>
      <c r="B149" s="579" t="n"/>
      <c r="C149" s="579" t="n"/>
      <c r="D149" s="579" t="n"/>
      <c r="E149" s="579" t="n"/>
      <c r="F149" s="579" t="n"/>
      <c r="G149" s="579" t="n"/>
      <c r="H149" s="579" t="n"/>
      <c r="I149" s="579" t="n"/>
      <c r="J149" s="746" t="n"/>
      <c r="L149" s="778" t="inlineStr">
        <is>
          <t>Section Explanation</t>
        </is>
      </c>
      <c r="M149" s="579" t="n"/>
      <c r="N149" s="579" t="n"/>
      <c r="O149" s="579" t="n"/>
      <c r="P149" s="579" t="n"/>
      <c r="Q149" s="579" t="n"/>
      <c r="R149" s="746" t="n"/>
      <c r="S149" s="5" t="n"/>
    </row>
    <row r="150" ht="14.7" customHeight="1" s="584">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5" customHeight="1" s="584" thickBot="1">
      <c r="A152" s="99" t="n"/>
      <c r="B152" s="764" t="n"/>
      <c r="C152" s="764" t="n"/>
      <c r="D152" s="764" t="n"/>
      <c r="E152" s="764" t="n"/>
      <c r="F152" s="764" t="n"/>
      <c r="G152" s="764" t="n"/>
      <c r="H152" s="764" t="n"/>
      <c r="I152" s="764" t="n"/>
      <c r="J152" s="765" t="n"/>
      <c r="L152" s="97" t="n"/>
      <c r="R152" s="747" t="n"/>
      <c r="S152" s="5" t="n"/>
    </row>
    <row r="153" ht="15" customHeight="1" s="584"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4">
      <c r="A155" s="5" t="n"/>
      <c r="C155" s="443">
        <f>"Fleet Size in "&amp;'User Profile'!D17</f>
        <v/>
      </c>
      <c r="L155" s="443">
        <f>"Fleet Size in "&amp;'User Profile'!D18</f>
        <v/>
      </c>
      <c r="S155" s="5" t="n"/>
    </row>
    <row r="156" ht="15" customHeight="1" s="584"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5" customHeight="1" s="584"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84" thickBot="1">
      <c r="A178" s="5" t="n"/>
      <c r="S178" s="5" t="n"/>
    </row>
    <row r="179" ht="15" customHeight="1" s="584" thickBot="1">
      <c r="A179" s="777" t="inlineStr">
        <is>
          <t>Vehicle Compostion</t>
        </is>
      </c>
      <c r="B179" s="579" t="n"/>
      <c r="C179" s="579" t="n"/>
      <c r="D179" s="579" t="n"/>
      <c r="E179" s="579" t="n"/>
      <c r="F179" s="579" t="n"/>
      <c r="G179" s="579" t="n"/>
      <c r="H179" s="579" t="n"/>
      <c r="I179" s="579" t="n"/>
      <c r="J179" s="746" t="n"/>
      <c r="L179" s="781" t="inlineStr">
        <is>
          <t>Section Explanation</t>
        </is>
      </c>
      <c r="M179" s="575" t="n"/>
      <c r="N179" s="575" t="n"/>
      <c r="O179" s="575" t="n"/>
      <c r="P179" s="575" t="n"/>
      <c r="Q179" s="575" t="n"/>
      <c r="R179" s="577" t="n"/>
      <c r="S179" s="5" t="n"/>
    </row>
    <row r="180">
      <c r="A180" s="97" t="n"/>
      <c r="J180" s="747" t="n"/>
      <c r="L180" s="782" t="inlineStr">
        <is>
          <t>From these graphs you can:
- Keep track of where your ZEV are needed
- Keep track of where your ZEV are going
- Track mileage from your ZEVs and non-ZEVs</t>
        </is>
      </c>
      <c r="M180" s="579" t="n"/>
      <c r="N180" s="579" t="n"/>
      <c r="O180" s="579" t="n"/>
      <c r="P180" s="579" t="n"/>
      <c r="Q180" s="579" t="n"/>
      <c r="R180" s="746" t="n"/>
      <c r="S180" s="5" t="n"/>
    </row>
    <row r="181">
      <c r="A181" s="97" t="n"/>
      <c r="J181" s="747" t="n"/>
      <c r="L181" s="97" t="n"/>
      <c r="R181" s="747" t="n"/>
      <c r="S181" s="5" t="n"/>
    </row>
    <row r="182" ht="15" customHeight="1" s="584"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5" customHeight="1" s="584" thickBot="1">
      <c r="A184" s="5" t="n"/>
      <c r="L184" s="99" t="n"/>
      <c r="M184" s="764" t="n"/>
      <c r="N184" s="764" t="n"/>
      <c r="O184" s="764" t="n"/>
      <c r="P184" s="764" t="n"/>
      <c r="Q184" s="764" t="n"/>
      <c r="R184" s="765" t="n"/>
      <c r="S184" s="5" t="n"/>
    </row>
    <row r="185">
      <c r="A185" s="5" t="n"/>
      <c r="S185" s="5" t="n"/>
    </row>
    <row r="186">
      <c r="A186" s="5" t="n"/>
      <c r="B186" s="441" t="inlineStr">
        <is>
          <t>Baseline Year - ZEV and Non-ZEV Vehicle Composition</t>
        </is>
      </c>
      <c r="L186" s="441"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6" t="inlineStr">
        <is>
          <t>Green House Gas Emissions in Baseline Year and Reporting Year</t>
        </is>
      </c>
      <c r="S204" s="5" t="n"/>
    </row>
    <row r="205" ht="15" customHeight="1" s="584" thickBot="1">
      <c r="A205" s="5" t="n"/>
      <c r="S205" s="5" t="n"/>
    </row>
    <row r="206">
      <c r="A206" s="783" t="n"/>
      <c r="B206" s="579" t="n"/>
      <c r="C206" s="579" t="n"/>
      <c r="D206" s="579" t="n"/>
      <c r="E206" s="579" t="n"/>
      <c r="F206" s="579" t="n"/>
      <c r="G206" s="579" t="n"/>
      <c r="H206" s="579" t="n"/>
      <c r="I206" s="579" t="n"/>
      <c r="J206" s="579" t="n"/>
      <c r="K206" s="579" t="n"/>
      <c r="L206" s="579" t="n"/>
      <c r="M206" s="579" t="n"/>
      <c r="N206" s="579" t="n"/>
      <c r="O206" s="579" t="n"/>
      <c r="P206" s="579" t="n"/>
      <c r="Q206" s="579"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4">
      <c r="A216" s="97" t="n"/>
      <c r="R216" s="747" t="n"/>
      <c r="S216" s="5" t="n"/>
    </row>
    <row r="217" ht="14.7" customHeight="1" s="584">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5" customHeight="1" s="584"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1.6" customHeight="1" s="584" thickBot="1">
      <c r="A230" s="5" t="n"/>
      <c r="F230" s="270" t="n"/>
      <c r="N230" s="510" t="inlineStr">
        <is>
          <t>Access ZETI Tool</t>
        </is>
      </c>
      <c r="S230" s="5" t="n"/>
    </row>
    <row r="231" ht="15" customHeight="1" s="584" thickBot="1">
      <c r="A231" s="5" t="n"/>
      <c r="B231" s="781" t="inlineStr">
        <is>
          <t>Tool Tip</t>
        </is>
      </c>
      <c r="C231" s="575" t="n"/>
      <c r="D231" s="575" t="n"/>
      <c r="E231" s="575" t="n"/>
      <c r="F231" s="575" t="n"/>
      <c r="G231" s="575" t="n"/>
      <c r="H231" s="577"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79" t="n"/>
      <c r="D232" s="579" t="n"/>
      <c r="E232" s="579" t="n"/>
      <c r="F232" s="579" t="n"/>
      <c r="G232" s="579"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5" customHeight="1" s="584" thickBot="1">
      <c r="A236" s="5" t="n"/>
      <c r="B236" s="99" t="n"/>
      <c r="C236" s="764" t="n"/>
      <c r="D236" s="764" t="n"/>
      <c r="E236" s="764" t="n"/>
      <c r="F236" s="764" t="n"/>
      <c r="G236" s="764" t="n"/>
      <c r="H236" s="765" t="n"/>
      <c r="S236" s="5" t="n"/>
    </row>
    <row r="237">
      <c r="A237" s="5" t="n"/>
      <c r="S237" s="5" t="n"/>
    </row>
    <row r="238">
      <c r="A238" s="5" t="n"/>
      <c r="B238" s="280" t="inlineStr">
        <is>
          <t>Vehicle Types in Your Fleet</t>
        </is>
      </c>
      <c r="S238" s="5" t="n"/>
    </row>
    <row r="239" ht="15" customHeight="1" s="584" thickBot="1">
      <c r="A239" s="5" t="n"/>
      <c r="I239" s="319" t="n"/>
      <c r="S239" s="5" t="n"/>
    </row>
    <row r="240" ht="18.6" customHeight="1" s="584" thickBot="1">
      <c r="A240" s="5" t="n"/>
      <c r="I240" s="486" t="inlineStr">
        <is>
          <t>Vehicle Type</t>
        </is>
      </c>
      <c r="J240" s="575" t="n"/>
      <c r="K240" s="784" t="n"/>
      <c r="L240" s="746" t="n"/>
      <c r="S240" s="5" t="n"/>
    </row>
    <row r="241" ht="15.6" customHeight="1" s="584">
      <c r="A241" s="5" t="n"/>
      <c r="B241" s="319" t="n"/>
      <c r="I241" s="478">
        <f>IF(ISNA(Graphs!P20),"",Graphs!P20)</f>
        <v/>
      </c>
      <c r="J241" s="579" t="n"/>
      <c r="K241" s="785">
        <f>IF(I241="","", Graphs!P21&amp;" out of "&amp;SUM(Graphs!P18:AA18))</f>
        <v/>
      </c>
      <c r="L241" s="747" t="n"/>
      <c r="S241" s="5" t="n"/>
    </row>
    <row r="242" ht="15.6" customHeight="1" s="584">
      <c r="A242" s="5" t="n"/>
      <c r="I242" s="480">
        <f>IF(I241="","", IF(ISNA(Graphs!Q20), "Rest of Fleet", Graphs!Q20))</f>
        <v/>
      </c>
      <c r="K242" s="785">
        <f>IF(I242="","", Graphs!Q21&amp;" out of "&amp;SUM(Graphs!P18:AA18))</f>
        <v/>
      </c>
      <c r="L242" s="747" t="n"/>
      <c r="S242" s="5" t="n"/>
    </row>
    <row r="243" ht="15.6" customHeight="1" s="584">
      <c r="A243" s="5" t="n"/>
      <c r="I243" s="482">
        <f>IF(I242="","", IF(I242="Rest of Fleet", "", IF(ISNA(Graphs!R20), "Rest of Fleet", Graphs!R20)))</f>
        <v/>
      </c>
      <c r="K243" s="785">
        <f>IF(I243="","", Graphs!R21&amp;" out of "&amp;SUM(Graphs!P18:AA18))</f>
        <v/>
      </c>
      <c r="L243" s="747" t="n"/>
      <c r="S243" s="5" t="n"/>
    </row>
    <row r="244" ht="16.2" customHeight="1" s="584" thickBot="1">
      <c r="A244" s="5" t="n"/>
      <c r="I244" s="484">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84" thickBot="1">
      <c r="A253" s="5" t="n"/>
      <c r="S253" s="5" t="n"/>
    </row>
    <row r="254" ht="14.7" customHeight="1" s="584">
      <c r="A254" s="5" t="n"/>
      <c r="K254" s="787" t="inlineStr">
        <is>
          <t>ZETI Vehicle Legend</t>
        </is>
      </c>
      <c r="L254" s="579" t="n"/>
      <c r="M254" s="579" t="n"/>
      <c r="N254" s="746" t="n"/>
      <c r="O254" s="788" t="n"/>
      <c r="P254" s="746" t="n"/>
      <c r="Q254" s="789" t="inlineStr">
        <is>
          <t>Box Trucks and Work Trucks</t>
        </is>
      </c>
      <c r="R254" s="746" t="n"/>
      <c r="S254" s="5" t="n"/>
    </row>
    <row r="255" ht="14.7" customHeight="1" s="584">
      <c r="A255" s="5" t="n"/>
      <c r="K255" s="97" t="n"/>
      <c r="N255" s="747" t="n"/>
      <c r="O255" s="97" t="n"/>
      <c r="P255" s="747" t="n"/>
      <c r="Q255" s="97" t="n"/>
      <c r="R255" s="747" t="n"/>
      <c r="S255" s="5" t="n"/>
    </row>
    <row r="256" ht="15.45" customHeight="1" s="584" thickBot="1">
      <c r="A256" s="5" t="n"/>
      <c r="K256" s="97" t="n"/>
      <c r="N256" s="747" t="n"/>
      <c r="O256" s="97" t="n"/>
      <c r="P256" s="747" t="n"/>
      <c r="Q256" s="97" t="n"/>
      <c r="R256" s="747" t="n"/>
      <c r="S256" s="5" t="n"/>
    </row>
    <row r="257" ht="14.7" customHeight="1" s="584" thickBot="1">
      <c r="A257" s="476">
        <f>I241</f>
        <v/>
      </c>
      <c r="B257" s="764" t="n"/>
      <c r="C257" s="764" t="n"/>
      <c r="D257" s="764" t="n"/>
      <c r="E257" s="764" t="n"/>
      <c r="F257" s="764" t="n"/>
      <c r="G257" s="764" t="n"/>
      <c r="H257" s="790" t="inlineStr">
        <is>
          <t>Models Available:</t>
        </is>
      </c>
      <c r="I257" s="577" t="n"/>
      <c r="K257" s="97" t="n"/>
      <c r="N257" s="747" t="n"/>
      <c r="O257" s="97" t="n"/>
      <c r="P257" s="747" t="n"/>
      <c r="Q257" s="97" t="n"/>
      <c r="R257" s="747" t="n"/>
      <c r="S257" s="5" t="n"/>
    </row>
    <row r="258" ht="14.7" customHeight="1" s="584"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79" t="n"/>
      <c r="C258" s="579" t="n"/>
      <c r="D258" s="579" t="n"/>
      <c r="E258" s="579" t="n"/>
      <c r="F258" s="579"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4">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4">
      <c r="A260" s="97" t="n"/>
      <c r="G260" s="747" t="n"/>
      <c r="H260" s="97" t="n"/>
      <c r="I260" s="747" t="n"/>
      <c r="J260" s="183" t="n"/>
      <c r="K260" s="97" t="n"/>
      <c r="L260" s="747" t="n"/>
      <c r="M260" s="97" t="n"/>
      <c r="N260" s="747" t="n"/>
      <c r="O260" s="97" t="n"/>
      <c r="P260" s="747" t="n"/>
      <c r="Q260" s="97" t="n"/>
      <c r="R260" s="747" t="n"/>
    </row>
    <row r="261" ht="15" customHeight="1" s="584"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5" customHeight="1" s="584" thickBot="1">
      <c r="A262" s="5" t="n"/>
      <c r="K262" s="97" t="n"/>
      <c r="L262" s="747" t="n"/>
      <c r="M262" s="97" t="n"/>
      <c r="N262" s="747" t="n"/>
      <c r="O262" s="97" t="n"/>
      <c r="P262" s="747" t="n"/>
      <c r="Q262" s="97" t="n"/>
      <c r="R262" s="747" t="n"/>
    </row>
    <row r="263" ht="14.85" customHeight="1" s="584" thickBot="1">
      <c r="A263" s="477">
        <f>IF(I242="Rest of Fleet", "", I242)</f>
        <v/>
      </c>
      <c r="B263" s="764" t="n"/>
      <c r="C263" s="764" t="n"/>
      <c r="D263" s="764" t="n"/>
      <c r="E263" s="764" t="n"/>
      <c r="F263" s="764" t="n"/>
      <c r="G263" s="764" t="n"/>
      <c r="H263" s="793" t="inlineStr">
        <is>
          <t>Models Available:</t>
        </is>
      </c>
      <c r="I263" s="577" t="n"/>
      <c r="K263" s="99" t="n"/>
      <c r="L263" s="765" t="n"/>
      <c r="M263" s="97" t="n"/>
      <c r="N263" s="747" t="n"/>
      <c r="O263" s="99" t="n"/>
      <c r="P263" s="765" t="n"/>
      <c r="Q263" s="97" t="n"/>
      <c r="R263" s="747" t="n"/>
    </row>
    <row r="264" ht="14.7" customHeight="1" s="584">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79" t="n"/>
      <c r="C264" s="579" t="n"/>
      <c r="D264" s="579" t="n"/>
      <c r="E264" s="579" t="n"/>
      <c r="F264" s="579"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5" customHeight="1" s="584"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5" customHeight="1" s="584" thickBot="1">
      <c r="A268" s="5" t="n"/>
      <c r="K268" s="99" t="n"/>
      <c r="L268" s="765" t="n"/>
      <c r="M268" s="97" t="n"/>
      <c r="N268" s="747" t="n"/>
      <c r="O268" s="99" t="n"/>
      <c r="P268" s="765" t="n"/>
      <c r="Q268" s="97" t="n"/>
      <c r="R268" s="747" t="n"/>
    </row>
    <row r="269" ht="14.85" customHeight="1" s="584" thickBot="1">
      <c r="A269" s="477">
        <f>IF(I243="Rest of Fleet","", I243)</f>
        <v/>
      </c>
      <c r="B269" s="764" t="n"/>
      <c r="C269" s="764" t="n"/>
      <c r="D269" s="764" t="n"/>
      <c r="E269" s="764" t="n"/>
      <c r="F269" s="764" t="n"/>
      <c r="G269" s="764" t="n"/>
      <c r="H269" s="793" t="inlineStr">
        <is>
          <t xml:space="preserve"> Models Available:</t>
        </is>
      </c>
      <c r="I269" s="577" t="n"/>
      <c r="K269" s="788" t="n"/>
      <c r="L269" s="746" t="n"/>
      <c r="M269" s="499"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79" t="n"/>
      <c r="C270" s="579" t="n"/>
      <c r="D270" s="579" t="n"/>
      <c r="E270" s="579" t="n"/>
      <c r="F270" s="579"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5" customHeight="1" s="584"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0" t="inlineStr">
        <is>
          <t>Resources - HVIP to Make ZEVs more Affordable</t>
        </is>
      </c>
      <c r="S276" s="5" t="n"/>
    </row>
    <row r="277">
      <c r="S277" s="5" t="n"/>
    </row>
    <row r="278" ht="21.6" customHeight="1" s="584" thickBot="1">
      <c r="F278" s="270" t="n"/>
      <c r="G278" s="270" t="n"/>
      <c r="H278" s="270" t="n"/>
      <c r="I278" s="510" t="inlineStr">
        <is>
          <t>To HVIP Vehicle Catalog!</t>
        </is>
      </c>
      <c r="S278" s="5" t="n"/>
    </row>
    <row r="279" ht="14.7" customHeight="1" s="584" thickBot="1">
      <c r="B279" s="435" t="inlineStr">
        <is>
          <t>Tool Tip</t>
        </is>
      </c>
      <c r="C279" s="575" t="n"/>
      <c r="D279" s="575" t="n"/>
      <c r="E279" s="575" t="n"/>
      <c r="F279" s="575" t="n"/>
      <c r="G279" s="575" t="n"/>
      <c r="H279" s="575" t="n"/>
      <c r="I279" s="795" t="inlineStr">
        <is>
          <t>HVIP website CARB Vehicle Group Types</t>
        </is>
      </c>
      <c r="J279" s="579" t="n"/>
      <c r="K279" s="579" t="n"/>
      <c r="L279" s="579" t="n"/>
      <c r="M279" s="579" t="n"/>
      <c r="N279" s="579" t="n"/>
      <c r="O279" s="579" t="n"/>
      <c r="P279" s="796" t="inlineStr">
        <is>
          <t># of Models Available:</t>
        </is>
      </c>
      <c r="Q279" s="579" t="n"/>
      <c r="R279" s="746" t="n"/>
      <c r="S279" s="5" t="n"/>
    </row>
    <row r="280" ht="15" customHeight="1" s="584"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79" t="n"/>
      <c r="D280" s="579" t="n"/>
      <c r="E280" s="579" t="n"/>
      <c r="F280" s="579" t="n"/>
      <c r="G280" s="579" t="n"/>
      <c r="H280" s="746" t="n"/>
      <c r="I280" s="99" t="n"/>
      <c r="J280" s="764" t="n"/>
      <c r="K280" s="764" t="n"/>
      <c r="L280" s="764" t="n"/>
      <c r="M280" s="764" t="n"/>
      <c r="N280" s="764" t="n"/>
      <c r="O280" s="764" t="n"/>
      <c r="P280" s="764" t="n"/>
      <c r="Q280" s="764" t="n"/>
      <c r="R280" s="765" t="n"/>
      <c r="S280" s="5" t="n"/>
    </row>
    <row r="281" ht="14.7" customHeight="1" s="584">
      <c r="B281" s="97" t="n"/>
      <c r="H281" s="747" t="n"/>
      <c r="I281" s="794" t="inlineStr">
        <is>
          <t>Two-Axle and Three-Axle Buses</t>
        </is>
      </c>
      <c r="J281" s="747" t="n"/>
      <c r="K281" s="797" t="n"/>
      <c r="O281" s="747" t="n"/>
      <c r="P281" s="798">
        <f>33+ 18+ 21</f>
        <v/>
      </c>
      <c r="Q281" s="579"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5" customHeight="1" s="584" thickBot="1">
      <c r="B284" s="99" t="n"/>
      <c r="C284" s="764" t="n"/>
      <c r="D284" s="764" t="n"/>
      <c r="E284" s="764" t="n"/>
      <c r="F284" s="764" t="n"/>
      <c r="G284" s="764" t="n"/>
      <c r="H284" s="765" t="n"/>
      <c r="I284" s="97" t="n"/>
      <c r="J284" s="747" t="n"/>
      <c r="K284" s="97" t="n"/>
      <c r="O284" s="747" t="n"/>
      <c r="P284" s="97" t="n"/>
      <c r="R284" s="747" t="n"/>
      <c r="S284" s="5" t="n"/>
    </row>
    <row r="285" ht="15" customHeight="1" s="584" thickBot="1">
      <c r="I285" s="99" t="n"/>
      <c r="J285" s="765" t="n"/>
      <c r="K285" s="99" t="n"/>
      <c r="L285" s="764" t="n"/>
      <c r="M285" s="764" t="n"/>
      <c r="N285" s="764" t="n"/>
      <c r="O285" s="765" t="n"/>
      <c r="P285" s="97" t="n"/>
      <c r="R285" s="747" t="n"/>
      <c r="S285" s="5" t="n"/>
    </row>
    <row r="286">
      <c r="I286" s="799" t="inlineStr">
        <is>
          <t>Vans</t>
        </is>
      </c>
      <c r="J286" s="746" t="n"/>
      <c r="K286" s="800" t="n"/>
      <c r="L286" s="579" t="n"/>
      <c r="M286" s="579" t="n"/>
      <c r="N286" s="579" t="n"/>
      <c r="O286" s="746" t="n"/>
      <c r="P286" s="798">
        <f>14 +3</f>
        <v/>
      </c>
      <c r="Q286" s="579" t="n"/>
      <c r="R286" s="746" t="n"/>
      <c r="S286" s="5" t="n"/>
    </row>
    <row r="287">
      <c r="I287" s="97" t="n"/>
      <c r="J287" s="747" t="n"/>
      <c r="K287" s="97" t="n"/>
      <c r="O287" s="747" t="n"/>
      <c r="P287" s="97" t="n"/>
      <c r="R287" s="747" t="n"/>
      <c r="S287" s="5" t="n"/>
      <c r="U287" s="194" t="n"/>
    </row>
    <row r="288" ht="14.7" customHeight="1" s="584">
      <c r="I288" s="97" t="n"/>
      <c r="J288" s="747" t="n"/>
      <c r="K288" s="97" t="n"/>
      <c r="O288" s="747" t="n"/>
      <c r="P288" s="97" t="n"/>
      <c r="R288" s="747" t="n"/>
      <c r="S288" s="5" t="n"/>
    </row>
    <row r="289">
      <c r="I289" s="97" t="n"/>
      <c r="J289" s="747" t="n"/>
      <c r="K289" s="97" t="n"/>
      <c r="O289" s="747" t="n"/>
      <c r="P289" s="97" t="n"/>
      <c r="R289" s="747" t="n"/>
      <c r="S289" s="5" t="n"/>
    </row>
    <row r="290" ht="15" customHeight="1" s="584"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79" t="n"/>
      <c r="M291" s="579" t="n"/>
      <c r="N291" s="579" t="n"/>
      <c r="O291" s="746" t="n"/>
      <c r="P291" s="798">
        <f>8</f>
        <v/>
      </c>
      <c r="Q291" s="579"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4"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79" t="n"/>
      <c r="M296" s="579" t="n"/>
      <c r="N296" s="579" t="n"/>
      <c r="O296" s="746" t="n"/>
      <c r="P296" s="798">
        <f>33+ 3</f>
        <v/>
      </c>
      <c r="Q296" s="579"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5" customHeight="1" s="584"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79" t="n"/>
      <c r="M301" s="579" t="n"/>
      <c r="N301" s="579" t="n"/>
      <c r="O301" s="746" t="n"/>
      <c r="P301" s="798" t="n"/>
      <c r="Q301" s="579"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5" customHeight="1" s="584"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79" t="n"/>
      <c r="M306" s="579" t="n"/>
      <c r="N306" s="579" t="n"/>
      <c r="O306" s="746" t="n"/>
      <c r="P306" s="788">
        <f>10 +5</f>
        <v/>
      </c>
      <c r="Q306" s="579"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5" customHeight="1" s="584"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4">
      <c r="E313" s="270" t="inlineStr">
        <is>
          <t>Resources - Additional Links</t>
        </is>
      </c>
      <c r="S313" s="5" t="n"/>
    </row>
    <row r="314" ht="14.7" customHeight="1" s="584">
      <c r="S314" s="5" t="n"/>
    </row>
    <row r="315" ht="14.7" customHeight="1" s="584">
      <c r="E315" s="270" t="n"/>
      <c r="F315" s="270" t="n"/>
      <c r="G315" s="270" t="n"/>
      <c r="H315" s="270" t="n"/>
      <c r="S315" s="5" t="n"/>
    </row>
    <row r="316">
      <c r="S316" s="5" t="n"/>
    </row>
    <row r="317">
      <c r="S317" s="5" t="n"/>
    </row>
    <row r="318" ht="14.7" customHeight="1" s="584">
      <c r="C318" s="510" t="inlineStr">
        <is>
          <t>To EnergIIZE!</t>
        </is>
      </c>
      <c r="K318" s="510" t="inlineStr">
        <is>
          <t>To Infrastructure Insite!</t>
        </is>
      </c>
      <c r="S318" s="5" t="n"/>
    </row>
    <row r="319" ht="14.7" customHeight="1" s="584"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79" t="n"/>
      <c r="E320" s="579" t="n"/>
      <c r="F320" s="579" t="n"/>
      <c r="G320" s="579"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79" t="n"/>
      <c r="M320" s="579" t="n"/>
      <c r="N320" s="579" t="n"/>
      <c r="O320" s="579"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5" customHeight="1" s="584"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4">
      <c r="A339" s="167" t="n"/>
      <c r="B339" s="168" t="n"/>
      <c r="C339" s="168" t="n"/>
      <c r="D339" s="168" t="n"/>
      <c r="E339" s="168" t="n"/>
      <c r="F339" s="505" t="inlineStr">
        <is>
          <t>Benchmarking Section</t>
        </is>
      </c>
      <c r="N339" s="168" t="n"/>
      <c r="O339" s="168" t="n"/>
      <c r="P339" s="168" t="n"/>
      <c r="Q339" s="168" t="n"/>
      <c r="R339" s="168" t="n"/>
    </row>
    <row r="340" ht="14.7" customHeight="1" s="584">
      <c r="A340" s="167" t="n"/>
      <c r="B340" s="168" t="n"/>
      <c r="C340" s="168" t="n"/>
      <c r="D340" s="168" t="n"/>
      <c r="E340" s="168" t="n"/>
      <c r="N340" s="168" t="n"/>
      <c r="O340" s="168" t="n"/>
      <c r="P340" s="168" t="n"/>
      <c r="Q340" s="168" t="n"/>
      <c r="R340" s="168" t="n"/>
    </row>
    <row r="341" ht="14.7" customHeight="1" s="584">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84"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84"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84"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84" min="2" max="2"/>
  </cols>
  <sheetData>
    <row r="1" ht="18" customHeight="1" s="584">
      <c r="A1" s="583" t="n"/>
      <c r="B1" s="583" t="n"/>
      <c r="C1" s="583" t="n"/>
      <c r="D1" s="583" t="n"/>
      <c r="E1" s="583" t="n"/>
      <c r="F1" s="583" t="n"/>
      <c r="G1" s="583" t="n"/>
      <c r="H1" s="9" t="n"/>
    </row>
    <row r="2" ht="18" customHeight="1" s="584">
      <c r="A2" s="583" t="n"/>
      <c r="B2" s="583" t="n"/>
      <c r="C2" s="542" t="inlineStr">
        <is>
          <t>User Information Sheet</t>
        </is>
      </c>
      <c r="H2" s="583" t="n"/>
    </row>
    <row r="3" ht="18" customHeight="1" s="584">
      <c r="A3" s="583" t="n"/>
      <c r="B3" s="583" t="n"/>
      <c r="H3" s="583" t="n"/>
    </row>
    <row r="4" ht="18" customHeight="1" s="584">
      <c r="A4" s="583" t="n"/>
      <c r="B4" s="583" t="n"/>
      <c r="C4" s="583" t="n"/>
      <c r="D4" s="583" t="n"/>
      <c r="E4" s="583" t="n"/>
      <c r="F4" s="583" t="n"/>
      <c r="G4" s="583" t="n"/>
      <c r="H4" s="9" t="n"/>
    </row>
    <row r="5" ht="18" customHeight="1" s="584">
      <c r="A5" s="13" t="n"/>
      <c r="B5" s="583" t="n"/>
      <c r="C5" s="583" t="n"/>
      <c r="D5" s="583" t="n"/>
      <c r="E5" s="543" t="n"/>
      <c r="H5" s="9" t="n"/>
    </row>
    <row r="6" ht="18" customHeight="1" s="584">
      <c r="A6" s="583" t="n"/>
      <c r="B6" s="583" t="n"/>
      <c r="C6" s="583" t="n"/>
      <c r="D6" s="583" t="n"/>
      <c r="E6" s="583" t="n"/>
      <c r="F6" s="583" t="n"/>
      <c r="G6" s="583" t="n"/>
      <c r="H6" s="9" t="n"/>
    </row>
    <row r="7" ht="18" customHeight="1" s="584">
      <c r="A7" s="622" t="inlineStr">
        <is>
          <t>Contact Information</t>
        </is>
      </c>
      <c r="B7" s="610" t="n"/>
      <c r="C7" s="610" t="n"/>
      <c r="D7" s="610" t="n"/>
      <c r="E7" s="610" t="n"/>
      <c r="F7" s="610" t="n"/>
      <c r="G7" s="597" t="n"/>
      <c r="H7" s="583" t="n"/>
    </row>
    <row r="8" ht="18" customHeight="1" s="584">
      <c r="A8" s="544" t="inlineStr">
        <is>
          <t>Company Name:</t>
        </is>
      </c>
      <c r="B8" s="597" t="n"/>
      <c r="C8" s="803">
        <f>Sheet1!N543</f>
        <v/>
      </c>
      <c r="D8" s="804" t="n"/>
      <c r="E8" s="804" t="n"/>
      <c r="F8" s="804" t="n"/>
      <c r="G8" s="805" t="n"/>
      <c r="H8" s="583" t="n"/>
    </row>
    <row r="9" ht="18" customHeight="1" s="584">
      <c r="A9" s="544" t="inlineStr">
        <is>
          <t>Fleet Contact Name:</t>
        </is>
      </c>
      <c r="B9" s="597" t="n"/>
      <c r="C9" s="554" t="n"/>
      <c r="D9" s="610" t="n"/>
      <c r="E9" s="610" t="n"/>
      <c r="F9" s="610" t="n"/>
      <c r="G9" s="597" t="n"/>
      <c r="H9" s="583" t="n"/>
    </row>
    <row r="10" ht="18" customHeight="1" s="584">
      <c r="A10" s="544" t="inlineStr">
        <is>
          <t>Phone Number:</t>
        </is>
      </c>
      <c r="B10" s="597" t="n"/>
      <c r="C10" s="554" t="n"/>
      <c r="D10" s="610" t="n"/>
      <c r="E10" s="610" t="n"/>
      <c r="F10" s="610" t="n"/>
      <c r="G10" s="597" t="n"/>
      <c r="H10" s="583" t="n"/>
    </row>
    <row r="11" ht="18" customHeight="1" s="584">
      <c r="A11" s="544" t="inlineStr">
        <is>
          <t>Email:</t>
        </is>
      </c>
      <c r="B11" s="597" t="n"/>
      <c r="C11" s="806" t="n"/>
      <c r="D11" s="610" t="n"/>
      <c r="E11" s="610" t="n"/>
      <c r="F11" s="610" t="n"/>
      <c r="G11" s="597" t="n"/>
      <c r="H11" s="583" t="n"/>
    </row>
    <row r="12" ht="18" customHeight="1" s="584">
      <c r="A12" s="30" t="n"/>
      <c r="B12" s="30" t="n"/>
      <c r="C12" s="30" t="n"/>
      <c r="D12" s="30" t="n"/>
      <c r="E12" s="30" t="n"/>
      <c r="F12" s="30" t="n"/>
      <c r="G12" s="30" t="n"/>
      <c r="H12" s="9" t="n"/>
    </row>
    <row r="13" ht="18" customHeight="1" s="584">
      <c r="A13" s="622" t="inlineStr">
        <is>
          <t>General Fleet Information</t>
        </is>
      </c>
      <c r="B13" s="610" t="n"/>
      <c r="C13" s="610" t="n"/>
      <c r="D13" s="610" t="n"/>
      <c r="E13" s="610" t="n"/>
      <c r="F13" s="610" t="n"/>
      <c r="G13" s="597" t="n"/>
      <c r="H13" s="583" t="n"/>
    </row>
    <row r="14" ht="46.2" customHeight="1" s="584">
      <c r="A14" s="553" t="inlineStr">
        <is>
          <t>Average Yearly 
Revenue/Operating Budget</t>
        </is>
      </c>
      <c r="B14" s="597" t="n"/>
      <c r="C14" s="554" t="n"/>
      <c r="D14" s="610" t="n"/>
      <c r="E14" s="610" t="n"/>
      <c r="F14" s="610" t="n"/>
      <c r="G14" s="597" t="n"/>
      <c r="H14" s="583" t="n"/>
    </row>
    <row r="15" ht="30" customHeight="1" s="584">
      <c r="A15" s="553" t="inlineStr">
        <is>
          <t>Average Number of Employees</t>
        </is>
      </c>
      <c r="B15" s="597" t="n"/>
      <c r="C15" s="554" t="n"/>
      <c r="D15" s="610" t="n"/>
      <c r="E15" s="610" t="n"/>
      <c r="F15" s="610" t="n"/>
      <c r="G15" s="597" t="n"/>
      <c r="H15" s="583" t="n"/>
    </row>
    <row r="16" ht="18" customHeight="1" s="584">
      <c r="A16" s="553" t="inlineStr">
        <is>
          <t>Total Fleet Size</t>
        </is>
      </c>
      <c r="B16" s="597" t="n"/>
      <c r="C16" s="807">
        <f>Sheet1!O543</f>
        <v/>
      </c>
      <c r="D16" s="744" t="n"/>
      <c r="E16" s="744" t="n"/>
      <c r="F16" s="744" t="n"/>
      <c r="G16" s="755" t="n"/>
      <c r="H16" s="9" t="n"/>
    </row>
    <row r="17" ht="28.2" customHeight="1" s="584">
      <c r="A17" s="548" t="inlineStr">
        <is>
          <t>Baseline Year for Calculations</t>
        </is>
      </c>
      <c r="B17" s="610" t="n"/>
      <c r="C17" s="31" t="n"/>
      <c r="D17" s="537">
        <f>Sheet1!P543</f>
        <v/>
      </c>
      <c r="E17" s="32" t="n"/>
      <c r="F17" s="32" t="n"/>
      <c r="G17" s="535" t="n"/>
      <c r="H17" s="9" t="n"/>
    </row>
    <row r="18" ht="26.1" customHeight="1" s="584">
      <c r="A18" s="548" t="inlineStr">
        <is>
          <t>Reporting Year for Calculations</t>
        </is>
      </c>
      <c r="B18" s="610" t="n"/>
      <c r="C18" s="31" t="n"/>
      <c r="D18" s="537">
        <f>Sheet1!Q543</f>
        <v/>
      </c>
      <c r="E18" s="32" t="n"/>
      <c r="F18" s="32" t="n"/>
      <c r="G18" s="535" t="n"/>
      <c r="H18" s="9" t="n"/>
    </row>
    <row r="19" ht="44.1" customHeight="1" s="584">
      <c r="A19" s="553" t="inlineStr">
        <is>
          <t>System of Measurement</t>
        </is>
      </c>
      <c r="B19" s="597" t="n"/>
      <c r="C19" s="34" t="n"/>
      <c r="D19" s="35">
        <f>Sheet1!R543</f>
        <v/>
      </c>
      <c r="E19" s="36" t="n"/>
      <c r="F19" s="36" t="n"/>
      <c r="G19" s="37" t="n"/>
      <c r="H19" s="9" t="n"/>
    </row>
    <row r="20" ht="18" customHeight="1" s="584">
      <c r="A20" s="553" t="inlineStr">
        <is>
          <t>Fleet Description</t>
        </is>
      </c>
      <c r="B20" s="597" t="n"/>
      <c r="C20" s="808">
        <f>Sheet1!S543</f>
        <v/>
      </c>
      <c r="D20" s="204" t="n"/>
      <c r="E20" s="204" t="n"/>
      <c r="F20" s="204" t="n"/>
      <c r="G20" s="752" t="n"/>
      <c r="H20" s="9" t="n"/>
    </row>
    <row r="21" ht="18" customHeight="1" s="584">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4">
      <c r="A22" s="810" t="n"/>
      <c r="G22" s="811" t="n"/>
      <c r="H22" s="9" t="n"/>
      <c r="I22" s="202" t="n"/>
    </row>
    <row r="23" ht="18" customHeight="1" s="584">
      <c r="A23" s="810" t="n"/>
      <c r="G23" s="811" t="n"/>
      <c r="H23" s="9" t="n"/>
    </row>
    <row r="24" ht="18" customHeight="1" s="584">
      <c r="A24" s="38" t="n"/>
      <c r="B24" s="583" t="n"/>
      <c r="C24" s="201" t="inlineStr">
        <is>
          <t>Date:</t>
        </is>
      </c>
      <c r="D24" s="214" t="n"/>
      <c r="E24" s="583" t="n"/>
      <c r="F24" s="583" t="n"/>
      <c r="G24" s="39" t="n"/>
      <c r="H24" s="9" t="n"/>
    </row>
    <row r="25" ht="18" customHeight="1" s="584">
      <c r="A25" s="34" t="n"/>
      <c r="B25" s="41" t="n"/>
      <c r="C25" s="42" t="inlineStr">
        <is>
          <t>Signature:</t>
        </is>
      </c>
      <c r="D25" s="40" t="n"/>
      <c r="E25" s="41" t="n"/>
      <c r="F25" s="41" t="n"/>
      <c r="G25" s="43" t="n"/>
      <c r="H25" s="9" t="n"/>
    </row>
    <row r="26" ht="18" customHeight="1" s="584">
      <c r="A26" s="583" t="n"/>
      <c r="B26" s="583" t="n"/>
      <c r="C26" s="583" t="n"/>
      <c r="D26" s="583" t="n"/>
      <c r="E26" s="583" t="n"/>
      <c r="F26" s="583" t="n"/>
      <c r="G26" s="583" t="n"/>
      <c r="H26" s="583" t="n"/>
    </row>
    <row r="27" ht="18" customHeight="1" s="584">
      <c r="A27" s="583" t="n"/>
      <c r="B27" s="583" t="n"/>
      <c r="C27" s="583" t="n"/>
      <c r="D27" s="583" t="n"/>
      <c r="E27" s="583" t="n"/>
      <c r="F27" s="583" t="n"/>
      <c r="G27" s="583" t="n"/>
      <c r="H27" s="9" t="n"/>
    </row>
    <row r="28" ht="16.8" customHeight="1" s="584">
      <c r="A28" s="44" t="n"/>
      <c r="B28" s="44" t="n"/>
      <c r="C28" s="44" t="n"/>
      <c r="D28" s="44" t="n"/>
      <c r="E28" s="44" t="n"/>
      <c r="F28" s="44" t="n"/>
      <c r="G28" s="44" t="n"/>
      <c r="H28" s="44" t="n"/>
    </row>
    <row r="29" ht="18" customHeight="1" s="584">
      <c r="A29" s="583" t="n"/>
      <c r="B29" s="583" t="n"/>
      <c r="C29" s="583" t="n"/>
      <c r="D29" s="583" t="n"/>
      <c r="E29" s="583" t="n"/>
      <c r="F29" s="583" t="n"/>
      <c r="G29" s="583" t="n"/>
      <c r="H29" s="9" t="n"/>
    </row>
    <row r="30">
      <c r="A30" s="555"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83" min="1" max="1"/>
    <col width="12.5546875" customWidth="1" style="583" min="2" max="2"/>
    <col width="11.6640625" customWidth="1" style="584" min="3" max="3"/>
    <col width="11.6640625" customWidth="1" style="583" min="4" max="4"/>
    <col width="11.6640625" customWidth="1" style="584" min="5" max="5"/>
    <col width="11.6640625" customWidth="1" style="583" min="6" max="6"/>
    <col width="11.6640625" customWidth="1" style="584" min="7" max="7"/>
    <col width="11.6640625" customWidth="1" style="583" min="8" max="8"/>
    <col width="11.6640625" customWidth="1" style="584" min="9" max="9"/>
    <col width="11.6640625" customWidth="1" style="583" min="10" max="10"/>
    <col width="11.6640625" customWidth="1" style="584" min="11" max="11"/>
    <col width="11.6640625" customWidth="1" style="583" min="12" max="12"/>
    <col width="11.6640625" customWidth="1" style="584" min="13" max="13"/>
    <col width="11.6640625" customWidth="1" style="583" min="14" max="14"/>
    <col width="11.6640625" customWidth="1" style="584" min="15" max="15"/>
    <col width="11.6640625" customWidth="1" style="583" min="16" max="17"/>
    <col width="12.44140625" customWidth="1" style="585" min="18" max="18"/>
    <col width="13.5546875" customWidth="1" style="585" min="19" max="19"/>
    <col width="13.5546875" customWidth="1" style="586" min="20" max="20"/>
    <col width="8.6640625" customWidth="1" style="583" min="21" max="21"/>
  </cols>
  <sheetData>
    <row r="1" ht="14.4" customHeight="1" s="584">
      <c r="A1" s="582" t="inlineStr">
        <is>
          <t>Baseline Year</t>
        </is>
      </c>
      <c r="Z1" s="5" t="n"/>
      <c r="AA1" s="5" t="n"/>
      <c r="AB1" s="5" t="n"/>
      <c r="AC1" s="5" t="n"/>
    </row>
    <row r="2" ht="14.4" customHeight="1" s="584">
      <c r="Z2" s="5" t="n"/>
      <c r="AA2" s="5" t="n"/>
      <c r="AB2" s="5" t="n"/>
      <c r="AC2" s="5" t="n"/>
    </row>
    <row r="3" ht="14.4" customHeight="1" s="584">
      <c r="Z3" s="5" t="n"/>
      <c r="AA3" s="5" t="n"/>
      <c r="AB3" s="5" t="n"/>
      <c r="AC3" s="5" t="n"/>
    </row>
    <row r="4" ht="14.7" customHeight="1" s="584" thickBot="1">
      <c r="Z4" s="5" t="n"/>
      <c r="AA4" s="5" t="n"/>
      <c r="AB4" s="5" t="n"/>
      <c r="AC4" s="5" t="n"/>
    </row>
    <row r="5" ht="18.6" customHeight="1" s="584" thickBot="1">
      <c r="B5" s="587" t="inlineStr">
        <is>
          <t>Group 1</t>
        </is>
      </c>
      <c r="C5" s="575" t="n"/>
      <c r="D5" s="575" t="n"/>
      <c r="E5" s="575" t="n"/>
      <c r="F5" s="575" t="n"/>
      <c r="G5" s="575" t="n"/>
      <c r="H5" s="575" t="n"/>
      <c r="I5" s="575" t="n"/>
      <c r="J5" s="575" t="n"/>
      <c r="K5" s="575" t="n"/>
      <c r="L5" s="575" t="n"/>
      <c r="M5" s="577" t="n"/>
      <c r="N5" s="588" t="inlineStr">
        <is>
          <t>Group 2</t>
        </is>
      </c>
      <c r="O5" s="575" t="n"/>
      <c r="P5" s="575" t="n"/>
      <c r="Q5" s="575" t="n"/>
      <c r="R5" s="575" t="n"/>
      <c r="S5" s="577" t="n"/>
      <c r="T5" s="589" t="inlineStr">
        <is>
          <t>Group 3</t>
        </is>
      </c>
      <c r="U5" s="575" t="n"/>
      <c r="V5" s="575" t="n"/>
      <c r="W5" s="575" t="n"/>
      <c r="X5" s="575" t="n"/>
      <c r="Y5" s="577" t="n"/>
      <c r="AB5" s="5" t="n"/>
      <c r="AC5" s="5" t="n"/>
    </row>
    <row r="6" ht="17.1" customHeight="1" s="584" thickBot="1">
      <c r="A6" s="580" t="n"/>
      <c r="B6" s="570" t="inlineStr">
        <is>
          <t>Box Trucks</t>
        </is>
      </c>
      <c r="C6" s="571" t="n"/>
      <c r="D6" s="570" t="inlineStr">
        <is>
          <t>Vans</t>
        </is>
      </c>
      <c r="E6" s="571" t="n"/>
      <c r="F6" s="570" t="inlineStr">
        <is>
          <t>Two-Axle Buses</t>
        </is>
      </c>
      <c r="G6" s="571" t="n"/>
      <c r="H6" s="570" t="inlineStr">
        <is>
          <t>Yard Truck</t>
        </is>
      </c>
      <c r="I6" s="571" t="n"/>
      <c r="J6" s="570" t="inlineStr">
        <is>
          <t>Light Duty Package Delivery Vehicle</t>
        </is>
      </c>
      <c r="K6" s="571" t="n"/>
      <c r="L6" s="570" t="inlineStr">
        <is>
          <t>Other Light Duty</t>
        </is>
      </c>
      <c r="M6" s="571" t="n"/>
      <c r="N6" s="568" t="inlineStr">
        <is>
          <t>Work Trucks</t>
        </is>
      </c>
      <c r="O6" s="569" t="n"/>
      <c r="P6" s="568" t="inlineStr">
        <is>
          <t>Day Cab Tractors</t>
        </is>
      </c>
      <c r="Q6" s="569" t="n"/>
      <c r="R6" s="568" t="inlineStr">
        <is>
          <t>Three-Axle Buses</t>
        </is>
      </c>
      <c r="S6" s="569" t="n"/>
      <c r="T6" s="570" t="inlineStr">
        <is>
          <t>Sleeper Cab</t>
        </is>
      </c>
      <c r="U6" s="571" t="n"/>
      <c r="V6" s="570" t="inlineStr">
        <is>
          <t>Specialty Vehciles</t>
        </is>
      </c>
      <c r="W6" s="571" t="n"/>
      <c r="X6" s="570" t="inlineStr">
        <is>
          <t>Other</t>
        </is>
      </c>
      <c r="Y6" s="571" t="n"/>
      <c r="Z6" s="583" t="n"/>
      <c r="AA6" s="583" t="n"/>
      <c r="AB6" s="5" t="n"/>
      <c r="AC6" s="5" t="n"/>
    </row>
    <row r="7" ht="28.2" customHeight="1" s="584" thickBot="1">
      <c r="A7" s="581" t="n"/>
      <c r="B7" s="572" t="inlineStr">
        <is>
          <t># of Vehicles</t>
        </is>
      </c>
      <c r="C7" s="573" t="n"/>
      <c r="D7" s="572" t="inlineStr">
        <is>
          <t># of Vehicles</t>
        </is>
      </c>
      <c r="E7" s="573" t="n"/>
      <c r="F7" s="572" t="inlineStr">
        <is>
          <t># of Vehicles</t>
        </is>
      </c>
      <c r="G7" s="573" t="n"/>
      <c r="H7" s="572" t="inlineStr">
        <is>
          <t># of Vehicles</t>
        </is>
      </c>
      <c r="I7" s="573" t="n"/>
      <c r="J7" s="572" t="inlineStr">
        <is>
          <t># of Vehicles</t>
        </is>
      </c>
      <c r="K7" s="573" t="n"/>
      <c r="L7" s="572" t="inlineStr">
        <is>
          <t># of Vehicles</t>
        </is>
      </c>
      <c r="M7" s="573" t="n"/>
      <c r="N7" s="572" t="inlineStr">
        <is>
          <t># of Vehicles</t>
        </is>
      </c>
      <c r="O7" s="573" t="n"/>
      <c r="P7" s="572" t="inlineStr">
        <is>
          <t># of Vehicles</t>
        </is>
      </c>
      <c r="Q7" s="573" t="n"/>
      <c r="R7" s="572" t="inlineStr">
        <is>
          <t># of Vehicles</t>
        </is>
      </c>
      <c r="S7" s="573" t="n"/>
      <c r="T7" s="572" t="inlineStr">
        <is>
          <t># of Vehicles</t>
        </is>
      </c>
      <c r="U7" s="573" t="n"/>
      <c r="V7" s="572" t="inlineStr">
        <is>
          <t># of Vehicles</t>
        </is>
      </c>
      <c r="W7" s="573" t="n"/>
      <c r="X7" s="572" t="inlineStr">
        <is>
          <t># of Vehicles</t>
        </is>
      </c>
      <c r="Y7" s="573" t="n"/>
      <c r="Z7" s="583" t="n"/>
      <c r="AA7" s="14" t="inlineStr">
        <is>
          <t>Total # of Vehicles</t>
        </is>
      </c>
      <c r="AB7" s="5" t="n"/>
      <c r="AC7" s="5" t="n"/>
    </row>
    <row r="8" ht="28.2" customHeight="1" s="584" thickBot="1">
      <c r="A8" s="15" t="inlineStr">
        <is>
          <t>ZEV Vehicles
All model years</t>
        </is>
      </c>
      <c r="B8" s="592">
        <f>Sheet1!D1</f>
        <v/>
      </c>
      <c r="C8" s="593" t="n"/>
      <c r="D8" s="592">
        <f>Sheet1!D2</f>
        <v/>
      </c>
      <c r="E8" s="593" t="n"/>
      <c r="F8" s="592">
        <f>Sheet1!D3</f>
        <v/>
      </c>
      <c r="G8" s="593" t="n"/>
      <c r="H8" s="592">
        <f>Sheet1!D4</f>
        <v/>
      </c>
      <c r="I8" s="593" t="n"/>
      <c r="J8" s="592">
        <f>Sheet1!D5</f>
        <v/>
      </c>
      <c r="K8" s="593" t="n"/>
      <c r="L8" s="592">
        <f>Sheet1!D6</f>
        <v/>
      </c>
      <c r="M8" s="593" t="n"/>
      <c r="N8" s="590">
        <f>Sheet1!D7</f>
        <v/>
      </c>
      <c r="O8" s="591" t="n"/>
      <c r="P8" s="590">
        <f>Sheet1!D8</f>
        <v/>
      </c>
      <c r="Q8" s="591" t="n"/>
      <c r="R8" s="590">
        <f>Sheet1!D9</f>
        <v/>
      </c>
      <c r="S8" s="591" t="n"/>
      <c r="T8" s="592">
        <f>Sheet1!D10</f>
        <v/>
      </c>
      <c r="U8" s="593" t="n"/>
      <c r="V8" s="592">
        <f>Sheet1!D11</f>
        <v/>
      </c>
      <c r="W8" s="593" t="n"/>
      <c r="X8" s="592">
        <f>Sheet1!D12</f>
        <v/>
      </c>
      <c r="Y8" s="593" t="n"/>
      <c r="Z8" s="583" t="n"/>
      <c r="AA8" s="16">
        <f>SUM(B8:Y8)</f>
        <v/>
      </c>
      <c r="AB8" s="5" t="n"/>
      <c r="AC8" s="5" t="n"/>
    </row>
    <row r="9">
      <c r="A9" s="207" t="inlineStr">
        <is>
          <t>Vehicles on order</t>
        </is>
      </c>
      <c r="B9" s="578">
        <f>Sheet1!E1</f>
        <v/>
      </c>
      <c r="C9" s="579" t="n"/>
      <c r="D9" s="566">
        <f>Sheet1!E2</f>
        <v/>
      </c>
      <c r="E9" s="567" t="n"/>
      <c r="F9" s="566">
        <f>Sheet1!E3</f>
        <v/>
      </c>
      <c r="G9" s="567" t="n"/>
      <c r="H9" s="566">
        <f>Sheet1!E4</f>
        <v/>
      </c>
      <c r="I9" s="567" t="n"/>
      <c r="J9" s="566">
        <f>Sheet1!E5</f>
        <v/>
      </c>
      <c r="K9" s="567" t="n"/>
      <c r="L9" s="566">
        <f>Sheet1!E6</f>
        <v/>
      </c>
      <c r="M9" s="567" t="n"/>
      <c r="N9" s="566">
        <f>Sheet1!E7</f>
        <v/>
      </c>
      <c r="O9" s="567" t="n"/>
      <c r="P9" s="566">
        <f>Sheet1!E8</f>
        <v/>
      </c>
      <c r="Q9" s="567" t="n"/>
      <c r="R9" s="566">
        <f>Sheet1!E9</f>
        <v/>
      </c>
      <c r="S9" s="567" t="n"/>
      <c r="T9" s="566">
        <f>Sheet1!E10</f>
        <v/>
      </c>
      <c r="U9" s="567" t="n"/>
      <c r="V9" s="566">
        <f>Sheet1!E11</f>
        <v/>
      </c>
      <c r="W9" s="567" t="n"/>
      <c r="X9" s="566">
        <f>Sheet1!E12</f>
        <v/>
      </c>
      <c r="Y9" s="567" t="n"/>
      <c r="Z9" s="583" t="n"/>
      <c r="AA9" s="206">
        <f>SUM(B9:Y9)</f>
        <v/>
      </c>
      <c r="AB9" s="5" t="n"/>
      <c r="AC9" s="5" t="n"/>
    </row>
    <row r="10" ht="18.6" customHeight="1" s="584" thickBot="1">
      <c r="AB10" s="5" t="n"/>
      <c r="AC10" s="5" t="n"/>
    </row>
    <row r="11" ht="18.6" customHeight="1" s="584" thickBot="1">
      <c r="B11" s="587" t="inlineStr">
        <is>
          <t>Group 1</t>
        </is>
      </c>
      <c r="C11" s="575" t="n"/>
      <c r="D11" s="575" t="n"/>
      <c r="E11" s="575" t="n"/>
      <c r="F11" s="575" t="n"/>
      <c r="G11" s="575" t="n"/>
      <c r="H11" s="575" t="n"/>
      <c r="I11" s="575" t="n"/>
      <c r="J11" s="575" t="n"/>
      <c r="K11" s="575" t="n"/>
      <c r="L11" s="575" t="n"/>
      <c r="M11" s="577" t="n"/>
      <c r="N11" s="588" t="inlineStr">
        <is>
          <t>Group 2</t>
        </is>
      </c>
      <c r="O11" s="575" t="n"/>
      <c r="P11" s="575" t="n"/>
      <c r="Q11" s="575" t="n"/>
      <c r="R11" s="575" t="n"/>
      <c r="S11" s="577" t="n"/>
      <c r="T11" s="589" t="inlineStr">
        <is>
          <t>Group 3</t>
        </is>
      </c>
      <c r="U11" s="575" t="n"/>
      <c r="V11" s="575" t="n"/>
      <c r="W11" s="575" t="n"/>
      <c r="X11" s="575" t="n"/>
      <c r="Y11" s="577" t="n"/>
      <c r="AB11" s="5" t="n"/>
      <c r="AC11" s="5" t="n"/>
    </row>
    <row r="12" ht="17.1" customHeight="1" s="584" thickBot="1">
      <c r="A12" s="580" t="n"/>
      <c r="B12" s="570" t="inlineStr">
        <is>
          <t>Box Trucks</t>
        </is>
      </c>
      <c r="C12" s="571" t="n"/>
      <c r="D12" s="570" t="inlineStr">
        <is>
          <t>Vans</t>
        </is>
      </c>
      <c r="E12" s="571" t="n"/>
      <c r="F12" s="570" t="inlineStr">
        <is>
          <t>Two-Axle Buses</t>
        </is>
      </c>
      <c r="G12" s="571" t="n"/>
      <c r="H12" s="570" t="inlineStr">
        <is>
          <t>Yard Truck</t>
        </is>
      </c>
      <c r="I12" s="571" t="n"/>
      <c r="J12" s="570" t="inlineStr">
        <is>
          <t>Light Duty Package Delivery Vehicle</t>
        </is>
      </c>
      <c r="K12" s="571" t="n"/>
      <c r="L12" s="570" t="inlineStr">
        <is>
          <t>Other Light Duty</t>
        </is>
      </c>
      <c r="M12" s="571" t="n"/>
      <c r="N12" s="568" t="inlineStr">
        <is>
          <t>Work Trucks</t>
        </is>
      </c>
      <c r="O12" s="569" t="n"/>
      <c r="P12" s="568" t="inlineStr">
        <is>
          <t>Day Cab Tractors</t>
        </is>
      </c>
      <c r="Q12" s="569" t="n"/>
      <c r="R12" s="568" t="inlineStr">
        <is>
          <t>Three-Axle Buses</t>
        </is>
      </c>
      <c r="S12" s="569" t="n"/>
      <c r="T12" s="570" t="inlineStr">
        <is>
          <t>Sleeper Cab</t>
        </is>
      </c>
      <c r="U12" s="571" t="n"/>
      <c r="V12" s="570" t="inlineStr">
        <is>
          <t>Specialty Vehciles</t>
        </is>
      </c>
      <c r="W12" s="571" t="n"/>
      <c r="X12" s="570" t="inlineStr">
        <is>
          <t>Other</t>
        </is>
      </c>
      <c r="Y12" s="571" t="n"/>
      <c r="Z12" s="583" t="n"/>
      <c r="AA12" s="583" t="n"/>
      <c r="AB12" s="5" t="n"/>
      <c r="AC12" s="5" t="n"/>
    </row>
    <row r="13" ht="28.2" customHeight="1" s="584" thickBot="1">
      <c r="A13" s="581" t="n"/>
      <c r="B13" s="572" t="inlineStr">
        <is>
          <t># of Vehicles</t>
        </is>
      </c>
      <c r="C13" s="573" t="n"/>
      <c r="D13" s="572" t="inlineStr">
        <is>
          <t># of Vehicles</t>
        </is>
      </c>
      <c r="E13" s="573" t="n"/>
      <c r="F13" s="572" t="inlineStr">
        <is>
          <t># of Vehicles</t>
        </is>
      </c>
      <c r="G13" s="573" t="n"/>
      <c r="H13" s="572" t="inlineStr">
        <is>
          <t># of Vehicles</t>
        </is>
      </c>
      <c r="I13" s="573" t="n"/>
      <c r="J13" s="572" t="inlineStr">
        <is>
          <t># of Vehicles</t>
        </is>
      </c>
      <c r="K13" s="573" t="n"/>
      <c r="L13" s="572" t="inlineStr">
        <is>
          <t># of Vehicles</t>
        </is>
      </c>
      <c r="M13" s="573" t="n"/>
      <c r="N13" s="572" t="inlineStr">
        <is>
          <t># of Vehicles</t>
        </is>
      </c>
      <c r="O13" s="573" t="n"/>
      <c r="P13" s="572" t="inlineStr">
        <is>
          <t># of Vehicles</t>
        </is>
      </c>
      <c r="Q13" s="573" t="n"/>
      <c r="R13" s="572" t="inlineStr">
        <is>
          <t># of Vehicles</t>
        </is>
      </c>
      <c r="S13" s="573" t="n"/>
      <c r="T13" s="572" t="inlineStr">
        <is>
          <t># of Vehicles</t>
        </is>
      </c>
      <c r="U13" s="573" t="n"/>
      <c r="V13" s="572" t="inlineStr">
        <is>
          <t># of Vehicles</t>
        </is>
      </c>
      <c r="W13" s="573" t="n"/>
      <c r="X13" s="572" t="inlineStr">
        <is>
          <t># of Vehicles</t>
        </is>
      </c>
      <c r="Y13" s="573" t="n"/>
      <c r="Z13" s="583" t="n"/>
      <c r="AA13" s="14" t="inlineStr">
        <is>
          <t>Total # of Vehicles</t>
        </is>
      </c>
      <c r="AB13" s="5" t="n"/>
      <c r="AC13" s="5" t="n"/>
    </row>
    <row r="14" ht="28.2" customHeight="1" s="584" thickBot="1">
      <c r="A14" s="15" t="inlineStr">
        <is>
          <t>Non ZEV Vehicles
All model years</t>
        </is>
      </c>
      <c r="B14" s="592">
        <f>Sheet1!D13</f>
        <v/>
      </c>
      <c r="C14" s="593" t="n"/>
      <c r="D14" s="592">
        <f>Sheet1!D14</f>
        <v/>
      </c>
      <c r="E14" s="593" t="n"/>
      <c r="F14" s="592">
        <f>Sheet1!D15</f>
        <v/>
      </c>
      <c r="G14" s="593" t="n"/>
      <c r="H14" s="592">
        <f>Sheet1!D16</f>
        <v/>
      </c>
      <c r="I14" s="593" t="n"/>
      <c r="J14" s="592">
        <f>Sheet1!D17</f>
        <v/>
      </c>
      <c r="K14" s="593" t="n"/>
      <c r="L14" s="592">
        <f>Sheet1!D18</f>
        <v/>
      </c>
      <c r="M14" s="593" t="n"/>
      <c r="N14" s="590">
        <f>Sheet1!D19</f>
        <v/>
      </c>
      <c r="O14" s="591" t="n"/>
      <c r="P14" s="590">
        <f>Sheet1!D20</f>
        <v/>
      </c>
      <c r="Q14" s="591" t="n"/>
      <c r="R14" s="590">
        <f>Sheet1!D21</f>
        <v/>
      </c>
      <c r="S14" s="591" t="n"/>
      <c r="T14" s="592">
        <f>Sheet1!D22</f>
        <v/>
      </c>
      <c r="U14" s="593" t="n"/>
      <c r="V14" s="592">
        <f>Sheet1!D23</f>
        <v/>
      </c>
      <c r="W14" s="593" t="n"/>
      <c r="X14" s="592">
        <f>Sheet1!D24</f>
        <v/>
      </c>
      <c r="Y14" s="593" t="n"/>
      <c r="Z14" s="583" t="n"/>
      <c r="AA14" s="16">
        <f>SUM(B14:Y14)</f>
        <v/>
      </c>
      <c r="AB14" s="5" t="n"/>
      <c r="AC14" s="5" t="n"/>
    </row>
    <row r="15">
      <c r="A15" s="207" t="inlineStr">
        <is>
          <t>Vehicles on order</t>
        </is>
      </c>
      <c r="B15" s="578">
        <f>Sheet1!E13</f>
        <v/>
      </c>
      <c r="C15" s="579" t="n"/>
      <c r="D15" s="566">
        <f>Sheet1!E14</f>
        <v/>
      </c>
      <c r="E15" s="567" t="n"/>
      <c r="F15" s="566">
        <f>Sheet1!E15</f>
        <v/>
      </c>
      <c r="G15" s="567" t="n"/>
      <c r="H15" s="566">
        <f>Sheet1!E16</f>
        <v/>
      </c>
      <c r="I15" s="567" t="n"/>
      <c r="J15" s="566">
        <f>Sheet1!E17</f>
        <v/>
      </c>
      <c r="K15" s="567" t="n"/>
      <c r="L15" s="566">
        <f>Sheet1!E18</f>
        <v/>
      </c>
      <c r="M15" s="567" t="n"/>
      <c r="N15" s="566">
        <f>Sheet1!E19</f>
        <v/>
      </c>
      <c r="O15" s="567" t="n"/>
      <c r="P15" s="566">
        <f>Sheet1!E20</f>
        <v/>
      </c>
      <c r="Q15" s="567" t="n"/>
      <c r="R15" s="566">
        <f>Sheet1!E21</f>
        <v/>
      </c>
      <c r="S15" s="567" t="n"/>
      <c r="T15" s="566">
        <f>Sheet1!E22</f>
        <v/>
      </c>
      <c r="U15" s="567" t="n"/>
      <c r="V15" s="566">
        <f>Sheet1!E23</f>
        <v/>
      </c>
      <c r="W15" s="567" t="n"/>
      <c r="X15" s="566">
        <f>Sheet1!E24</f>
        <v/>
      </c>
      <c r="Y15" s="567" t="n"/>
      <c r="Z15" s="583"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4">
      <c r="A18" s="582" t="inlineStr">
        <is>
          <t>Reporting Year</t>
        </is>
      </c>
      <c r="Z18" s="5" t="n"/>
      <c r="AA18" s="5" t="n"/>
      <c r="AB18" s="5" t="n"/>
      <c r="AC18" s="5" t="n"/>
    </row>
    <row r="19" ht="14.4" customHeight="1" s="584">
      <c r="Z19" s="5" t="n"/>
      <c r="AA19" s="5" t="n"/>
      <c r="AB19" s="5" t="n"/>
      <c r="AC19" s="5" t="n"/>
    </row>
    <row r="20" ht="14.4" customHeight="1" s="584">
      <c r="Z20" s="5" t="n"/>
      <c r="AA20" s="5" t="n"/>
      <c r="AB20" s="5" t="n"/>
      <c r="AC20" s="5" t="n"/>
    </row>
    <row r="21" ht="14.4" customHeight="1" s="584">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84"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84" thickBot="1">
      <c r="B24" s="587" t="inlineStr">
        <is>
          <t>Group 1</t>
        </is>
      </c>
      <c r="C24" s="575" t="n"/>
      <c r="D24" s="575" t="n"/>
      <c r="E24" s="575" t="n"/>
      <c r="F24" s="575" t="n"/>
      <c r="G24" s="575" t="n"/>
      <c r="H24" s="575" t="n"/>
      <c r="I24" s="575" t="n"/>
      <c r="J24" s="575" t="n"/>
      <c r="K24" s="575" t="n"/>
      <c r="L24" s="575" t="n"/>
      <c r="M24" s="577" t="n"/>
      <c r="N24" s="588" t="inlineStr">
        <is>
          <t>Group 2</t>
        </is>
      </c>
      <c r="O24" s="575" t="n"/>
      <c r="P24" s="575" t="n"/>
      <c r="Q24" s="575" t="n"/>
      <c r="R24" s="575" t="n"/>
      <c r="S24" s="577" t="n"/>
      <c r="T24" s="589" t="inlineStr">
        <is>
          <t>Group 3</t>
        </is>
      </c>
      <c r="U24" s="575" t="n"/>
      <c r="V24" s="575" t="n"/>
      <c r="W24" s="575" t="n"/>
      <c r="X24" s="575" t="n"/>
      <c r="Y24" s="577" t="n"/>
      <c r="AB24" s="5" t="n"/>
      <c r="AC24" s="5" t="n"/>
    </row>
    <row r="25" ht="17.1" customHeight="1" s="584" thickBot="1">
      <c r="A25" s="580" t="n"/>
      <c r="B25" s="570" t="inlineStr">
        <is>
          <t>Box Trucks</t>
        </is>
      </c>
      <c r="C25" s="571" t="n"/>
      <c r="D25" s="570" t="inlineStr">
        <is>
          <t>Vans</t>
        </is>
      </c>
      <c r="E25" s="571" t="n"/>
      <c r="F25" s="570" t="inlineStr">
        <is>
          <t>Two-Axle Buses</t>
        </is>
      </c>
      <c r="G25" s="571" t="n"/>
      <c r="H25" s="570" t="inlineStr">
        <is>
          <t>Yard Truck</t>
        </is>
      </c>
      <c r="I25" s="571" t="n"/>
      <c r="J25" s="570" t="inlineStr">
        <is>
          <t>Light Duty Package Delivery Vehicle</t>
        </is>
      </c>
      <c r="K25" s="571" t="n"/>
      <c r="L25" s="570" t="inlineStr">
        <is>
          <t>Other Light Duty</t>
        </is>
      </c>
      <c r="M25" s="571" t="n"/>
      <c r="N25" s="568" t="inlineStr">
        <is>
          <t>Work Trucks</t>
        </is>
      </c>
      <c r="O25" s="569" t="n"/>
      <c r="P25" s="568" t="inlineStr">
        <is>
          <t>Day Cab Tractors</t>
        </is>
      </c>
      <c r="Q25" s="569" t="n"/>
      <c r="R25" s="568" t="inlineStr">
        <is>
          <t>Three-Axle Buses</t>
        </is>
      </c>
      <c r="S25" s="569" t="n"/>
      <c r="T25" s="570" t="inlineStr">
        <is>
          <t>Sleeper Cab</t>
        </is>
      </c>
      <c r="U25" s="571" t="n"/>
      <c r="V25" s="570" t="inlineStr">
        <is>
          <t>Specialty Vehciles</t>
        </is>
      </c>
      <c r="W25" s="571" t="n"/>
      <c r="X25" s="570" t="inlineStr">
        <is>
          <t>Other</t>
        </is>
      </c>
      <c r="Y25" s="571" t="n"/>
      <c r="Z25" s="583" t="n"/>
      <c r="AA25" s="583" t="n"/>
      <c r="AB25" s="5" t="n"/>
      <c r="AC25" s="5" t="n"/>
    </row>
    <row r="26" ht="28.2" customHeight="1" s="584" thickBot="1">
      <c r="A26" s="581" t="n"/>
      <c r="B26" s="572" t="inlineStr">
        <is>
          <t># of Vehicles</t>
        </is>
      </c>
      <c r="C26" s="573" t="n"/>
      <c r="D26" s="572" t="inlineStr">
        <is>
          <t># of Vehicles</t>
        </is>
      </c>
      <c r="E26" s="573" t="n"/>
      <c r="F26" s="572" t="inlineStr">
        <is>
          <t># of Vehicles</t>
        </is>
      </c>
      <c r="G26" s="573" t="n"/>
      <c r="H26" s="572" t="inlineStr">
        <is>
          <t># of Vehicles</t>
        </is>
      </c>
      <c r="I26" s="573" t="n"/>
      <c r="J26" s="572" t="inlineStr">
        <is>
          <t># of Vehicles</t>
        </is>
      </c>
      <c r="K26" s="573" t="n"/>
      <c r="L26" s="572" t="inlineStr">
        <is>
          <t># of Vehicles</t>
        </is>
      </c>
      <c r="M26" s="573" t="n"/>
      <c r="N26" s="572" t="inlineStr">
        <is>
          <t># of Vehicles</t>
        </is>
      </c>
      <c r="O26" s="573" t="n"/>
      <c r="P26" s="572" t="inlineStr">
        <is>
          <t># of Vehicles</t>
        </is>
      </c>
      <c r="Q26" s="573" t="n"/>
      <c r="R26" s="572" t="inlineStr">
        <is>
          <t># of Vehicles</t>
        </is>
      </c>
      <c r="S26" s="573" t="n"/>
      <c r="T26" s="572" t="inlineStr">
        <is>
          <t># of Vehicles</t>
        </is>
      </c>
      <c r="U26" s="573" t="n"/>
      <c r="V26" s="572" t="inlineStr">
        <is>
          <t># of Vehicles</t>
        </is>
      </c>
      <c r="W26" s="573" t="n"/>
      <c r="X26" s="572" t="inlineStr">
        <is>
          <t># of Vehicles</t>
        </is>
      </c>
      <c r="Y26" s="573" t="n"/>
      <c r="Z26" s="583" t="n"/>
      <c r="AA26" s="14" t="inlineStr">
        <is>
          <t>Total # of Vehicles</t>
        </is>
      </c>
      <c r="AB26" s="5" t="n"/>
      <c r="AC26" s="5" t="n"/>
    </row>
    <row r="27" ht="28.2" customHeight="1" s="584" thickBot="1">
      <c r="A27" s="15" t="inlineStr">
        <is>
          <t>ZEV Vehicles
All model years</t>
        </is>
      </c>
      <c r="B27" s="576">
        <f>Sheet1!D25</f>
        <v/>
      </c>
      <c r="C27" s="577" t="n"/>
      <c r="D27" s="576">
        <f>Sheet1!D26</f>
        <v/>
      </c>
      <c r="E27" s="577" t="n"/>
      <c r="F27" s="576">
        <f>Sheet1!D27</f>
        <v/>
      </c>
      <c r="G27" s="577" t="n"/>
      <c r="H27" s="576">
        <f>Sheet1!D28</f>
        <v/>
      </c>
      <c r="I27" s="577" t="n"/>
      <c r="J27" s="576">
        <f>Sheet1!D29</f>
        <v/>
      </c>
      <c r="K27" s="577" t="n"/>
      <c r="L27" s="576">
        <f>Sheet1!D30</f>
        <v/>
      </c>
      <c r="M27" s="577" t="n"/>
      <c r="N27" s="574">
        <f>Sheet1!D31</f>
        <v/>
      </c>
      <c r="O27" s="575" t="n"/>
      <c r="P27" s="574">
        <f>Sheet1!D32</f>
        <v/>
      </c>
      <c r="Q27" s="575" t="n"/>
      <c r="R27" s="574">
        <f>Sheet1!D33</f>
        <v/>
      </c>
      <c r="S27" s="575" t="n"/>
      <c r="T27" s="576">
        <f>Sheet1!D34</f>
        <v/>
      </c>
      <c r="U27" s="577" t="n"/>
      <c r="V27" s="576">
        <f>Sheet1!D35</f>
        <v/>
      </c>
      <c r="W27" s="577" t="n"/>
      <c r="X27" s="576">
        <f>Sheet1!D36</f>
        <v/>
      </c>
      <c r="Y27" s="577" t="n"/>
      <c r="Z27" s="583" t="n"/>
      <c r="AA27" s="16">
        <f>SUM(B27:Y27)</f>
        <v/>
      </c>
      <c r="AB27" s="5" t="n"/>
      <c r="AC27" s="5" t="n"/>
    </row>
    <row r="28">
      <c r="A28" s="207" t="inlineStr">
        <is>
          <t>Vehicles on order</t>
        </is>
      </c>
      <c r="B28" s="578">
        <f>Sheet1!E25</f>
        <v/>
      </c>
      <c r="C28" s="579" t="n"/>
      <c r="D28" s="578">
        <f>Sheet1!E26</f>
        <v/>
      </c>
      <c r="E28" s="579" t="n"/>
      <c r="F28" s="594">
        <f>Sheet1!E27</f>
        <v/>
      </c>
      <c r="G28" s="579" t="n"/>
      <c r="H28" s="566">
        <f>Sheet1!E28</f>
        <v/>
      </c>
      <c r="I28" s="567" t="n"/>
      <c r="J28" s="566">
        <f>Sheet1!E29</f>
        <v/>
      </c>
      <c r="K28" s="567" t="n"/>
      <c r="L28" s="566">
        <f>Sheet1!E30</f>
        <v/>
      </c>
      <c r="M28" s="567" t="n"/>
      <c r="N28" s="566">
        <f>Sheet1!E31</f>
        <v/>
      </c>
      <c r="O28" s="567" t="n"/>
      <c r="P28" s="566">
        <f>Sheet1!E32</f>
        <v/>
      </c>
      <c r="Q28" s="567" t="n"/>
      <c r="R28" s="566">
        <f>Sheet1!E33</f>
        <v/>
      </c>
      <c r="S28" s="567" t="n"/>
      <c r="T28" s="566">
        <f>Sheet1!E34</f>
        <v/>
      </c>
      <c r="U28" s="567" t="n"/>
      <c r="V28" s="566">
        <f>Sheet1!E35</f>
        <v/>
      </c>
      <c r="W28" s="567" t="n"/>
      <c r="X28" s="566">
        <f>Sheet1!E36</f>
        <v/>
      </c>
      <c r="Y28" s="567" t="n"/>
      <c r="Z28" s="583" t="n"/>
      <c r="AA28" s="206">
        <f>SUM(B28:Y28)</f>
        <v/>
      </c>
      <c r="AB28" s="5" t="n"/>
      <c r="AC28" s="5" t="n"/>
    </row>
    <row r="29" ht="18.6" customHeight="1" s="584" thickBot="1">
      <c r="AB29" s="5" t="n"/>
      <c r="AC29" s="5" t="n"/>
    </row>
    <row r="30" ht="18.6" customHeight="1" s="584" thickBot="1">
      <c r="B30" s="587" t="inlineStr">
        <is>
          <t>Group 1</t>
        </is>
      </c>
      <c r="C30" s="575" t="n"/>
      <c r="D30" s="575" t="n"/>
      <c r="E30" s="575" t="n"/>
      <c r="F30" s="575" t="n"/>
      <c r="G30" s="575" t="n"/>
      <c r="H30" s="575" t="n"/>
      <c r="I30" s="575" t="n"/>
      <c r="J30" s="575" t="n"/>
      <c r="K30" s="575" t="n"/>
      <c r="L30" s="575" t="n"/>
      <c r="M30" s="577" t="n"/>
      <c r="N30" s="588" t="inlineStr">
        <is>
          <t>Group 2</t>
        </is>
      </c>
      <c r="O30" s="575" t="n"/>
      <c r="P30" s="575" t="n"/>
      <c r="Q30" s="575" t="n"/>
      <c r="R30" s="575" t="n"/>
      <c r="S30" s="577" t="n"/>
      <c r="T30" s="589" t="inlineStr">
        <is>
          <t>Group 3</t>
        </is>
      </c>
      <c r="U30" s="575" t="n"/>
      <c r="V30" s="575" t="n"/>
      <c r="W30" s="575" t="n"/>
      <c r="X30" s="575" t="n"/>
      <c r="Y30" s="577" t="n"/>
      <c r="AB30" s="5" t="n"/>
      <c r="AC30" s="5" t="n"/>
    </row>
    <row r="31" ht="17.1" customHeight="1" s="584" thickBot="1">
      <c r="A31" s="580" t="n"/>
      <c r="B31" s="570" t="inlineStr">
        <is>
          <t>Box Trucks</t>
        </is>
      </c>
      <c r="C31" s="571" t="n"/>
      <c r="D31" s="570" t="inlineStr">
        <is>
          <t>Vans</t>
        </is>
      </c>
      <c r="E31" s="571" t="n"/>
      <c r="F31" s="570" t="inlineStr">
        <is>
          <t>Two-Axle Buses</t>
        </is>
      </c>
      <c r="G31" s="571" t="n"/>
      <c r="H31" s="570" t="inlineStr">
        <is>
          <t>Yard Truck</t>
        </is>
      </c>
      <c r="I31" s="571" t="n"/>
      <c r="J31" s="570" t="inlineStr">
        <is>
          <t>Light Duty Package Delivery Vehicle</t>
        </is>
      </c>
      <c r="K31" s="571" t="n"/>
      <c r="L31" s="570" t="inlineStr">
        <is>
          <t>Other Light Duty</t>
        </is>
      </c>
      <c r="M31" s="571" t="n"/>
      <c r="N31" s="568" t="inlineStr">
        <is>
          <t>Work Trucks</t>
        </is>
      </c>
      <c r="O31" s="569" t="n"/>
      <c r="P31" s="568" t="inlineStr">
        <is>
          <t>Day Cab Tractors</t>
        </is>
      </c>
      <c r="Q31" s="569" t="n"/>
      <c r="R31" s="568" t="inlineStr">
        <is>
          <t>Three-Axle Buses</t>
        </is>
      </c>
      <c r="S31" s="569" t="n"/>
      <c r="T31" s="570" t="inlineStr">
        <is>
          <t>Sleeper Cab</t>
        </is>
      </c>
      <c r="U31" s="571" t="n"/>
      <c r="V31" s="570" t="inlineStr">
        <is>
          <t>Specialty Vehciles</t>
        </is>
      </c>
      <c r="W31" s="571" t="n"/>
      <c r="X31" s="570" t="inlineStr">
        <is>
          <t>Other</t>
        </is>
      </c>
      <c r="Y31" s="571" t="n"/>
      <c r="Z31" s="583" t="n"/>
      <c r="AA31" s="583" t="n"/>
      <c r="AB31" s="5" t="n"/>
      <c r="AC31" s="5" t="n"/>
    </row>
    <row r="32" ht="28.2" customHeight="1" s="584" thickBot="1">
      <c r="A32" s="581" t="n"/>
      <c r="B32" s="572" t="inlineStr">
        <is>
          <t># of Vehicles</t>
        </is>
      </c>
      <c r="C32" s="573" t="n"/>
      <c r="D32" s="572" t="inlineStr">
        <is>
          <t># of Vehicles</t>
        </is>
      </c>
      <c r="E32" s="573" t="n"/>
      <c r="F32" s="572" t="inlineStr">
        <is>
          <t># of Vehicles</t>
        </is>
      </c>
      <c r="G32" s="573" t="n"/>
      <c r="H32" s="572" t="inlineStr">
        <is>
          <t># of Vehicles</t>
        </is>
      </c>
      <c r="I32" s="573" t="n"/>
      <c r="J32" s="572" t="inlineStr">
        <is>
          <t># of Vehicles</t>
        </is>
      </c>
      <c r="K32" s="573" t="n"/>
      <c r="L32" s="572" t="inlineStr">
        <is>
          <t># of Vehicles</t>
        </is>
      </c>
      <c r="M32" s="573" t="n"/>
      <c r="N32" s="572" t="inlineStr">
        <is>
          <t># of Vehicles</t>
        </is>
      </c>
      <c r="O32" s="573" t="n"/>
      <c r="P32" s="572" t="inlineStr">
        <is>
          <t># of Vehicles</t>
        </is>
      </c>
      <c r="Q32" s="573" t="n"/>
      <c r="R32" s="572" t="inlineStr">
        <is>
          <t># of Vehicles</t>
        </is>
      </c>
      <c r="S32" s="573" t="n"/>
      <c r="T32" s="572" t="inlineStr">
        <is>
          <t># of Vehicles</t>
        </is>
      </c>
      <c r="U32" s="573" t="n"/>
      <c r="V32" s="572" t="inlineStr">
        <is>
          <t># of Vehicles</t>
        </is>
      </c>
      <c r="W32" s="573" t="n"/>
      <c r="X32" s="572" t="inlineStr">
        <is>
          <t># of Vehicles</t>
        </is>
      </c>
      <c r="Y32" s="573" t="n"/>
      <c r="Z32" s="583" t="n"/>
      <c r="AA32" s="14" t="inlineStr">
        <is>
          <t>Total # of Vehicles</t>
        </is>
      </c>
      <c r="AB32" s="5" t="n"/>
      <c r="AC32" s="5" t="n"/>
    </row>
    <row r="33" ht="28.2" customHeight="1" s="584" thickBot="1">
      <c r="A33" s="15" t="inlineStr">
        <is>
          <t>Non ZEV Vehicles
All model years</t>
        </is>
      </c>
      <c r="B33" s="576">
        <f>Sheet1!D37</f>
        <v/>
      </c>
      <c r="C33" s="577" t="n"/>
      <c r="D33" s="576">
        <f>Sheet1!D38</f>
        <v/>
      </c>
      <c r="E33" s="577" t="n"/>
      <c r="F33" s="592">
        <f>Sheet1!D39</f>
        <v/>
      </c>
      <c r="G33" s="593" t="n"/>
      <c r="H33" s="576">
        <f>Sheet1!D40</f>
        <v/>
      </c>
      <c r="I33" s="577" t="n"/>
      <c r="J33" s="576">
        <f>Sheet1!D41</f>
        <v/>
      </c>
      <c r="K33" s="577" t="n"/>
      <c r="L33" s="576">
        <f>Sheet1!D42</f>
        <v/>
      </c>
      <c r="M33" s="577" t="n"/>
      <c r="N33" s="574">
        <f>Sheet1!D43</f>
        <v/>
      </c>
      <c r="O33" s="575" t="n"/>
      <c r="P33" s="574">
        <f>Sheet1!D44</f>
        <v/>
      </c>
      <c r="Q33" s="575" t="n"/>
      <c r="R33" s="574">
        <f>Sheet1!D45</f>
        <v/>
      </c>
      <c r="S33" s="575" t="n"/>
      <c r="T33" s="576">
        <f>Sheet1!D46</f>
        <v/>
      </c>
      <c r="U33" s="577" t="n"/>
      <c r="V33" s="576">
        <f>Sheet1!D47</f>
        <v/>
      </c>
      <c r="W33" s="577" t="n"/>
      <c r="X33" s="576">
        <f>Sheet1!D48</f>
        <v/>
      </c>
      <c r="Y33" s="577" t="n"/>
      <c r="Z33" s="583" t="n"/>
      <c r="AA33" s="16">
        <f>SUM(B33:Y33)</f>
        <v/>
      </c>
      <c r="AB33" s="5" t="n"/>
      <c r="AC33" s="5" t="n"/>
    </row>
    <row r="34">
      <c r="A34" s="207" t="inlineStr">
        <is>
          <t>Vehicles on order</t>
        </is>
      </c>
      <c r="B34" s="566">
        <f>Sheet1!E37</f>
        <v/>
      </c>
      <c r="C34" s="567" t="n"/>
      <c r="D34" s="566">
        <f>Sheet1!E38</f>
        <v/>
      </c>
      <c r="E34" s="567" t="n"/>
      <c r="F34" s="566">
        <f>Sheet1!E39</f>
        <v/>
      </c>
      <c r="G34" s="567" t="n"/>
      <c r="H34" s="566">
        <f>Sheet1!E40</f>
        <v/>
      </c>
      <c r="I34" s="567" t="n"/>
      <c r="J34" s="566">
        <f>Sheet1!E41</f>
        <v/>
      </c>
      <c r="K34" s="567" t="n"/>
      <c r="L34" s="566">
        <f>Sheet1!E42</f>
        <v/>
      </c>
      <c r="M34" s="567" t="n"/>
      <c r="N34" s="566">
        <f>Sheet1!E43</f>
        <v/>
      </c>
      <c r="O34" s="567" t="n"/>
      <c r="P34" s="566">
        <f>Sheet1!E44</f>
        <v/>
      </c>
      <c r="Q34" s="567" t="n"/>
      <c r="R34" s="566">
        <f>Sheet1!E45</f>
        <v/>
      </c>
      <c r="S34" s="567" t="n"/>
      <c r="T34" s="566">
        <f>Sheet1!E46</f>
        <v/>
      </c>
      <c r="U34" s="567" t="n"/>
      <c r="V34" s="566">
        <f>Sheet1!E47</f>
        <v/>
      </c>
      <c r="W34" s="567" t="n"/>
      <c r="X34" s="566">
        <f>Sheet1!E48</f>
        <v/>
      </c>
      <c r="Y34" s="567" t="n"/>
      <c r="Z34" s="583" t="n"/>
      <c r="AA34" s="206">
        <f>SUM(B34:Y34)</f>
        <v/>
      </c>
      <c r="AB34" s="5" t="n"/>
      <c r="AC34" s="5" t="n"/>
    </row>
    <row r="35" ht="18.6" customHeight="1" s="584"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84"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84"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5"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5"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5"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5"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5"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5"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5"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5"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5"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5"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5"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5"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5"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5"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5"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5"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5"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5"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5"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5" t="n"/>
      <c r="U523" s="20" t="n"/>
      <c r="V523" s="5" t="n"/>
      <c r="W523" s="5" t="n"/>
      <c r="X523" s="5" t="n"/>
      <c r="Y523" s="5" t="n"/>
      <c r="Z523" s="5" t="n"/>
      <c r="AA523" s="5" t="n"/>
      <c r="AB523" s="5" t="n"/>
      <c r="AC523" s="5" t="n"/>
    </row>
    <row r="524">
      <c r="A524" s="595" t="n"/>
      <c r="Q524" s="20" t="n"/>
      <c r="T524" s="585" t="n"/>
      <c r="U524" s="20" t="n"/>
      <c r="V524" s="5" t="n"/>
      <c r="W524" s="5" t="n"/>
      <c r="X524" s="5" t="n"/>
      <c r="Y524" s="5" t="n"/>
      <c r="Z524" s="5" t="n"/>
      <c r="AA524" s="5" t="n"/>
      <c r="AB524" s="5" t="n"/>
      <c r="AC524" s="5" t="n"/>
    </row>
    <row r="526" ht="16.8" customHeight="1" s="584">
      <c r="A526" s="555"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4">
      <c r="A5" s="609"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603">
        <f>B5+D5+F5+H5+J5+L5+N5+P5+R5+T5+V5+X5</f>
        <v/>
      </c>
    </row>
    <row r="6" s="584"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4">
      <c r="A11" s="609"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603">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4">
      <c r="A17" s="609"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603">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4">
      <c r="A23" s="609"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603">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4">
      <c r="A29" s="609" t="inlineStr">
        <is>
          <t>Vehicles on order</t>
        </is>
      </c>
      <c r="B29" s="596">
        <f>Sheet1!E97</f>
        <v/>
      </c>
      <c r="C29" s="597" t="n"/>
      <c r="D29" s="601">
        <f>Sheet1!E98</f>
        <v/>
      </c>
      <c r="E29" s="602" t="n"/>
      <c r="F29" s="596">
        <f>Sheet1!E99</f>
        <v/>
      </c>
      <c r="G29" s="597" t="n"/>
      <c r="H29" s="596">
        <f>Sheet1!E100</f>
        <v/>
      </c>
      <c r="I29" s="597" t="n"/>
      <c r="J29" s="596">
        <f>Sheet1!E101</f>
        <v/>
      </c>
      <c r="K29" s="597" t="n"/>
      <c r="L29" s="596">
        <f>Sheet1!E102</f>
        <v/>
      </c>
      <c r="M29" s="597" t="n"/>
      <c r="N29" s="596">
        <f>Sheet1!E103</f>
        <v/>
      </c>
      <c r="O29" s="597" t="n"/>
      <c r="P29" s="601">
        <f>Sheet1!E104</f>
        <v/>
      </c>
      <c r="Q29" s="602" t="n"/>
      <c r="R29" s="596">
        <f>Sheet1!E105</f>
        <v/>
      </c>
      <c r="S29" s="597" t="n"/>
      <c r="T29" s="596">
        <f>Sheet1!E106</f>
        <v/>
      </c>
      <c r="U29" s="597" t="n"/>
      <c r="V29" s="596">
        <f>Sheet1!E107</f>
        <v/>
      </c>
      <c r="W29" s="597" t="n"/>
      <c r="X29" s="596">
        <f>Sheet1!E108</f>
        <v/>
      </c>
      <c r="Y29" s="597" t="n"/>
      <c r="AA29" s="603">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4">
      <c r="A35" s="609"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603">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4">
      <c r="A41" s="609"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603">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4">
      <c r="A47" s="609"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603">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4">
      <c r="A53" s="609"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603">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4">
      <c r="A59" s="609"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603">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4">
      <c r="A65" s="609"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603">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4">
      <c r="A71" s="609"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603">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4">
      <c r="A77" s="609"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603">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4">
      <c r="A83" s="609" t="inlineStr">
        <is>
          <t>Vehicles on order</t>
        </is>
      </c>
      <c r="B83" s="596">
        <f>Sheet1!E205</f>
        <v/>
      </c>
      <c r="C83" s="597" t="n"/>
      <c r="D83" s="605">
        <f>Sheet1!E206</f>
        <v/>
      </c>
      <c r="E83" s="597" t="n"/>
      <c r="F83" s="605">
        <f>Sheet1!E207</f>
        <v/>
      </c>
      <c r="G83" s="597" t="n"/>
      <c r="H83" s="605">
        <f>Sheet1!E208</f>
        <v/>
      </c>
      <c r="I83" s="597" t="n"/>
      <c r="J83" s="606">
        <f>Sheet1!E209</f>
        <v/>
      </c>
      <c r="K83" s="602"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603">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4">
      <c r="A89" s="609"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603">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4">
      <c r="A95" s="609"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603">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4">
      <c r="A101" s="609"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603">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4">
      <c r="A107" s="609"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603">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4">
      <c r="A113" s="609"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603">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9.4"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7">
        <f>B5+B11+B17+B23+B29+B35+B41+B47+B53+B59+B65+B71+B77+B83+B89+B95+B101+B107+B113</f>
        <v/>
      </c>
      <c r="C120" s="597" t="n"/>
      <c r="D120" s="607">
        <f>D5+D11+D17+D23+D29+D35+D41+D47+D53+D59+D65+D71+D77+D83+D89+D95+D101+D107+D113</f>
        <v/>
      </c>
      <c r="E120" s="597" t="n"/>
      <c r="F120" s="607">
        <f>F5+F11+F17+F23+F29+F35+F41+F47+F53+F59+F65+F71+F77+F83+F89+F95+F101+F107+F113</f>
        <v/>
      </c>
      <c r="G120" s="597" t="n"/>
      <c r="H120" s="607">
        <f>H5+H11+H17+H23+H29+H35+H41+H47+H53+H59+H65+H71+H77+H83+H89+H95+H101+H107+H113</f>
        <v/>
      </c>
      <c r="I120" s="597" t="n"/>
      <c r="J120" s="607">
        <f>J5+J11+J17+J23+J29+J35+J41+J47+J53+J59+J65+J71+J77+J83+J89+J95+J101+J107+J113</f>
        <v/>
      </c>
      <c r="K120" s="597" t="n"/>
      <c r="L120" s="607">
        <f>L5+L11+L17+L23+L29+L35+L41+L47+L53+L59+L65+L71+L77+L83+L89+L95+L101+L107+L113</f>
        <v/>
      </c>
      <c r="M120" s="597" t="n"/>
      <c r="N120" s="607">
        <f>N5+N11+N17+N23+N29+N35+N41+N47+N53+N59+N65+N71+N77+N83+N89+N95+N101+N107+N113</f>
        <v/>
      </c>
      <c r="O120" s="597" t="n"/>
      <c r="P120" s="607">
        <f>P5+P11+P17+P23+P29+P35+P41+P47+P53+P59+P65+P71+P77+P83+P89+P95+P101+P107+P113</f>
        <v/>
      </c>
      <c r="Q120" s="597" t="n"/>
      <c r="R120" s="607">
        <f>R5+R11+R17+R23+R29+R35+R41+R47+R53+R59+R65+R71+R77+R83+R89+R95+R101+R107+R113</f>
        <v/>
      </c>
      <c r="S120" s="597" t="n"/>
      <c r="T120" s="607">
        <f>T5+T11+T17+T23+T29+T35+T41+T47+T53+T59+T65+T71+T77+T83+T89+T95+T101+T107+T113</f>
        <v/>
      </c>
      <c r="U120" s="597" t="n"/>
      <c r="V120" s="607">
        <f>V5+V11+V17+V23+V29+V35+V41+V47+V53+V59+V65+V71+V77+V83+V89+V95+V101+V107+V113</f>
        <v/>
      </c>
      <c r="W120" s="597" t="n"/>
      <c r="X120" s="607">
        <f>X5+X11+X17+X23+X29+X35+X41+X47+X53+X59+X65+X71+X77+X83+X89+X95+X101+X107+X113</f>
        <v/>
      </c>
      <c r="Y120" s="597" t="n"/>
      <c r="Z120" s="604" t="n"/>
      <c r="AA120" s="608">
        <f>SUM(B120:Y120)</f>
        <v/>
      </c>
      <c r="AB120" s="597"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84" thickBot="1">
      <c r="A1" s="583" t="n"/>
      <c r="B1" s="598" t="inlineStr">
        <is>
          <t>Group 1</t>
        </is>
      </c>
      <c r="C1" s="575" t="n"/>
      <c r="D1" s="575" t="n"/>
      <c r="E1" s="575" t="n"/>
      <c r="F1" s="575" t="n"/>
      <c r="G1" s="575" t="n"/>
      <c r="H1" s="575" t="n"/>
      <c r="I1" s="575" t="n"/>
      <c r="J1" s="575" t="n"/>
      <c r="K1" s="575" t="n"/>
      <c r="L1" s="575" t="n"/>
      <c r="M1" s="577" t="n"/>
      <c r="N1" s="599" t="inlineStr">
        <is>
          <t>Group 2</t>
        </is>
      </c>
      <c r="O1" s="575" t="n"/>
      <c r="P1" s="575" t="n"/>
      <c r="Q1" s="575" t="n"/>
      <c r="R1" s="575" t="n"/>
      <c r="S1" s="577" t="n"/>
      <c r="T1" s="600" t="inlineStr">
        <is>
          <t>Group 3</t>
        </is>
      </c>
      <c r="U1" s="575" t="n"/>
      <c r="V1" s="575" t="n"/>
      <c r="W1" s="575" t="n"/>
      <c r="X1" s="575" t="n"/>
      <c r="Y1" s="577" t="n"/>
    </row>
    <row r="2" ht="16.8" customHeight="1" s="584">
      <c r="A2" s="580" t="inlineStr">
        <is>
          <t>Engine Model Year</t>
        </is>
      </c>
      <c r="B2" s="570" t="inlineStr">
        <is>
          <t>Box Trucks</t>
        </is>
      </c>
      <c r="C2" s="571" t="n"/>
      <c r="D2" s="570" t="inlineStr">
        <is>
          <t>Vans</t>
        </is>
      </c>
      <c r="E2" s="571" t="n"/>
      <c r="F2" s="570" t="inlineStr">
        <is>
          <t>Two-Axle Buses</t>
        </is>
      </c>
      <c r="G2" s="571" t="n"/>
      <c r="H2" s="570" t="inlineStr">
        <is>
          <t>Yard Truck</t>
        </is>
      </c>
      <c r="I2" s="571" t="n"/>
      <c r="J2" s="570" t="inlineStr">
        <is>
          <t>Light Duty Package</t>
        </is>
      </c>
      <c r="K2" s="571" t="n"/>
      <c r="L2" s="570" t="inlineStr">
        <is>
          <t xml:space="preserve"> Other Light Duty</t>
        </is>
      </c>
      <c r="M2" s="571" t="n"/>
      <c r="N2" s="570" t="inlineStr">
        <is>
          <t>Work Trucks</t>
        </is>
      </c>
      <c r="O2" s="571" t="n"/>
      <c r="P2" s="570" t="inlineStr">
        <is>
          <t>Day Cab Tractors</t>
        </is>
      </c>
      <c r="Q2" s="571" t="n"/>
      <c r="R2" s="570" t="inlineStr">
        <is>
          <t>Three-Axle Buses</t>
        </is>
      </c>
      <c r="S2" s="571" t="n"/>
      <c r="T2" s="570" t="inlineStr">
        <is>
          <t>Sleeper Cab</t>
        </is>
      </c>
      <c r="U2" s="571" t="n"/>
      <c r="V2" s="570" t="inlineStr">
        <is>
          <t>Specialty Vehicles</t>
        </is>
      </c>
      <c r="W2" s="571" t="n"/>
      <c r="X2" s="570" t="inlineStr">
        <is>
          <t>Other</t>
        </is>
      </c>
      <c r="Y2" s="571" t="n"/>
    </row>
    <row r="3" ht="28.2" customHeight="1" s="584" thickBot="1">
      <c r="A3" s="581"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84">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4">
      <c r="A5" s="609" t="inlineStr">
        <is>
          <t>Vehicles on order</t>
        </is>
      </c>
      <c r="B5" s="609">
        <f>Sheet1!E277</f>
        <v/>
      </c>
      <c r="C5" s="610" t="n"/>
      <c r="D5" s="609">
        <f>Sheet1!E278</f>
        <v/>
      </c>
      <c r="E5" s="610" t="n"/>
      <c r="F5" s="609">
        <f>Sheet1!E279</f>
        <v/>
      </c>
      <c r="G5" s="610" t="n"/>
      <c r="H5" s="609">
        <f>Sheet1!E280</f>
        <v/>
      </c>
      <c r="I5" s="610" t="n"/>
      <c r="J5" s="609">
        <f>Sheet1!E281</f>
        <v/>
      </c>
      <c r="K5" s="610" t="n"/>
      <c r="L5" s="609">
        <f>Sheet1!E282</f>
        <v/>
      </c>
      <c r="M5" s="610" t="n"/>
      <c r="N5" s="609">
        <f>Sheet1!E283</f>
        <v/>
      </c>
      <c r="O5" s="610" t="n"/>
      <c r="P5" s="609">
        <f>Sheet1!E284</f>
        <v/>
      </c>
      <c r="Q5" s="610" t="n"/>
      <c r="R5" s="609">
        <f>Sheet1!E285</f>
        <v/>
      </c>
      <c r="S5" s="610" t="n"/>
      <c r="T5" s="609">
        <f>Sheet1!E286</f>
        <v/>
      </c>
      <c r="U5" s="610" t="n"/>
      <c r="V5" s="609">
        <f>Sheet1!E287</f>
        <v/>
      </c>
      <c r="W5" s="610" t="n"/>
      <c r="X5" s="609">
        <f>Sheet1!E288</f>
        <v/>
      </c>
      <c r="Y5" s="610" t="n"/>
      <c r="AA5" s="614">
        <f>B5+D5+F5+H5+J5+L5+N5+P5+R5+T5+V5+X5</f>
        <v/>
      </c>
    </row>
    <row r="6" s="584"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84" thickBot="1">
      <c r="A7" s="583" t="n"/>
      <c r="B7" s="598" t="inlineStr">
        <is>
          <t>Group 1</t>
        </is>
      </c>
      <c r="C7" s="575" t="n"/>
      <c r="D7" s="575" t="n"/>
      <c r="E7" s="575" t="n"/>
      <c r="F7" s="575" t="n"/>
      <c r="G7" s="575" t="n"/>
      <c r="H7" s="575" t="n"/>
      <c r="I7" s="575" t="n"/>
      <c r="J7" s="575" t="n"/>
      <c r="K7" s="575" t="n"/>
      <c r="L7" s="575" t="n"/>
      <c r="M7" s="577" t="n"/>
      <c r="N7" s="599" t="inlineStr">
        <is>
          <t>Group 2</t>
        </is>
      </c>
      <c r="O7" s="575" t="n"/>
      <c r="P7" s="575" t="n"/>
      <c r="Q7" s="575" t="n"/>
      <c r="R7" s="575" t="n"/>
      <c r="S7" s="577" t="n"/>
      <c r="T7" s="600" t="inlineStr">
        <is>
          <t>Group 3</t>
        </is>
      </c>
      <c r="U7" s="575" t="n"/>
      <c r="V7" s="575" t="n"/>
      <c r="W7" s="575" t="n"/>
      <c r="X7" s="575" t="n"/>
      <c r="Y7" s="577" t="n"/>
    </row>
    <row r="8" ht="16.8" customHeight="1" s="584">
      <c r="A8" s="580" t="inlineStr">
        <is>
          <t>Engine Model Year</t>
        </is>
      </c>
      <c r="B8" s="570" t="inlineStr">
        <is>
          <t>Box Trucks</t>
        </is>
      </c>
      <c r="C8" s="571" t="n"/>
      <c r="D8" s="570" t="inlineStr">
        <is>
          <t>Vans</t>
        </is>
      </c>
      <c r="E8" s="571" t="n"/>
      <c r="F8" s="570" t="inlineStr">
        <is>
          <t>Two-Axle Buses</t>
        </is>
      </c>
      <c r="G8" s="571" t="n"/>
      <c r="H8" s="570" t="inlineStr">
        <is>
          <t>Yard Truck</t>
        </is>
      </c>
      <c r="I8" s="571" t="n"/>
      <c r="J8" s="570" t="inlineStr">
        <is>
          <t>Light Duty Package</t>
        </is>
      </c>
      <c r="K8" s="571" t="n"/>
      <c r="L8" s="570" t="inlineStr">
        <is>
          <t xml:space="preserve"> Other Light Duty</t>
        </is>
      </c>
      <c r="M8" s="571" t="n"/>
      <c r="N8" s="570" t="inlineStr">
        <is>
          <t>Work Trucks</t>
        </is>
      </c>
      <c r="O8" s="571" t="n"/>
      <c r="P8" s="570" t="inlineStr">
        <is>
          <t>Day Cab Tractors</t>
        </is>
      </c>
      <c r="Q8" s="571" t="n"/>
      <c r="R8" s="570" t="inlineStr">
        <is>
          <t>Three-Axle Buses</t>
        </is>
      </c>
      <c r="S8" s="571" t="n"/>
      <c r="T8" s="570" t="inlineStr">
        <is>
          <t>Sleeper Cab</t>
        </is>
      </c>
      <c r="U8" s="571" t="n"/>
      <c r="V8" s="570" t="inlineStr">
        <is>
          <t>Specialty Vehicles</t>
        </is>
      </c>
      <c r="W8" s="571" t="n"/>
      <c r="X8" s="570" t="inlineStr">
        <is>
          <t>Other</t>
        </is>
      </c>
      <c r="Y8" s="571" t="n"/>
    </row>
    <row r="9" ht="28.2" customHeight="1" s="584" thickBot="1">
      <c r="A9" s="581"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84"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4">
      <c r="A11" s="609" t="inlineStr">
        <is>
          <t>Vehicles on order</t>
        </is>
      </c>
      <c r="B11" s="611">
        <f>Sheet1!E289</f>
        <v/>
      </c>
      <c r="C11" s="569" t="n"/>
      <c r="D11" s="611">
        <f>Sheet1!E290</f>
        <v/>
      </c>
      <c r="E11" s="569" t="n"/>
      <c r="F11" s="611">
        <f>Sheet1!E291</f>
        <v/>
      </c>
      <c r="G11" s="569" t="n"/>
      <c r="H11" s="611">
        <f>Sheet1!E292</f>
        <v/>
      </c>
      <c r="I11" s="569" t="n"/>
      <c r="J11" s="611">
        <f>Sheet1!E293</f>
        <v/>
      </c>
      <c r="K11" s="569" t="n"/>
      <c r="L11" s="611">
        <f>Sheet1!E294</f>
        <v/>
      </c>
      <c r="M11" s="569" t="n"/>
      <c r="N11" s="611">
        <f>Sheet1!E295</f>
        <v/>
      </c>
      <c r="O11" s="569" t="n"/>
      <c r="P11" s="611">
        <f>Sheet1!E296</f>
        <v/>
      </c>
      <c r="Q11" s="569" t="n"/>
      <c r="R11" s="611">
        <f>Sheet1!E297</f>
        <v/>
      </c>
      <c r="S11" s="569" t="n"/>
      <c r="T11" s="611">
        <f>Sheet1!E298</f>
        <v/>
      </c>
      <c r="U11" s="569" t="n"/>
      <c r="V11" s="611">
        <f>Sheet1!E299</f>
        <v/>
      </c>
      <c r="W11" s="569" t="n"/>
      <c r="X11" s="611">
        <f>Sheet1!E300</f>
        <v/>
      </c>
      <c r="Y11" s="569" t="n"/>
      <c r="AA11" s="614">
        <f>B11+D11+F11+H11+J11+L11+N11+P11+R11+T11+V11+X11</f>
        <v/>
      </c>
    </row>
    <row r="12" ht="15.6" customHeight="1" s="584" thickBot="1"/>
    <row r="13" ht="25.2" customHeight="1" s="584" thickBot="1">
      <c r="A13" s="583" t="n"/>
      <c r="B13" s="598" t="inlineStr">
        <is>
          <t>Group 1</t>
        </is>
      </c>
      <c r="C13" s="575" t="n"/>
      <c r="D13" s="575" t="n"/>
      <c r="E13" s="575" t="n"/>
      <c r="F13" s="575" t="n"/>
      <c r="G13" s="575" t="n"/>
      <c r="H13" s="575" t="n"/>
      <c r="I13" s="575" t="n"/>
      <c r="J13" s="575" t="n"/>
      <c r="K13" s="575" t="n"/>
      <c r="L13" s="575" t="n"/>
      <c r="M13" s="577" t="n"/>
      <c r="N13" s="599" t="inlineStr">
        <is>
          <t>Group 2</t>
        </is>
      </c>
      <c r="O13" s="575" t="n"/>
      <c r="P13" s="575" t="n"/>
      <c r="Q13" s="575" t="n"/>
      <c r="R13" s="575" t="n"/>
      <c r="S13" s="577" t="n"/>
      <c r="T13" s="600" t="inlineStr">
        <is>
          <t>Group 3</t>
        </is>
      </c>
      <c r="U13" s="575" t="n"/>
      <c r="V13" s="575" t="n"/>
      <c r="W13" s="575" t="n"/>
      <c r="X13" s="575" t="n"/>
      <c r="Y13" s="577" t="n"/>
    </row>
    <row r="14" ht="16.8" customHeight="1" s="584">
      <c r="A14" s="580" t="inlineStr">
        <is>
          <t>Engine Model Year</t>
        </is>
      </c>
      <c r="B14" s="570" t="inlineStr">
        <is>
          <t>Box Trucks</t>
        </is>
      </c>
      <c r="C14" s="571" t="n"/>
      <c r="D14" s="570" t="inlineStr">
        <is>
          <t>Vans</t>
        </is>
      </c>
      <c r="E14" s="571" t="n"/>
      <c r="F14" s="570" t="inlineStr">
        <is>
          <t>Two-Axle Buses</t>
        </is>
      </c>
      <c r="G14" s="571" t="n"/>
      <c r="H14" s="570" t="inlineStr">
        <is>
          <t>Yard Truck</t>
        </is>
      </c>
      <c r="I14" s="571" t="n"/>
      <c r="J14" s="570" t="inlineStr">
        <is>
          <t>Light Duty Package</t>
        </is>
      </c>
      <c r="K14" s="571" t="n"/>
      <c r="L14" s="570" t="inlineStr">
        <is>
          <t xml:space="preserve"> Other Light Duty</t>
        </is>
      </c>
      <c r="M14" s="571" t="n"/>
      <c r="N14" s="570" t="inlineStr">
        <is>
          <t>Work Trucks</t>
        </is>
      </c>
      <c r="O14" s="571" t="n"/>
      <c r="P14" s="570" t="inlineStr">
        <is>
          <t>Day Cab Tractors</t>
        </is>
      </c>
      <c r="Q14" s="571" t="n"/>
      <c r="R14" s="570" t="inlineStr">
        <is>
          <t>Three-Axle Buses</t>
        </is>
      </c>
      <c r="S14" s="571" t="n"/>
      <c r="T14" s="570" t="inlineStr">
        <is>
          <t>Sleeper Cab</t>
        </is>
      </c>
      <c r="U14" s="571" t="n"/>
      <c r="V14" s="570" t="inlineStr">
        <is>
          <t>Specialty Vehicles</t>
        </is>
      </c>
      <c r="W14" s="571" t="n"/>
      <c r="X14" s="570" t="inlineStr">
        <is>
          <t>Other</t>
        </is>
      </c>
      <c r="Y14" s="571" t="n"/>
    </row>
    <row r="15" ht="28.2" customHeight="1" s="584" thickBot="1">
      <c r="A15" s="581"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84"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4">
      <c r="A17" s="609" t="inlineStr">
        <is>
          <t>Vehicles on order</t>
        </is>
      </c>
      <c r="B17" s="611">
        <f>Sheet1!E301</f>
        <v/>
      </c>
      <c r="C17" s="569" t="n"/>
      <c r="D17" s="611">
        <f>Sheet1!E302</f>
        <v/>
      </c>
      <c r="E17" s="569" t="n"/>
      <c r="F17" s="611">
        <f>Sheet1!E303</f>
        <v/>
      </c>
      <c r="G17" s="569" t="n"/>
      <c r="H17" s="611">
        <f>Sheet1!E304</f>
        <v/>
      </c>
      <c r="I17" s="569" t="n"/>
      <c r="J17" s="611">
        <f>Sheet1!E305</f>
        <v/>
      </c>
      <c r="K17" s="569" t="n"/>
      <c r="L17" s="611">
        <f>Sheet1!E306</f>
        <v/>
      </c>
      <c r="M17" s="569" t="n"/>
      <c r="N17" s="611">
        <f>Sheet1!E307</f>
        <v/>
      </c>
      <c r="O17" s="569" t="n"/>
      <c r="P17" s="611">
        <f>Sheet1!E308</f>
        <v/>
      </c>
      <c r="Q17" s="569" t="n"/>
      <c r="R17" s="611">
        <f>Sheet1!E309</f>
        <v/>
      </c>
      <c r="S17" s="569" t="n"/>
      <c r="T17" s="611">
        <f>Sheet1!E310</f>
        <v/>
      </c>
      <c r="U17" s="569" t="n"/>
      <c r="V17" s="611">
        <f>Sheet1!E311</f>
        <v/>
      </c>
      <c r="W17" s="569" t="n"/>
      <c r="X17" s="611">
        <f>Sheet1!E312</f>
        <v/>
      </c>
      <c r="Y17" s="569" t="n"/>
      <c r="AA17" s="614">
        <f>B17+D17+F17+H17+J17+L17+N17+P17+R17+T17+V17+X17</f>
        <v/>
      </c>
    </row>
    <row r="18" ht="15.6" customHeight="1" s="584" thickBot="1"/>
    <row r="19" ht="25.2" customHeight="1" s="584" thickBot="1">
      <c r="A19" s="583" t="n"/>
      <c r="B19" s="598" t="inlineStr">
        <is>
          <t>Group 1</t>
        </is>
      </c>
      <c r="C19" s="575" t="n"/>
      <c r="D19" s="575" t="n"/>
      <c r="E19" s="575" t="n"/>
      <c r="F19" s="575" t="n"/>
      <c r="G19" s="575" t="n"/>
      <c r="H19" s="575" t="n"/>
      <c r="I19" s="575" t="n"/>
      <c r="J19" s="575" t="n"/>
      <c r="K19" s="575" t="n"/>
      <c r="L19" s="575" t="n"/>
      <c r="M19" s="577" t="n"/>
      <c r="N19" s="599" t="inlineStr">
        <is>
          <t>Group 2</t>
        </is>
      </c>
      <c r="O19" s="575" t="n"/>
      <c r="P19" s="575" t="n"/>
      <c r="Q19" s="575" t="n"/>
      <c r="R19" s="575" t="n"/>
      <c r="S19" s="577" t="n"/>
      <c r="T19" s="600" t="inlineStr">
        <is>
          <t>Group 3</t>
        </is>
      </c>
      <c r="U19" s="575" t="n"/>
      <c r="V19" s="575" t="n"/>
      <c r="W19" s="575" t="n"/>
      <c r="X19" s="575" t="n"/>
      <c r="Y19" s="577" t="n"/>
    </row>
    <row r="20" ht="16.8" customHeight="1" s="584">
      <c r="A20" s="580" t="inlineStr">
        <is>
          <t>Engine Model Year</t>
        </is>
      </c>
      <c r="B20" s="570" t="inlineStr">
        <is>
          <t>Box Trucks</t>
        </is>
      </c>
      <c r="C20" s="571" t="n"/>
      <c r="D20" s="570" t="inlineStr">
        <is>
          <t>Vans</t>
        </is>
      </c>
      <c r="E20" s="571" t="n"/>
      <c r="F20" s="570" t="inlineStr">
        <is>
          <t>Two-Axle Buses</t>
        </is>
      </c>
      <c r="G20" s="571" t="n"/>
      <c r="H20" s="570" t="inlineStr">
        <is>
          <t>Yard Truck</t>
        </is>
      </c>
      <c r="I20" s="571" t="n"/>
      <c r="J20" s="570" t="inlineStr">
        <is>
          <t>Light Duty Package</t>
        </is>
      </c>
      <c r="K20" s="571" t="n"/>
      <c r="L20" s="570" t="inlineStr">
        <is>
          <t xml:space="preserve"> Other Light Duty</t>
        </is>
      </c>
      <c r="M20" s="571" t="n"/>
      <c r="N20" s="570" t="inlineStr">
        <is>
          <t>Work Trucks</t>
        </is>
      </c>
      <c r="O20" s="571" t="n"/>
      <c r="P20" s="570" t="inlineStr">
        <is>
          <t>Day Cab Tractors</t>
        </is>
      </c>
      <c r="Q20" s="571" t="n"/>
      <c r="R20" s="570" t="inlineStr">
        <is>
          <t>Three-Axle Buses</t>
        </is>
      </c>
      <c r="S20" s="571" t="n"/>
      <c r="T20" s="570" t="inlineStr">
        <is>
          <t>Sleeper Cab</t>
        </is>
      </c>
      <c r="U20" s="571" t="n"/>
      <c r="V20" s="570" t="inlineStr">
        <is>
          <t>Specialty Vehicles</t>
        </is>
      </c>
      <c r="W20" s="571" t="n"/>
      <c r="X20" s="570" t="inlineStr">
        <is>
          <t>Other</t>
        </is>
      </c>
      <c r="Y20" s="571" t="n"/>
    </row>
    <row r="21" ht="28.2" customHeight="1" s="584" thickBot="1">
      <c r="A21" s="581"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84"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4">
      <c r="A23" s="609" t="inlineStr">
        <is>
          <t>Vehicles on order</t>
        </is>
      </c>
      <c r="B23" s="611">
        <f>Sheet1!E313</f>
        <v/>
      </c>
      <c r="C23" s="569" t="n"/>
      <c r="D23" s="611">
        <f>Sheet1!E314</f>
        <v/>
      </c>
      <c r="E23" s="569" t="n"/>
      <c r="F23" s="611">
        <f>Sheet1!E315</f>
        <v/>
      </c>
      <c r="G23" s="569" t="n"/>
      <c r="H23" s="611">
        <f>Sheet1!E316</f>
        <v/>
      </c>
      <c r="I23" s="569" t="n"/>
      <c r="J23" s="611">
        <f>Sheet1!E317</f>
        <v/>
      </c>
      <c r="K23" s="569" t="n"/>
      <c r="L23" s="611">
        <f>Sheet1!E318</f>
        <v/>
      </c>
      <c r="M23" s="569" t="n"/>
      <c r="N23" s="611">
        <f>Sheet1!E319</f>
        <v/>
      </c>
      <c r="O23" s="569" t="n"/>
      <c r="P23" s="611">
        <f>Sheet1!E320</f>
        <v/>
      </c>
      <c r="Q23" s="569" t="n"/>
      <c r="R23" s="611">
        <f>Sheet1!E321</f>
        <v/>
      </c>
      <c r="S23" s="569" t="n"/>
      <c r="T23" s="611">
        <f>Sheet1!E322</f>
        <v/>
      </c>
      <c r="U23" s="569" t="n"/>
      <c r="V23" s="611">
        <f>Sheet1!E323</f>
        <v/>
      </c>
      <c r="W23" s="569" t="n"/>
      <c r="X23" s="611">
        <f>Sheet1!E324</f>
        <v/>
      </c>
      <c r="Y23" s="569" t="n"/>
      <c r="AA23" s="614">
        <f>B23+D23+F23+H23+J23+L23+N23+P23+R23+T23+V23+X23</f>
        <v/>
      </c>
    </row>
    <row r="24" ht="15.6" customHeight="1" s="584" thickBot="1"/>
    <row r="25" ht="25.2" customHeight="1" s="584" thickBot="1">
      <c r="A25" s="583" t="n"/>
      <c r="B25" s="598" t="inlineStr">
        <is>
          <t>Group 1</t>
        </is>
      </c>
      <c r="C25" s="575" t="n"/>
      <c r="D25" s="575" t="n"/>
      <c r="E25" s="575" t="n"/>
      <c r="F25" s="575" t="n"/>
      <c r="G25" s="575" t="n"/>
      <c r="H25" s="575" t="n"/>
      <c r="I25" s="575" t="n"/>
      <c r="J25" s="575" t="n"/>
      <c r="K25" s="575" t="n"/>
      <c r="L25" s="575" t="n"/>
      <c r="M25" s="577" t="n"/>
      <c r="N25" s="599" t="inlineStr">
        <is>
          <t>Group 2</t>
        </is>
      </c>
      <c r="O25" s="575" t="n"/>
      <c r="P25" s="575" t="n"/>
      <c r="Q25" s="575" t="n"/>
      <c r="R25" s="575" t="n"/>
      <c r="S25" s="577" t="n"/>
      <c r="T25" s="600" t="inlineStr">
        <is>
          <t>Group 3</t>
        </is>
      </c>
      <c r="U25" s="575" t="n"/>
      <c r="V25" s="575" t="n"/>
      <c r="W25" s="575" t="n"/>
      <c r="X25" s="575" t="n"/>
      <c r="Y25" s="577" t="n"/>
    </row>
    <row r="26" ht="16.8" customHeight="1" s="584">
      <c r="A26" s="580" t="inlineStr">
        <is>
          <t>Engine Model Year</t>
        </is>
      </c>
      <c r="B26" s="570" t="inlineStr">
        <is>
          <t>Box Trucks</t>
        </is>
      </c>
      <c r="C26" s="571" t="n"/>
      <c r="D26" s="570" t="inlineStr">
        <is>
          <t>Vans</t>
        </is>
      </c>
      <c r="E26" s="571" t="n"/>
      <c r="F26" s="570" t="inlineStr">
        <is>
          <t>Two-Axle Buses</t>
        </is>
      </c>
      <c r="G26" s="571" t="n"/>
      <c r="H26" s="570" t="inlineStr">
        <is>
          <t>Yard Truck</t>
        </is>
      </c>
      <c r="I26" s="571" t="n"/>
      <c r="J26" s="570" t="inlineStr">
        <is>
          <t>Light Duty Package</t>
        </is>
      </c>
      <c r="K26" s="571" t="n"/>
      <c r="L26" s="570" t="inlineStr">
        <is>
          <t xml:space="preserve"> Other Light Duty</t>
        </is>
      </c>
      <c r="M26" s="571" t="n"/>
      <c r="N26" s="570" t="inlineStr">
        <is>
          <t>Work Trucks</t>
        </is>
      </c>
      <c r="O26" s="571" t="n"/>
      <c r="P26" s="570" t="inlineStr">
        <is>
          <t>Day Cab Tractors</t>
        </is>
      </c>
      <c r="Q26" s="571" t="n"/>
      <c r="R26" s="570" t="inlineStr">
        <is>
          <t>Three-Axle Buses</t>
        </is>
      </c>
      <c r="S26" s="571" t="n"/>
      <c r="T26" s="570" t="inlineStr">
        <is>
          <t>Sleeper Cab</t>
        </is>
      </c>
      <c r="U26" s="571" t="n"/>
      <c r="V26" s="570" t="inlineStr">
        <is>
          <t>Specialty Vehicles</t>
        </is>
      </c>
      <c r="W26" s="571" t="n"/>
      <c r="X26" s="570" t="inlineStr">
        <is>
          <t>Other</t>
        </is>
      </c>
      <c r="Y26" s="571" t="n"/>
    </row>
    <row r="27" ht="28.2" customHeight="1" s="584" thickBot="1">
      <c r="A27" s="581"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84"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4">
      <c r="A29" s="609" t="inlineStr">
        <is>
          <t>Vehicles on order</t>
        </is>
      </c>
      <c r="B29" s="611">
        <f>Sheet1!E325</f>
        <v/>
      </c>
      <c r="C29" s="569" t="n"/>
      <c r="D29" s="611">
        <f>Sheet1!E326</f>
        <v/>
      </c>
      <c r="E29" s="569" t="n"/>
      <c r="F29" s="611">
        <f>Sheet1!E327</f>
        <v/>
      </c>
      <c r="G29" s="569" t="n"/>
      <c r="H29" s="611">
        <f>Sheet1!E328</f>
        <v/>
      </c>
      <c r="I29" s="569" t="n"/>
      <c r="J29" s="611">
        <f>Sheet1!E329</f>
        <v/>
      </c>
      <c r="K29" s="569" t="n"/>
      <c r="L29" s="611">
        <f>Sheet1!E330</f>
        <v/>
      </c>
      <c r="M29" s="569" t="n"/>
      <c r="N29" s="611">
        <f>Sheet1!E331</f>
        <v/>
      </c>
      <c r="O29" s="569" t="n"/>
      <c r="P29" s="611">
        <f>Sheet1!E332</f>
        <v/>
      </c>
      <c r="Q29" s="569" t="n"/>
      <c r="R29" s="611">
        <f>Sheet1!E333</f>
        <v/>
      </c>
      <c r="S29" s="569" t="n"/>
      <c r="T29" s="611">
        <f>Sheet1!E334</f>
        <v/>
      </c>
      <c r="U29" s="569" t="n"/>
      <c r="V29" s="611">
        <f>Sheet1!E335</f>
        <v/>
      </c>
      <c r="W29" s="569" t="n"/>
      <c r="X29" s="611">
        <f>Sheet1!E336</f>
        <v/>
      </c>
      <c r="Y29" s="569" t="n"/>
      <c r="AA29" s="614">
        <f>B29+D29+F29+H29+J29+L29+N29+P29+R29+T29+V29+X29</f>
        <v/>
      </c>
    </row>
    <row r="30" ht="15.6" customHeight="1" s="584" thickBot="1"/>
    <row r="31" ht="25.2" customHeight="1" s="584" thickBot="1">
      <c r="A31" s="583" t="n"/>
      <c r="B31" s="598" t="inlineStr">
        <is>
          <t>Group 1</t>
        </is>
      </c>
      <c r="C31" s="575" t="n"/>
      <c r="D31" s="575" t="n"/>
      <c r="E31" s="575" t="n"/>
      <c r="F31" s="575" t="n"/>
      <c r="G31" s="575" t="n"/>
      <c r="H31" s="575" t="n"/>
      <c r="I31" s="575" t="n"/>
      <c r="J31" s="575" t="n"/>
      <c r="K31" s="575" t="n"/>
      <c r="L31" s="575" t="n"/>
      <c r="M31" s="577" t="n"/>
      <c r="N31" s="599" t="inlineStr">
        <is>
          <t>Group 2</t>
        </is>
      </c>
      <c r="O31" s="575" t="n"/>
      <c r="P31" s="575" t="n"/>
      <c r="Q31" s="575" t="n"/>
      <c r="R31" s="575" t="n"/>
      <c r="S31" s="577" t="n"/>
      <c r="T31" s="600" t="inlineStr">
        <is>
          <t>Group 3</t>
        </is>
      </c>
      <c r="U31" s="575" t="n"/>
      <c r="V31" s="575" t="n"/>
      <c r="W31" s="575" t="n"/>
      <c r="X31" s="575" t="n"/>
      <c r="Y31" s="577" t="n"/>
    </row>
    <row r="32" ht="16.8" customHeight="1" s="584">
      <c r="A32" s="580" t="inlineStr">
        <is>
          <t>Engine Model Year</t>
        </is>
      </c>
      <c r="B32" s="570" t="inlineStr">
        <is>
          <t>Box Trucks</t>
        </is>
      </c>
      <c r="C32" s="571" t="n"/>
      <c r="D32" s="570" t="inlineStr">
        <is>
          <t>Vans</t>
        </is>
      </c>
      <c r="E32" s="571" t="n"/>
      <c r="F32" s="570" t="inlineStr">
        <is>
          <t>Two-Axle Buses</t>
        </is>
      </c>
      <c r="G32" s="571" t="n"/>
      <c r="H32" s="570" t="inlineStr">
        <is>
          <t>Yard Truck</t>
        </is>
      </c>
      <c r="I32" s="571" t="n"/>
      <c r="J32" s="570" t="inlineStr">
        <is>
          <t>Light Duty Package</t>
        </is>
      </c>
      <c r="K32" s="571" t="n"/>
      <c r="L32" s="570" t="inlineStr">
        <is>
          <t xml:space="preserve"> Other Light Duty</t>
        </is>
      </c>
      <c r="M32" s="571" t="n"/>
      <c r="N32" s="570" t="inlineStr">
        <is>
          <t>Work Trucks</t>
        </is>
      </c>
      <c r="O32" s="571" t="n"/>
      <c r="P32" s="570" t="inlineStr">
        <is>
          <t>Day Cab Tractors</t>
        </is>
      </c>
      <c r="Q32" s="571" t="n"/>
      <c r="R32" s="570" t="inlineStr">
        <is>
          <t>Three-Axle Buses</t>
        </is>
      </c>
      <c r="S32" s="571" t="n"/>
      <c r="T32" s="570" t="inlineStr">
        <is>
          <t>Sleeper Cab</t>
        </is>
      </c>
      <c r="U32" s="571" t="n"/>
      <c r="V32" s="570" t="inlineStr">
        <is>
          <t>Specialty Vehicles</t>
        </is>
      </c>
      <c r="W32" s="571" t="n"/>
      <c r="X32" s="570" t="inlineStr">
        <is>
          <t>Other</t>
        </is>
      </c>
      <c r="Y32" s="571" t="n"/>
    </row>
    <row r="33" ht="28.2" customHeight="1" s="584" thickBot="1">
      <c r="A33" s="581"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84"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4">
      <c r="A35" s="609" t="inlineStr">
        <is>
          <t>Vehicles on order</t>
        </is>
      </c>
      <c r="B35" s="612">
        <f>Sheet1!E337</f>
        <v/>
      </c>
      <c r="C35" s="579" t="n"/>
      <c r="D35" s="612">
        <f>Sheet1!E338</f>
        <v/>
      </c>
      <c r="E35" s="579" t="n"/>
      <c r="F35" s="612">
        <f>Sheet1!E339</f>
        <v/>
      </c>
      <c r="G35" s="579" t="n"/>
      <c r="H35" s="612">
        <f>Sheet1!E340</f>
        <v/>
      </c>
      <c r="I35" s="579" t="n"/>
      <c r="J35" s="612">
        <f>Sheet1!E341</f>
        <v/>
      </c>
      <c r="K35" s="579" t="n"/>
      <c r="L35" s="612">
        <f>Sheet1!E342</f>
        <v/>
      </c>
      <c r="M35" s="579" t="n"/>
      <c r="N35" s="612">
        <f>Sheet1!E343</f>
        <v/>
      </c>
      <c r="O35" s="579" t="n"/>
      <c r="P35" s="612">
        <f>Sheet1!E344</f>
        <v/>
      </c>
      <c r="Q35" s="579" t="n"/>
      <c r="R35" s="612">
        <f>Sheet1!E345</f>
        <v/>
      </c>
      <c r="S35" s="579" t="n"/>
      <c r="T35" s="612">
        <f>Sheet1!E346</f>
        <v/>
      </c>
      <c r="U35" s="579" t="n"/>
      <c r="V35" s="612">
        <f>Sheet1!E347</f>
        <v/>
      </c>
      <c r="W35" s="579" t="n"/>
      <c r="X35" s="612">
        <f>Sheet1!E348</f>
        <v/>
      </c>
      <c r="Y35" s="579" t="n"/>
      <c r="AA35" s="614">
        <f>B35+D35+F35+H35+J35+L35+N35+P35+R35+T35+V35+X35</f>
        <v/>
      </c>
    </row>
    <row r="36" ht="15.6" customHeight="1" s="584" thickBot="1"/>
    <row r="37" ht="25.2" customHeight="1" s="584" thickBot="1">
      <c r="A37" s="583" t="n"/>
      <c r="B37" s="598" t="inlineStr">
        <is>
          <t>Group 1</t>
        </is>
      </c>
      <c r="C37" s="575" t="n"/>
      <c r="D37" s="575" t="n"/>
      <c r="E37" s="575" t="n"/>
      <c r="F37" s="575" t="n"/>
      <c r="G37" s="575" t="n"/>
      <c r="H37" s="575" t="n"/>
      <c r="I37" s="575" t="n"/>
      <c r="J37" s="575" t="n"/>
      <c r="K37" s="575" t="n"/>
      <c r="L37" s="575" t="n"/>
      <c r="M37" s="577" t="n"/>
      <c r="N37" s="599" t="inlineStr">
        <is>
          <t>Group 2</t>
        </is>
      </c>
      <c r="O37" s="575" t="n"/>
      <c r="P37" s="575" t="n"/>
      <c r="Q37" s="575" t="n"/>
      <c r="R37" s="575" t="n"/>
      <c r="S37" s="577" t="n"/>
      <c r="T37" s="600" t="inlineStr">
        <is>
          <t>Group 3</t>
        </is>
      </c>
      <c r="U37" s="575" t="n"/>
      <c r="V37" s="575" t="n"/>
      <c r="W37" s="575" t="n"/>
      <c r="X37" s="575" t="n"/>
      <c r="Y37" s="577" t="n"/>
    </row>
    <row r="38" ht="16.8" customHeight="1" s="584">
      <c r="A38" s="580" t="inlineStr">
        <is>
          <t>Engine Model Year</t>
        </is>
      </c>
      <c r="B38" s="570" t="inlineStr">
        <is>
          <t>Box Trucks</t>
        </is>
      </c>
      <c r="C38" s="571" t="n"/>
      <c r="D38" s="570" t="inlineStr">
        <is>
          <t>Vans</t>
        </is>
      </c>
      <c r="E38" s="571" t="n"/>
      <c r="F38" s="570" t="inlineStr">
        <is>
          <t>Two-Axle Buses</t>
        </is>
      </c>
      <c r="G38" s="571" t="n"/>
      <c r="H38" s="570" t="inlineStr">
        <is>
          <t>Yard Truck</t>
        </is>
      </c>
      <c r="I38" s="571" t="n"/>
      <c r="J38" s="570" t="inlineStr">
        <is>
          <t>Light Duty Package</t>
        </is>
      </c>
      <c r="K38" s="571" t="n"/>
      <c r="L38" s="570" t="inlineStr">
        <is>
          <t xml:space="preserve"> Other Light Duty</t>
        </is>
      </c>
      <c r="M38" s="571" t="n"/>
      <c r="N38" s="570" t="inlineStr">
        <is>
          <t>Work Trucks</t>
        </is>
      </c>
      <c r="O38" s="571" t="n"/>
      <c r="P38" s="570" t="inlineStr">
        <is>
          <t>Day Cab Tractors</t>
        </is>
      </c>
      <c r="Q38" s="571" t="n"/>
      <c r="R38" s="570" t="inlineStr">
        <is>
          <t>Three-Axle Buses</t>
        </is>
      </c>
      <c r="S38" s="571" t="n"/>
      <c r="T38" s="570" t="inlineStr">
        <is>
          <t>Sleeper Cab</t>
        </is>
      </c>
      <c r="U38" s="571" t="n"/>
      <c r="V38" s="570" t="inlineStr">
        <is>
          <t>Specialty Vehicles</t>
        </is>
      </c>
      <c r="W38" s="571" t="n"/>
      <c r="X38" s="570" t="inlineStr">
        <is>
          <t>Other</t>
        </is>
      </c>
      <c r="Y38" s="571" t="n"/>
    </row>
    <row r="39" ht="28.2" customHeight="1" s="584" thickBot="1">
      <c r="A39" s="581"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84"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4">
      <c r="A41" s="609" t="inlineStr">
        <is>
          <t>Vehicles on order</t>
        </is>
      </c>
      <c r="B41" s="611">
        <f>Sheet1!E349</f>
        <v/>
      </c>
      <c r="C41" s="569" t="n"/>
      <c r="D41" s="613">
        <f>Sheet1!E350</f>
        <v/>
      </c>
      <c r="E41" s="569" t="n"/>
      <c r="F41" s="613">
        <f>Sheet1!E351</f>
        <v/>
      </c>
      <c r="G41" s="569" t="n"/>
      <c r="H41" s="613">
        <f>Sheet1!E352</f>
        <v/>
      </c>
      <c r="I41" s="569" t="n"/>
      <c r="J41" s="613">
        <f>Sheet1!E353</f>
        <v/>
      </c>
      <c r="K41" s="569" t="n"/>
      <c r="L41" s="613">
        <f>Sheet1!E354</f>
        <v/>
      </c>
      <c r="M41" s="569" t="n"/>
      <c r="N41" s="613">
        <f>Sheet1!D355</f>
        <v/>
      </c>
      <c r="O41" s="569" t="n"/>
      <c r="P41" s="613">
        <f>Sheet1!E356</f>
        <v/>
      </c>
      <c r="Q41" s="569" t="n"/>
      <c r="R41" s="613">
        <f>Sheet1!E357</f>
        <v/>
      </c>
      <c r="S41" s="569" t="n"/>
      <c r="T41" s="613">
        <f>Sheet1!E358</f>
        <v/>
      </c>
      <c r="U41" s="569" t="n"/>
      <c r="V41" s="613">
        <f>Sheet1!E359</f>
        <v/>
      </c>
      <c r="W41" s="569" t="n"/>
      <c r="X41" s="613">
        <f>Sheet1!E360</f>
        <v/>
      </c>
      <c r="Y41" s="569" t="n"/>
      <c r="AA41" s="614">
        <f>B41+D41+F41+H41+J41+L41+N41+P41+R41+T41+V41+X41</f>
        <v/>
      </c>
    </row>
    <row r="42" ht="15.6" customHeight="1" s="584" thickBot="1"/>
    <row r="43" ht="25.2" customHeight="1" s="584" thickBot="1">
      <c r="A43" s="583" t="n"/>
      <c r="B43" s="598" t="inlineStr">
        <is>
          <t>Group 1</t>
        </is>
      </c>
      <c r="C43" s="575" t="n"/>
      <c r="D43" s="575" t="n"/>
      <c r="E43" s="575" t="n"/>
      <c r="F43" s="575" t="n"/>
      <c r="G43" s="575" t="n"/>
      <c r="H43" s="575" t="n"/>
      <c r="I43" s="575" t="n"/>
      <c r="J43" s="575" t="n"/>
      <c r="K43" s="575" t="n"/>
      <c r="L43" s="575" t="n"/>
      <c r="M43" s="577" t="n"/>
      <c r="N43" s="599" t="inlineStr">
        <is>
          <t>Group 2</t>
        </is>
      </c>
      <c r="O43" s="575" t="n"/>
      <c r="P43" s="575" t="n"/>
      <c r="Q43" s="575" t="n"/>
      <c r="R43" s="575" t="n"/>
      <c r="S43" s="577" t="n"/>
      <c r="T43" s="600" t="inlineStr">
        <is>
          <t>Group 3</t>
        </is>
      </c>
      <c r="U43" s="575" t="n"/>
      <c r="V43" s="575" t="n"/>
      <c r="W43" s="575" t="n"/>
      <c r="X43" s="575" t="n"/>
      <c r="Y43" s="577" t="n"/>
    </row>
    <row r="44" ht="16.8" customHeight="1" s="584">
      <c r="A44" s="580" t="inlineStr">
        <is>
          <t>Engine Model Year</t>
        </is>
      </c>
      <c r="B44" s="570" t="inlineStr">
        <is>
          <t>Box Trucks</t>
        </is>
      </c>
      <c r="C44" s="571" t="n"/>
      <c r="D44" s="570" t="inlineStr">
        <is>
          <t>Vans</t>
        </is>
      </c>
      <c r="E44" s="571" t="n"/>
      <c r="F44" s="570" t="inlineStr">
        <is>
          <t>Two-Axle Buses</t>
        </is>
      </c>
      <c r="G44" s="571" t="n"/>
      <c r="H44" s="570" t="inlineStr">
        <is>
          <t>Yard Truck</t>
        </is>
      </c>
      <c r="I44" s="571" t="n"/>
      <c r="J44" s="570" t="inlineStr">
        <is>
          <t>Light Duty Package</t>
        </is>
      </c>
      <c r="K44" s="571" t="n"/>
      <c r="L44" s="570" t="inlineStr">
        <is>
          <t xml:space="preserve"> Other Light Duty</t>
        </is>
      </c>
      <c r="M44" s="571" t="n"/>
      <c r="N44" s="570" t="inlineStr">
        <is>
          <t>Work Trucks</t>
        </is>
      </c>
      <c r="O44" s="571" t="n"/>
      <c r="P44" s="570" t="inlineStr">
        <is>
          <t>Day Cab Tractors</t>
        </is>
      </c>
      <c r="Q44" s="571" t="n"/>
      <c r="R44" s="570" t="inlineStr">
        <is>
          <t>Three-Axle Buses</t>
        </is>
      </c>
      <c r="S44" s="571" t="n"/>
      <c r="T44" s="570" t="inlineStr">
        <is>
          <t>Sleeper Cab</t>
        </is>
      </c>
      <c r="U44" s="571" t="n"/>
      <c r="V44" s="570" t="inlineStr">
        <is>
          <t>Specialty Vehicles</t>
        </is>
      </c>
      <c r="W44" s="571" t="n"/>
      <c r="X44" s="570" t="inlineStr">
        <is>
          <t>Other</t>
        </is>
      </c>
      <c r="Y44" s="571" t="n"/>
    </row>
    <row r="45" ht="28.2" customHeight="1" s="584" thickBot="1">
      <c r="A45" s="581"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84"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4">
      <c r="A47" s="609" t="inlineStr">
        <is>
          <t>Vehicles on order</t>
        </is>
      </c>
      <c r="B47" s="611">
        <f>Sheet1!E361</f>
        <v/>
      </c>
      <c r="C47" s="569" t="n"/>
      <c r="D47" s="611">
        <f>Sheet1!E362</f>
        <v/>
      </c>
      <c r="E47" s="569" t="n"/>
      <c r="F47" s="611">
        <f>Sheet1!E363</f>
        <v/>
      </c>
      <c r="G47" s="569" t="n"/>
      <c r="H47" s="611">
        <f>Sheet1!E364</f>
        <v/>
      </c>
      <c r="I47" s="569" t="n"/>
      <c r="J47" s="611">
        <f>Sheet1!E365</f>
        <v/>
      </c>
      <c r="K47" s="569" t="n"/>
      <c r="L47" s="611">
        <f>Sheet1!E366</f>
        <v/>
      </c>
      <c r="M47" s="569" t="n"/>
      <c r="N47" s="611">
        <f>Sheet1!E367</f>
        <v/>
      </c>
      <c r="O47" s="569" t="n"/>
      <c r="P47" s="611">
        <f>Sheet1!E368</f>
        <v/>
      </c>
      <c r="Q47" s="569" t="n"/>
      <c r="R47" s="611">
        <f>Sheet1!E369</f>
        <v/>
      </c>
      <c r="S47" s="569" t="n"/>
      <c r="T47" s="611">
        <f>Sheet1!E370</f>
        <v/>
      </c>
      <c r="U47" s="569" t="n"/>
      <c r="V47" s="611">
        <f>Sheet1!E371</f>
        <v/>
      </c>
      <c r="W47" s="569" t="n"/>
      <c r="X47" s="611">
        <f>Sheet1!E372</f>
        <v/>
      </c>
      <c r="Y47" s="569" t="n"/>
      <c r="AA47" s="614">
        <f>B47+D47+F47+H47+J47+L47+N47+P47+R47+T47+V47+X47</f>
        <v/>
      </c>
    </row>
    <row r="48" ht="15.6" customHeight="1" s="584" thickBot="1"/>
    <row r="49" ht="25.2" customHeight="1" s="584" thickBot="1">
      <c r="A49" s="583" t="n"/>
      <c r="B49" s="598" t="inlineStr">
        <is>
          <t>Group 1</t>
        </is>
      </c>
      <c r="C49" s="575" t="n"/>
      <c r="D49" s="575" t="n"/>
      <c r="E49" s="575" t="n"/>
      <c r="F49" s="575" t="n"/>
      <c r="G49" s="575" t="n"/>
      <c r="H49" s="575" t="n"/>
      <c r="I49" s="575" t="n"/>
      <c r="J49" s="575" t="n"/>
      <c r="K49" s="575" t="n"/>
      <c r="L49" s="575" t="n"/>
      <c r="M49" s="577" t="n"/>
      <c r="N49" s="599" t="inlineStr">
        <is>
          <t>Group 2</t>
        </is>
      </c>
      <c r="O49" s="575" t="n"/>
      <c r="P49" s="575" t="n"/>
      <c r="Q49" s="575" t="n"/>
      <c r="R49" s="575" t="n"/>
      <c r="S49" s="577" t="n"/>
      <c r="T49" s="600" t="inlineStr">
        <is>
          <t>Group 3</t>
        </is>
      </c>
      <c r="U49" s="575" t="n"/>
      <c r="V49" s="575" t="n"/>
      <c r="W49" s="575" t="n"/>
      <c r="X49" s="575" t="n"/>
      <c r="Y49" s="577" t="n"/>
    </row>
    <row r="50" ht="16.8" customHeight="1" s="584">
      <c r="A50" s="580" t="inlineStr">
        <is>
          <t>Engine Model Year</t>
        </is>
      </c>
      <c r="B50" s="570" t="inlineStr">
        <is>
          <t>Box Trucks</t>
        </is>
      </c>
      <c r="C50" s="571" t="n"/>
      <c r="D50" s="570" t="inlineStr">
        <is>
          <t>Vans</t>
        </is>
      </c>
      <c r="E50" s="571" t="n"/>
      <c r="F50" s="570" t="inlineStr">
        <is>
          <t>Two-Axle Buses</t>
        </is>
      </c>
      <c r="G50" s="571" t="n"/>
      <c r="H50" s="570" t="inlineStr">
        <is>
          <t>Yard Truck</t>
        </is>
      </c>
      <c r="I50" s="571" t="n"/>
      <c r="J50" s="570" t="inlineStr">
        <is>
          <t>Light Duty Package</t>
        </is>
      </c>
      <c r="K50" s="571" t="n"/>
      <c r="L50" s="570" t="inlineStr">
        <is>
          <t xml:space="preserve"> Other Light Duty</t>
        </is>
      </c>
      <c r="M50" s="571" t="n"/>
      <c r="N50" s="570" t="inlineStr">
        <is>
          <t>Work Trucks</t>
        </is>
      </c>
      <c r="O50" s="571" t="n"/>
      <c r="P50" s="570" t="inlineStr">
        <is>
          <t>Day Cab Tractors</t>
        </is>
      </c>
      <c r="Q50" s="571" t="n"/>
      <c r="R50" s="570" t="inlineStr">
        <is>
          <t>Three-Axle Buses</t>
        </is>
      </c>
      <c r="S50" s="571" t="n"/>
      <c r="T50" s="570" t="inlineStr">
        <is>
          <t>Sleeper Cab</t>
        </is>
      </c>
      <c r="U50" s="571" t="n"/>
      <c r="V50" s="570" t="inlineStr">
        <is>
          <t>Specialty Vehicles</t>
        </is>
      </c>
      <c r="W50" s="571" t="n"/>
      <c r="X50" s="570" t="inlineStr">
        <is>
          <t>Other</t>
        </is>
      </c>
      <c r="Y50" s="571" t="n"/>
    </row>
    <row r="51" ht="28.2" customHeight="1" s="584" thickBot="1">
      <c r="A51" s="581"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84"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4">
      <c r="A53" s="609" t="inlineStr">
        <is>
          <t>Vehicles on order</t>
        </is>
      </c>
      <c r="B53" s="611">
        <f>Sheet1!E373</f>
        <v/>
      </c>
      <c r="C53" s="569" t="n"/>
      <c r="D53" s="613">
        <f>Sheet1!E374</f>
        <v/>
      </c>
      <c r="E53" s="569" t="n"/>
      <c r="F53" s="613">
        <f>Sheet1!E375</f>
        <v/>
      </c>
      <c r="G53" s="569" t="n"/>
      <c r="H53" s="613">
        <f>Sheet1!E376</f>
        <v/>
      </c>
      <c r="I53" s="569" t="n"/>
      <c r="J53" s="613">
        <f>Sheet1!E377</f>
        <v/>
      </c>
      <c r="K53" s="569" t="n"/>
      <c r="L53" s="613">
        <f>Sheet1!E378</f>
        <v/>
      </c>
      <c r="M53" s="569" t="n"/>
      <c r="N53" s="613">
        <f>Sheet1!E379</f>
        <v/>
      </c>
      <c r="O53" s="569" t="n"/>
      <c r="P53" s="613">
        <f>Sheet1!E380</f>
        <v/>
      </c>
      <c r="Q53" s="569" t="n"/>
      <c r="R53" s="613">
        <f>Sheet1!E381</f>
        <v/>
      </c>
      <c r="S53" s="569" t="n"/>
      <c r="T53" s="613">
        <f>Sheet1!E382</f>
        <v/>
      </c>
      <c r="U53" s="569" t="n"/>
      <c r="V53" s="613">
        <f>Sheet1!E383</f>
        <v/>
      </c>
      <c r="W53" s="569" t="n"/>
      <c r="X53" s="613">
        <f>Sheet1!E384</f>
        <v/>
      </c>
      <c r="Y53" s="569" t="n"/>
      <c r="AA53" s="614">
        <f>B53+D53+F53+H53+J53+L53+N53+P53+R53+T53+V53+X53</f>
        <v/>
      </c>
    </row>
    <row r="54" ht="15.6" customHeight="1" s="584" thickBot="1"/>
    <row r="55" ht="25.2" customHeight="1" s="584" thickBot="1">
      <c r="A55" s="583" t="n"/>
      <c r="B55" s="598" t="inlineStr">
        <is>
          <t>Group 1</t>
        </is>
      </c>
      <c r="C55" s="575" t="n"/>
      <c r="D55" s="575" t="n"/>
      <c r="E55" s="575" t="n"/>
      <c r="F55" s="575" t="n"/>
      <c r="G55" s="575" t="n"/>
      <c r="H55" s="575" t="n"/>
      <c r="I55" s="575" t="n"/>
      <c r="J55" s="575" t="n"/>
      <c r="K55" s="575" t="n"/>
      <c r="L55" s="575" t="n"/>
      <c r="M55" s="577" t="n"/>
      <c r="N55" s="599" t="inlineStr">
        <is>
          <t>Group 2</t>
        </is>
      </c>
      <c r="O55" s="575" t="n"/>
      <c r="P55" s="575" t="n"/>
      <c r="Q55" s="575" t="n"/>
      <c r="R55" s="575" t="n"/>
      <c r="S55" s="577" t="n"/>
      <c r="T55" s="600" t="inlineStr">
        <is>
          <t>Group 3</t>
        </is>
      </c>
      <c r="U55" s="575" t="n"/>
      <c r="V55" s="575" t="n"/>
      <c r="W55" s="575" t="n"/>
      <c r="X55" s="575" t="n"/>
      <c r="Y55" s="577" t="n"/>
    </row>
    <row r="56" ht="16.8" customHeight="1" s="584">
      <c r="A56" s="580" t="inlineStr">
        <is>
          <t>Engine Model Year</t>
        </is>
      </c>
      <c r="B56" s="570" t="inlineStr">
        <is>
          <t>Box Trucks</t>
        </is>
      </c>
      <c r="C56" s="571" t="n"/>
      <c r="D56" s="570" t="inlineStr">
        <is>
          <t>Vans</t>
        </is>
      </c>
      <c r="E56" s="571" t="n"/>
      <c r="F56" s="570" t="inlineStr">
        <is>
          <t>Two-Axle Buses</t>
        </is>
      </c>
      <c r="G56" s="571" t="n"/>
      <c r="H56" s="570" t="inlineStr">
        <is>
          <t>Yard Truck</t>
        </is>
      </c>
      <c r="I56" s="571" t="n"/>
      <c r="J56" s="570" t="inlineStr">
        <is>
          <t>Light Duty Package</t>
        </is>
      </c>
      <c r="K56" s="571" t="n"/>
      <c r="L56" s="570" t="inlineStr">
        <is>
          <t xml:space="preserve"> Other Light Duty</t>
        </is>
      </c>
      <c r="M56" s="571" t="n"/>
      <c r="N56" s="570" t="inlineStr">
        <is>
          <t>Work Trucks</t>
        </is>
      </c>
      <c r="O56" s="571" t="n"/>
      <c r="P56" s="570" t="inlineStr">
        <is>
          <t>Day Cab Tractors</t>
        </is>
      </c>
      <c r="Q56" s="571" t="n"/>
      <c r="R56" s="570" t="inlineStr">
        <is>
          <t>Three-Axle Buses</t>
        </is>
      </c>
      <c r="S56" s="571" t="n"/>
      <c r="T56" s="570" t="inlineStr">
        <is>
          <t>Sleeper Cab</t>
        </is>
      </c>
      <c r="U56" s="571" t="n"/>
      <c r="V56" s="570" t="inlineStr">
        <is>
          <t>Specialty Vehicles</t>
        </is>
      </c>
      <c r="W56" s="571" t="n"/>
      <c r="X56" s="570" t="inlineStr">
        <is>
          <t>Other</t>
        </is>
      </c>
      <c r="Y56" s="571" t="n"/>
    </row>
    <row r="57" ht="28.2" customHeight="1" s="584" thickBot="1">
      <c r="A57" s="581"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84"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4">
      <c r="A59" s="609" t="inlineStr">
        <is>
          <t>Vehicles on order</t>
        </is>
      </c>
      <c r="B59" s="611">
        <f>Sheet1!E385</f>
        <v/>
      </c>
      <c r="C59" s="569" t="n"/>
      <c r="D59" s="613">
        <f>Sheet1!E386</f>
        <v/>
      </c>
      <c r="E59" s="569" t="n"/>
      <c r="F59" s="613">
        <f>Sheet1!E387</f>
        <v/>
      </c>
      <c r="G59" s="569" t="n"/>
      <c r="H59" s="613">
        <f>Sheet1!E388</f>
        <v/>
      </c>
      <c r="I59" s="569" t="n"/>
      <c r="J59" s="613">
        <f>Sheet1!E389</f>
        <v/>
      </c>
      <c r="K59" s="569" t="n"/>
      <c r="L59" s="613">
        <f>Sheet1!E390</f>
        <v/>
      </c>
      <c r="M59" s="569" t="n"/>
      <c r="N59" s="613">
        <f>Sheet1!E391</f>
        <v/>
      </c>
      <c r="O59" s="569" t="n"/>
      <c r="P59" s="613">
        <f>Sheet1!E392</f>
        <v/>
      </c>
      <c r="Q59" s="569" t="n"/>
      <c r="R59" s="613">
        <f>Sheet1!E393</f>
        <v/>
      </c>
      <c r="S59" s="569" t="n"/>
      <c r="T59" s="613">
        <f>Sheet1!E394</f>
        <v/>
      </c>
      <c r="U59" s="569" t="n"/>
      <c r="V59" s="613">
        <f>Sheet1!E395</f>
        <v/>
      </c>
      <c r="W59" s="569" t="n"/>
      <c r="X59" s="613">
        <f>Sheet1!E396</f>
        <v/>
      </c>
      <c r="Y59" s="569" t="n"/>
      <c r="AA59" s="614">
        <f>B59+D59+F59+H59+J59+L59+N59+P59+R59+T59+V59+X59</f>
        <v/>
      </c>
    </row>
    <row r="60" ht="15.6" customHeight="1" s="584" thickBot="1"/>
    <row r="61" ht="25.2" customHeight="1" s="584" thickBot="1">
      <c r="A61" s="583" t="n"/>
      <c r="B61" s="598" t="inlineStr">
        <is>
          <t>Group 1</t>
        </is>
      </c>
      <c r="C61" s="575" t="n"/>
      <c r="D61" s="575" t="n"/>
      <c r="E61" s="575" t="n"/>
      <c r="F61" s="575" t="n"/>
      <c r="G61" s="575" t="n"/>
      <c r="H61" s="575" t="n"/>
      <c r="I61" s="575" t="n"/>
      <c r="J61" s="575" t="n"/>
      <c r="K61" s="575" t="n"/>
      <c r="L61" s="575" t="n"/>
      <c r="M61" s="577" t="n"/>
      <c r="N61" s="599" t="inlineStr">
        <is>
          <t>Group 2</t>
        </is>
      </c>
      <c r="O61" s="575" t="n"/>
      <c r="P61" s="575" t="n"/>
      <c r="Q61" s="575" t="n"/>
      <c r="R61" s="575" t="n"/>
      <c r="S61" s="577" t="n"/>
      <c r="T61" s="600" t="inlineStr">
        <is>
          <t>Group 3</t>
        </is>
      </c>
      <c r="U61" s="575" t="n"/>
      <c r="V61" s="575" t="n"/>
      <c r="W61" s="575" t="n"/>
      <c r="X61" s="575" t="n"/>
      <c r="Y61" s="577" t="n"/>
    </row>
    <row r="62" ht="16.8" customHeight="1" s="584">
      <c r="A62" s="580" t="inlineStr">
        <is>
          <t>Engine Model Year</t>
        </is>
      </c>
      <c r="B62" s="570" t="inlineStr">
        <is>
          <t>Box Trucks</t>
        </is>
      </c>
      <c r="C62" s="571" t="n"/>
      <c r="D62" s="570" t="inlineStr">
        <is>
          <t>Vans</t>
        </is>
      </c>
      <c r="E62" s="571" t="n"/>
      <c r="F62" s="570" t="inlineStr">
        <is>
          <t>Two-Axle Buses</t>
        </is>
      </c>
      <c r="G62" s="571" t="n"/>
      <c r="H62" s="570" t="inlineStr">
        <is>
          <t>Yard Truck</t>
        </is>
      </c>
      <c r="I62" s="571" t="n"/>
      <c r="J62" s="570" t="inlineStr">
        <is>
          <t>Light Duty Package</t>
        </is>
      </c>
      <c r="K62" s="571" t="n"/>
      <c r="L62" s="570" t="inlineStr">
        <is>
          <t xml:space="preserve"> Other Light Duty</t>
        </is>
      </c>
      <c r="M62" s="571" t="n"/>
      <c r="N62" s="570" t="inlineStr">
        <is>
          <t>Work Trucks</t>
        </is>
      </c>
      <c r="O62" s="571" t="n"/>
      <c r="P62" s="570" t="inlineStr">
        <is>
          <t>Day Cab Tractors</t>
        </is>
      </c>
      <c r="Q62" s="571" t="n"/>
      <c r="R62" s="570" t="inlineStr">
        <is>
          <t>Three-Axle Buses</t>
        </is>
      </c>
      <c r="S62" s="571" t="n"/>
      <c r="T62" s="570" t="inlineStr">
        <is>
          <t>Sleeper Cab</t>
        </is>
      </c>
      <c r="U62" s="571" t="n"/>
      <c r="V62" s="570" t="inlineStr">
        <is>
          <t>Specialty Vehicles</t>
        </is>
      </c>
      <c r="W62" s="571" t="n"/>
      <c r="X62" s="570" t="inlineStr">
        <is>
          <t>Other</t>
        </is>
      </c>
      <c r="Y62" s="571" t="n"/>
    </row>
    <row r="63" ht="28.2" customHeight="1" s="584" thickBot="1">
      <c r="A63" s="581"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84"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4">
      <c r="A65" s="609" t="inlineStr">
        <is>
          <t>Vehicles on order</t>
        </is>
      </c>
      <c r="B65" s="611">
        <f>Sheet1!E397</f>
        <v/>
      </c>
      <c r="C65" s="569" t="n"/>
      <c r="D65" s="611">
        <f>Sheet1!E398</f>
        <v/>
      </c>
      <c r="E65" s="569" t="n"/>
      <c r="F65" s="611">
        <f>Sheet1!E399</f>
        <v/>
      </c>
      <c r="G65" s="569" t="n"/>
      <c r="H65" s="611">
        <f>Sheet1!E400</f>
        <v/>
      </c>
      <c r="I65" s="569" t="n"/>
      <c r="J65" s="611">
        <f>Sheet1!E401</f>
        <v/>
      </c>
      <c r="K65" s="569" t="n"/>
      <c r="L65" s="611">
        <f>Sheet1!E402</f>
        <v/>
      </c>
      <c r="M65" s="569" t="n"/>
      <c r="N65" s="611">
        <f>Sheet1!E403</f>
        <v/>
      </c>
      <c r="O65" s="569" t="n"/>
      <c r="P65" s="611">
        <f>Sheet1!E404</f>
        <v/>
      </c>
      <c r="Q65" s="569" t="n"/>
      <c r="R65" s="611">
        <f>Sheet1!E405</f>
        <v/>
      </c>
      <c r="S65" s="569" t="n"/>
      <c r="T65" s="611">
        <f>Sheet1!E406</f>
        <v/>
      </c>
      <c r="U65" s="569" t="n"/>
      <c r="V65" s="611">
        <f>Sheet1!E407</f>
        <v/>
      </c>
      <c r="W65" s="569" t="n"/>
      <c r="X65" s="611">
        <f>Sheet1!E408</f>
        <v/>
      </c>
      <c r="Y65" s="569" t="n"/>
      <c r="AA65" s="614">
        <f>B65+D65+F65+H65+J65+L65+N65+P65+R65+T65+V65+X65</f>
        <v/>
      </c>
    </row>
    <row r="66" ht="15.6" customHeight="1" s="584" thickBot="1"/>
    <row r="67" ht="25.2" customHeight="1" s="584" thickBot="1">
      <c r="A67" s="583" t="n"/>
      <c r="B67" s="598" t="inlineStr">
        <is>
          <t>Group 1</t>
        </is>
      </c>
      <c r="C67" s="575" t="n"/>
      <c r="D67" s="575" t="n"/>
      <c r="E67" s="575" t="n"/>
      <c r="F67" s="575" t="n"/>
      <c r="G67" s="575" t="n"/>
      <c r="H67" s="575" t="n"/>
      <c r="I67" s="575" t="n"/>
      <c r="J67" s="575" t="n"/>
      <c r="K67" s="575" t="n"/>
      <c r="L67" s="575" t="n"/>
      <c r="M67" s="577" t="n"/>
      <c r="N67" s="599" t="inlineStr">
        <is>
          <t>Group 2</t>
        </is>
      </c>
      <c r="O67" s="575" t="n"/>
      <c r="P67" s="575" t="n"/>
      <c r="Q67" s="575" t="n"/>
      <c r="R67" s="575" t="n"/>
      <c r="S67" s="577" t="n"/>
      <c r="T67" s="600" t="inlineStr">
        <is>
          <t>Group 3</t>
        </is>
      </c>
      <c r="U67" s="575" t="n"/>
      <c r="V67" s="575" t="n"/>
      <c r="W67" s="575" t="n"/>
      <c r="X67" s="575" t="n"/>
      <c r="Y67" s="577" t="n"/>
    </row>
    <row r="68" ht="16.8" customHeight="1" s="584">
      <c r="A68" s="580" t="inlineStr">
        <is>
          <t>Engine Model Year</t>
        </is>
      </c>
      <c r="B68" s="570" t="inlineStr">
        <is>
          <t>Box Trucks</t>
        </is>
      </c>
      <c r="C68" s="571" t="n"/>
      <c r="D68" s="570" t="inlineStr">
        <is>
          <t>Vans</t>
        </is>
      </c>
      <c r="E68" s="571" t="n"/>
      <c r="F68" s="570" t="inlineStr">
        <is>
          <t>Two-Axle Buses</t>
        </is>
      </c>
      <c r="G68" s="571" t="n"/>
      <c r="H68" s="570" t="inlineStr">
        <is>
          <t>Yard Truck</t>
        </is>
      </c>
      <c r="I68" s="571" t="n"/>
      <c r="J68" s="570" t="inlineStr">
        <is>
          <t>Light Duty Package</t>
        </is>
      </c>
      <c r="K68" s="571" t="n"/>
      <c r="L68" s="570" t="inlineStr">
        <is>
          <t xml:space="preserve"> Other Light Duty</t>
        </is>
      </c>
      <c r="M68" s="571" t="n"/>
      <c r="N68" s="570" t="inlineStr">
        <is>
          <t>Work Trucks</t>
        </is>
      </c>
      <c r="O68" s="571" t="n"/>
      <c r="P68" s="570" t="inlineStr">
        <is>
          <t>Day Cab Tractors</t>
        </is>
      </c>
      <c r="Q68" s="571" t="n"/>
      <c r="R68" s="570" t="inlineStr">
        <is>
          <t>Three-Axle Buses</t>
        </is>
      </c>
      <c r="S68" s="571" t="n"/>
      <c r="T68" s="570" t="inlineStr">
        <is>
          <t>Sleeper Cab</t>
        </is>
      </c>
      <c r="U68" s="571" t="n"/>
      <c r="V68" s="570" t="inlineStr">
        <is>
          <t>Specialty Vehicles</t>
        </is>
      </c>
      <c r="W68" s="571" t="n"/>
      <c r="X68" s="570" t="inlineStr">
        <is>
          <t>Other</t>
        </is>
      </c>
      <c r="Y68" s="571" t="n"/>
    </row>
    <row r="69" ht="28.2" customHeight="1" s="584" thickBot="1">
      <c r="A69" s="581"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84"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4">
      <c r="A71" s="609" t="inlineStr">
        <is>
          <t>Vehicles on order</t>
        </is>
      </c>
      <c r="B71" s="611">
        <f>Sheet1!E409</f>
        <v/>
      </c>
      <c r="C71" s="569" t="n"/>
      <c r="D71" s="611">
        <f>Sheet1!E410</f>
        <v/>
      </c>
      <c r="E71" s="569" t="n"/>
      <c r="F71" s="611">
        <f>Sheet1!E411</f>
        <v/>
      </c>
      <c r="G71" s="569" t="n"/>
      <c r="H71" s="611">
        <f>Sheet1!E412</f>
        <v/>
      </c>
      <c r="I71" s="569" t="n"/>
      <c r="J71" s="611">
        <f>Sheet1!E413</f>
        <v/>
      </c>
      <c r="K71" s="569" t="n"/>
      <c r="L71" s="611">
        <f>Sheet1!E414</f>
        <v/>
      </c>
      <c r="M71" s="569" t="n"/>
      <c r="N71" s="611">
        <f>Sheet1!E415</f>
        <v/>
      </c>
      <c r="O71" s="569" t="n"/>
      <c r="P71" s="611">
        <f>Sheet1!E416</f>
        <v/>
      </c>
      <c r="Q71" s="569" t="n"/>
      <c r="R71" s="611">
        <f>Sheet1!E417</f>
        <v/>
      </c>
      <c r="S71" s="569" t="n"/>
      <c r="T71" s="611">
        <f>Sheet1!E418</f>
        <v/>
      </c>
      <c r="U71" s="569" t="n"/>
      <c r="V71" s="611">
        <f>Sheet1!E419</f>
        <v/>
      </c>
      <c r="W71" s="569" t="n"/>
      <c r="X71" s="611">
        <f>Sheet1!E420</f>
        <v/>
      </c>
      <c r="Y71" s="569" t="n"/>
      <c r="AA71" s="614">
        <f>B71+D71+F71+H71+J71+L71+N71+P71+R71+T71+V71+X71</f>
        <v/>
      </c>
    </row>
    <row r="72" ht="15.6" customHeight="1" s="584" thickBot="1"/>
    <row r="73" ht="25.2" customHeight="1" s="584" thickBot="1">
      <c r="A73" s="583" t="n"/>
      <c r="B73" s="598" t="inlineStr">
        <is>
          <t>Group 1</t>
        </is>
      </c>
      <c r="C73" s="575" t="n"/>
      <c r="D73" s="575" t="n"/>
      <c r="E73" s="575" t="n"/>
      <c r="F73" s="575" t="n"/>
      <c r="G73" s="575" t="n"/>
      <c r="H73" s="575" t="n"/>
      <c r="I73" s="575" t="n"/>
      <c r="J73" s="575" t="n"/>
      <c r="K73" s="575" t="n"/>
      <c r="L73" s="575" t="n"/>
      <c r="M73" s="577" t="n"/>
      <c r="N73" s="599" t="inlineStr">
        <is>
          <t>Group 2</t>
        </is>
      </c>
      <c r="O73" s="575" t="n"/>
      <c r="P73" s="575" t="n"/>
      <c r="Q73" s="575" t="n"/>
      <c r="R73" s="575" t="n"/>
      <c r="S73" s="577" t="n"/>
      <c r="T73" s="600" t="inlineStr">
        <is>
          <t>Group 3</t>
        </is>
      </c>
      <c r="U73" s="575" t="n"/>
      <c r="V73" s="575" t="n"/>
      <c r="W73" s="575" t="n"/>
      <c r="X73" s="575" t="n"/>
      <c r="Y73" s="577" t="n"/>
    </row>
    <row r="74" ht="16.8" customHeight="1" s="584">
      <c r="A74" s="580" t="inlineStr">
        <is>
          <t>Engine Model Year</t>
        </is>
      </c>
      <c r="B74" s="570" t="inlineStr">
        <is>
          <t>Box Trucks</t>
        </is>
      </c>
      <c r="C74" s="571" t="n"/>
      <c r="D74" s="570" t="inlineStr">
        <is>
          <t>Vans</t>
        </is>
      </c>
      <c r="E74" s="571" t="n"/>
      <c r="F74" s="570" t="inlineStr">
        <is>
          <t>Two-Axle Buses</t>
        </is>
      </c>
      <c r="G74" s="571" t="n"/>
      <c r="H74" s="570" t="inlineStr">
        <is>
          <t>Yard Truck</t>
        </is>
      </c>
      <c r="I74" s="571" t="n"/>
      <c r="J74" s="570" t="inlineStr">
        <is>
          <t>Light Duty Package</t>
        </is>
      </c>
      <c r="K74" s="571" t="n"/>
      <c r="L74" s="570" t="inlineStr">
        <is>
          <t xml:space="preserve"> Other Light Duty</t>
        </is>
      </c>
      <c r="M74" s="571" t="n"/>
      <c r="N74" s="570" t="inlineStr">
        <is>
          <t>Work Trucks</t>
        </is>
      </c>
      <c r="O74" s="571" t="n"/>
      <c r="P74" s="570" t="inlineStr">
        <is>
          <t>Day Cab Tractors</t>
        </is>
      </c>
      <c r="Q74" s="571" t="n"/>
      <c r="R74" s="570" t="inlineStr">
        <is>
          <t>Three-Axle Buses</t>
        </is>
      </c>
      <c r="S74" s="571" t="n"/>
      <c r="T74" s="570" t="inlineStr">
        <is>
          <t>Sleeper Cab</t>
        </is>
      </c>
      <c r="U74" s="571" t="n"/>
      <c r="V74" s="570" t="inlineStr">
        <is>
          <t>Specialty Vehicles</t>
        </is>
      </c>
      <c r="W74" s="571" t="n"/>
      <c r="X74" s="570" t="inlineStr">
        <is>
          <t>Other</t>
        </is>
      </c>
      <c r="Y74" s="571" t="n"/>
    </row>
    <row r="75" ht="28.2" customHeight="1" s="584" thickBot="1">
      <c r="A75" s="581"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84"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4">
      <c r="A77" s="609" t="inlineStr">
        <is>
          <t>Vehicles on order</t>
        </is>
      </c>
      <c r="B77" s="611">
        <f>Sheet1!E421</f>
        <v/>
      </c>
      <c r="C77" s="569" t="n"/>
      <c r="D77" s="611">
        <f>Sheet1!E422</f>
        <v/>
      </c>
      <c r="E77" s="569" t="n"/>
      <c r="F77" s="611">
        <f>Sheet1!E423</f>
        <v/>
      </c>
      <c r="G77" s="569" t="n"/>
      <c r="H77" s="611">
        <f>Sheet1!E424</f>
        <v/>
      </c>
      <c r="I77" s="569" t="n"/>
      <c r="J77" s="611">
        <f>Sheet1!E425</f>
        <v/>
      </c>
      <c r="K77" s="569" t="n"/>
      <c r="L77" s="611">
        <f>Sheet1!E426</f>
        <v/>
      </c>
      <c r="M77" s="569" t="n"/>
      <c r="N77" s="611">
        <f>Sheet1!E427</f>
        <v/>
      </c>
      <c r="O77" s="569" t="n"/>
      <c r="P77" s="611">
        <f>Sheet1!E428</f>
        <v/>
      </c>
      <c r="Q77" s="569" t="n"/>
      <c r="R77" s="611">
        <f>Sheet1!E429</f>
        <v/>
      </c>
      <c r="S77" s="569" t="n"/>
      <c r="T77" s="611">
        <f>Sheet1!E430</f>
        <v/>
      </c>
      <c r="U77" s="569" t="n"/>
      <c r="V77" s="611">
        <f>Sheet1!E431</f>
        <v/>
      </c>
      <c r="W77" s="569" t="n"/>
      <c r="X77" s="611">
        <f>Sheet1!E432</f>
        <v/>
      </c>
      <c r="Y77" s="569" t="n"/>
      <c r="AA77" s="614">
        <f>B77+D77+F77+H77+J77+L77+N77+P77+R77+T77+V77+X77</f>
        <v/>
      </c>
    </row>
    <row r="78" ht="15.6" customHeight="1" s="584" thickBot="1"/>
    <row r="79" ht="25.2" customHeight="1" s="584" thickBot="1">
      <c r="A79" s="583" t="n"/>
      <c r="B79" s="598" t="inlineStr">
        <is>
          <t>Group 1</t>
        </is>
      </c>
      <c r="C79" s="575" t="n"/>
      <c r="D79" s="575" t="n"/>
      <c r="E79" s="575" t="n"/>
      <c r="F79" s="575" t="n"/>
      <c r="G79" s="575" t="n"/>
      <c r="H79" s="575" t="n"/>
      <c r="I79" s="575" t="n"/>
      <c r="J79" s="575" t="n"/>
      <c r="K79" s="575" t="n"/>
      <c r="L79" s="575" t="n"/>
      <c r="M79" s="577" t="n"/>
      <c r="N79" s="599" t="inlineStr">
        <is>
          <t>Group 2</t>
        </is>
      </c>
      <c r="O79" s="575" t="n"/>
      <c r="P79" s="575" t="n"/>
      <c r="Q79" s="575" t="n"/>
      <c r="R79" s="575" t="n"/>
      <c r="S79" s="577" t="n"/>
      <c r="T79" s="600" t="inlineStr">
        <is>
          <t>Group 3</t>
        </is>
      </c>
      <c r="U79" s="575" t="n"/>
      <c r="V79" s="575" t="n"/>
      <c r="W79" s="575" t="n"/>
      <c r="X79" s="575" t="n"/>
      <c r="Y79" s="577" t="n"/>
    </row>
    <row r="80" ht="16.8" customHeight="1" s="584">
      <c r="A80" s="580" t="inlineStr">
        <is>
          <t>Engine Model Year</t>
        </is>
      </c>
      <c r="B80" s="570" t="inlineStr">
        <is>
          <t>Box Trucks</t>
        </is>
      </c>
      <c r="C80" s="571" t="n"/>
      <c r="D80" s="570" t="inlineStr">
        <is>
          <t>Vans</t>
        </is>
      </c>
      <c r="E80" s="571" t="n"/>
      <c r="F80" s="570" t="inlineStr">
        <is>
          <t>Two-Axle Buses</t>
        </is>
      </c>
      <c r="G80" s="571" t="n"/>
      <c r="H80" s="570" t="inlineStr">
        <is>
          <t>Yard Truck</t>
        </is>
      </c>
      <c r="I80" s="571" t="n"/>
      <c r="J80" s="570" t="inlineStr">
        <is>
          <t>Light Duty Package</t>
        </is>
      </c>
      <c r="K80" s="571" t="n"/>
      <c r="L80" s="570" t="inlineStr">
        <is>
          <t xml:space="preserve"> Other Light Duty</t>
        </is>
      </c>
      <c r="M80" s="571" t="n"/>
      <c r="N80" s="570" t="inlineStr">
        <is>
          <t>Work Trucks</t>
        </is>
      </c>
      <c r="O80" s="571" t="n"/>
      <c r="P80" s="570" t="inlineStr">
        <is>
          <t>Day Cab Tractors</t>
        </is>
      </c>
      <c r="Q80" s="571" t="n"/>
      <c r="R80" s="570" t="inlineStr">
        <is>
          <t>Three-Axle Buses</t>
        </is>
      </c>
      <c r="S80" s="571" t="n"/>
      <c r="T80" s="570" t="inlineStr">
        <is>
          <t>Sleeper Cab</t>
        </is>
      </c>
      <c r="U80" s="571" t="n"/>
      <c r="V80" s="570" t="inlineStr">
        <is>
          <t>Specialty Vehicles</t>
        </is>
      </c>
      <c r="W80" s="571" t="n"/>
      <c r="X80" s="570" t="inlineStr">
        <is>
          <t>Other</t>
        </is>
      </c>
      <c r="Y80" s="571" t="n"/>
    </row>
    <row r="81" ht="28.2" customHeight="1" s="584" thickBot="1">
      <c r="A81" s="581"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84"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4">
      <c r="A83" s="609" t="inlineStr">
        <is>
          <t>Vehicles on order</t>
        </is>
      </c>
      <c r="B83" s="611">
        <f>Sheet1!E433</f>
        <v/>
      </c>
      <c r="C83" s="569" t="n"/>
      <c r="D83" s="611">
        <f>Sheet1!E434</f>
        <v/>
      </c>
      <c r="E83" s="569" t="n"/>
      <c r="F83" s="611">
        <f>Sheet1!E435</f>
        <v/>
      </c>
      <c r="G83" s="569" t="n"/>
      <c r="H83" s="611">
        <f>Sheet1!E436</f>
        <v/>
      </c>
      <c r="I83" s="569" t="n"/>
      <c r="J83" s="611">
        <f>Sheet1!E437</f>
        <v/>
      </c>
      <c r="K83" s="569" t="n"/>
      <c r="L83" s="611">
        <f>Sheet1!E438</f>
        <v/>
      </c>
      <c r="M83" s="569" t="n"/>
      <c r="N83" s="611">
        <f>Sheet1!E439</f>
        <v/>
      </c>
      <c r="O83" s="569" t="n"/>
      <c r="P83" s="611">
        <f>Sheet1!E440</f>
        <v/>
      </c>
      <c r="Q83" s="569" t="n"/>
      <c r="R83" s="611">
        <f>Sheet1!E441</f>
        <v/>
      </c>
      <c r="S83" s="569" t="n"/>
      <c r="T83" s="611">
        <f>Sheet1!E442</f>
        <v/>
      </c>
      <c r="U83" s="569" t="n"/>
      <c r="V83" s="611">
        <f>Sheet1!E443</f>
        <v/>
      </c>
      <c r="W83" s="569" t="n"/>
      <c r="X83" s="611">
        <f>Sheet1!E444</f>
        <v/>
      </c>
      <c r="Y83" s="569" t="n"/>
      <c r="AA83" s="614">
        <f>B83+D83+F83+H83+J83+L83+N83+P83+R83+T83+V83+X83</f>
        <v/>
      </c>
    </row>
    <row r="84" ht="15.6" customHeight="1" s="584" thickBot="1"/>
    <row r="85" ht="25.2" customHeight="1" s="584" thickBot="1">
      <c r="A85" s="583" t="n"/>
      <c r="B85" s="598" t="inlineStr">
        <is>
          <t>Group 1</t>
        </is>
      </c>
      <c r="C85" s="575" t="n"/>
      <c r="D85" s="575" t="n"/>
      <c r="E85" s="575" t="n"/>
      <c r="F85" s="575" t="n"/>
      <c r="G85" s="575" t="n"/>
      <c r="H85" s="575" t="n"/>
      <c r="I85" s="575" t="n"/>
      <c r="J85" s="575" t="n"/>
      <c r="K85" s="575" t="n"/>
      <c r="L85" s="575" t="n"/>
      <c r="M85" s="577" t="n"/>
      <c r="N85" s="599" t="inlineStr">
        <is>
          <t>Group 2</t>
        </is>
      </c>
      <c r="O85" s="575" t="n"/>
      <c r="P85" s="575" t="n"/>
      <c r="Q85" s="575" t="n"/>
      <c r="R85" s="575" t="n"/>
      <c r="S85" s="577" t="n"/>
      <c r="T85" s="600" t="inlineStr">
        <is>
          <t>Group 3</t>
        </is>
      </c>
      <c r="U85" s="575" t="n"/>
      <c r="V85" s="575" t="n"/>
      <c r="W85" s="575" t="n"/>
      <c r="X85" s="575" t="n"/>
      <c r="Y85" s="577" t="n"/>
    </row>
    <row r="86" ht="16.8" customHeight="1" s="584">
      <c r="A86" s="580" t="inlineStr">
        <is>
          <t>Engine Model Year</t>
        </is>
      </c>
      <c r="B86" s="570" t="inlineStr">
        <is>
          <t>Box Trucks</t>
        </is>
      </c>
      <c r="C86" s="571" t="n"/>
      <c r="D86" s="570" t="inlineStr">
        <is>
          <t>Vans</t>
        </is>
      </c>
      <c r="E86" s="571" t="n"/>
      <c r="F86" s="570" t="inlineStr">
        <is>
          <t>Two-Axle Buses</t>
        </is>
      </c>
      <c r="G86" s="571" t="n"/>
      <c r="H86" s="570" t="inlineStr">
        <is>
          <t>Yard Truck</t>
        </is>
      </c>
      <c r="I86" s="571" t="n"/>
      <c r="J86" s="570" t="inlineStr">
        <is>
          <t>Light Duty Package</t>
        </is>
      </c>
      <c r="K86" s="571" t="n"/>
      <c r="L86" s="570" t="inlineStr">
        <is>
          <t xml:space="preserve"> Other Light Duty</t>
        </is>
      </c>
      <c r="M86" s="571" t="n"/>
      <c r="N86" s="570" t="inlineStr">
        <is>
          <t>Work Trucks</t>
        </is>
      </c>
      <c r="O86" s="571" t="n"/>
      <c r="P86" s="570" t="inlineStr">
        <is>
          <t>Day Cab Tractors</t>
        </is>
      </c>
      <c r="Q86" s="571" t="n"/>
      <c r="R86" s="570" t="inlineStr">
        <is>
          <t>Three-Axle Buses</t>
        </is>
      </c>
      <c r="S86" s="571" t="n"/>
      <c r="T86" s="570" t="inlineStr">
        <is>
          <t>Sleeper Cab</t>
        </is>
      </c>
      <c r="U86" s="571" t="n"/>
      <c r="V86" s="570" t="inlineStr">
        <is>
          <t>Specialty Vehicles</t>
        </is>
      </c>
      <c r="W86" s="571" t="n"/>
      <c r="X86" s="570" t="inlineStr">
        <is>
          <t>Other</t>
        </is>
      </c>
      <c r="Y86" s="571" t="n"/>
    </row>
    <row r="87" ht="28.2" customHeight="1" s="584" thickBot="1">
      <c r="A87" s="581"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84"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4">
      <c r="A89" s="609" t="inlineStr">
        <is>
          <t>Vehicles on order</t>
        </is>
      </c>
      <c r="B89" s="611">
        <f>Sheet1!E445</f>
        <v/>
      </c>
      <c r="C89" s="569" t="n"/>
      <c r="D89" s="611">
        <f>Sheet1!E446</f>
        <v/>
      </c>
      <c r="E89" s="569" t="n"/>
      <c r="F89" s="611">
        <f>Sheet1!E447</f>
        <v/>
      </c>
      <c r="G89" s="569" t="n"/>
      <c r="H89" s="611">
        <f>Sheet1!E448</f>
        <v/>
      </c>
      <c r="I89" s="569" t="n"/>
      <c r="J89" s="611">
        <f>Sheet1!E449</f>
        <v/>
      </c>
      <c r="K89" s="569" t="n"/>
      <c r="L89" s="611">
        <f>Sheet1!E450</f>
        <v/>
      </c>
      <c r="M89" s="569" t="n"/>
      <c r="N89" s="611">
        <f>Sheet1!E451</f>
        <v/>
      </c>
      <c r="O89" s="569" t="n"/>
      <c r="P89" s="611">
        <f>Sheet1!E452</f>
        <v/>
      </c>
      <c r="Q89" s="569" t="n"/>
      <c r="R89" s="611">
        <f>Sheet1!E453</f>
        <v/>
      </c>
      <c r="S89" s="569" t="n"/>
      <c r="T89" s="611">
        <f>Sheet1!E454</f>
        <v/>
      </c>
      <c r="U89" s="569" t="n"/>
      <c r="V89" s="611">
        <f>Sheet1!E455</f>
        <v/>
      </c>
      <c r="W89" s="569" t="n"/>
      <c r="X89" s="611">
        <f>Sheet1!E456</f>
        <v/>
      </c>
      <c r="Y89" s="569" t="n"/>
      <c r="AA89" s="614">
        <f>B89+D89+F89+H89+J89+L89+N89+P89+R89+T89+V89+X89</f>
        <v/>
      </c>
    </row>
    <row r="90" s="584"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84" thickBot="1">
      <c r="A91" s="583" t="n"/>
      <c r="B91" s="598" t="inlineStr">
        <is>
          <t>Group 1</t>
        </is>
      </c>
      <c r="C91" s="575" t="n"/>
      <c r="D91" s="575" t="n"/>
      <c r="E91" s="575" t="n"/>
      <c r="F91" s="575" t="n"/>
      <c r="G91" s="575" t="n"/>
      <c r="H91" s="575" t="n"/>
      <c r="I91" s="575" t="n"/>
      <c r="J91" s="575" t="n"/>
      <c r="K91" s="575" t="n"/>
      <c r="L91" s="575" t="n"/>
      <c r="M91" s="577" t="n"/>
      <c r="N91" s="599" t="inlineStr">
        <is>
          <t>Group 2</t>
        </is>
      </c>
      <c r="O91" s="575" t="n"/>
      <c r="P91" s="575" t="n"/>
      <c r="Q91" s="575" t="n"/>
      <c r="R91" s="575" t="n"/>
      <c r="S91" s="577" t="n"/>
      <c r="T91" s="600" t="inlineStr">
        <is>
          <t>Group 3</t>
        </is>
      </c>
      <c r="U91" s="575" t="n"/>
      <c r="V91" s="575" t="n"/>
      <c r="W91" s="575" t="n"/>
      <c r="X91" s="575" t="n"/>
      <c r="Y91" s="577" t="n"/>
    </row>
    <row r="92" ht="16.8" customHeight="1" s="584">
      <c r="A92" s="580" t="inlineStr">
        <is>
          <t>Engine Model Year</t>
        </is>
      </c>
      <c r="B92" s="570" t="inlineStr">
        <is>
          <t>Box Trucks</t>
        </is>
      </c>
      <c r="C92" s="571" t="n"/>
      <c r="D92" s="570" t="inlineStr">
        <is>
          <t>Vans</t>
        </is>
      </c>
      <c r="E92" s="571" t="n"/>
      <c r="F92" s="570" t="inlineStr">
        <is>
          <t>Two-Axle Buses</t>
        </is>
      </c>
      <c r="G92" s="571" t="n"/>
      <c r="H92" s="570" t="inlineStr">
        <is>
          <t>Yard Truck</t>
        </is>
      </c>
      <c r="I92" s="571" t="n"/>
      <c r="J92" s="570" t="inlineStr">
        <is>
          <t>Light Duty Package</t>
        </is>
      </c>
      <c r="K92" s="571" t="n"/>
      <c r="L92" s="570" t="inlineStr">
        <is>
          <t xml:space="preserve"> Other Light Duty</t>
        </is>
      </c>
      <c r="M92" s="571" t="n"/>
      <c r="N92" s="570" t="inlineStr">
        <is>
          <t>Work Trucks</t>
        </is>
      </c>
      <c r="O92" s="571" t="n"/>
      <c r="P92" s="570" t="inlineStr">
        <is>
          <t>Day Cab Tractors</t>
        </is>
      </c>
      <c r="Q92" s="571" t="n"/>
      <c r="R92" s="570" t="inlineStr">
        <is>
          <t>Three-Axle Buses</t>
        </is>
      </c>
      <c r="S92" s="571" t="n"/>
      <c r="T92" s="570" t="inlineStr">
        <is>
          <t>Sleeper Cab</t>
        </is>
      </c>
      <c r="U92" s="571" t="n"/>
      <c r="V92" s="570" t="inlineStr">
        <is>
          <t>Specialty Vehicles</t>
        </is>
      </c>
      <c r="W92" s="571" t="n"/>
      <c r="X92" s="570" t="inlineStr">
        <is>
          <t>Other</t>
        </is>
      </c>
      <c r="Y92" s="571" t="n"/>
    </row>
    <row r="93" ht="28.2" customHeight="1" s="584" thickBot="1">
      <c r="A93" s="581"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84"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4">
      <c r="A95" s="609" t="inlineStr">
        <is>
          <t>Vehicles on order</t>
        </is>
      </c>
      <c r="B95" s="611">
        <f>Sheet1!E457</f>
        <v/>
      </c>
      <c r="C95" s="569" t="n"/>
      <c r="D95" s="611">
        <f>Sheet1!E458</f>
        <v/>
      </c>
      <c r="E95" s="569" t="n"/>
      <c r="F95" s="611">
        <f>Sheet1!E459</f>
        <v/>
      </c>
      <c r="G95" s="569" t="n"/>
      <c r="H95" s="611">
        <f>Sheet1!E460</f>
        <v/>
      </c>
      <c r="I95" s="569" t="n"/>
      <c r="J95" s="611">
        <f>Sheet1!E461</f>
        <v/>
      </c>
      <c r="K95" s="569" t="n"/>
      <c r="L95" s="611">
        <f>Sheet1!E462</f>
        <v/>
      </c>
      <c r="M95" s="569" t="n"/>
      <c r="N95" s="611">
        <f>Sheet1!E463</f>
        <v/>
      </c>
      <c r="O95" s="569" t="n"/>
      <c r="P95" s="611">
        <f>Sheet1!E464</f>
        <v/>
      </c>
      <c r="Q95" s="569" t="n"/>
      <c r="R95" s="611">
        <f>Sheet1!E465</f>
        <v/>
      </c>
      <c r="S95" s="569" t="n"/>
      <c r="T95" s="611">
        <f>Sheet1!E466</f>
        <v/>
      </c>
      <c r="U95" s="569" t="n"/>
      <c r="V95" s="611">
        <f>Sheet1!E467</f>
        <v/>
      </c>
      <c r="W95" s="569" t="n"/>
      <c r="X95" s="611">
        <f>Sheet1!E468</f>
        <v/>
      </c>
      <c r="Y95" s="569" t="n"/>
      <c r="AA95" s="614">
        <f>B95+D95+F95+H95+J95+L95+N95+P95+R95+T95+V95+X95</f>
        <v/>
      </c>
    </row>
    <row r="96" s="584"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84" thickBot="1">
      <c r="A97" s="583" t="n"/>
      <c r="B97" s="598" t="inlineStr">
        <is>
          <t>Group 1</t>
        </is>
      </c>
      <c r="C97" s="575" t="n"/>
      <c r="D97" s="575" t="n"/>
      <c r="E97" s="575" t="n"/>
      <c r="F97" s="575" t="n"/>
      <c r="G97" s="575" t="n"/>
      <c r="H97" s="575" t="n"/>
      <c r="I97" s="575" t="n"/>
      <c r="J97" s="575" t="n"/>
      <c r="K97" s="575" t="n"/>
      <c r="L97" s="575" t="n"/>
      <c r="M97" s="577" t="n"/>
      <c r="N97" s="599" t="inlineStr">
        <is>
          <t>Group 2</t>
        </is>
      </c>
      <c r="O97" s="575" t="n"/>
      <c r="P97" s="575" t="n"/>
      <c r="Q97" s="575" t="n"/>
      <c r="R97" s="575" t="n"/>
      <c r="S97" s="577" t="n"/>
      <c r="T97" s="600" t="inlineStr">
        <is>
          <t>Group 3</t>
        </is>
      </c>
      <c r="U97" s="575" t="n"/>
      <c r="V97" s="575" t="n"/>
      <c r="W97" s="575" t="n"/>
      <c r="X97" s="575" t="n"/>
      <c r="Y97" s="577" t="n"/>
    </row>
    <row r="98" ht="16.8" customHeight="1" s="584">
      <c r="A98" s="580" t="inlineStr">
        <is>
          <t>Engine Model Year</t>
        </is>
      </c>
      <c r="B98" s="570" t="inlineStr">
        <is>
          <t>Box Trucks</t>
        </is>
      </c>
      <c r="C98" s="571" t="n"/>
      <c r="D98" s="570" t="inlineStr">
        <is>
          <t>Vans</t>
        </is>
      </c>
      <c r="E98" s="571" t="n"/>
      <c r="F98" s="570" t="inlineStr">
        <is>
          <t>Two-Axle Buses</t>
        </is>
      </c>
      <c r="G98" s="571" t="n"/>
      <c r="H98" s="570" t="inlineStr">
        <is>
          <t>Yard Truck</t>
        </is>
      </c>
      <c r="I98" s="571" t="n"/>
      <c r="J98" s="570" t="inlineStr">
        <is>
          <t>Light Duty Package</t>
        </is>
      </c>
      <c r="K98" s="571" t="n"/>
      <c r="L98" s="570" t="inlineStr">
        <is>
          <t xml:space="preserve"> Other Light Duty</t>
        </is>
      </c>
      <c r="M98" s="571" t="n"/>
      <c r="N98" s="570" t="inlineStr">
        <is>
          <t>Work Trucks</t>
        </is>
      </c>
      <c r="O98" s="571" t="n"/>
      <c r="P98" s="570" t="inlineStr">
        <is>
          <t>Day Cab Tractors</t>
        </is>
      </c>
      <c r="Q98" s="571" t="n"/>
      <c r="R98" s="570" t="inlineStr">
        <is>
          <t>Three-Axle Buses</t>
        </is>
      </c>
      <c r="S98" s="571" t="n"/>
      <c r="T98" s="570" t="inlineStr">
        <is>
          <t>Sleeper Cab</t>
        </is>
      </c>
      <c r="U98" s="571" t="n"/>
      <c r="V98" s="570" t="inlineStr">
        <is>
          <t>Specialty Vehicles</t>
        </is>
      </c>
      <c r="W98" s="571" t="n"/>
      <c r="X98" s="570" t="inlineStr">
        <is>
          <t>Other</t>
        </is>
      </c>
      <c r="Y98" s="571" t="n"/>
    </row>
    <row r="99" ht="28.2" customHeight="1" s="584" thickBot="1">
      <c r="A99" s="581"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84"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4">
      <c r="A101" s="609" t="inlineStr">
        <is>
          <t>Vehicles on order</t>
        </is>
      </c>
      <c r="B101" s="611">
        <f>Sheet1!E469</f>
        <v/>
      </c>
      <c r="C101" s="569" t="n"/>
      <c r="D101" s="611">
        <f>Sheet1!E470</f>
        <v/>
      </c>
      <c r="E101" s="569" t="n"/>
      <c r="F101" s="611">
        <f>Sheet1!E471</f>
        <v/>
      </c>
      <c r="G101" s="569" t="n"/>
      <c r="H101" s="611">
        <f>Sheet1!E472</f>
        <v/>
      </c>
      <c r="I101" s="569" t="n"/>
      <c r="J101" s="611">
        <f>Sheet1!E473</f>
        <v/>
      </c>
      <c r="K101" s="569" t="n"/>
      <c r="L101" s="611">
        <f>Sheet1!E474</f>
        <v/>
      </c>
      <c r="M101" s="569" t="n"/>
      <c r="N101" s="611">
        <f>Sheet1!E475</f>
        <v/>
      </c>
      <c r="O101" s="569" t="n"/>
      <c r="P101" s="611">
        <f>Sheet1!E476</f>
        <v/>
      </c>
      <c r="Q101" s="569" t="n"/>
      <c r="R101" s="611">
        <f>Sheet1!E477</f>
        <v/>
      </c>
      <c r="S101" s="569" t="n"/>
      <c r="T101" s="611">
        <f>Sheet1!E478</f>
        <v/>
      </c>
      <c r="U101" s="569" t="n"/>
      <c r="V101" s="611">
        <f>Sheet1!E479</f>
        <v/>
      </c>
      <c r="W101" s="569" t="n"/>
      <c r="X101" s="611">
        <f>Sheet1!E480</f>
        <v/>
      </c>
      <c r="Y101" s="569" t="n"/>
      <c r="AA101" s="614">
        <f>B101+D101+F101+H101+J101+L101+N101+P101+R101+T101+V101+X101</f>
        <v/>
      </c>
    </row>
    <row r="102" s="584"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84" thickBot="1">
      <c r="A103" s="583" t="n"/>
      <c r="B103" s="598" t="inlineStr">
        <is>
          <t>Group 1</t>
        </is>
      </c>
      <c r="C103" s="575" t="n"/>
      <c r="D103" s="575" t="n"/>
      <c r="E103" s="575" t="n"/>
      <c r="F103" s="575" t="n"/>
      <c r="G103" s="575" t="n"/>
      <c r="H103" s="575" t="n"/>
      <c r="I103" s="575" t="n"/>
      <c r="J103" s="575" t="n"/>
      <c r="K103" s="575" t="n"/>
      <c r="L103" s="575" t="n"/>
      <c r="M103" s="577" t="n"/>
      <c r="N103" s="599" t="inlineStr">
        <is>
          <t>Group 2</t>
        </is>
      </c>
      <c r="O103" s="575" t="n"/>
      <c r="P103" s="575" t="n"/>
      <c r="Q103" s="575" t="n"/>
      <c r="R103" s="575" t="n"/>
      <c r="S103" s="577" t="n"/>
      <c r="T103" s="600" t="inlineStr">
        <is>
          <t>Group 3</t>
        </is>
      </c>
      <c r="U103" s="575" t="n"/>
      <c r="V103" s="575" t="n"/>
      <c r="W103" s="575" t="n"/>
      <c r="X103" s="575" t="n"/>
      <c r="Y103" s="577" t="n"/>
    </row>
    <row r="104" ht="16.8" customHeight="1" s="584">
      <c r="A104" s="580" t="inlineStr">
        <is>
          <t>Engine Model Year</t>
        </is>
      </c>
      <c r="B104" s="570" t="inlineStr">
        <is>
          <t>Box Trucks</t>
        </is>
      </c>
      <c r="C104" s="571" t="n"/>
      <c r="D104" s="570" t="inlineStr">
        <is>
          <t>Vans</t>
        </is>
      </c>
      <c r="E104" s="571" t="n"/>
      <c r="F104" s="570" t="inlineStr">
        <is>
          <t>Two-Axle Buses</t>
        </is>
      </c>
      <c r="G104" s="571" t="n"/>
      <c r="H104" s="570" t="inlineStr">
        <is>
          <t>Yard Truck</t>
        </is>
      </c>
      <c r="I104" s="571" t="n"/>
      <c r="J104" s="570" t="inlineStr">
        <is>
          <t>Light Duty Package</t>
        </is>
      </c>
      <c r="K104" s="571" t="n"/>
      <c r="L104" s="570" t="inlineStr">
        <is>
          <t xml:space="preserve"> Other Light Duty</t>
        </is>
      </c>
      <c r="M104" s="571" t="n"/>
      <c r="N104" s="570" t="inlineStr">
        <is>
          <t>Work Trucks</t>
        </is>
      </c>
      <c r="O104" s="571" t="n"/>
      <c r="P104" s="570" t="inlineStr">
        <is>
          <t>Day Cab Tractors</t>
        </is>
      </c>
      <c r="Q104" s="571" t="n"/>
      <c r="R104" s="570" t="inlineStr">
        <is>
          <t>Three-Axle Buses</t>
        </is>
      </c>
      <c r="S104" s="571" t="n"/>
      <c r="T104" s="570" t="inlineStr">
        <is>
          <t>Sleeper Cab</t>
        </is>
      </c>
      <c r="U104" s="571" t="n"/>
      <c r="V104" s="570" t="inlineStr">
        <is>
          <t>Specialty Vehicles</t>
        </is>
      </c>
      <c r="W104" s="571" t="n"/>
      <c r="X104" s="570" t="inlineStr">
        <is>
          <t>Other</t>
        </is>
      </c>
      <c r="Y104" s="571" t="n"/>
    </row>
    <row r="105" ht="28.2" customHeight="1" s="584" thickBot="1">
      <c r="A105" s="581"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84"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4">
      <c r="A107" s="609" t="inlineStr">
        <is>
          <t>Vehicles on order</t>
        </is>
      </c>
      <c r="B107" s="611">
        <f>Sheet1!E481</f>
        <v/>
      </c>
      <c r="C107" s="569" t="n"/>
      <c r="D107" s="611">
        <f>Sheet1!E482</f>
        <v/>
      </c>
      <c r="E107" s="569" t="n"/>
      <c r="F107" s="611">
        <f>Sheet1!E483</f>
        <v/>
      </c>
      <c r="G107" s="569" t="n"/>
      <c r="H107" s="611">
        <f>Sheet1!E484</f>
        <v/>
      </c>
      <c r="I107" s="569" t="n"/>
      <c r="J107" s="611">
        <f>Sheet1!E485</f>
        <v/>
      </c>
      <c r="K107" s="569" t="n"/>
      <c r="L107" s="611">
        <f>Sheet1!E486</f>
        <v/>
      </c>
      <c r="M107" s="569" t="n"/>
      <c r="N107" s="611">
        <f>Sheet1!E487</f>
        <v/>
      </c>
      <c r="O107" s="569" t="n"/>
      <c r="P107" s="611">
        <f>Sheet1!E488</f>
        <v/>
      </c>
      <c r="Q107" s="569" t="n"/>
      <c r="R107" s="611">
        <f>Sheet1!E489</f>
        <v/>
      </c>
      <c r="S107" s="569" t="n"/>
      <c r="T107" s="611">
        <f>Sheet1!E490</f>
        <v/>
      </c>
      <c r="U107" s="569" t="n"/>
      <c r="V107" s="611">
        <f>Sheet1!E491</f>
        <v/>
      </c>
      <c r="W107" s="569" t="n"/>
      <c r="X107" s="611">
        <f>Sheet1!E492</f>
        <v/>
      </c>
      <c r="Y107" s="569" t="n"/>
      <c r="AA107" s="614">
        <f>B107+D107+F107+H107+J107+L107+N107+P107+R107+T107+V107+X107</f>
        <v/>
      </c>
    </row>
    <row r="108" ht="15.6" customHeight="1" s="584" thickBot="1"/>
    <row r="109" ht="25.2" customHeight="1" s="584" thickBot="1">
      <c r="A109" s="583" t="n"/>
      <c r="B109" s="598" t="inlineStr">
        <is>
          <t>Group 1</t>
        </is>
      </c>
      <c r="C109" s="575" t="n"/>
      <c r="D109" s="575" t="n"/>
      <c r="E109" s="575" t="n"/>
      <c r="F109" s="575" t="n"/>
      <c r="G109" s="575" t="n"/>
      <c r="H109" s="575" t="n"/>
      <c r="I109" s="575" t="n"/>
      <c r="J109" s="575" t="n"/>
      <c r="K109" s="575" t="n"/>
      <c r="L109" s="575" t="n"/>
      <c r="M109" s="577" t="n"/>
      <c r="N109" s="599" t="inlineStr">
        <is>
          <t>Group 2</t>
        </is>
      </c>
      <c r="O109" s="575" t="n"/>
      <c r="P109" s="575" t="n"/>
      <c r="Q109" s="575" t="n"/>
      <c r="R109" s="575" t="n"/>
      <c r="S109" s="577" t="n"/>
      <c r="T109" s="600" t="inlineStr">
        <is>
          <t>Group 3</t>
        </is>
      </c>
      <c r="U109" s="575" t="n"/>
      <c r="V109" s="575" t="n"/>
      <c r="W109" s="575" t="n"/>
      <c r="X109" s="575" t="n"/>
      <c r="Y109" s="577" t="n"/>
    </row>
    <row r="110" ht="16.8" customHeight="1" s="584">
      <c r="A110" s="580" t="inlineStr">
        <is>
          <t>Engine Model Year</t>
        </is>
      </c>
      <c r="B110" s="570" t="inlineStr">
        <is>
          <t>Box Trucks</t>
        </is>
      </c>
      <c r="C110" s="571" t="n"/>
      <c r="D110" s="570" t="inlineStr">
        <is>
          <t>Vans</t>
        </is>
      </c>
      <c r="E110" s="571" t="n"/>
      <c r="F110" s="570" t="inlineStr">
        <is>
          <t>Two-Axle Buses</t>
        </is>
      </c>
      <c r="G110" s="571" t="n"/>
      <c r="H110" s="570" t="inlineStr">
        <is>
          <t>Yard Truck</t>
        </is>
      </c>
      <c r="I110" s="571" t="n"/>
      <c r="J110" s="570" t="inlineStr">
        <is>
          <t>Light Duty Package</t>
        </is>
      </c>
      <c r="K110" s="571" t="n"/>
      <c r="L110" s="570" t="inlineStr">
        <is>
          <t xml:space="preserve"> Other Light Duty</t>
        </is>
      </c>
      <c r="M110" s="571" t="n"/>
      <c r="N110" s="570" t="inlineStr">
        <is>
          <t>Work Trucks</t>
        </is>
      </c>
      <c r="O110" s="571" t="n"/>
      <c r="P110" s="570" t="inlineStr">
        <is>
          <t>Day Cab Tractors</t>
        </is>
      </c>
      <c r="Q110" s="571" t="n"/>
      <c r="R110" s="570" t="inlineStr">
        <is>
          <t>Three-Axle Buses</t>
        </is>
      </c>
      <c r="S110" s="571" t="n"/>
      <c r="T110" s="570" t="inlineStr">
        <is>
          <t>Sleeper Cab</t>
        </is>
      </c>
      <c r="U110" s="571" t="n"/>
      <c r="V110" s="570" t="inlineStr">
        <is>
          <t>Specialty Vehicles</t>
        </is>
      </c>
      <c r="W110" s="571" t="n"/>
      <c r="X110" s="570" t="inlineStr">
        <is>
          <t>Other</t>
        </is>
      </c>
      <c r="Y110" s="571" t="n"/>
    </row>
    <row r="111" ht="28.2" customHeight="1" s="584" thickBot="1">
      <c r="A111" s="581"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84"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4">
      <c r="A113" s="609" t="inlineStr">
        <is>
          <t>Vehicles on order</t>
        </is>
      </c>
      <c r="B113" s="611">
        <f>Sheet1!E493</f>
        <v/>
      </c>
      <c r="C113" s="569" t="n"/>
      <c r="D113" s="611">
        <f>Sheet1!E494</f>
        <v/>
      </c>
      <c r="E113" s="569" t="n"/>
      <c r="F113" s="611">
        <f>Sheet1!E495</f>
        <v/>
      </c>
      <c r="G113" s="569" t="n"/>
      <c r="H113" s="611">
        <f>Sheet1!E496</f>
        <v/>
      </c>
      <c r="I113" s="569" t="n"/>
      <c r="J113" s="611">
        <f>Sheet1!E497</f>
        <v/>
      </c>
      <c r="K113" s="569" t="n"/>
      <c r="L113" s="611">
        <f>Sheet1!E498</f>
        <v/>
      </c>
      <c r="M113" s="569" t="n"/>
      <c r="N113" s="611">
        <f>Sheet1!E499</f>
        <v/>
      </c>
      <c r="O113" s="569" t="n"/>
      <c r="P113" s="611">
        <f>Sheet1!E500</f>
        <v/>
      </c>
      <c r="Q113" s="569" t="n"/>
      <c r="R113" s="611">
        <f>Sheet1!E501</f>
        <v/>
      </c>
      <c r="S113" s="569" t="n"/>
      <c r="T113" s="611">
        <f>Sheet1!E502</f>
        <v/>
      </c>
      <c r="U113" s="569" t="n"/>
      <c r="V113" s="611">
        <f>Sheet1!E503</f>
        <v/>
      </c>
      <c r="W113" s="569" t="n"/>
      <c r="X113" s="611">
        <f>Sheet1!E504</f>
        <v/>
      </c>
      <c r="Y113" s="569" t="n"/>
      <c r="AA113" s="614">
        <f>B113+D113+F113+H113+J113+L113+N113+P113+R113+T113+V113+X113</f>
        <v/>
      </c>
    </row>
    <row r="115" ht="15.6" customHeight="1" s="584" thickBot="1"/>
    <row r="116" ht="25.2" customHeight="1" s="584" thickBot="1">
      <c r="A116" s="583" t="n"/>
      <c r="B116" s="598" t="inlineStr">
        <is>
          <t>Group 1</t>
        </is>
      </c>
      <c r="C116" s="575" t="n"/>
      <c r="D116" s="575" t="n"/>
      <c r="E116" s="575" t="n"/>
      <c r="F116" s="575" t="n"/>
      <c r="G116" s="575" t="n"/>
      <c r="H116" s="575" t="n"/>
      <c r="I116" s="575" t="n"/>
      <c r="J116" s="575" t="n"/>
      <c r="K116" s="575" t="n"/>
      <c r="L116" s="575" t="n"/>
      <c r="M116" s="577" t="n"/>
      <c r="N116" s="599" t="inlineStr">
        <is>
          <t>Group 2</t>
        </is>
      </c>
      <c r="O116" s="575" t="n"/>
      <c r="P116" s="575" t="n"/>
      <c r="Q116" s="575" t="n"/>
      <c r="R116" s="575" t="n"/>
      <c r="S116" s="577" t="n"/>
      <c r="T116" s="600" t="inlineStr">
        <is>
          <t>Group 3</t>
        </is>
      </c>
      <c r="U116" s="575" t="n"/>
      <c r="V116" s="575" t="n"/>
      <c r="W116" s="575" t="n"/>
      <c r="X116" s="575" t="n"/>
      <c r="Y116" s="577" t="n"/>
    </row>
    <row r="117" ht="16.8" customHeight="1" s="584">
      <c r="A117" s="583" t="n"/>
      <c r="B117" s="570" t="inlineStr">
        <is>
          <t>Box Trucks</t>
        </is>
      </c>
      <c r="C117" s="571" t="n"/>
      <c r="D117" s="570" t="inlineStr">
        <is>
          <t>Vans</t>
        </is>
      </c>
      <c r="E117" s="571" t="n"/>
      <c r="F117" s="570" t="inlineStr">
        <is>
          <t>Two-Axle Buses</t>
        </is>
      </c>
      <c r="G117" s="571" t="n"/>
      <c r="H117" s="570" t="inlineStr">
        <is>
          <t>Yard Truck</t>
        </is>
      </c>
      <c r="I117" s="571" t="n"/>
      <c r="J117" s="570" t="inlineStr">
        <is>
          <t>Light Duty Package</t>
        </is>
      </c>
      <c r="K117" s="571" t="n"/>
      <c r="L117" s="570" t="inlineStr">
        <is>
          <t xml:space="preserve"> Other Light Duty</t>
        </is>
      </c>
      <c r="M117" s="571" t="n"/>
      <c r="N117" s="570" t="inlineStr">
        <is>
          <t>Work Trucks</t>
        </is>
      </c>
      <c r="O117" s="571" t="n"/>
      <c r="P117" s="570" t="inlineStr">
        <is>
          <t>Day Cab Tractors</t>
        </is>
      </c>
      <c r="Q117" s="571" t="n"/>
      <c r="R117" s="570" t="inlineStr">
        <is>
          <t>Three-Axle Buses</t>
        </is>
      </c>
      <c r="S117" s="571" t="n"/>
      <c r="T117" s="570" t="inlineStr">
        <is>
          <t>Sleeper Cab</t>
        </is>
      </c>
      <c r="U117" s="571" t="n"/>
      <c r="V117" s="570" t="inlineStr">
        <is>
          <t>Specialty Vehicles</t>
        </is>
      </c>
      <c r="W117" s="571" t="n"/>
      <c r="X117" s="570" t="inlineStr">
        <is>
          <t>Other</t>
        </is>
      </c>
      <c r="Y117" s="571" t="n"/>
    </row>
    <row r="118" ht="27.6" customHeight="1" s="584">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abSelected="1" topLeftCell="A4" workbookViewId="0">
      <selection activeCell="N18" sqref="N18"/>
    </sheetView>
  </sheetViews>
  <sheetFormatPr baseColWidth="8" defaultRowHeight="14.4"/>
  <cols>
    <col width="20.5546875" customWidth="1" style="584" min="1" max="1"/>
    <col width="9.109375" customWidth="1" style="584" min="2" max="8"/>
    <col width="12.6640625" bestFit="1" customWidth="1" style="584" min="9" max="9"/>
  </cols>
  <sheetData>
    <row r="1" ht="18" customHeight="1" s="584">
      <c r="A1" s="621" t="inlineStr">
        <is>
          <t>Year</t>
        </is>
      </c>
      <c r="B1" s="610" t="n"/>
      <c r="C1" s="610" t="n"/>
      <c r="D1" s="610" t="n"/>
      <c r="E1" s="610" t="n"/>
      <c r="F1" s="610" t="n"/>
      <c r="G1" s="65">
        <f>'User Profile'!$D$17</f>
        <v/>
      </c>
      <c r="H1" s="65">
        <f>'User Profile'!$D$18</f>
        <v/>
      </c>
      <c r="I1" s="9" t="n"/>
    </row>
    <row r="2" ht="18" customHeight="1" s="584">
      <c r="A2" s="66" t="n"/>
      <c r="B2" s="67" t="n"/>
      <c r="C2" s="67" t="n"/>
      <c r="D2" s="67" t="n"/>
      <c r="E2" s="67" t="n"/>
      <c r="F2" s="67" t="n"/>
      <c r="G2" s="583" t="n"/>
      <c r="H2" s="583" t="n"/>
      <c r="I2" s="9" t="n"/>
    </row>
    <row r="3" ht="50.4" customHeight="1" s="584">
      <c r="A3" s="622" t="inlineStr">
        <is>
          <t>Fuel Type</t>
        </is>
      </c>
      <c r="B3" s="610" t="n"/>
      <c r="C3" s="610" t="n"/>
      <c r="D3" s="610" t="n"/>
      <c r="E3" s="610" t="n"/>
      <c r="F3" s="597" t="n"/>
      <c r="G3" s="622" t="inlineStr">
        <is>
          <t>Fuel Used</t>
        </is>
      </c>
      <c r="H3" s="597" t="n"/>
      <c r="I3" s="622" t="inlineStr">
        <is>
          <t>Unit</t>
        </is>
      </c>
      <c r="K3" s="89">
        <f>IF('User Profile'!$D$19="US Units", G1&amp;" GGE", G1&amp;" GLE")</f>
        <v/>
      </c>
      <c r="L3" s="89">
        <f>IF('User Profile'!$D$19="US Units", H1&amp;" GGE", H1&amp;" GLE")</f>
        <v/>
      </c>
      <c r="M3" s="30" t="n"/>
      <c r="N3" s="89">
        <f>G1&amp;" CO2 (kg)"</f>
        <v/>
      </c>
      <c r="O3" s="89">
        <f>H1&amp;" CO2 (kg)"</f>
        <v/>
      </c>
    </row>
    <row r="4" ht="16.8" customHeight="1" s="584">
      <c r="A4" s="623" t="inlineStr">
        <is>
          <t>Gasoline</t>
        </is>
      </c>
      <c r="B4" s="610" t="n"/>
      <c r="C4" s="610" t="n"/>
      <c r="D4" s="610" t="n"/>
      <c r="E4" s="610" t="n"/>
      <c r="F4" s="597" t="n"/>
      <c r="G4" s="231">
        <f>Sheet1!I505</f>
        <v/>
      </c>
      <c r="H4" s="231">
        <f>Sheet1!I524</f>
        <v/>
      </c>
      <c r="I4" s="554">
        <f>Sheet1!K505</f>
        <v/>
      </c>
      <c r="K4" s="232">
        <f>G4</f>
        <v/>
      </c>
      <c r="L4" s="232">
        <f>H4</f>
        <v/>
      </c>
      <c r="M4" s="69" t="n"/>
      <c r="N4" s="233">
        <f>8.78*IF('User Profile'!$D$19="US Units",G4,G4/3.7854)</f>
        <v/>
      </c>
      <c r="O4" s="233">
        <f>8.78*IF('User Profile'!$D$19="US Units",H4,H4/3.7854)</f>
        <v/>
      </c>
    </row>
    <row r="5" ht="16.8" customHeight="1" s="584">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84">
      <c r="A6" s="74" t="inlineStr">
        <is>
          <t>Electricity</t>
        </is>
      </c>
      <c r="B6" s="75" t="n"/>
      <c r="C6" s="75" t="n"/>
      <c r="D6" s="75" t="n"/>
      <c r="E6" s="75" t="n"/>
      <c r="F6" s="76" t="n"/>
      <c r="G6" s="231">
        <f>Sheet1!I507</f>
        <v/>
      </c>
      <c r="H6" s="231">
        <f>Sheet1!I526</f>
        <v/>
      </c>
      <c r="I6" s="554">
        <f>Sheet1!K507</f>
        <v/>
      </c>
      <c r="K6" s="237" t="inlineStr">
        <is>
          <t>Removed</t>
        </is>
      </c>
      <c r="L6" s="237" t="inlineStr">
        <is>
          <t>Removed</t>
        </is>
      </c>
      <c r="M6" s="69" t="n"/>
      <c r="N6" s="237" t="inlineStr">
        <is>
          <t>Removed</t>
        </is>
      </c>
      <c r="O6" s="237" t="inlineStr">
        <is>
          <t>Removed</t>
        </is>
      </c>
    </row>
    <row r="7" ht="29.1" customHeight="1" s="584">
      <c r="A7" s="624" t="inlineStr">
        <is>
          <t>If you do not know how much electricity was consumed for your fleet operation, 
please tell us how many miles did your electric vehicles (PHEV, EREV and BEV) drive for that year)</t>
        </is>
      </c>
      <c r="B7" s="610" t="n"/>
      <c r="C7" s="610" t="n"/>
      <c r="D7" s="610" t="n"/>
      <c r="E7" s="610" t="n"/>
      <c r="F7" s="610" t="n"/>
      <c r="G7" s="610" t="n"/>
      <c r="H7" s="610" t="n"/>
      <c r="I7" s="597" t="n"/>
      <c r="K7" s="236" t="inlineStr">
        <is>
          <t>-</t>
        </is>
      </c>
      <c r="L7" s="236" t="inlineStr">
        <is>
          <t>-</t>
        </is>
      </c>
      <c r="M7" s="69" t="n"/>
      <c r="N7" s="260" t="inlineStr">
        <is>
          <t>-</t>
        </is>
      </c>
      <c r="O7" s="260" t="inlineStr">
        <is>
          <t>-</t>
        </is>
      </c>
    </row>
    <row r="8" ht="16.8" customHeight="1" s="584">
      <c r="A8" s="616" t="inlineStr">
        <is>
          <t>Light-duty</t>
        </is>
      </c>
      <c r="B8" s="610" t="n"/>
      <c r="C8" s="610" t="n"/>
      <c r="D8" s="610" t="n"/>
      <c r="E8" s="610"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4">
      <c r="A9" s="616" t="inlineStr">
        <is>
          <t>Medium-duty BEV</t>
        </is>
      </c>
      <c r="B9" s="610" t="n"/>
      <c r="C9" s="610" t="n"/>
      <c r="D9" s="610" t="n"/>
      <c r="E9" s="610"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84">
      <c r="A10" s="616" t="inlineStr">
        <is>
          <t>Heavy-duty BEV</t>
        </is>
      </c>
      <c r="B10" s="610" t="n"/>
      <c r="C10" s="610" t="n"/>
      <c r="D10" s="610" t="n"/>
      <c r="E10" s="610"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4">
      <c r="A11" s="78" t="inlineStr">
        <is>
          <t>Biodiesel</t>
        </is>
      </c>
      <c r="B11" s="619" t="inlineStr">
        <is>
          <t>Enter the percent of the blend that was biodiesel.
This would be 5% for B5 and 20% for B20.</t>
        </is>
      </c>
      <c r="C11" s="610" t="n"/>
      <c r="D11" s="610" t="n"/>
      <c r="E11" s="610"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4">
      <c r="A12" s="80" t="inlineStr">
        <is>
          <t>Ethanol E85</t>
        </is>
      </c>
      <c r="B12" s="620" t="inlineStr">
        <is>
          <t>Is a significant effort done by your fleet to use only Ethanol E85 in all of your Ethanol E85 / Flex Fuel vehicles?</t>
        </is>
      </c>
      <c r="C12" s="610" t="n"/>
      <c r="D12" s="610" t="n"/>
      <c r="E12" s="610"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84">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84">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84">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84">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742" t="n"/>
      <c r="N16" s="237">
        <f>G16</f>
        <v/>
      </c>
      <c r="O16" s="237">
        <f>H16</f>
        <v/>
      </c>
    </row>
    <row r="17" ht="16.95" customHeight="1" s="584">
      <c r="A17" s="85" t="inlineStr">
        <is>
          <t>Renewable Diesel</t>
        </is>
      </c>
      <c r="B17" s="619" t="inlineStr">
        <is>
          <t>Enter the percent of the blend that was renewable diesel.
This would be 20% for RD20 and 100% for RD100.</t>
        </is>
      </c>
      <c r="C17" s="610" t="n"/>
      <c r="D17" s="610" t="n"/>
      <c r="E17" s="610" t="n"/>
      <c r="F17" s="86" t="n">
        <v>0.2</v>
      </c>
      <c r="G17" s="242">
        <f>Sheet1!I517</f>
        <v/>
      </c>
      <c r="H17" s="242">
        <f>Sheet1!I536</f>
        <v/>
      </c>
      <c r="I17" s="239">
        <f>Sheet1!K517</f>
        <v/>
      </c>
      <c r="K17" s="238">
        <f>G17*1.03</f>
        <v/>
      </c>
      <c r="L17" s="238">
        <f>H17*1.03</f>
        <v/>
      </c>
      <c r="M17" s="742" t="n"/>
      <c r="N17" s="238">
        <f>G17</f>
        <v/>
      </c>
      <c r="O17" s="238">
        <f>H17</f>
        <v/>
      </c>
    </row>
    <row r="18" ht="16.8" customHeight="1" s="584">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84">
      <c r="A19" s="70" t="inlineStr">
        <is>
          <t>Pure Ethanol</t>
        </is>
      </c>
      <c r="B19" s="71" t="n"/>
      <c r="C19" s="71" t="n"/>
      <c r="D19" s="71" t="n"/>
      <c r="E19" s="71" t="n"/>
      <c r="F19" s="72" t="n"/>
      <c r="G19" s="242">
        <f>Sheet1!I519</f>
        <v/>
      </c>
      <c r="H19" s="242">
        <f>Sheet1!I538</f>
        <v/>
      </c>
      <c r="I19" s="239">
        <f>Sheet1!K519</f>
        <v/>
      </c>
      <c r="K19" s="235">
        <f>G19</f>
        <v/>
      </c>
      <c r="L19" s="235">
        <f>H19</f>
        <v/>
      </c>
      <c r="M19" s="87" t="n"/>
      <c r="N19" s="743">
        <f>5.75*IF('User Profile'!$D$19="US Units",G19,G19/3.7854)</f>
        <v/>
      </c>
      <c r="O19" s="743">
        <f>5.75*IF('User Profile'!$D$19="US Units",H19,H19/3.7854)</f>
        <v/>
      </c>
    </row>
    <row r="20" ht="16.8" customHeight="1" s="584">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84">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84">
      <c r="A22" s="82">
        <f>Sheet1!H522</f>
        <v/>
      </c>
      <c r="B22" s="75" t="n"/>
      <c r="C22" s="75" t="n"/>
      <c r="D22" s="75" t="n"/>
      <c r="E22" s="75" t="n"/>
      <c r="F22" s="76" t="n"/>
      <c r="G22" s="241">
        <f>Sheet1!I522</f>
        <v/>
      </c>
      <c r="H22" s="241">
        <f>Sheet1!I542</f>
        <v/>
      </c>
      <c r="I22" s="77">
        <f>Sheet1!K522</f>
        <v/>
      </c>
      <c r="K22" s="247" t="n"/>
      <c r="L22" s="247" t="n"/>
      <c r="N22" s="248" t="n"/>
      <c r="O22" s="248" t="n"/>
    </row>
    <row r="23" ht="16.8" customHeight="1" s="584">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4">
      <c r="G25" s="245" t="n"/>
      <c r="H25" s="245" t="n"/>
      <c r="K25" s="615" t="inlineStr">
        <is>
          <t>Total</t>
        </is>
      </c>
      <c r="N25" s="615" t="inlineStr">
        <is>
          <t>Total</t>
        </is>
      </c>
    </row>
    <row r="26">
      <c r="K26" s="614">
        <f>SUM(K4:K6,K8:K21)</f>
        <v/>
      </c>
      <c r="L26" s="614">
        <f>SUM(L4:L6,L8:L21)</f>
        <v/>
      </c>
      <c r="N26" s="614">
        <f>SUM(N4:N6,N8:N21)</f>
        <v/>
      </c>
      <c r="O26" s="614">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1</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1</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2</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1</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2</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1</v>
      </c>
      <c r="E49" s="218" t="n">
        <v>0</v>
      </c>
      <c r="F49" s="218" t="inlineStr">
        <is>
          <t>Baseline</t>
        </is>
      </c>
      <c r="G49" s="218" t="n">
        <v>5000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2</v>
      </c>
      <c r="E62" s="218" t="n">
        <v>0</v>
      </c>
      <c r="F62" s="218" t="inlineStr">
        <is>
          <t>Baseline</t>
        </is>
      </c>
      <c r="G62" s="218" t="n">
        <v>18000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1</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1</v>
      </c>
      <c r="E277" t="n">
        <v>0</v>
      </c>
      <c r="F277" t="inlineStr">
        <is>
          <t>Reporting</t>
        </is>
      </c>
      <c r="G277" t="n">
        <v>5000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2</v>
      </c>
      <c r="E290" t="n">
        <v>0</v>
      </c>
      <c r="F290" t="inlineStr">
        <is>
          <t>Reporting</t>
        </is>
      </c>
      <c r="G290" t="n">
        <v>18000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1200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Black Solid, Inc.</t>
        </is>
      </c>
      <c r="M543" t="n">
        <v>3</v>
      </c>
      <c r="N543" t="n">
        <v>2021</v>
      </c>
      <c r="O543" t="n">
        <v>2022</v>
      </c>
      <c r="P543" t="inlineStr">
        <is>
          <t>US Units</t>
        </is>
      </c>
      <c r="Q543" t="inlineStr">
        <is>
          <t>2 Sprinter vans and one Isuzu box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604" t="n"/>
      <c r="B1" s="604" t="n"/>
      <c r="C1" s="604" t="n"/>
      <c r="D1" s="604" t="n"/>
      <c r="E1" s="604" t="n"/>
      <c r="F1" s="604" t="n"/>
      <c r="G1" s="604" t="n"/>
      <c r="H1" s="604" t="n"/>
      <c r="I1" s="604" t="n"/>
      <c r="K1" s="604" t="n"/>
      <c r="L1" s="604" t="n"/>
      <c r="M1" s="604" t="n"/>
      <c r="N1" s="604" t="n"/>
      <c r="O1" s="604" t="n"/>
      <c r="P1" s="604" t="n"/>
      <c r="Q1" s="604" t="n"/>
      <c r="R1" s="604" t="n"/>
      <c r="S1" s="604" t="n"/>
      <c r="T1" s="604" t="n"/>
      <c r="U1" s="604" t="n"/>
      <c r="V1" s="604" t="n"/>
      <c r="W1" s="604" t="n"/>
      <c r="X1" s="604" t="n"/>
      <c r="Y1" s="604" t="n"/>
      <c r="Z1" s="604" t="n"/>
      <c r="AA1" s="604" t="n"/>
      <c r="AB1" s="604" t="n"/>
      <c r="AC1" s="604" t="n"/>
      <c r="AD1" s="604" t="n"/>
      <c r="AF1" s="604" t="n"/>
      <c r="AG1" s="604" t="n"/>
      <c r="AH1" s="604" t="n"/>
      <c r="AI1" s="604" t="n"/>
      <c r="AJ1" s="604" t="n"/>
      <c r="AK1" s="604" t="n"/>
      <c r="AL1" s="604" t="n"/>
      <c r="AM1" s="604" t="n"/>
      <c r="AN1" s="604" t="n"/>
      <c r="AO1" s="604" t="n"/>
      <c r="AP1" s="604" t="n"/>
      <c r="AQ1" s="604" t="n"/>
      <c r="AR1" s="604" t="n"/>
      <c r="AS1" s="604" t="n"/>
      <c r="AT1" s="604" t="n"/>
      <c r="AV1" s="604" t="inlineStr">
        <is>
          <t xml:space="preserve">ZETI Tips </t>
        </is>
      </c>
      <c r="AW1" s="604" t="n"/>
      <c r="AX1" s="604" t="n"/>
      <c r="AY1" s="604" t="n"/>
      <c r="AZ1" s="604" t="n"/>
      <c r="BA1" s="604" t="n"/>
      <c r="BB1" s="604" t="n"/>
      <c r="BD1" s="191" t="n"/>
      <c r="BE1" s="191" t="n"/>
      <c r="BF1" s="191" t="n"/>
      <c r="BH1" s="191" t="inlineStr">
        <is>
          <t>Drop down list for Fuel sheet</t>
        </is>
      </c>
      <c r="BI1" s="604" t="n"/>
      <c r="BJ1" s="604" t="n"/>
    </row>
    <row r="2" ht="15" customHeight="1" s="584" thickBot="1">
      <c r="A2" s="2" t="n"/>
      <c r="B2" s="642" t="inlineStr">
        <is>
          <t>Badge Photo</t>
        </is>
      </c>
      <c r="G2" s="4" t="n"/>
      <c r="H2" s="3" t="inlineStr">
        <is>
          <t>Badge #</t>
        </is>
      </c>
      <c r="I2" s="3" t="inlineStr">
        <is>
          <t>Cell</t>
        </is>
      </c>
      <c r="K2" s="648" t="inlineStr">
        <is>
          <t>Group 1</t>
        </is>
      </c>
      <c r="M2" s="648" t="inlineStr">
        <is>
          <t>Group 2</t>
        </is>
      </c>
      <c r="O2" s="648" t="inlineStr">
        <is>
          <t>Group 3</t>
        </is>
      </c>
      <c r="R2" s="648" t="inlineStr">
        <is>
          <t>Group 1</t>
        </is>
      </c>
      <c r="T2" s="648" t="inlineStr">
        <is>
          <t>Group 2</t>
        </is>
      </c>
      <c r="V2" s="648"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4" thickBot="1">
      <c r="A3" s="2" t="n"/>
      <c r="B3" s="319" t="n"/>
      <c r="G3" s="4" t="n"/>
      <c r="H3" s="814" t="n">
        <v>1</v>
      </c>
      <c r="I3" s="814" t="inlineStr">
        <is>
          <t>Admin!B3</t>
        </is>
      </c>
      <c r="K3" s="635" t="inlineStr">
        <is>
          <t>Platinum Upper Threshold</t>
        </is>
      </c>
      <c r="M3" s="635" t="inlineStr">
        <is>
          <t>Platinum Upper Threshold</t>
        </is>
      </c>
      <c r="O3" s="635" t="inlineStr">
        <is>
          <t>Platinum Upper Threshold</t>
        </is>
      </c>
      <c r="R3" s="635" t="inlineStr">
        <is>
          <t>Platinum Upper Threshold</t>
        </is>
      </c>
      <c r="T3" s="635" t="inlineStr">
        <is>
          <t>Platinum Upper Threshold</t>
        </is>
      </c>
      <c r="V3" s="635" t="inlineStr">
        <is>
          <t>Platinum Upper Threshold</t>
        </is>
      </c>
      <c r="Y3" s="635" t="inlineStr">
        <is>
          <t>Parameter Upper Threshold</t>
        </is>
      </c>
      <c r="AA3" s="635" t="inlineStr">
        <is>
          <t>Parameter Lower Threshold</t>
        </is>
      </c>
      <c r="AF3" s="691" t="inlineStr">
        <is>
          <t>Platinum</t>
        </is>
      </c>
      <c r="AI3" s="691" t="inlineStr">
        <is>
          <t>Gold</t>
        </is>
      </c>
      <c r="AL3" s="691" t="inlineStr">
        <is>
          <t>Silver</t>
        </is>
      </c>
      <c r="AO3" s="691" t="inlineStr">
        <is>
          <t>Pathway</t>
        </is>
      </c>
      <c r="AR3" s="691" t="inlineStr">
        <is>
          <t>Committed</t>
        </is>
      </c>
      <c r="AV3" s="134" t="inlineStr">
        <is>
          <t>Box Trucks</t>
        </is>
      </c>
      <c r="BD3" s="144" t="inlineStr">
        <is>
          <t>Number of Models Available:</t>
        </is>
      </c>
      <c r="BE3" s="145" t="n"/>
      <c r="BF3" s="192" t="n"/>
      <c r="BH3" s="194" t="inlineStr">
        <is>
          <t>Liquified Petroleum Gas</t>
        </is>
      </c>
    </row>
    <row r="4" ht="14.7" customHeight="1" s="584">
      <c r="A4" s="2" t="n"/>
      <c r="G4" s="4" t="n"/>
      <c r="H4" s="581" t="n"/>
      <c r="I4" s="581"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79"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79"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79" t="n"/>
      <c r="AN4" s="746" t="n"/>
      <c r="AO4" s="774" t="inlineStr">
        <is>
          <t xml:space="preserve">Fleet resources to help reach your ZEV Accreditation goals:
1. Tools
2. Fleet Analysis
3. Technical Assistance
4. Sustainable Fleet Manager 
5. Training Course (NAFA)      </t>
        </is>
      </c>
      <c r="AP4" s="579" t="n"/>
      <c r="AQ4" s="746" t="n"/>
      <c r="AR4" s="774" t="inlineStr">
        <is>
          <t xml:space="preserve">Fleet resources to help reach your ZEV Accreditation goals:
1. Tools
2. Fleet Analysis
3. Technical Assistance
4. Sustainable Fleet Manager 
5. Training Course (NAFA)      </t>
        </is>
      </c>
      <c r="AS4" s="579" t="n"/>
      <c r="AT4" s="746" t="n"/>
      <c r="AV4" s="782" t="inlineStr">
        <is>
          <t>Box Trucks can be proxied as "MD Truck" in the Vehicle Platform section.</t>
        </is>
      </c>
      <c r="AW4" s="579" t="n"/>
      <c r="AX4" s="579" t="n"/>
      <c r="AY4" s="579" t="n"/>
      <c r="AZ4" s="579" t="n"/>
      <c r="BA4" s="579"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1" t="n"/>
      <c r="I5" s="581"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1" t="n"/>
      <c r="I6" s="581"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5" customHeight="1" s="584" thickBot="1">
      <c r="A7" s="2" t="n"/>
      <c r="G7" s="4" t="n"/>
      <c r="H7" s="581" t="n"/>
      <c r="I7" s="581"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8.6" customHeight="1" s="584" thickBot="1">
      <c r="A8" s="2" t="n"/>
      <c r="G8" s="4" t="n"/>
      <c r="H8" s="581" t="n"/>
      <c r="I8" s="581"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84" thickBot="1">
      <c r="A9" s="2" t="n"/>
      <c r="G9" s="4" t="n"/>
      <c r="H9" s="581" t="n"/>
      <c r="I9" s="581" t="n"/>
      <c r="K9" s="635" t="inlineStr">
        <is>
          <t>Platinum Lower Threshold</t>
        </is>
      </c>
      <c r="M9" s="635" t="inlineStr">
        <is>
          <t>Platinum Lower Threshold</t>
        </is>
      </c>
      <c r="O9" s="635" t="inlineStr">
        <is>
          <t>Platinum Lower Threshold</t>
        </is>
      </c>
      <c r="R9" s="635" t="inlineStr">
        <is>
          <t>Platinum Lower Threshold</t>
        </is>
      </c>
      <c r="T9" s="635" t="inlineStr">
        <is>
          <t>Platinum Lower Threshold</t>
        </is>
      </c>
      <c r="V9" s="635" t="inlineStr">
        <is>
          <t>Platinum Lower Threshold</t>
        </is>
      </c>
      <c r="Y9" s="717" t="inlineStr">
        <is>
          <t>Group 1 ZEVs (#)</t>
        </is>
      </c>
      <c r="Z9" s="575" t="n"/>
      <c r="AA9" s="717" t="inlineStr">
        <is>
          <t>Group 2 ZEVs (#)</t>
        </is>
      </c>
      <c r="AB9" s="575" t="n"/>
      <c r="AC9" s="717" t="inlineStr">
        <is>
          <t>Group 3 ZEVs (#)</t>
        </is>
      </c>
      <c r="AD9" s="575"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79" t="n"/>
      <c r="AX9" s="579" t="n"/>
      <c r="AY9" s="579" t="n"/>
      <c r="AZ9" s="579" t="n"/>
      <c r="BA9" s="579"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1" t="n"/>
      <c r="I10" s="581"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2">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79" t="n"/>
      <c r="AA10" s="716" t="inlineStr">
        <is>
          <t>Coming Soon . . .</t>
        </is>
      </c>
      <c r="AB10" s="755" t="n"/>
      <c r="AC10" s="716"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1" t="n"/>
      <c r="I11" s="581"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5" customHeight="1" s="584" thickBot="1">
      <c r="A12" s="2" t="n"/>
      <c r="G12" s="4" t="n"/>
      <c r="H12" s="581" t="n"/>
      <c r="I12" s="581"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84" thickBot="1">
      <c r="A13" s="2" t="n"/>
      <c r="G13" s="4" t="n"/>
      <c r="H13" s="581" t="n"/>
      <c r="I13" s="581"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84" thickBot="1">
      <c r="A14" s="2" t="n"/>
      <c r="G14" s="4" t="n"/>
      <c r="H14" s="581" t="n"/>
      <c r="I14" s="581"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79" t="n"/>
      <c r="AX14" s="579" t="n"/>
      <c r="AY14" s="579" t="n"/>
      <c r="AZ14" s="579" t="n"/>
      <c r="BA14" s="579"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84" thickBot="1">
      <c r="A15" s="2" t="n"/>
      <c r="G15" s="4" t="n"/>
      <c r="H15" s="581" t="n"/>
      <c r="I15" s="581"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0"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1" t="n"/>
      <c r="I16" s="581" t="n"/>
      <c r="K16" s="2" t="n"/>
      <c r="L16" s="2" t="n"/>
      <c r="M16" s="2" t="n"/>
      <c r="N16" s="2" t="n"/>
      <c r="O16" s="2" t="n"/>
      <c r="P16" s="2" t="n"/>
      <c r="R16" s="2" t="n"/>
      <c r="S16" s="2" t="n"/>
      <c r="T16" s="2" t="n"/>
      <c r="U16" s="2" t="n"/>
      <c r="V16" s="2" t="n"/>
      <c r="W16" s="2" t="n"/>
      <c r="Y16" s="698">
        <f>VLOOKUP(Admin!AA16, Admin!H3:I92, 2, FALSE)</f>
        <v/>
      </c>
      <c r="Z16" s="748" t="n"/>
      <c r="AA16" s="698">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5" customHeight="1" s="584" thickBot="1">
      <c r="A17" s="2" t="n"/>
      <c r="G17" s="4" t="n"/>
      <c r="H17" s="581" t="n"/>
      <c r="I17" s="581" t="n"/>
      <c r="K17" s="635" t="inlineStr">
        <is>
          <t>Gold Upper Threshold</t>
        </is>
      </c>
      <c r="M17" s="635" t="inlineStr">
        <is>
          <t>Gold Upper Threshold</t>
        </is>
      </c>
      <c r="O17" s="635" t="inlineStr">
        <is>
          <t>Gold Upper Threshold</t>
        </is>
      </c>
      <c r="R17" s="635" t="inlineStr">
        <is>
          <t>Gold Upper Threshold</t>
        </is>
      </c>
      <c r="T17" s="635" t="inlineStr">
        <is>
          <t>Gold Upper Threshold</t>
        </is>
      </c>
      <c r="V17" s="635"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8.6" customHeight="1" s="584" thickBot="1">
      <c r="A18" s="2" t="n"/>
      <c r="G18" s="4" t="n"/>
      <c r="H18" s="581" t="n"/>
      <c r="I18" s="581"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1" t="n"/>
      <c r="I19" s="581"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79" t="n"/>
      <c r="AX19" s="579" t="n"/>
      <c r="AY19" s="579" t="n"/>
      <c r="AZ19" s="579" t="n"/>
      <c r="BA19" s="579" t="n"/>
      <c r="BB19" s="746" t="n"/>
      <c r="BD19" s="51" t="inlineStr">
        <is>
          <t>10+</t>
        </is>
      </c>
      <c r="BE19" s="5" t="n"/>
      <c r="BF19" s="147" t="n"/>
      <c r="BH19" s="193" t="n"/>
      <c r="BI19" s="187" t="n"/>
      <c r="BJ19" s="48" t="n"/>
      <c r="BK19" s="48" t="n"/>
      <c r="BL19" s="188" t="n"/>
      <c r="BM19" s="189" t="n"/>
    </row>
    <row r="20" ht="15" customHeight="1" s="584" thickBot="1">
      <c r="A20" s="2" t="n"/>
      <c r="B20" s="642"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19"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5" customHeight="1" s="584" thickBot="1">
      <c r="A22" s="2" t="n"/>
      <c r="G22" s="4" t="n"/>
      <c r="H22" s="581" t="n"/>
      <c r="I22" s="581"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4" t="n"/>
      <c r="AD22" s="604"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8.6" customHeight="1" s="584" thickBot="1">
      <c r="A23" s="2" t="n"/>
      <c r="G23" s="4" t="n"/>
      <c r="H23" s="581" t="n"/>
      <c r="I23" s="581" t="n"/>
      <c r="K23" s="635" t="inlineStr">
        <is>
          <t>Gold Lower Threshold</t>
        </is>
      </c>
      <c r="M23" s="635" t="inlineStr">
        <is>
          <t>Gold Lower Threshold</t>
        </is>
      </c>
      <c r="O23" s="635" t="inlineStr">
        <is>
          <t>Gold Lower Threshold</t>
        </is>
      </c>
      <c r="R23" s="635" t="inlineStr">
        <is>
          <t>Gold Lower Threshold</t>
        </is>
      </c>
      <c r="T23" s="635" t="inlineStr">
        <is>
          <t>Gold Lower Threshold</t>
        </is>
      </c>
      <c r="V23" s="635" t="inlineStr">
        <is>
          <t>Gold Lower Threshold</t>
        </is>
      </c>
      <c r="Y23" s="625" t="inlineStr">
        <is>
          <t>Tot Group 1 Count</t>
        </is>
      </c>
      <c r="AA23" s="625" t="inlineStr">
        <is>
          <t>Tot Group 2 Count</t>
        </is>
      </c>
      <c r="AC23" s="625"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1" t="n"/>
      <c r="I24" s="581"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2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79" t="n"/>
      <c r="AX24" s="579" t="n"/>
      <c r="AY24" s="579" t="n"/>
      <c r="AZ24" s="579" t="n"/>
      <c r="BA24" s="579" t="n"/>
      <c r="BB24" s="746" t="n"/>
      <c r="BD24" s="51" t="inlineStr">
        <is>
          <t>Not Available</t>
        </is>
      </c>
      <c r="BE24" s="5" t="n"/>
      <c r="BF24" s="147" t="n"/>
      <c r="BH24" s="193" t="n"/>
      <c r="BI24" s="187" t="n"/>
      <c r="BJ24" s="48" t="n"/>
      <c r="BK24" s="48" t="n"/>
      <c r="BL24" s="188" t="n"/>
      <c r="BM24" s="189" t="n"/>
    </row>
    <row r="25">
      <c r="A25" s="2" t="n"/>
      <c r="G25" s="4" t="n"/>
      <c r="H25" s="581" t="n"/>
      <c r="I25" s="581"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1" t="n"/>
      <c r="I26" s="581"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5" customHeight="1" s="584" thickBot="1">
      <c r="A27" s="2" t="n"/>
      <c r="G27" s="4" t="n"/>
      <c r="H27" s="581" t="n"/>
      <c r="I27" s="581"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8.6" customHeight="1" s="584" thickBot="1">
      <c r="A28" s="2" t="n"/>
      <c r="G28" s="4" t="n"/>
      <c r="H28" s="581" t="n"/>
      <c r="I28" s="581"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4">
      <c r="A29" s="2" t="n"/>
      <c r="G29" s="4" t="n"/>
      <c r="H29" s="581" t="n"/>
      <c r="I29" s="581"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79" t="n"/>
      <c r="AX29" s="579" t="n"/>
      <c r="AY29" s="579" t="n"/>
      <c r="AZ29" s="579" t="n"/>
      <c r="BA29" s="579" t="n"/>
      <c r="BB29" s="746" t="n"/>
      <c r="BD29" s="51" t="inlineStr">
        <is>
          <t>Not Available</t>
        </is>
      </c>
      <c r="BE29" s="5" t="n"/>
      <c r="BF29" s="147" t="n"/>
      <c r="BH29" s="193" t="n"/>
      <c r="BI29" s="187" t="n"/>
      <c r="BJ29" s="48" t="n"/>
      <c r="BK29" s="48" t="n"/>
      <c r="BL29" s="188" t="n"/>
      <c r="BM29" s="189" t="n"/>
    </row>
    <row r="30">
      <c r="A30" s="2" t="n"/>
      <c r="G30" s="4" t="n"/>
      <c r="H30" s="581" t="n"/>
      <c r="I30" s="581" t="n"/>
      <c r="K30" s="2" t="n"/>
      <c r="L30" s="2" t="n"/>
      <c r="M30" s="2" t="n"/>
      <c r="N30" s="2" t="n"/>
      <c r="O30" s="2" t="n"/>
      <c r="P30" s="2" t="n"/>
      <c r="R30" s="2" t="n"/>
      <c r="S30" s="2" t="n"/>
      <c r="T30" s="2" t="n"/>
      <c r="U30" s="2" t="n"/>
      <c r="V30" s="2" t="n"/>
      <c r="W30" s="2" t="n"/>
      <c r="Y30" s="625" t="inlineStr">
        <is>
          <t>Tot ZEV Group 1 Count</t>
        </is>
      </c>
      <c r="AA30" s="625" t="inlineStr">
        <is>
          <t>Tot ZEV Group 2 Count</t>
        </is>
      </c>
      <c r="AC30" s="62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5" customHeight="1" s="584" thickBot="1">
      <c r="A31" s="2" t="n"/>
      <c r="G31" s="4" t="n"/>
      <c r="H31" s="581" t="n"/>
      <c r="I31" s="581" t="n"/>
      <c r="K31" s="635" t="inlineStr">
        <is>
          <t>Silver Upper Threshold</t>
        </is>
      </c>
      <c r="M31" s="635" t="inlineStr">
        <is>
          <t>Silver Upper Threshold</t>
        </is>
      </c>
      <c r="O31" s="635" t="inlineStr">
        <is>
          <t>Silver Upper Threshold</t>
        </is>
      </c>
      <c r="R31" s="635" t="inlineStr">
        <is>
          <t>Silver Upper Threshold</t>
        </is>
      </c>
      <c r="T31" s="635" t="inlineStr">
        <is>
          <t>Silver Upper Threshold</t>
        </is>
      </c>
      <c r="V31" s="635" t="inlineStr">
        <is>
          <t>Silver Upper Threshold</t>
        </is>
      </c>
      <c r="Y31" s="62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8">
        <f>'ZEV Baseline &amp; Reporting Year'!N27+'ZEV Baseline &amp; Reporting Year'!P27+'ZEV Baseline &amp; Reporting Year'!R27+'ZEV Baseline &amp; Reporting Year'!N28+'ZEV Baseline &amp; Reporting Year'!P28+'ZEV Baseline &amp; Reporting Year'!R28</f>
        <v/>
      </c>
      <c r="AC31" s="62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5" customHeight="1" s="584" thickBot="1">
      <c r="A32" s="2" t="n"/>
      <c r="G32" s="4" t="n"/>
      <c r="H32" s="581" t="n"/>
      <c r="I32" s="581"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8.6" customHeight="1" s="584" thickBot="1">
      <c r="A33" s="2" t="n"/>
      <c r="G33" s="4" t="n"/>
      <c r="H33" s="581" t="n"/>
      <c r="I33" s="581"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4">
      <c r="A34" s="2" t="n"/>
      <c r="G34" s="4" t="n"/>
      <c r="H34" s="581" t="n"/>
      <c r="I34" s="581" t="n"/>
      <c r="K34" s="97" t="n"/>
      <c r="L34" s="747" t="n"/>
      <c r="M34" s="97" t="n"/>
      <c r="N34" s="747" t="n"/>
      <c r="O34" s="97" t="n"/>
      <c r="P34" s="747" t="n"/>
      <c r="R34" s="97" t="n"/>
      <c r="S34" s="747" t="n"/>
      <c r="T34" s="97" t="n"/>
      <c r="U34" s="747" t="n"/>
      <c r="V34" s="97" t="n"/>
      <c r="W34" s="747" t="n"/>
      <c r="AF34" s="604" t="inlineStr">
        <is>
          <t>Ask Tracey for link. What is motivator to go up in ranks aside from CARB deadlines?</t>
        </is>
      </c>
      <c r="AV34" s="782" t="inlineStr">
        <is>
          <t>Work Trucks can be proxied as "MD Truck" in the Vehicle Platform section.</t>
        </is>
      </c>
      <c r="AW34" s="579" t="n"/>
      <c r="AX34" s="579" t="n"/>
      <c r="AY34" s="579" t="n"/>
      <c r="AZ34" s="579" t="n"/>
      <c r="BA34" s="579" t="n"/>
      <c r="BB34" s="746" t="n"/>
      <c r="BD34" s="51" t="inlineStr">
        <is>
          <t>100+</t>
        </is>
      </c>
      <c r="BE34" s="5" t="n"/>
      <c r="BF34" s="147" t="n"/>
      <c r="BH34" s="193" t="n"/>
      <c r="BI34" s="187" t="n"/>
      <c r="BJ34" s="48" t="n"/>
      <c r="BK34" s="48" t="n"/>
      <c r="BL34" s="188" t="n"/>
      <c r="BM34" s="189" t="n"/>
    </row>
    <row r="35">
      <c r="A35" s="2" t="n"/>
      <c r="G35" s="4" t="n"/>
      <c r="H35" s="581" t="n"/>
      <c r="I35" s="581"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5" customHeight="1" s="584" thickBot="1">
      <c r="A36" s="2" t="n"/>
      <c r="G36" s="4" t="n"/>
      <c r="H36" s="581" t="n"/>
      <c r="I36" s="581"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5" customHeight="1" s="584" thickBot="1">
      <c r="A37" s="2" t="n"/>
      <c r="G37" s="4" t="n"/>
      <c r="H37" s="581" t="n"/>
      <c r="I37" s="581" t="n"/>
      <c r="K37" s="635" t="inlineStr">
        <is>
          <t>Silver Lower Threshold</t>
        </is>
      </c>
      <c r="M37" s="635" t="inlineStr">
        <is>
          <t>Silver Lower Threshold</t>
        </is>
      </c>
      <c r="O37" s="635" t="inlineStr">
        <is>
          <t>Silver Lower Threshold</t>
        </is>
      </c>
      <c r="R37" s="635" t="inlineStr">
        <is>
          <t>Silver Lower Threshold</t>
        </is>
      </c>
      <c r="T37" s="635" t="inlineStr">
        <is>
          <t>Silver Lower Threshold</t>
        </is>
      </c>
      <c r="V37" s="635" t="inlineStr">
        <is>
          <t>Silver Lower Threshold</t>
        </is>
      </c>
      <c r="Y37" s="625" t="inlineStr">
        <is>
          <t>Tot Non ZEV Group 1 Count</t>
        </is>
      </c>
      <c r="AA37" s="625" t="inlineStr">
        <is>
          <t>Tot Non ZEV Group 2 Count</t>
        </is>
      </c>
      <c r="AC37" s="625"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8.6" customHeight="1" s="584" thickBot="1">
      <c r="A38" s="2" t="n"/>
      <c r="B38" s="642"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7">
        <f>'ZEV Baseline &amp; Reporting Year'!N33+'ZEV Baseline &amp; Reporting Year'!P33+'ZEV Baseline &amp; Reporting Year'!R33+'ZEV Baseline &amp; Reporting Year'!N34+'ZEV Baseline &amp; Reporting Year'!P34+'ZEV Baseline &amp; Reporting Year'!R34</f>
        <v/>
      </c>
      <c r="AC38" s="62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19"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79" t="n"/>
      <c r="AX39" s="579" t="n"/>
      <c r="AY39" s="579" t="n"/>
      <c r="AZ39" s="579" t="n"/>
      <c r="BA39" s="579" t="n"/>
      <c r="BB39" s="746" t="n"/>
      <c r="BD39" s="51" t="inlineStr">
        <is>
          <t>100+</t>
        </is>
      </c>
      <c r="BE39" s="5" t="n"/>
      <c r="BF39" s="147" t="n"/>
      <c r="BH39" s="193" t="n"/>
      <c r="BI39" s="187" t="n"/>
      <c r="BJ39" s="48" t="n"/>
      <c r="BK39" s="48" t="n"/>
      <c r="BL39" s="188" t="n"/>
      <c r="BM39" s="189" t="n"/>
    </row>
    <row r="40">
      <c r="A40" s="2" t="n"/>
      <c r="G40" s="4" t="n"/>
      <c r="H40" s="581" t="n"/>
      <c r="I40" s="581"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1" t="n"/>
      <c r="I41" s="581"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5" customHeight="1" s="584" thickBot="1">
      <c r="A42" s="2" t="n"/>
      <c r="G42" s="4" t="n"/>
      <c r="H42" s="581" t="n"/>
      <c r="I42" s="581"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8.6" customHeight="1" s="584" thickBot="1">
      <c r="A43" s="2" t="n"/>
      <c r="G43" s="4" t="n"/>
      <c r="H43" s="581" t="n"/>
      <c r="I43" s="581"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4">
      <c r="A44" s="2" t="n"/>
      <c r="G44" s="4" t="n"/>
      <c r="H44" s="581" t="n"/>
      <c r="I44" s="581"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79" t="n"/>
      <c r="AX44" s="579" t="n"/>
      <c r="AY44" s="579" t="n"/>
      <c r="AZ44" s="579" t="n"/>
      <c r="BA44" s="579" t="n"/>
      <c r="BB44" s="746" t="n"/>
      <c r="BD44" s="51" t="inlineStr">
        <is>
          <t>300+</t>
        </is>
      </c>
      <c r="BE44" s="5" t="n"/>
      <c r="BF44" s="147" t="n"/>
      <c r="BH44" s="193" t="n"/>
      <c r="BI44" s="187" t="n"/>
      <c r="BJ44" s="48" t="n"/>
      <c r="BK44" s="48" t="n"/>
      <c r="BL44" s="188" t="n"/>
      <c r="BM44" s="189" t="n"/>
    </row>
    <row r="45" ht="15" customHeight="1" s="584" thickBot="1">
      <c r="A45" s="2" t="n"/>
      <c r="G45" s="4" t="n"/>
      <c r="H45" s="581" t="n"/>
      <c r="I45" s="581" t="n"/>
      <c r="K45" s="635" t="inlineStr">
        <is>
          <t>Pathway Upper Threshold</t>
        </is>
      </c>
      <c r="M45" s="635" t="inlineStr">
        <is>
          <t>Pathway Upper Threshold</t>
        </is>
      </c>
      <c r="O45" s="635" t="inlineStr">
        <is>
          <t>Pathway Upper Threshold</t>
        </is>
      </c>
      <c r="R45" s="635" t="inlineStr">
        <is>
          <t>Pathway Upper Threshold</t>
        </is>
      </c>
      <c r="T45" s="635" t="inlineStr">
        <is>
          <t>Pathway Upper Threshold</t>
        </is>
      </c>
      <c r="V45" s="635" t="inlineStr">
        <is>
          <t>Pathway Upper Threshold</t>
        </is>
      </c>
      <c r="AV45" s="97" t="n"/>
      <c r="BB45" s="747" t="n"/>
      <c r="BD45" s="51" t="n"/>
      <c r="BE45" s="5" t="n"/>
      <c r="BF45" s="147" t="n"/>
      <c r="BH45" s="193" t="n"/>
      <c r="BI45" s="187" t="n"/>
      <c r="BJ45" s="48" t="n"/>
      <c r="BK45" s="48" t="n"/>
      <c r="BL45" s="189" t="n"/>
      <c r="BM45" s="189" t="n"/>
    </row>
    <row r="46">
      <c r="A46" s="2" t="n"/>
      <c r="G46" s="4" t="n"/>
      <c r="H46" s="581" t="n"/>
      <c r="I46" s="581"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5" customHeight="1" s="584" thickBot="1">
      <c r="A47" s="2" t="n"/>
      <c r="G47" s="4" t="n"/>
      <c r="H47" s="581" t="n"/>
      <c r="I47" s="581"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8.6" customHeight="1" s="584" thickBot="1">
      <c r="A48" s="2" t="n"/>
      <c r="G48" s="4" t="n"/>
      <c r="H48" s="581" t="n"/>
      <c r="I48" s="581"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4">
      <c r="A49" s="2" t="n"/>
      <c r="G49" s="4" t="n"/>
      <c r="H49" s="581" t="n"/>
      <c r="I49" s="581"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79" t="n"/>
      <c r="AX49" s="579" t="n"/>
      <c r="AY49" s="579" t="n"/>
      <c r="AZ49" s="579" t="n"/>
      <c r="BA49" s="579" t="n"/>
      <c r="BB49" s="746" t="n"/>
      <c r="BD49" s="51" t="inlineStr">
        <is>
          <t>100+</t>
        </is>
      </c>
      <c r="BE49" s="5" t="n"/>
      <c r="BF49" s="147" t="n"/>
      <c r="BH49" s="193" t="n"/>
      <c r="BI49" s="187" t="n"/>
      <c r="BJ49" s="48" t="n"/>
      <c r="BK49" s="48" t="n"/>
      <c r="BL49" s="188" t="n"/>
      <c r="BM49" s="189" t="n"/>
    </row>
    <row r="50" ht="15" customHeight="1" s="584" thickBot="1">
      <c r="A50" s="2" t="n"/>
      <c r="G50" s="4" t="n"/>
      <c r="H50" s="581" t="n"/>
      <c r="I50" s="581"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5" customHeight="1" s="584" thickBot="1">
      <c r="A51" s="2" t="n"/>
      <c r="G51" s="4" t="n"/>
      <c r="H51" s="581" t="n"/>
      <c r="I51" s="581" t="n"/>
      <c r="K51" s="635" t="inlineStr">
        <is>
          <t>Pathway Lower Threshold</t>
        </is>
      </c>
      <c r="M51" s="635" t="inlineStr">
        <is>
          <t>Pathway Lower Threshold</t>
        </is>
      </c>
      <c r="O51" s="635" t="inlineStr">
        <is>
          <t>Pathway Lower Threshold</t>
        </is>
      </c>
      <c r="R51" s="635" t="inlineStr">
        <is>
          <t>Pathway Lower Threshold</t>
        </is>
      </c>
      <c r="T51" s="635" t="inlineStr">
        <is>
          <t>Pathway Lower Threshold</t>
        </is>
      </c>
      <c r="V51" s="635" t="inlineStr">
        <is>
          <t>Pathway Lower Threshold</t>
        </is>
      </c>
      <c r="AV51" s="97" t="n"/>
      <c r="BB51" s="747" t="n"/>
      <c r="BD51" s="51" t="n"/>
      <c r="BE51" s="5" t="n"/>
      <c r="BF51" s="147" t="n"/>
      <c r="BH51" s="193" t="n"/>
      <c r="BI51" s="187" t="n"/>
      <c r="BJ51" s="48" t="n"/>
      <c r="BK51" s="48" t="n"/>
      <c r="BL51" s="189" t="n"/>
      <c r="BM51" s="189" t="n"/>
    </row>
    <row r="52" ht="15" customHeight="1" s="584" thickBot="1">
      <c r="A52" s="2" t="n"/>
      <c r="G52" s="4" t="n"/>
      <c r="H52" s="581" t="n"/>
      <c r="I52" s="581"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8.6" customHeight="1" s="584" thickBot="1">
      <c r="A53" s="2" t="n"/>
      <c r="G53" s="4" t="n"/>
      <c r="H53" s="581" t="n"/>
      <c r="I53" s="581"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4">
      <c r="A54" s="2" t="n"/>
      <c r="G54" s="4" t="n"/>
      <c r="H54" s="581" t="n"/>
      <c r="I54" s="581"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79" t="n"/>
      <c r="AX54" s="579" t="n"/>
      <c r="AY54" s="579" t="n"/>
      <c r="AZ54" s="579" t="n"/>
      <c r="BA54" s="579" t="n"/>
      <c r="BB54" s="746" t="n"/>
      <c r="BD54" s="51" t="inlineStr">
        <is>
          <t>30+</t>
        </is>
      </c>
      <c r="BE54" s="5" t="n"/>
      <c r="BF54" s="147" t="n"/>
      <c r="BH54" s="193" t="n"/>
      <c r="BI54" s="187" t="n"/>
      <c r="BJ54" s="48" t="n"/>
      <c r="BK54" s="48" t="n"/>
      <c r="BL54" s="188" t="n"/>
      <c r="BM54" s="189" t="n"/>
    </row>
    <row r="55">
      <c r="A55" s="2" t="n"/>
      <c r="G55" s="4" t="n"/>
      <c r="H55" s="581" t="n"/>
      <c r="I55" s="581"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5" customHeight="1" s="584" thickBot="1">
      <c r="A56" s="2" t="n"/>
      <c r="B56" s="642"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5" customHeight="1" s="584" thickBot="1">
      <c r="A57" s="2" t="n"/>
      <c r="B57" s="646"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8.6" customHeight="1" s="584" thickBot="1">
      <c r="A58" s="2" t="n"/>
      <c r="G58" s="4" t="n"/>
      <c r="H58" s="581" t="n"/>
      <c r="I58" s="581"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4" thickBot="1">
      <c r="A59" s="2" t="n"/>
      <c r="G59" s="4" t="n"/>
      <c r="H59" s="581" t="n"/>
      <c r="I59" s="581" t="n"/>
      <c r="K59" s="635" t="inlineStr">
        <is>
          <t>Committed Upper Threshold</t>
        </is>
      </c>
      <c r="M59" s="635" t="inlineStr">
        <is>
          <t>Committed Upper Threshold</t>
        </is>
      </c>
      <c r="O59" s="635" t="inlineStr">
        <is>
          <t>Committed Upper Threshold</t>
        </is>
      </c>
      <c r="R59" s="635" t="inlineStr">
        <is>
          <t>Committed Upper Threshold</t>
        </is>
      </c>
      <c r="T59" s="635" t="inlineStr">
        <is>
          <t>Committed Upper Threshold</t>
        </is>
      </c>
      <c r="V59" s="635" t="inlineStr">
        <is>
          <t>Committed Upper Threshold</t>
        </is>
      </c>
      <c r="AV59" s="782" t="inlineStr">
        <is>
          <t>To see all models available for this group, select Other in Vehicle Platform.</t>
        </is>
      </c>
      <c r="AW59" s="579" t="n"/>
      <c r="AX59" s="579" t="n"/>
      <c r="AY59" s="579" t="n"/>
      <c r="AZ59" s="579" t="n"/>
      <c r="BA59" s="579" t="n"/>
      <c r="BB59" s="746" t="n"/>
      <c r="BD59" s="51" t="inlineStr">
        <is>
          <t>30+</t>
        </is>
      </c>
      <c r="BE59" s="5" t="n"/>
      <c r="BF59" s="147" t="n"/>
      <c r="BH59" s="193" t="n"/>
      <c r="BI59" s="187" t="n"/>
      <c r="BJ59" s="48" t="n"/>
      <c r="BK59" s="48" t="n"/>
      <c r="BL59" s="188" t="n"/>
      <c r="BM59" s="189" t="n"/>
    </row>
    <row r="60">
      <c r="A60" s="2" t="n"/>
      <c r="G60" s="4" t="n"/>
      <c r="H60" s="581" t="n"/>
      <c r="I60" s="581"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1" t="n"/>
      <c r="I61" s="581"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5" customHeight="1" s="584" thickBot="1">
      <c r="A62" s="2" t="n"/>
      <c r="G62" s="4" t="n"/>
      <c r="H62" s="581" t="n"/>
      <c r="I62" s="581"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1" t="n"/>
      <c r="I63" s="581"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5" customHeight="1" s="584" thickBot="1">
      <c r="A64" s="2" t="n"/>
      <c r="G64" s="4" t="n"/>
      <c r="H64" s="581" t="n"/>
      <c r="I64" s="581"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5" customHeight="1" s="584" thickBot="1">
      <c r="A65" s="2" t="n"/>
      <c r="G65" s="4" t="n"/>
      <c r="H65" s="581" t="n"/>
      <c r="I65" s="581" t="n"/>
      <c r="K65" s="635" t="inlineStr">
        <is>
          <t>Committed Lower Threshold</t>
        </is>
      </c>
      <c r="M65" s="635" t="inlineStr">
        <is>
          <t>Committed Lower Threshold</t>
        </is>
      </c>
      <c r="O65" s="635" t="inlineStr">
        <is>
          <t>Committed Lower Threshold</t>
        </is>
      </c>
      <c r="R65" s="635" t="inlineStr">
        <is>
          <t>Committed Lower Threshold</t>
        </is>
      </c>
      <c r="T65" s="635" t="inlineStr">
        <is>
          <t>Committed Lower Threshold</t>
        </is>
      </c>
      <c r="V65" s="635" t="inlineStr">
        <is>
          <t>Committed Lower Threshold</t>
        </is>
      </c>
      <c r="BH65" s="193" t="n"/>
      <c r="BI65" s="187" t="n"/>
      <c r="BJ65" s="48" t="n"/>
      <c r="BK65" s="48" t="n"/>
      <c r="BL65" s="189" t="n"/>
      <c r="BM65" s="189" t="n"/>
    </row>
    <row r="66">
      <c r="A66" s="2" t="n"/>
      <c r="G66" s="4" t="n"/>
      <c r="H66" s="581" t="n"/>
      <c r="I66" s="581"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1" t="n"/>
      <c r="I67" s="581"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1" t="n"/>
      <c r="I68" s="581"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1" t="n"/>
      <c r="I69" s="581" t="n"/>
      <c r="K69" s="97" t="n"/>
      <c r="L69" s="747" t="n"/>
      <c r="M69" s="97" t="n"/>
      <c r="N69" s="747" t="n"/>
      <c r="O69" s="97" t="n"/>
      <c r="P69" s="747" t="n"/>
      <c r="Q69" s="5" t="n"/>
      <c r="R69" s="97" t="n"/>
      <c r="S69" s="747" t="n"/>
      <c r="T69" s="97" t="n"/>
      <c r="U69" s="747" t="n"/>
      <c r="V69" s="97" t="n"/>
      <c r="W69" s="747" t="n"/>
      <c r="BH69" s="193" t="n"/>
    </row>
    <row r="70" ht="15" customHeight="1" s="584" thickBot="1">
      <c r="A70" s="2" t="n"/>
      <c r="G70" s="4" t="n"/>
      <c r="H70" s="581" t="n"/>
      <c r="I70" s="581" t="n"/>
      <c r="K70" s="99" t="n"/>
      <c r="L70" s="765" t="n"/>
      <c r="M70" s="99" t="n"/>
      <c r="N70" s="765" t="n"/>
      <c r="O70" s="99" t="n"/>
      <c r="P70" s="765" t="n"/>
      <c r="Q70" s="5" t="n"/>
      <c r="R70" s="99" t="n"/>
      <c r="S70" s="765" t="n"/>
      <c r="T70" s="99" t="n"/>
      <c r="U70" s="765" t="n"/>
      <c r="V70" s="99" t="n"/>
      <c r="W70" s="765" t="n"/>
    </row>
    <row r="71">
      <c r="A71" s="2" t="n"/>
      <c r="G71" s="4" t="n"/>
      <c r="H71" s="581" t="n"/>
      <c r="I71" s="581" t="n"/>
      <c r="K71" s="2" t="n"/>
      <c r="L71" s="2" t="n"/>
      <c r="M71" s="2" t="n"/>
      <c r="N71" s="2" t="n"/>
      <c r="O71" s="2" t="n"/>
      <c r="P71" s="2" t="n"/>
      <c r="R71" s="2" t="n"/>
      <c r="S71" s="2" t="n"/>
      <c r="T71" s="2" t="n"/>
      <c r="U71" s="2" t="n"/>
      <c r="V71" s="2" t="n"/>
      <c r="W71" s="2" t="n"/>
    </row>
    <row r="72">
      <c r="A72" s="2" t="n"/>
      <c r="G72" s="4" t="n"/>
      <c r="H72" s="581" t="n"/>
      <c r="I72" s="581" t="n"/>
      <c r="K72" s="2" t="n"/>
      <c r="L72" s="2" t="n"/>
      <c r="M72" s="2" t="n"/>
      <c r="N72" s="2" t="n"/>
      <c r="O72" s="2" t="n"/>
      <c r="P72" s="2" t="n"/>
      <c r="R72" s="2" t="n"/>
      <c r="S72" s="2" t="n"/>
      <c r="T72" s="2" t="n"/>
      <c r="U72" s="2" t="n"/>
      <c r="V72" s="2" t="n"/>
      <c r="W72" s="2" t="n"/>
    </row>
    <row r="73">
      <c r="A73" s="2" t="n"/>
      <c r="G73" s="4" t="n"/>
      <c r="H73" s="581" t="n"/>
      <c r="I73" s="581" t="n"/>
    </row>
    <row r="74" ht="15" customHeight="1" s="584" thickBot="1">
      <c r="A74" s="2" t="n"/>
      <c r="B74" s="642" t="n"/>
      <c r="G74" s="4" t="n"/>
      <c r="H74" s="127" t="n"/>
      <c r="I74" s="127" t="n"/>
    </row>
    <row r="75">
      <c r="A75" s="2" t="n"/>
      <c r="B75" s="647" t="n"/>
      <c r="G75" s="4" t="n"/>
      <c r="H75" s="814" t="n">
        <v>5</v>
      </c>
      <c r="I75" s="814" t="inlineStr">
        <is>
          <t>Admin!B75</t>
        </is>
      </c>
    </row>
    <row r="76">
      <c r="A76" s="2" t="n"/>
      <c r="G76" s="4" t="n"/>
      <c r="H76" s="581" t="n"/>
      <c r="I76" s="581" t="n"/>
    </row>
    <row r="77">
      <c r="A77" s="2" t="n"/>
      <c r="G77" s="4" t="n"/>
      <c r="H77" s="581" t="n"/>
      <c r="I77" s="581" t="n"/>
    </row>
    <row r="78">
      <c r="A78" s="2" t="n"/>
      <c r="G78" s="4" t="n"/>
      <c r="H78" s="581" t="n"/>
      <c r="I78" s="581" t="n"/>
    </row>
    <row r="79">
      <c r="A79" s="2" t="n"/>
      <c r="G79" s="4" t="n"/>
      <c r="H79" s="581" t="n"/>
      <c r="I79" s="581" t="n"/>
    </row>
    <row r="80">
      <c r="A80" s="2" t="n"/>
      <c r="G80" s="4" t="n"/>
      <c r="H80" s="581" t="n"/>
      <c r="I80" s="581" t="n"/>
    </row>
    <row r="81">
      <c r="A81" s="2" t="n"/>
      <c r="G81" s="4" t="n"/>
      <c r="H81" s="581" t="n"/>
      <c r="I81" s="581" t="n"/>
    </row>
    <row r="82">
      <c r="A82" s="2" t="n"/>
      <c r="G82" s="4" t="n"/>
      <c r="H82" s="581" t="n"/>
      <c r="I82" s="581" t="n"/>
    </row>
    <row r="83">
      <c r="A83" s="2" t="n"/>
      <c r="G83" s="4" t="n"/>
      <c r="H83" s="581" t="n"/>
      <c r="I83" s="581" t="n"/>
    </row>
    <row r="84">
      <c r="A84" s="2" t="n"/>
      <c r="G84" s="4" t="n"/>
      <c r="H84" s="581" t="n"/>
      <c r="I84" s="581" t="n"/>
    </row>
    <row r="85">
      <c r="A85" s="2" t="n"/>
      <c r="G85" s="4" t="n"/>
      <c r="H85" s="581" t="n"/>
      <c r="I85" s="581" t="n"/>
    </row>
    <row r="86">
      <c r="A86" s="2" t="n"/>
      <c r="G86" s="4" t="n"/>
      <c r="H86" s="581" t="n"/>
      <c r="I86" s="581" t="n"/>
    </row>
    <row r="87">
      <c r="A87" s="2" t="n"/>
      <c r="G87" s="4" t="n"/>
      <c r="H87" s="581" t="n"/>
      <c r="I87" s="581" t="n"/>
    </row>
    <row r="88">
      <c r="A88" s="2" t="n"/>
      <c r="G88" s="4" t="n"/>
      <c r="H88" s="581" t="n"/>
      <c r="I88" s="581" t="n"/>
    </row>
    <row r="89">
      <c r="A89" s="2" t="n"/>
      <c r="G89" s="4" t="n"/>
      <c r="H89" s="581" t="n"/>
      <c r="I89" s="581" t="n"/>
    </row>
    <row r="90">
      <c r="A90" s="2" t="n"/>
      <c r="G90" s="4" t="n"/>
      <c r="H90" s="581" t="n"/>
      <c r="I90" s="581" t="n"/>
    </row>
    <row r="91">
      <c r="A91" s="2" t="n"/>
      <c r="G91" s="4" t="n"/>
      <c r="H91" s="581" t="n"/>
      <c r="I91" s="581" t="n"/>
      <c r="S91" s="196" t="inlineStr">
        <is>
          <t xml:space="preserve">  </t>
        </is>
      </c>
    </row>
    <row r="92" ht="15" customHeight="1" s="584" thickBot="1">
      <c r="A92" s="2" t="n"/>
      <c r="B92" s="2" t="n"/>
      <c r="C92" s="2" t="n"/>
      <c r="D92" s="2" t="n"/>
      <c r="E92" s="2" t="n"/>
      <c r="F92" s="2" t="n"/>
      <c r="G92" s="4" t="n"/>
      <c r="H92" s="127" t="n"/>
      <c r="I92" s="127" t="n"/>
      <c r="M92" s="604" t="inlineStr">
        <is>
          <t>Updated</t>
        </is>
      </c>
    </row>
    <row r="93">
      <c r="M93" s="194" t="inlineStr">
        <is>
          <t>"zero-emission vehicles" should be lowercase, with  hyphen [all three boxes]</t>
        </is>
      </c>
      <c r="S93" s="196" t="n"/>
    </row>
    <row r="94" ht="15" customHeight="1" s="584" thickBot="1">
      <c r="A94" s="139" t="inlineStr">
        <is>
          <t>Badge Intro</t>
        </is>
      </c>
      <c r="B94" s="604" t="n"/>
      <c r="C94" s="604" t="n"/>
      <c r="D94" s="604" t="n"/>
      <c r="E94" s="604" t="n"/>
      <c r="F94" s="604" t="n"/>
      <c r="G94" s="604" t="n"/>
      <c r="H94" s="604" t="n"/>
      <c r="I94" s="604" t="n"/>
      <c r="J94" s="604" t="n"/>
      <c r="K94" s="604" t="n"/>
      <c r="M94" s="604" t="inlineStr">
        <is>
          <t>Goal met by deadline</t>
        </is>
      </c>
      <c r="N94" s="604" t="n"/>
      <c r="O94" s="604" t="n"/>
      <c r="P94" s="604" t="n"/>
      <c r="Q94" s="604" t="n"/>
      <c r="R94" s="604" t="inlineStr">
        <is>
          <t>Goal not met by deadline</t>
        </is>
      </c>
      <c r="S94" s="604" t="n"/>
      <c r="T94" s="604" t="n"/>
      <c r="U94" s="604" t="n"/>
      <c r="V94" s="604" t="n"/>
      <c r="W94" s="604" t="inlineStr">
        <is>
          <t>No Vehicles reported for that group</t>
        </is>
      </c>
      <c r="X94" s="604" t="n"/>
      <c r="Y94" s="604" t="n"/>
      <c r="Z94" s="604" t="n"/>
      <c r="AA94" s="604" t="n"/>
    </row>
    <row r="95" ht="14.7" customHeight="1" s="584">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79" t="n"/>
      <c r="C95" s="579" t="n"/>
      <c r="D95" s="579" t="n"/>
      <c r="E95" s="579" t="n"/>
      <c r="F95" s="579" t="n"/>
      <c r="G95" s="579" t="n"/>
      <c r="H95" s="579" t="n"/>
      <c r="I95" s="579" t="n"/>
      <c r="J95" s="579" t="n"/>
      <c r="K95" s="746" t="n"/>
      <c r="M95" s="768">
        <f>"Great job! You have met you current goal! This is the number of zero-emission vehicles from Group 1 that you have achieved by "&amp;'User Profile'!$D$18&amp;". "</f>
        <v/>
      </c>
      <c r="N95" s="579" t="n"/>
      <c r="O95" s="579" t="n"/>
      <c r="P95" s="579"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79" t="n"/>
      <c r="T95" s="579" t="n"/>
      <c r="U95" s="579" t="n"/>
      <c r="V95" s="746" t="n"/>
      <c r="W95" s="774">
        <f>"You did not report any vehicles for this group! If this does change make sure to consult the 'Sustainable Fleets ZEV Table' to see how many vehicles you will need by the next deadline!"</f>
        <v/>
      </c>
      <c r="X95" s="579" t="n"/>
      <c r="Y95" s="579" t="n"/>
      <c r="Z95" s="579"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5" customHeight="1" s="584"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5" customHeight="1" s="584" thickBot="1">
      <c r="A101" s="97" t="n"/>
      <c r="K101" s="747" t="n"/>
      <c r="AB101" s="48" t="n"/>
      <c r="AC101" s="48" t="n"/>
      <c r="AD101" s="48" t="n"/>
      <c r="AE101" s="48" t="n"/>
      <c r="AF101" s="48" t="n"/>
      <c r="AG101" s="48" t="n"/>
      <c r="AH101" s="48" t="n"/>
      <c r="AJ101" s="48" t="n"/>
      <c r="AK101" s="48" t="n"/>
      <c r="AL101" s="48" t="n"/>
      <c r="AM101" s="48" t="n"/>
    </row>
    <row r="102" ht="14.7" customHeight="1" s="584">
      <c r="A102" s="97" t="n"/>
      <c r="K102" s="747" t="n"/>
      <c r="M102" s="768">
        <f>"Great job! You have met you current goal! This is the number of zero-emission vehicles from Group 2 that you have achieved by "&amp;'User Profile'!$D$18&amp;"."</f>
        <v/>
      </c>
      <c r="N102" s="579" t="n"/>
      <c r="O102" s="579" t="n"/>
      <c r="P102" s="579"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79" t="n"/>
      <c r="T102" s="579" t="n"/>
      <c r="U102" s="579" t="n"/>
      <c r="V102" s="746" t="n"/>
      <c r="W102" s="774">
        <f>"You did not report any vehicles for this group! If this does change make sure to consult the 'Sustainable Fleets ZEV Table' to see how many vehicles you will need by the next deadline!"</f>
        <v/>
      </c>
      <c r="X102" s="579" t="n"/>
      <c r="Y102" s="579" t="n"/>
      <c r="Z102" s="579"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5" customHeight="1" s="584"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4">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79" t="n"/>
      <c r="C105" s="579" t="n"/>
      <c r="D105" s="579" t="n"/>
      <c r="E105" s="579" t="n"/>
      <c r="F105" s="579" t="n"/>
      <c r="G105" s="579" t="n"/>
      <c r="H105" s="579" t="n"/>
      <c r="I105" s="579" t="n"/>
      <c r="J105" s="579"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5" customHeight="1" s="584"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5" customHeight="1" s="584" thickBot="1">
      <c r="A108" s="97" t="n"/>
      <c r="K108" s="747" t="n"/>
      <c r="AB108" s="48" t="n"/>
      <c r="AC108" s="48" t="n"/>
      <c r="AD108" s="48" t="n"/>
      <c r="AE108" s="48" t="n"/>
      <c r="AF108" s="48" t="n"/>
      <c r="AG108" s="48" t="n"/>
      <c r="AH108" s="48" t="n"/>
      <c r="AJ108" s="48" t="n"/>
      <c r="AK108" s="48" t="n"/>
      <c r="AL108" s="48" t="n"/>
      <c r="AM108" s="48" t="n"/>
    </row>
    <row r="109" ht="14.7" customHeight="1" s="584">
      <c r="A109" s="97" t="n"/>
      <c r="K109" s="747" t="n"/>
      <c r="M109" s="768">
        <f>"Great job! You have met you current goal! This is the number of zero-emission vehicles from Group 3 that you have achieved by "&amp;'User Profile'!D18&amp;"."</f>
        <v/>
      </c>
      <c r="N109" s="579" t="n"/>
      <c r="O109" s="579" t="n"/>
      <c r="P109" s="579"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79" t="n"/>
      <c r="T109" s="579" t="n"/>
      <c r="U109" s="579" t="n"/>
      <c r="V109" s="746" t="n"/>
      <c r="W109" s="774">
        <f>"You did not report any vehicles for this group! If this does change make sure to consult the 'Sustainable Fleets ZEV Table' to see how many vehicles you will need by the next deadline!"</f>
        <v/>
      </c>
      <c r="X109" s="579" t="n"/>
      <c r="Y109" s="579" t="n"/>
      <c r="Z109" s="579"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5" customHeight="1" s="584"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5" customHeight="1" s="584"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4">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79" t="n"/>
      <c r="C115" s="579" t="n"/>
      <c r="D115" s="579" t="n"/>
      <c r="E115" s="579" t="n"/>
      <c r="F115" s="579" t="n"/>
      <c r="G115" s="579" t="n"/>
      <c r="H115" s="579" t="n"/>
      <c r="I115" s="579" t="n"/>
      <c r="J115" s="579"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5" customHeight="1" s="584"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79" t="n"/>
      <c r="C125" s="579" t="n"/>
      <c r="D125" s="579" t="n"/>
      <c r="E125" s="579" t="n"/>
      <c r="F125" s="579" t="n"/>
      <c r="G125" s="579" t="n"/>
      <c r="H125" s="579" t="n"/>
      <c r="I125" s="579" t="n"/>
      <c r="J125" s="579"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5" customHeight="1" s="584"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79" t="n"/>
      <c r="C135" s="579" t="n"/>
      <c r="D135" s="579" t="n"/>
      <c r="E135" s="579" t="n"/>
      <c r="F135" s="579" t="n"/>
      <c r="G135" s="579" t="n"/>
      <c r="H135" s="579" t="n"/>
      <c r="I135" s="579" t="n"/>
      <c r="J135" s="579"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5" customHeight="1" s="584"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84" min="2" max="2"/>
  </cols>
  <sheetData>
    <row r="1" ht="15" customHeight="1" s="584" thickBot="1">
      <c r="A1" s="604" t="inlineStr">
        <is>
          <t>Accreditation Graphs - Visualize Your Current and Future Goals</t>
        </is>
      </c>
      <c r="B1" s="604" t="n"/>
      <c r="C1" s="604" t="n"/>
      <c r="D1" s="604" t="n"/>
      <c r="E1" s="604" t="n"/>
      <c r="F1" s="604" t="n"/>
      <c r="G1" s="604" t="n"/>
      <c r="H1" s="604" t="n"/>
      <c r="I1" s="604" t="n"/>
      <c r="J1" s="604" t="n"/>
      <c r="K1" s="604" t="n"/>
      <c r="L1" s="604"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84"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84" thickBot="1">
      <c r="A7" t="inlineStr">
        <is>
          <t>Benchmarking Graphs - Non-ZEV Footprint</t>
        </is>
      </c>
      <c r="E7" t="inlineStr">
        <is>
          <t>Vehicles</t>
        </is>
      </c>
      <c r="S7" t="inlineStr">
        <is>
          <t>Mileage</t>
        </is>
      </c>
    </row>
    <row r="8" ht="16.95" customHeight="1" s="584">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84"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84" thickBot="1">
      <c r="A12" t="inlineStr">
        <is>
          <t>Baseline - Vehicles</t>
        </is>
      </c>
      <c r="O12" t="inlineStr">
        <is>
          <t>Reporting - Vehicles</t>
        </is>
      </c>
    </row>
    <row r="13" ht="18" customHeight="1" s="584">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84"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84" thickBot="1">
      <c r="B17" s="111" t="n"/>
      <c r="C17" s="111" t="n"/>
      <c r="D17" s="111" t="n"/>
      <c r="E17" s="111" t="n"/>
      <c r="F17" s="111" t="n"/>
      <c r="G17" s="111" t="n"/>
      <c r="H17" s="111" t="n"/>
      <c r="I17" s="111" t="n"/>
      <c r="J17" s="111" t="n"/>
      <c r="K17" s="111" t="n"/>
      <c r="L17" s="111" t="n"/>
      <c r="M17" s="111" t="n"/>
      <c r="O17" s="604" t="inlineStr">
        <is>
          <t>Find key vehicle type</t>
        </is>
      </c>
      <c r="P17" s="128" t="n"/>
      <c r="Q17" s="119" t="n"/>
      <c r="R17" s="119" t="n"/>
      <c r="S17" s="119" t="n"/>
      <c r="T17" s="119" t="n"/>
      <c r="U17" s="119" t="n"/>
      <c r="V17" s="119" t="n"/>
      <c r="W17" s="119" t="n"/>
      <c r="X17" s="119" t="n"/>
      <c r="Y17" s="119" t="n"/>
      <c r="Z17" s="119" t="n"/>
      <c r="AA17" s="119" t="n"/>
    </row>
    <row r="18" ht="15" customHeight="1" s="584"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84" thickBot="1">
      <c r="B19" s="111" t="n"/>
      <c r="C19" s="111" t="n"/>
      <c r="D19" s="111" t="n"/>
      <c r="E19" s="111" t="n"/>
      <c r="F19" s="111" t="n"/>
      <c r="G19" s="111" t="n"/>
      <c r="H19" s="111" t="n"/>
      <c r="I19" s="111" t="n"/>
      <c r="J19" s="111" t="n"/>
      <c r="K19" s="111" t="n"/>
      <c r="L19" s="111" t="n"/>
      <c r="M19" s="111" t="n"/>
      <c r="O19" s="581"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84" thickBot="1">
      <c r="B21" s="111" t="n"/>
      <c r="C21" s="111" t="n"/>
      <c r="D21" s="111" t="n"/>
      <c r="E21" s="111" t="n"/>
      <c r="F21" s="111" t="n"/>
      <c r="G21" s="111" t="n"/>
      <c r="H21" s="111" t="n"/>
      <c r="I21" s="111" t="n"/>
      <c r="J21" s="111" t="n"/>
      <c r="K21" s="111" t="n"/>
      <c r="L21" s="111" t="n"/>
      <c r="M21" s="111" t="n"/>
      <c r="N21" s="581"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84"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84" thickBot="1">
      <c r="A23" t="inlineStr">
        <is>
          <t>Baseline - Mileage</t>
        </is>
      </c>
      <c r="O23" t="inlineStr">
        <is>
          <t>Reporting - Mileage</t>
        </is>
      </c>
    </row>
    <row r="24" ht="18" customHeight="1" s="584">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84"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84" thickBot="1"/>
    <row r="29" ht="16.8" customHeight="1" s="584">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84">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84"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84"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84" thickBot="1">
      <c r="P34" s="111" t="n"/>
      <c r="Q34" s="111" t="n"/>
    </row>
    <row r="35" ht="14.55" customHeight="1" s="584">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4">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84"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84"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2023-02-01T18:04:50Z</dcterms:modified>
  <cp:lastModifiedBy>Taaj Singleton</cp:lastModifiedBy>
</cp:coreProperties>
</file>