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yler\PycharmProjects\excel-analysis\data\input\sample_data\"/>
    </mc:Choice>
  </mc:AlternateContent>
  <xr:revisionPtr revIDLastSave="0" documentId="13_ncr:1_{ADEC31F3-6FFB-47B9-BAB8-F0A43FDBFCA9}" xr6:coauthVersionLast="47" xr6:coauthVersionMax="47" xr10:uidLastSave="{00000000-0000-0000-0000-000000000000}"/>
  <bookViews>
    <workbookView xWindow="25490" yWindow="-1560" windowWidth="38620" windowHeight="21100" xr2:uid="{00000000-000D-0000-FFFF-FFFF00000000}"/>
  </bookViews>
  <sheets>
    <sheet name="Main" sheetId="1" r:id="rId1"/>
    <sheet name="Sales" sheetId="2" r:id="rId2"/>
    <sheet name="Manufacturing_Costs" sheetId="3" r:id="rId3"/>
    <sheet name="Maintenance_Costs" sheetId="4" r:id="rId4"/>
    <sheet name="Fuel_Costs" sheetId="5" r:id="rId5"/>
    <sheet name="Warranty_Costs" sheetId="6" r:id="rId6"/>
    <sheet name="Surveys" sheetId="7" r:id="rId7"/>
    <sheet name="Survey_Categories" sheetId="10" r:id="rId8"/>
    <sheet name="Survey_Details" sheetId="11" r:id="rId9"/>
    <sheet name="Market_Share" sheetId="8" r:id="rId10"/>
    <sheet name="Depreciation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E3" i="7"/>
  <c r="E2" i="7"/>
  <c r="B3" i="10"/>
  <c r="B4" i="10"/>
  <c r="B5" i="10"/>
  <c r="B6" i="10"/>
  <c r="B7" i="10"/>
  <c r="B8" i="10"/>
  <c r="B9" i="10"/>
  <c r="B10" i="10"/>
  <c r="B11" i="10"/>
  <c r="B12" i="10"/>
  <c r="B13" i="10"/>
  <c r="B2" i="10"/>
  <c r="D3" i="7"/>
  <c r="D4" i="7"/>
  <c r="D2" i="7"/>
  <c r="G3" i="6"/>
  <c r="G4" i="6"/>
  <c r="G2" i="6"/>
  <c r="F3" i="6"/>
  <c r="F4" i="6"/>
  <c r="F2" i="6"/>
  <c r="E3" i="6"/>
  <c r="E4" i="6"/>
  <c r="E2" i="6"/>
  <c r="F3" i="5"/>
  <c r="F4" i="5"/>
  <c r="F2" i="5"/>
  <c r="E3" i="5"/>
  <c r="E4" i="5"/>
  <c r="E2" i="5"/>
  <c r="D3" i="5"/>
  <c r="D4" i="5"/>
  <c r="D2" i="5"/>
  <c r="E3" i="4"/>
  <c r="E4" i="4"/>
  <c r="E2" i="4"/>
  <c r="D3" i="4"/>
  <c r="D4" i="4"/>
  <c r="D2" i="4"/>
  <c r="C3" i="4"/>
  <c r="C4" i="4"/>
  <c r="C2" i="4"/>
  <c r="F3" i="3"/>
  <c r="F4" i="3"/>
  <c r="F2" i="3"/>
  <c r="G3" i="3"/>
  <c r="G4" i="3"/>
  <c r="G2" i="3"/>
  <c r="E3" i="3"/>
  <c r="E4" i="3"/>
  <c r="E2" i="3"/>
  <c r="H2" i="1"/>
  <c r="D2" i="6"/>
  <c r="F2" i="1" s="1"/>
  <c r="D3" i="6"/>
  <c r="D4" i="6"/>
  <c r="C2" i="5"/>
  <c r="C3" i="5"/>
  <c r="C4" i="5"/>
  <c r="D2" i="3"/>
  <c r="C2" i="1" s="1"/>
  <c r="D3" i="3"/>
  <c r="D4" i="3"/>
  <c r="D2" i="2"/>
  <c r="B2" i="1" s="1"/>
  <c r="D3" i="2"/>
  <c r="D4" i="2"/>
  <c r="I2" i="1"/>
  <c r="G2" i="1"/>
  <c r="E2" i="1"/>
  <c r="D2" i="1"/>
</calcChain>
</file>

<file path=xl/sharedStrings.xml><?xml version="1.0" encoding="utf-8"?>
<sst xmlns="http://schemas.openxmlformats.org/spreadsheetml/2006/main" count="114" uniqueCount="64">
  <si>
    <t>Car Model</t>
  </si>
  <si>
    <t>Total Sales (Sheet2)</t>
  </si>
  <si>
    <t>Avg. Mfg. Cost (Sheet3)</t>
  </si>
  <si>
    <t>Total Maintenance (Sheet4)</t>
  </si>
  <si>
    <t>Avg. Fuel Efficiency (Sheet5)</t>
  </si>
  <si>
    <t>Warranty Cost (Sheet6)</t>
  </si>
  <si>
    <t>Avg. Satisfaction (Sheet7)</t>
  </si>
  <si>
    <t>Avg. Resale Value (Sheet9)</t>
  </si>
  <si>
    <t>Units Sold</t>
  </si>
  <si>
    <t>Sale Price</t>
  </si>
  <si>
    <t>Total Sales</t>
  </si>
  <si>
    <t>Model A</t>
  </si>
  <si>
    <t>Model B</t>
  </si>
  <si>
    <t>Model C</t>
  </si>
  <si>
    <t>Material Cost</t>
  </si>
  <si>
    <t>Labor Cost</t>
  </si>
  <si>
    <t>Total Manufacturing Cost</t>
  </si>
  <si>
    <t>Annual Maintenance Cost</t>
  </si>
  <si>
    <t>MPG</t>
  </si>
  <si>
    <t>Fuel Cost Per Year</t>
  </si>
  <si>
    <t>Number of Claims</t>
  </si>
  <si>
    <t>Cost Per Claim</t>
  </si>
  <si>
    <t>Total Warranty Cost</t>
  </si>
  <si>
    <t>Satisfaction Score</t>
  </si>
  <si>
    <t>Number of Surveys</t>
  </si>
  <si>
    <t>Market Share (%)</t>
  </si>
  <si>
    <t>Resale Value After 5 Years</t>
  </si>
  <si>
    <t>Depreciation Rate (%)</t>
  </si>
  <si>
    <t>All</t>
  </si>
  <si>
    <t>Total Market Share (Sheet8)</t>
  </si>
  <si>
    <t>Maintenance Costs</t>
  </si>
  <si>
    <t>Warranty Costs</t>
  </si>
  <si>
    <t>Fuel Costs</t>
  </si>
  <si>
    <t>Manufacturing Costs</t>
  </si>
  <si>
    <t>Details</t>
  </si>
  <si>
    <t>Categories</t>
  </si>
  <si>
    <t>Overall</t>
  </si>
  <si>
    <t>Staff Friendliness</t>
  </si>
  <si>
    <t>Ambiance</t>
  </si>
  <si>
    <t>Feel</t>
  </si>
  <si>
    <t>Handling</t>
  </si>
  <si>
    <t>Utility</t>
  </si>
  <si>
    <t>Sound</t>
  </si>
  <si>
    <t>Style</t>
  </si>
  <si>
    <t>Purchase</t>
  </si>
  <si>
    <t>Loan</t>
  </si>
  <si>
    <t>Trade</t>
  </si>
  <si>
    <t>Performance</t>
  </si>
  <si>
    <t>Number of Responses</t>
  </si>
  <si>
    <t>Category</t>
  </si>
  <si>
    <t>Responses</t>
  </si>
  <si>
    <t>Most Common Response Summary</t>
  </si>
  <si>
    <t>Good ambiance in showroom.</t>
  </si>
  <si>
    <t>Luxury leather seats and interior.</t>
  </si>
  <si>
    <t>OK handling on curves.</t>
  </si>
  <si>
    <t>Easy to get a loan.</t>
  </si>
  <si>
    <t>Not a great experience overall.</t>
  </si>
  <si>
    <t>Poor engine performance on hills.</t>
  </si>
  <si>
    <t>Great value for the money paid.</t>
  </si>
  <si>
    <t>Noisy undercarriage.</t>
  </si>
  <si>
    <t>Weekend staff are not friendly at all.</t>
  </si>
  <si>
    <t>Ugly brown and lime green options.</t>
  </si>
  <si>
    <t>Easy to trade in old car.</t>
  </si>
  <si>
    <t>Lots of storage space and great 4WD.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</si>
</sst>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44" fontId="3" fillId="0" borderId="0" xfId="1" applyFont="1" applyAlignment="1">
      <alignment vertical="center" wrapText="1"/>
    </xf>
    <xf numFmtId="9" fontId="0" fillId="0" borderId="0" xfId="2" applyFont="1" applyAlignment="1">
      <alignment vertical="center" wrapText="1"/>
    </xf>
    <xf numFmtId="9" fontId="0" fillId="0" borderId="0" xfId="2" applyFont="1"/>
    <xf numFmtId="9" fontId="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44" fontId="0" fillId="0" borderId="0" xfId="1" applyFont="1" applyAlignment="1">
      <alignment vertical="center" wrapText="1"/>
    </xf>
    <xf numFmtId="44" fontId="0" fillId="0" borderId="0" xfId="1" applyFont="1"/>
    <xf numFmtId="44" fontId="0" fillId="0" borderId="0" xfId="0" applyNumberFormat="1"/>
    <xf numFmtId="44" fontId="2" fillId="0" borderId="0" xfId="1" applyFont="1" applyAlignment="1">
      <alignment vertical="center" wrapText="1"/>
    </xf>
    <xf numFmtId="0" fontId="1" fillId="2" borderId="0" xfId="3" applyAlignment="1">
      <alignment vertical="center" wrapText="1"/>
    </xf>
    <xf numFmtId="44" fontId="1" fillId="2" borderId="0" xfId="3" applyNumberFormat="1" applyAlignment="1">
      <alignment vertical="center" wrapText="1"/>
    </xf>
    <xf numFmtId="9" fontId="2" fillId="0" borderId="0" xfId="2" applyFont="1" applyAlignment="1">
      <alignment vertical="center" wrapText="1"/>
    </xf>
  </cellXfs>
  <cellStyles count="4">
    <cellStyle name="20% - Accent5" xfId="3" builtinId="46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F7" sqref="F7"/>
    </sheetView>
  </sheetViews>
  <sheetFormatPr defaultRowHeight="14.5"/>
  <cols>
    <col min="1" max="1" width="6.1796875" bestFit="1" customWidth="1"/>
    <col min="2" max="2" width="14.6328125" bestFit="1" customWidth="1"/>
    <col min="3" max="3" width="11" bestFit="1" customWidth="1"/>
    <col min="4" max="4" width="10" bestFit="1" customWidth="1"/>
    <col min="5" max="5" width="8.6328125" bestFit="1" customWidth="1"/>
    <col min="6" max="6" width="11" bestFit="1" customWidth="1"/>
    <col min="7" max="7" width="8.36328125" bestFit="1" customWidth="1"/>
    <col min="8" max="8" width="7.81640625" bestFit="1" customWidth="1"/>
    <col min="9" max="9" width="11" bestFit="1" customWidth="1"/>
  </cols>
  <sheetData>
    <row r="1" spans="1:9" s="8" customFormat="1" ht="5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29</v>
      </c>
      <c r="I1" s="7" t="s">
        <v>7</v>
      </c>
    </row>
    <row r="2" spans="1:9">
      <c r="A2" s="1" t="s">
        <v>28</v>
      </c>
      <c r="B2" s="3">
        <f>SUM(Sales!D2:D4)</f>
        <v>81000000</v>
      </c>
      <c r="C2" s="3">
        <f>AVERAGE(Manufacturing_Costs!D2:D4)</f>
        <v>19666.666666666668</v>
      </c>
      <c r="D2" s="3">
        <f>SUM(Maintenance_Costs!B2:B4)</f>
        <v>1650</v>
      </c>
      <c r="E2" s="2">
        <f>AVERAGE(Fuel_Costs!B2:B4)</f>
        <v>25</v>
      </c>
      <c r="F2" s="3">
        <f>SUM(Warranty_Costs!D2:D4)</f>
        <v>24700</v>
      </c>
      <c r="G2" s="2">
        <f>AVERAGE(Surveys!B2:B4)</f>
        <v>8.4</v>
      </c>
      <c r="H2" s="6">
        <f>SUM(Market_Share!B2:B4)</f>
        <v>0.75</v>
      </c>
      <c r="I2" s="3">
        <f>AVERAGE(Depreciation!B2:B4)</f>
        <v>16000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2072-0A70-415B-99A2-3AB775446754}">
  <dimension ref="A1:B4"/>
  <sheetViews>
    <sheetView workbookViewId="0">
      <selection activeCell="J19" sqref="J19"/>
    </sheetView>
  </sheetViews>
  <sheetFormatPr defaultRowHeight="14.5"/>
  <cols>
    <col min="2" max="2" width="8.7265625" style="5"/>
  </cols>
  <sheetData>
    <row r="1" spans="1:2" s="8" customFormat="1" ht="29">
      <c r="A1" s="7" t="s">
        <v>0</v>
      </c>
      <c r="B1" s="15" t="s">
        <v>25</v>
      </c>
    </row>
    <row r="2" spans="1:2">
      <c r="A2" s="1" t="s">
        <v>11</v>
      </c>
      <c r="B2" s="4">
        <v>0.25</v>
      </c>
    </row>
    <row r="3" spans="1:2">
      <c r="A3" s="1" t="s">
        <v>12</v>
      </c>
      <c r="B3" s="4">
        <v>0.2</v>
      </c>
    </row>
    <row r="4" spans="1:2">
      <c r="A4" s="1" t="s">
        <v>13</v>
      </c>
      <c r="B4" s="4">
        <v>0.3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80D1-EB7E-40EC-A094-9B9BF6FAA455}">
  <dimension ref="A1:C4"/>
  <sheetViews>
    <sheetView workbookViewId="0">
      <selection activeCell="G10" sqref="G10"/>
    </sheetView>
  </sheetViews>
  <sheetFormatPr defaultRowHeight="14.5"/>
  <cols>
    <col min="2" max="2" width="10.7265625" style="10" bestFit="1" customWidth="1"/>
    <col min="3" max="3" width="14.1796875" style="5" customWidth="1"/>
  </cols>
  <sheetData>
    <row r="1" spans="1:3" s="8" customFormat="1" ht="43.5">
      <c r="A1" s="7" t="s">
        <v>0</v>
      </c>
      <c r="B1" s="12" t="s">
        <v>26</v>
      </c>
      <c r="C1" s="15" t="s">
        <v>27</v>
      </c>
    </row>
    <row r="2" spans="1:3">
      <c r="A2" s="1" t="s">
        <v>11</v>
      </c>
      <c r="B2" s="9">
        <v>18000</v>
      </c>
      <c r="C2" s="4">
        <v>0.4</v>
      </c>
    </row>
    <row r="3" spans="1:3">
      <c r="A3" s="1" t="s">
        <v>12</v>
      </c>
      <c r="B3" s="9">
        <v>16000</v>
      </c>
      <c r="C3" s="4">
        <v>0.43</v>
      </c>
    </row>
    <row r="4" spans="1:3">
      <c r="A4" s="1" t="s">
        <v>13</v>
      </c>
      <c r="B4" s="9">
        <v>14000</v>
      </c>
      <c r="C4" s="4">
        <v>0.44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0E65-29EB-4435-94A4-7A5150CF870A}">
  <dimension ref="A1:D4"/>
  <sheetViews>
    <sheetView workbookViewId="0">
      <selection activeCell="E18" sqref="E18"/>
    </sheetView>
  </sheetViews>
  <sheetFormatPr defaultRowHeight="14.5"/>
  <cols>
    <col min="3" max="3" width="10.7265625" style="10" bestFit="1" customWidth="1"/>
    <col min="4" max="4" width="14.6328125" style="10" bestFit="1" customWidth="1"/>
  </cols>
  <sheetData>
    <row r="1" spans="1:4" s="8" customFormat="1" ht="29">
      <c r="A1" s="7" t="s">
        <v>0</v>
      </c>
      <c r="B1" s="7" t="s">
        <v>8</v>
      </c>
      <c r="C1" s="12" t="s">
        <v>9</v>
      </c>
      <c r="D1" s="12" t="s">
        <v>10</v>
      </c>
    </row>
    <row r="2" spans="1:4">
      <c r="A2" s="1" t="s">
        <v>11</v>
      </c>
      <c r="B2" s="1">
        <v>1000</v>
      </c>
      <c r="C2" s="9">
        <v>30000</v>
      </c>
      <c r="D2" s="3">
        <f>B2*C2</f>
        <v>30000000</v>
      </c>
    </row>
    <row r="3" spans="1:4">
      <c r="A3" s="1" t="s">
        <v>12</v>
      </c>
      <c r="B3" s="1">
        <v>750</v>
      </c>
      <c r="C3" s="9">
        <v>28000</v>
      </c>
      <c r="D3" s="3">
        <f>B3*C3</f>
        <v>21000000</v>
      </c>
    </row>
    <row r="4" spans="1:4">
      <c r="A4" s="1" t="s">
        <v>13</v>
      </c>
      <c r="B4" s="1">
        <v>1200</v>
      </c>
      <c r="C4" s="9">
        <v>25000</v>
      </c>
      <c r="D4" s="3">
        <f>B4*C4</f>
        <v>30000000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C956A-59DE-4D0B-9E46-E159A5BF95C7}">
  <dimension ref="A1:G4"/>
  <sheetViews>
    <sheetView workbookViewId="0">
      <selection activeCell="N7" sqref="N7"/>
    </sheetView>
  </sheetViews>
  <sheetFormatPr defaultRowHeight="14.5"/>
  <cols>
    <col min="2" max="2" width="10.7265625" style="10" bestFit="1" customWidth="1"/>
    <col min="3" max="3" width="9.7265625" style="10" bestFit="1" customWidth="1"/>
    <col min="4" max="4" width="16.1796875" style="10" customWidth="1"/>
    <col min="5" max="6" width="11.90625" customWidth="1"/>
    <col min="7" max="7" width="11.08984375" style="10" bestFit="1" customWidth="1"/>
  </cols>
  <sheetData>
    <row r="1" spans="1:7" s="8" customFormat="1" ht="43.5">
      <c r="A1" s="13" t="s">
        <v>0</v>
      </c>
      <c r="B1" s="14" t="s">
        <v>14</v>
      </c>
      <c r="C1" s="14" t="s">
        <v>15</v>
      </c>
      <c r="D1" s="14" t="s">
        <v>16</v>
      </c>
      <c r="E1" s="12" t="s">
        <v>30</v>
      </c>
      <c r="F1" s="12" t="s">
        <v>32</v>
      </c>
      <c r="G1" s="12" t="s">
        <v>31</v>
      </c>
    </row>
    <row r="2" spans="1:7">
      <c r="A2" s="1" t="s">
        <v>11</v>
      </c>
      <c r="B2" s="9">
        <v>15000</v>
      </c>
      <c r="C2" s="9">
        <v>5000</v>
      </c>
      <c r="D2" s="3">
        <f>B2+C2</f>
        <v>20000</v>
      </c>
      <c r="E2" s="11">
        <f>_xlfn.XLOOKUP(A2,Maintenance_Costs!A:A,Maintenance_Costs!B:B)</f>
        <v>500</v>
      </c>
      <c r="F2" s="11">
        <f>_xlfn.XLOOKUP(A2,Fuel_Costs!A:A,Fuel_Costs!C:C)</f>
        <v>2100</v>
      </c>
      <c r="G2" s="10">
        <f>_xlfn.XLOOKUP(A2,Warranty_Costs!A:A,Warranty_Costs!D:D)</f>
        <v>10000</v>
      </c>
    </row>
    <row r="3" spans="1:7">
      <c r="A3" s="1" t="s">
        <v>12</v>
      </c>
      <c r="B3" s="9">
        <v>14000</v>
      </c>
      <c r="C3" s="9">
        <v>6000</v>
      </c>
      <c r="D3" s="3">
        <f>B3+C3</f>
        <v>20000</v>
      </c>
      <c r="E3" s="11">
        <f>_xlfn.XLOOKUP(A3,Maintenance_Costs!A:A,Maintenance_Costs!B:B)</f>
        <v>600</v>
      </c>
      <c r="F3" s="11">
        <f>_xlfn.XLOOKUP(A3,Fuel_Costs!A:A,Fuel_Costs!C:C)</f>
        <v>1750</v>
      </c>
      <c r="G3" s="10">
        <f>_xlfn.XLOOKUP(A3,Warranty_Costs!A:A,Warranty_Costs!D:D)</f>
        <v>7500</v>
      </c>
    </row>
    <row r="4" spans="1:7">
      <c r="A4" s="1" t="s">
        <v>13</v>
      </c>
      <c r="B4" s="9">
        <v>12000</v>
      </c>
      <c r="C4" s="9">
        <v>7000</v>
      </c>
      <c r="D4" s="3">
        <f>B4+C4</f>
        <v>19000</v>
      </c>
      <c r="E4" s="11">
        <f>_xlfn.XLOOKUP(A4,Maintenance_Costs!A:A,Maintenance_Costs!B:B)</f>
        <v>550</v>
      </c>
      <c r="F4" s="11">
        <f>_xlfn.XLOOKUP(A4,Fuel_Costs!A:A,Fuel_Costs!C:C)</f>
        <v>2625</v>
      </c>
      <c r="G4" s="10">
        <f>_xlfn.XLOOKUP(A4,Warranty_Costs!A:A,Warranty_Costs!D:D)</f>
        <v>7200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CB0D3-9B89-42AC-8DF9-FC21F27114C2}">
  <dimension ref="A1:E4"/>
  <sheetViews>
    <sheetView workbookViewId="0">
      <selection activeCell="E1" sqref="C1:E1"/>
    </sheetView>
  </sheetViews>
  <sheetFormatPr defaultRowHeight="14.5"/>
  <cols>
    <col min="2" max="3" width="14.08984375" style="10" customWidth="1"/>
    <col min="4" max="4" width="10.08984375" bestFit="1" customWidth="1"/>
    <col min="5" max="5" width="11.08984375" bestFit="1" customWidth="1"/>
  </cols>
  <sheetData>
    <row r="1" spans="1:5" s="8" customFormat="1" ht="43.5">
      <c r="A1" s="13" t="s">
        <v>0</v>
      </c>
      <c r="B1" s="14" t="s">
        <v>17</v>
      </c>
      <c r="C1" s="12" t="s">
        <v>33</v>
      </c>
      <c r="D1" s="12" t="s">
        <v>32</v>
      </c>
      <c r="E1" s="12" t="s">
        <v>31</v>
      </c>
    </row>
    <row r="2" spans="1:5">
      <c r="A2" s="1" t="s">
        <v>11</v>
      </c>
      <c r="B2" s="9">
        <v>500</v>
      </c>
      <c r="C2" s="9">
        <f>_xlfn.XLOOKUP(A2,Manufacturing_Costs!A:A,Manufacturing_Costs!D:D)</f>
        <v>20000</v>
      </c>
      <c r="D2" s="11">
        <f>_xlfn.XLOOKUP(A2,Fuel_Costs!A:A,Fuel_Costs!C:C)</f>
        <v>2100</v>
      </c>
      <c r="E2" s="10">
        <f>_xlfn.XLOOKUP(A2,Warranty_Costs!A:A,Warranty_Costs!D:D)</f>
        <v>10000</v>
      </c>
    </row>
    <row r="3" spans="1:5">
      <c r="A3" s="1" t="s">
        <v>12</v>
      </c>
      <c r="B3" s="9">
        <v>600</v>
      </c>
      <c r="C3" s="9">
        <f>_xlfn.XLOOKUP(A3,Manufacturing_Costs!A:A,Manufacturing_Costs!D:D)</f>
        <v>20000</v>
      </c>
      <c r="D3" s="11">
        <f>_xlfn.XLOOKUP(A3,Fuel_Costs!A:A,Fuel_Costs!C:C)</f>
        <v>1750</v>
      </c>
      <c r="E3" s="10">
        <f>_xlfn.XLOOKUP(A3,Warranty_Costs!A:A,Warranty_Costs!D:D)</f>
        <v>7500</v>
      </c>
    </row>
    <row r="4" spans="1:5">
      <c r="A4" s="1" t="s">
        <v>13</v>
      </c>
      <c r="B4" s="9">
        <v>550</v>
      </c>
      <c r="C4" s="9">
        <f>_xlfn.XLOOKUP(A4,Manufacturing_Costs!A:A,Manufacturing_Costs!D:D)</f>
        <v>19000</v>
      </c>
      <c r="D4" s="11">
        <f>_xlfn.XLOOKUP(A4,Fuel_Costs!A:A,Fuel_Costs!C:C)</f>
        <v>2625</v>
      </c>
      <c r="E4" s="10">
        <f>_xlfn.XLOOKUP(A4,Warranty_Costs!A:A,Warranty_Costs!D:D)</f>
        <v>7200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AB60-CDC3-4BC0-BD58-739F38ACB362}">
  <dimension ref="A1:F4"/>
  <sheetViews>
    <sheetView workbookViewId="0">
      <selection activeCell="F1" sqref="D1:F1"/>
    </sheetView>
  </sheetViews>
  <sheetFormatPr defaultRowHeight="14.5"/>
  <cols>
    <col min="3" max="3" width="10" style="10" bestFit="1" customWidth="1"/>
    <col min="4" max="4" width="13.7265625" style="10" customWidth="1"/>
    <col min="5" max="5" width="13.453125" style="10" customWidth="1"/>
    <col min="6" max="6" width="11.08984375" style="10" bestFit="1" customWidth="1"/>
  </cols>
  <sheetData>
    <row r="1" spans="1:6" ht="29">
      <c r="A1" s="13" t="s">
        <v>0</v>
      </c>
      <c r="B1" s="13" t="s">
        <v>18</v>
      </c>
      <c r="C1" s="14" t="s">
        <v>19</v>
      </c>
      <c r="D1" s="12" t="s">
        <v>33</v>
      </c>
      <c r="E1" s="12" t="s">
        <v>30</v>
      </c>
      <c r="F1" s="12" t="s">
        <v>31</v>
      </c>
    </row>
    <row r="2" spans="1:6">
      <c r="A2" s="1" t="s">
        <v>11</v>
      </c>
      <c r="B2" s="1">
        <v>25</v>
      </c>
      <c r="C2" s="3">
        <f>15000/B2*3.5</f>
        <v>2100</v>
      </c>
      <c r="D2" s="10">
        <f>_xlfn.XLOOKUP(A2,Manufacturing_Costs!A:A,Manufacturing_Costs!D:D)</f>
        <v>20000</v>
      </c>
      <c r="E2" s="10">
        <f>_xlfn.XLOOKUP(A2,Maintenance_Costs!A:A,Maintenance_Costs!B:B)</f>
        <v>500</v>
      </c>
      <c r="F2" s="10">
        <f>_xlfn.XLOOKUP(A2,Warranty_Costs!A:A,Warranty_Costs!D:D)</f>
        <v>10000</v>
      </c>
    </row>
    <row r="3" spans="1:6">
      <c r="A3" s="1" t="s">
        <v>12</v>
      </c>
      <c r="B3" s="1">
        <v>30</v>
      </c>
      <c r="C3" s="3">
        <f>15000/B3*3.5</f>
        <v>1750</v>
      </c>
      <c r="D3" s="10">
        <f>_xlfn.XLOOKUP(A3,Manufacturing_Costs!A:A,Manufacturing_Costs!D:D)</f>
        <v>20000</v>
      </c>
      <c r="E3" s="10">
        <f>_xlfn.XLOOKUP(A3,Maintenance_Costs!A:A,Maintenance_Costs!B:B)</f>
        <v>600</v>
      </c>
      <c r="F3" s="10">
        <f>_xlfn.XLOOKUP(A3,Warranty_Costs!A:A,Warranty_Costs!D:D)</f>
        <v>7500</v>
      </c>
    </row>
    <row r="4" spans="1:6">
      <c r="A4" s="1" t="s">
        <v>13</v>
      </c>
      <c r="B4" s="1">
        <v>20</v>
      </c>
      <c r="C4" s="3">
        <f>15000/B4*3.5</f>
        <v>2625</v>
      </c>
      <c r="D4" s="10">
        <f>_xlfn.XLOOKUP(A4,Manufacturing_Costs!A:A,Manufacturing_Costs!D:D)</f>
        <v>19000</v>
      </c>
      <c r="E4" s="10">
        <f>_xlfn.XLOOKUP(A4,Maintenance_Costs!A:A,Maintenance_Costs!B:B)</f>
        <v>550</v>
      </c>
      <c r="F4" s="10">
        <f>_xlfn.XLOOKUP(A4,Warranty_Costs!A:A,Warranty_Costs!D:D)</f>
        <v>7200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90AFF-4A7A-4010-AFE2-457216FD44BB}">
  <dimension ref="A1:G4"/>
  <sheetViews>
    <sheetView workbookViewId="0">
      <selection activeCell="H2" sqref="H2"/>
    </sheetView>
  </sheetViews>
  <sheetFormatPr defaultRowHeight="14.5"/>
  <cols>
    <col min="3" max="3" width="8.81640625" style="10" bestFit="1" customWidth="1"/>
    <col min="4" max="4" width="11" style="10" bestFit="1" customWidth="1"/>
    <col min="5" max="5" width="13.453125" style="10" customWidth="1"/>
    <col min="6" max="6" width="12.7265625" style="10" customWidth="1"/>
    <col min="7" max="7" width="11.36328125" style="10" customWidth="1"/>
  </cols>
  <sheetData>
    <row r="1" spans="1:7" ht="43.5">
      <c r="A1" s="13" t="s">
        <v>0</v>
      </c>
      <c r="B1" s="13" t="s">
        <v>20</v>
      </c>
      <c r="C1" s="14" t="s">
        <v>21</v>
      </c>
      <c r="D1" s="14" t="s">
        <v>22</v>
      </c>
      <c r="E1" s="12" t="s">
        <v>33</v>
      </c>
      <c r="F1" s="12" t="s">
        <v>30</v>
      </c>
      <c r="G1" s="12" t="s">
        <v>32</v>
      </c>
    </row>
    <row r="2" spans="1:7">
      <c r="A2" s="1" t="s">
        <v>11</v>
      </c>
      <c r="B2" s="1">
        <v>50</v>
      </c>
      <c r="C2" s="9">
        <v>200</v>
      </c>
      <c r="D2" s="3">
        <f>B2*C2</f>
        <v>10000</v>
      </c>
      <c r="E2" s="10">
        <f>_xlfn.XLOOKUP(A2,Manufacturing_Costs!A:A,Manufacturing_Costs!D:D)</f>
        <v>20000</v>
      </c>
      <c r="F2" s="10">
        <f>_xlfn.XLOOKUP(A2,Maintenance_Costs!A:A,Maintenance_Costs!B:B)</f>
        <v>500</v>
      </c>
      <c r="G2" s="10">
        <f>_xlfn.XLOOKUP(A2,Fuel_Costs!A:A,Fuel_Costs!C:C)</f>
        <v>2100</v>
      </c>
    </row>
    <row r="3" spans="1:7">
      <c r="A3" s="1" t="s">
        <v>12</v>
      </c>
      <c r="B3" s="1">
        <v>30</v>
      </c>
      <c r="C3" s="9">
        <v>250</v>
      </c>
      <c r="D3" s="3">
        <f>B3*C3</f>
        <v>7500</v>
      </c>
      <c r="E3" s="10">
        <f>_xlfn.XLOOKUP(A3,Manufacturing_Costs!A:A,Manufacturing_Costs!D:D)</f>
        <v>20000</v>
      </c>
      <c r="F3" s="10">
        <f>_xlfn.XLOOKUP(A3,Maintenance_Costs!A:A,Maintenance_Costs!B:B)</f>
        <v>600</v>
      </c>
      <c r="G3" s="10">
        <f>_xlfn.XLOOKUP(A3,Fuel_Costs!A:A,Fuel_Costs!C:C)</f>
        <v>1750</v>
      </c>
    </row>
    <row r="4" spans="1:7">
      <c r="A4" s="1" t="s">
        <v>13</v>
      </c>
      <c r="B4" s="1">
        <v>40</v>
      </c>
      <c r="C4" s="9">
        <v>180</v>
      </c>
      <c r="D4" s="3">
        <f>B4*C4</f>
        <v>7200</v>
      </c>
      <c r="E4" s="10">
        <f>_xlfn.XLOOKUP(A4,Manufacturing_Costs!A:A,Manufacturing_Costs!D:D)</f>
        <v>19000</v>
      </c>
      <c r="F4" s="10">
        <f>_xlfn.XLOOKUP(A4,Maintenance_Costs!A:A,Maintenance_Costs!B:B)</f>
        <v>550</v>
      </c>
      <c r="G4" s="10">
        <f>_xlfn.XLOOKUP(A4,Fuel_Costs!A:A,Fuel_Costs!C:C)</f>
        <v>2625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4F5D-27DD-40D9-AB11-0222257446A8}">
  <dimension ref="A1:E4"/>
  <sheetViews>
    <sheetView workbookViewId="0">
      <selection activeCell="G15" sqref="G15"/>
    </sheetView>
  </sheetViews>
  <sheetFormatPr defaultRowHeight="14.5"/>
  <cols>
    <col min="2" max="2" width="12.7265625" customWidth="1"/>
    <col min="3" max="3" width="10.90625" customWidth="1"/>
    <col min="4" max="4" width="10.81640625" customWidth="1"/>
    <col min="5" max="5" width="35.54296875" customWidth="1"/>
  </cols>
  <sheetData>
    <row r="1" spans="1:5" s="8" customFormat="1" ht="29">
      <c r="A1" s="7" t="s">
        <v>0</v>
      </c>
      <c r="B1" s="7" t="s">
        <v>23</v>
      </c>
      <c r="C1" s="7" t="s">
        <v>24</v>
      </c>
      <c r="D1" s="7" t="s">
        <v>35</v>
      </c>
      <c r="E1" s="7" t="s">
        <v>34</v>
      </c>
    </row>
    <row r="2" spans="1:5">
      <c r="A2" s="1" t="s">
        <v>11</v>
      </c>
      <c r="B2" s="1">
        <v>8.5</v>
      </c>
      <c r="C2" s="1">
        <v>200</v>
      </c>
      <c r="D2">
        <f>COUNTA(Survey_Categories!A:A)-1</f>
        <v>12</v>
      </c>
      <c r="E2" t="str">
        <f>Survey_Details!C5</f>
        <v>Easy to get a loan.</v>
      </c>
    </row>
    <row r="3" spans="1:5">
      <c r="A3" s="1" t="s">
        <v>12</v>
      </c>
      <c r="B3" s="1">
        <v>8</v>
      </c>
      <c r="C3" s="1">
        <v>180</v>
      </c>
      <c r="D3">
        <f>COUNTA(Survey_Categories!A:A)-1</f>
        <v>12</v>
      </c>
      <c r="E3" t="str">
        <f>Survey_Details!C13</f>
        <v>Lots of storage space and great 4WD.</v>
      </c>
    </row>
    <row r="4" spans="1:5">
      <c r="A4" s="1" t="s">
        <v>13</v>
      </c>
      <c r="B4" s="1">
        <v>8.6999999999999993</v>
      </c>
      <c r="C4" s="1">
        <v>210</v>
      </c>
      <c r="D4">
        <f>COUNTA(Survey_Categories!A:A)-1</f>
        <v>12</v>
      </c>
      <c r="E4" t="str">
        <f>Survey_Details!C12</f>
        <v>Easy to trade in old car.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8F99-9091-4C56-9B4B-192CA0BBA3C2}">
  <dimension ref="A1:B13"/>
  <sheetViews>
    <sheetView workbookViewId="0">
      <selection activeCell="F10" sqref="F10"/>
    </sheetView>
  </sheetViews>
  <sheetFormatPr defaultRowHeight="14.5"/>
  <cols>
    <col min="1" max="1" width="17.81640625" customWidth="1"/>
    <col min="2" max="2" width="21" customWidth="1"/>
  </cols>
  <sheetData>
    <row r="1" spans="1:2" s="8" customFormat="1">
      <c r="A1" s="8" t="s">
        <v>35</v>
      </c>
      <c r="B1" s="8" t="s">
        <v>48</v>
      </c>
    </row>
    <row r="2" spans="1:2">
      <c r="A2" t="s">
        <v>38</v>
      </c>
      <c r="B2">
        <f>_xlfn.XLOOKUP(A2,Survey_Details!A:A,Survey_Details!B:B)</f>
        <v>7</v>
      </c>
    </row>
    <row r="3" spans="1:2">
      <c r="A3" t="s">
        <v>39</v>
      </c>
      <c r="B3">
        <f>_xlfn.XLOOKUP(A3,Survey_Details!A:A,Survey_Details!B:B)</f>
        <v>10</v>
      </c>
    </row>
    <row r="4" spans="1:2">
      <c r="A4" t="s">
        <v>40</v>
      </c>
      <c r="B4">
        <f>_xlfn.XLOOKUP(A4,Survey_Details!A:A,Survey_Details!B:B)</f>
        <v>5</v>
      </c>
    </row>
    <row r="5" spans="1:2">
      <c r="A5" t="s">
        <v>45</v>
      </c>
      <c r="B5">
        <f>_xlfn.XLOOKUP(A5,Survey_Details!A:A,Survey_Details!B:B)</f>
        <v>8</v>
      </c>
    </row>
    <row r="6" spans="1:2">
      <c r="A6" t="s">
        <v>36</v>
      </c>
      <c r="B6">
        <f>_xlfn.XLOOKUP(A6,Survey_Details!A:A,Survey_Details!B:B)</f>
        <v>3</v>
      </c>
    </row>
    <row r="7" spans="1:2">
      <c r="A7" t="s">
        <v>47</v>
      </c>
      <c r="B7">
        <f>_xlfn.XLOOKUP(A7,Survey_Details!A:A,Survey_Details!B:B)</f>
        <v>3</v>
      </c>
    </row>
    <row r="8" spans="1:2">
      <c r="A8" t="s">
        <v>44</v>
      </c>
      <c r="B8">
        <f>_xlfn.XLOOKUP(A8,Survey_Details!A:A,Survey_Details!B:B)</f>
        <v>8</v>
      </c>
    </row>
    <row r="9" spans="1:2">
      <c r="A9" t="s">
        <v>42</v>
      </c>
      <c r="B9">
        <f>_xlfn.XLOOKUP(A9,Survey_Details!A:A,Survey_Details!B:B)</f>
        <v>1</v>
      </c>
    </row>
    <row r="10" spans="1:2">
      <c r="A10" t="s">
        <v>37</v>
      </c>
      <c r="B10">
        <f>_xlfn.XLOOKUP(A10,Survey_Details!A:A,Survey_Details!B:B)</f>
        <v>1</v>
      </c>
    </row>
    <row r="11" spans="1:2">
      <c r="A11" t="s">
        <v>43</v>
      </c>
      <c r="B11">
        <f>_xlfn.XLOOKUP(A11,Survey_Details!A:A,Survey_Details!B:B)</f>
        <v>2</v>
      </c>
    </row>
    <row r="12" spans="1:2">
      <c r="A12" t="s">
        <v>46</v>
      </c>
      <c r="B12">
        <f>_xlfn.XLOOKUP(A12,Survey_Details!A:A,Survey_Details!B:B)</f>
        <v>10</v>
      </c>
    </row>
    <row r="13" spans="1:2">
      <c r="A13" t="s">
        <v>41</v>
      </c>
      <c r="B13">
        <f>_xlfn.XLOOKUP(A13,Survey_Details!A:A,Survey_Details!B:B)</f>
        <v>9</v>
      </c>
    </row>
  </sheetData>
  <sortState xmlns:xlrd2="http://schemas.microsoft.com/office/spreadsheetml/2017/richdata2" ref="A2:A13">
    <sortCondition ref="A1:A1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69EF-4AB1-471D-9642-56FB89F1CE4D}">
  <dimension ref="A1:C13"/>
  <sheetViews>
    <sheetView workbookViewId="0">
      <selection activeCell="C14" sqref="C14"/>
    </sheetView>
  </sheetViews>
  <sheetFormatPr defaultRowHeight="14.5"/>
  <cols>
    <col min="1" max="1" width="19.08984375" customWidth="1"/>
    <col min="2" max="2" width="21.90625" customWidth="1"/>
    <col min="3" max="3" width="33.7265625" customWidth="1"/>
  </cols>
  <sheetData>
    <row r="1" spans="1:3">
      <c r="A1" s="8" t="s">
        <v>49</v>
      </c>
      <c r="B1" s="8" t="s">
        <v>50</v>
      </c>
      <c r="C1" s="8" t="s">
        <v>51</v>
      </c>
    </row>
    <row r="2" spans="1:3">
      <c r="A2" t="s">
        <v>38</v>
      </c>
      <c r="B2">
        <v>7</v>
      </c>
      <c r="C2" t="s">
        <v>52</v>
      </c>
    </row>
    <row r="3" spans="1:3">
      <c r="A3" t="s">
        <v>39</v>
      </c>
      <c r="B3">
        <v>10</v>
      </c>
      <c r="C3" t="s">
        <v>53</v>
      </c>
    </row>
    <row r="4" spans="1:3">
      <c r="A4" t="s">
        <v>40</v>
      </c>
      <c r="B4">
        <v>5</v>
      </c>
      <c r="C4" t="s">
        <v>54</v>
      </c>
    </row>
    <row r="5" spans="1:3">
      <c r="A5" t="s">
        <v>45</v>
      </c>
      <c r="B5">
        <v>8</v>
      </c>
      <c r="C5" t="s">
        <v>55</v>
      </c>
    </row>
    <row r="6" spans="1:3">
      <c r="A6" t="s">
        <v>36</v>
      </c>
      <c r="B6">
        <v>3</v>
      </c>
      <c r="C6" t="s">
        <v>56</v>
      </c>
    </row>
    <row r="7" spans="1:3">
      <c r="A7" t="s">
        <v>47</v>
      </c>
      <c r="B7">
        <v>3</v>
      </c>
      <c r="C7" t="s">
        <v>57</v>
      </c>
    </row>
    <row r="8" spans="1:3">
      <c r="A8" t="s">
        <v>44</v>
      </c>
      <c r="B8">
        <v>8</v>
      </c>
      <c r="C8" t="s">
        <v>58</v>
      </c>
    </row>
    <row r="9" spans="1:3">
      <c r="A9" t="s">
        <v>42</v>
      </c>
      <c r="B9">
        <v>1</v>
      </c>
      <c r="C9" t="s">
        <v>59</v>
      </c>
    </row>
    <row r="10" spans="1:3">
      <c r="A10" t="s">
        <v>37</v>
      </c>
      <c r="B10">
        <v>1</v>
      </c>
      <c r="C10" t="s">
        <v>60</v>
      </c>
    </row>
    <row r="11" spans="1:3">
      <c r="A11" t="s">
        <v>43</v>
      </c>
      <c r="B11">
        <v>2</v>
      </c>
      <c r="C11" t="s">
        <v>61</v>
      </c>
    </row>
    <row r="12" spans="1:3">
      <c r="A12" t="s">
        <v>46</v>
      </c>
      <c r="B12">
        <v>10</v>
      </c>
      <c r="C12" t="s">
        <v>62</v>
      </c>
    </row>
    <row r="13" spans="1:3">
      <c r="A13" t="s">
        <v>41</v>
      </c>
      <c r="B13">
        <v>9</v>
      </c>
      <c r="C1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Sales</vt:lpstr>
      <vt:lpstr>Manufacturing_Costs</vt:lpstr>
      <vt:lpstr>Maintenance_Costs</vt:lpstr>
      <vt:lpstr>Fuel_Costs</vt:lpstr>
      <vt:lpstr>Warranty_Costs</vt:lpstr>
      <vt:lpstr>Surveys</vt:lpstr>
      <vt:lpstr>Survey_Categories</vt:lpstr>
      <vt:lpstr>Survey_Details</vt:lpstr>
      <vt:lpstr>Market_Share</vt:lpstr>
      <vt:lpstr>Depreciation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Stringer</dc:creator>
  <cp:lastModifiedBy>Ty Stringer</cp:lastModifiedBy>
  <dcterms:created xsi:type="dcterms:W3CDTF">2015-06-05T18:17:20Z</dcterms:created>
  <dcterms:modified xsi:type="dcterms:W3CDTF">2024-09-04T00:51:13Z</dcterms:modified>
</cp:coreProperties>
</file>