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9D1238A-DDED-4EC5-90A4-B54D721583A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oglio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  <c r="K2" i="2" l="1"/>
  <c r="L2" i="2" s="1"/>
  <c r="O2" i="2"/>
  <c r="BN6" i="2" l="1"/>
  <c r="BN29" i="2"/>
  <c r="BN33" i="2"/>
  <c r="BN25" i="2"/>
  <c r="BN21" i="2"/>
  <c r="BN17" i="2"/>
  <c r="BN13" i="2"/>
  <c r="BN9" i="2"/>
  <c r="BN5" i="2"/>
  <c r="BN32" i="2"/>
  <c r="BN28" i="2"/>
  <c r="BN24" i="2"/>
  <c r="BN20" i="2"/>
  <c r="BN16" i="2"/>
  <c r="BN12" i="2"/>
  <c r="BN8" i="2"/>
  <c r="BN4" i="2"/>
  <c r="BN31" i="2"/>
  <c r="BN27" i="2"/>
  <c r="BN23" i="2"/>
  <c r="BN19" i="2"/>
  <c r="BN15" i="2"/>
  <c r="BN11" i="2"/>
  <c r="BN7" i="2"/>
  <c r="BN3" i="2"/>
  <c r="BN2" i="2"/>
  <c r="BN30" i="2"/>
  <c r="BN26" i="2"/>
  <c r="BN22" i="2"/>
  <c r="BN18" i="2"/>
  <c r="BN14" i="2"/>
  <c r="BN10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17" i="2"/>
  <c r="BL16" i="2"/>
  <c r="BL15" i="2"/>
  <c r="BL14" i="2"/>
  <c r="BL13" i="2"/>
  <c r="BL12" i="2"/>
  <c r="BL11" i="2"/>
  <c r="BL10" i="2"/>
  <c r="BL9" i="2"/>
  <c r="BL8" i="2"/>
  <c r="BL7" i="2"/>
  <c r="BL6" i="2"/>
  <c r="BL5" i="2"/>
  <c r="BL4" i="2"/>
  <c r="BL3" i="2"/>
  <c r="BL2" i="2"/>
  <c r="AI42" i="2" a="1"/>
  <c r="AI42" i="2" s="1"/>
  <c r="AH42" i="2" a="1"/>
  <c r="AH42" i="2" s="1"/>
  <c r="AG42" i="2" a="1"/>
  <c r="AG42" i="2" s="1"/>
  <c r="AF42" i="2" a="1"/>
  <c r="AF42" i="2" s="1"/>
  <c r="AE42" i="2" a="1"/>
  <c r="AE42" i="2" s="1"/>
  <c r="AD42" i="2" a="1"/>
  <c r="AD42" i="2" s="1"/>
  <c r="AC42" i="2" a="1"/>
  <c r="AC42" i="2" s="1"/>
  <c r="AB42" i="2" a="1"/>
  <c r="AB42" i="2" s="1"/>
  <c r="AA42" i="2" a="1"/>
  <c r="AA45" i="2" s="1"/>
  <c r="Z42" i="2" a="1"/>
  <c r="Z42" i="2" s="1"/>
  <c r="Y42" i="2" a="1"/>
  <c r="Y42" i="2" s="1"/>
  <c r="X42" i="2" a="1"/>
  <c r="X42" i="2" s="1"/>
  <c r="W42" i="2" a="1"/>
  <c r="W42" i="2" s="1"/>
  <c r="V42" i="2" a="1"/>
  <c r="V45" i="2" s="1"/>
  <c r="U42" i="2" a="1"/>
  <c r="U42" i="2" s="1"/>
  <c r="T42" i="2" a="1"/>
  <c r="T43" i="2" s="1"/>
  <c r="S42" i="2" a="1"/>
  <c r="S42" i="2" s="1"/>
  <c r="R42" i="2" a="1"/>
  <c r="R42" i="2" s="1"/>
  <c r="Q42" i="2" a="1"/>
  <c r="Q42" i="2" s="1"/>
  <c r="P42" i="2" a="1"/>
  <c r="P45" i="2" s="1"/>
  <c r="O42" i="2" a="1"/>
  <c r="O42" i="2" s="1"/>
  <c r="N42" i="2" a="1"/>
  <c r="N42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L9" i="2" a="1"/>
  <c r="M9" i="2" s="1"/>
  <c r="L5" i="2"/>
  <c r="P2" i="2"/>
  <c r="Q2" i="2"/>
  <c r="M5" i="2" l="1"/>
  <c r="AU15" i="2" s="1"/>
  <c r="AW22" i="2"/>
  <c r="AV4" i="2"/>
  <c r="AS19" i="2"/>
  <c r="AU25" i="2"/>
  <c r="AW16" i="2"/>
  <c r="AT23" i="2"/>
  <c r="AV29" i="2"/>
  <c r="AV33" i="2"/>
  <c r="AW5" i="2"/>
  <c r="AS9" i="2"/>
  <c r="AT12" i="2"/>
  <c r="AB12" i="2"/>
  <c r="L12" i="2"/>
  <c r="AW8" i="2"/>
  <c r="AV22" i="2"/>
  <c r="AN12" i="2"/>
  <c r="X12" i="2"/>
  <c r="AN11" i="2"/>
  <c r="AJ12" i="2"/>
  <c r="T12" i="2"/>
  <c r="AJ11" i="2"/>
  <c r="AU12" i="2"/>
  <c r="AU6" i="2"/>
  <c r="AS31" i="2"/>
  <c r="AS21" i="2"/>
  <c r="AU10" i="2"/>
  <c r="AF12" i="2"/>
  <c r="P12" i="2"/>
  <c r="AF11" i="2"/>
  <c r="AS12" i="2"/>
  <c r="AS6" i="2"/>
  <c r="AV30" i="2"/>
  <c r="AT20" i="2"/>
  <c r="AI44" i="2"/>
  <c r="AI45" i="2"/>
  <c r="AI43" i="2"/>
  <c r="AI46" i="2"/>
  <c r="AH44" i="2"/>
  <c r="AH45" i="2"/>
  <c r="AH43" i="2"/>
  <c r="AH46" i="2"/>
  <c r="AG45" i="2"/>
  <c r="AG44" i="2"/>
  <c r="AG43" i="2"/>
  <c r="AG46" i="2"/>
  <c r="AF44" i="2"/>
  <c r="AF45" i="2"/>
  <c r="AF43" i="2"/>
  <c r="AF46" i="2"/>
  <c r="AE45" i="2"/>
  <c r="AE44" i="2"/>
  <c r="AE43" i="2"/>
  <c r="AE46" i="2"/>
  <c r="AD45" i="2"/>
  <c r="AD44" i="2"/>
  <c r="AD43" i="2"/>
  <c r="AD46" i="2"/>
  <c r="AC44" i="2"/>
  <c r="AC45" i="2"/>
  <c r="AC43" i="2"/>
  <c r="AC46" i="2"/>
  <c r="AB44" i="2"/>
  <c r="AB45" i="2"/>
  <c r="AB43" i="2"/>
  <c r="AB46" i="2"/>
  <c r="AA44" i="2"/>
  <c r="AA43" i="2"/>
  <c r="AA46" i="2"/>
  <c r="AA42" i="2"/>
  <c r="Z44" i="2"/>
  <c r="Z45" i="2"/>
  <c r="Z43" i="2"/>
  <c r="Z46" i="2"/>
  <c r="Y45" i="2"/>
  <c r="Y44" i="2"/>
  <c r="Y43" i="2"/>
  <c r="Y46" i="2"/>
  <c r="X45" i="2"/>
  <c r="X44" i="2"/>
  <c r="X43" i="2"/>
  <c r="X46" i="2"/>
  <c r="W44" i="2"/>
  <c r="W45" i="2"/>
  <c r="W43" i="2"/>
  <c r="W46" i="2"/>
  <c r="V44" i="2"/>
  <c r="V43" i="2"/>
  <c r="V46" i="2"/>
  <c r="V42" i="2"/>
  <c r="U44" i="2"/>
  <c r="U43" i="2"/>
  <c r="U45" i="2"/>
  <c r="U46" i="2"/>
  <c r="T44" i="2"/>
  <c r="T46" i="2"/>
  <c r="T42" i="2"/>
  <c r="T45" i="2"/>
  <c r="S45" i="2"/>
  <c r="S44" i="2"/>
  <c r="S43" i="2"/>
  <c r="S46" i="2"/>
  <c r="R44" i="2"/>
  <c r="R45" i="2"/>
  <c r="R43" i="2"/>
  <c r="R46" i="2"/>
  <c r="Q44" i="2"/>
  <c r="Q45" i="2"/>
  <c r="Q43" i="2"/>
  <c r="Q46" i="2"/>
  <c r="P44" i="2"/>
  <c r="P43" i="2"/>
  <c r="P46" i="2"/>
  <c r="P42" i="2"/>
  <c r="O44" i="2"/>
  <c r="O45" i="2"/>
  <c r="O43" i="2"/>
  <c r="O46" i="2"/>
  <c r="N45" i="2"/>
  <c r="N44" i="2"/>
  <c r="N43" i="2"/>
  <c r="N46" i="2"/>
  <c r="M45" i="2"/>
  <c r="M44" i="2"/>
  <c r="M43" i="2"/>
  <c r="M46" i="2"/>
  <c r="L44" i="2"/>
  <c r="L45" i="2"/>
  <c r="L43" i="2"/>
  <c r="L46" i="2"/>
  <c r="K44" i="2"/>
  <c r="K45" i="2"/>
  <c r="K43" i="2"/>
  <c r="K46" i="2"/>
  <c r="J45" i="2"/>
  <c r="J44" i="2"/>
  <c r="J43" i="2"/>
  <c r="J46" i="2"/>
  <c r="I45" i="2"/>
  <c r="I44" i="2"/>
  <c r="I43" i="2"/>
  <c r="I46" i="2"/>
  <c r="H44" i="2"/>
  <c r="H45" i="2"/>
  <c r="H43" i="2"/>
  <c r="H46" i="2"/>
  <c r="G45" i="2"/>
  <c r="G44" i="2"/>
  <c r="G43" i="2"/>
  <c r="G46" i="2"/>
  <c r="F44" i="2"/>
  <c r="F45" i="2"/>
  <c r="F43" i="2"/>
  <c r="F46" i="2"/>
  <c r="E44" i="2"/>
  <c r="E43" i="2"/>
  <c r="E45" i="2"/>
  <c r="E46" i="2"/>
  <c r="D45" i="2"/>
  <c r="D44" i="2"/>
  <c r="D43" i="2"/>
  <c r="D46" i="2"/>
  <c r="AP12" i="2"/>
  <c r="AL12" i="2"/>
  <c r="AH12" i="2"/>
  <c r="AD12" i="2"/>
  <c r="Z12" i="2"/>
  <c r="V12" i="2"/>
  <c r="R12" i="2"/>
  <c r="N12" i="2"/>
  <c r="AP11" i="2"/>
  <c r="AL11" i="2"/>
  <c r="AH11" i="2"/>
  <c r="AD11" i="2"/>
  <c r="Z11" i="2"/>
  <c r="V11" i="2"/>
  <c r="R11" i="2"/>
  <c r="N11" i="2"/>
  <c r="AP10" i="2"/>
  <c r="AL10" i="2"/>
  <c r="AH10" i="2"/>
  <c r="AD10" i="2"/>
  <c r="Z10" i="2"/>
  <c r="V10" i="2"/>
  <c r="R10" i="2"/>
  <c r="N10" i="2"/>
  <c r="AP9" i="2"/>
  <c r="AL9" i="2"/>
  <c r="AH9" i="2"/>
  <c r="AD9" i="2"/>
  <c r="Z9" i="2"/>
  <c r="V9" i="2"/>
  <c r="R9" i="2"/>
  <c r="N9" i="2"/>
  <c r="AB11" i="2"/>
  <c r="X11" i="2"/>
  <c r="T11" i="2"/>
  <c r="P11" i="2"/>
  <c r="L11" i="2"/>
  <c r="AN10" i="2"/>
  <c r="AJ10" i="2"/>
  <c r="AF10" i="2"/>
  <c r="AB10" i="2"/>
  <c r="X10" i="2"/>
  <c r="T10" i="2"/>
  <c r="P10" i="2"/>
  <c r="L10" i="2"/>
  <c r="AN9" i="2"/>
  <c r="AJ9" i="2"/>
  <c r="AF9" i="2"/>
  <c r="AB9" i="2"/>
  <c r="X9" i="2"/>
  <c r="T9" i="2"/>
  <c r="P9" i="2"/>
  <c r="L9" i="2"/>
  <c r="AQ12" i="2"/>
  <c r="AM12" i="2"/>
  <c r="AI12" i="2"/>
  <c r="AE12" i="2"/>
  <c r="AA12" i="2"/>
  <c r="W12" i="2"/>
  <c r="S12" i="2"/>
  <c r="O12" i="2"/>
  <c r="AQ11" i="2"/>
  <c r="AM11" i="2"/>
  <c r="AI11" i="2"/>
  <c r="AE11" i="2"/>
  <c r="AA11" i="2"/>
  <c r="W11" i="2"/>
  <c r="S11" i="2"/>
  <c r="O11" i="2"/>
  <c r="AQ10" i="2"/>
  <c r="AM10" i="2"/>
  <c r="AI10" i="2"/>
  <c r="AE10" i="2"/>
  <c r="AA10" i="2"/>
  <c r="W10" i="2"/>
  <c r="S10" i="2"/>
  <c r="O10" i="2"/>
  <c r="AQ9" i="2"/>
  <c r="AM9" i="2"/>
  <c r="AI9" i="2"/>
  <c r="AE9" i="2"/>
  <c r="AA9" i="2"/>
  <c r="W9" i="2"/>
  <c r="S9" i="2"/>
  <c r="O9" i="2"/>
  <c r="AO12" i="2"/>
  <c r="AK12" i="2"/>
  <c r="AG12" i="2"/>
  <c r="AC12" i="2"/>
  <c r="Y12" i="2"/>
  <c r="U12" i="2"/>
  <c r="Q12" i="2"/>
  <c r="M12" i="2"/>
  <c r="AO11" i="2"/>
  <c r="AK11" i="2"/>
  <c r="AG11" i="2"/>
  <c r="AC11" i="2"/>
  <c r="Y11" i="2"/>
  <c r="U11" i="2"/>
  <c r="Q11" i="2"/>
  <c r="M11" i="2"/>
  <c r="AO10" i="2"/>
  <c r="AK10" i="2"/>
  <c r="AG10" i="2"/>
  <c r="AC10" i="2"/>
  <c r="Y10" i="2"/>
  <c r="U10" i="2"/>
  <c r="Q10" i="2"/>
  <c r="M10" i="2"/>
  <c r="AO9" i="2"/>
  <c r="AK9" i="2"/>
  <c r="AG9" i="2"/>
  <c r="AC9" i="2"/>
  <c r="Y9" i="2"/>
  <c r="U9" i="2"/>
  <c r="Q9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" i="2"/>
  <c r="I2" i="2"/>
  <c r="H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T32" i="2" l="1"/>
  <c r="AT2" i="2"/>
  <c r="AV5" i="2"/>
  <c r="AU29" i="2"/>
  <c r="AT11" i="2"/>
  <c r="AS13" i="2"/>
  <c r="AW12" i="2"/>
  <c r="AU11" i="2"/>
  <c r="AS5" i="2"/>
  <c r="AT27" i="2"/>
  <c r="AU14" i="2"/>
  <c r="AV16" i="2"/>
  <c r="AT33" i="2"/>
  <c r="AU20" i="2"/>
  <c r="AS11" i="2"/>
  <c r="AU16" i="2"/>
  <c r="AT29" i="2"/>
  <c r="AU23" i="2"/>
  <c r="AV7" i="2"/>
  <c r="AW17" i="2"/>
  <c r="AW4" i="2"/>
  <c r="AV28" i="2"/>
  <c r="AT8" i="2"/>
  <c r="AW32" i="2"/>
  <c r="AW20" i="2"/>
  <c r="AS23" i="2"/>
  <c r="AV8" i="2"/>
  <c r="AW26" i="2"/>
  <c r="AT28" i="2"/>
  <c r="AS14" i="2"/>
  <c r="AW13" i="2"/>
  <c r="AV26" i="2"/>
  <c r="AW33" i="2"/>
  <c r="AT9" i="2"/>
  <c r="AS2" i="2"/>
  <c r="AW25" i="2"/>
  <c r="AU2" i="2"/>
  <c r="AT24" i="2"/>
  <c r="AV32" i="2"/>
  <c r="AS8" i="2"/>
  <c r="AW2" i="2"/>
  <c r="AT16" i="2"/>
  <c r="AT30" i="2"/>
  <c r="AV10" i="2"/>
  <c r="AU7" i="2"/>
  <c r="AT4" i="2"/>
  <c r="AS32" i="2"/>
  <c r="AU26" i="2"/>
  <c r="AS20" i="2"/>
  <c r="AV13" i="2"/>
  <c r="AT22" i="2"/>
  <c r="AW15" i="2"/>
  <c r="AW7" i="2"/>
  <c r="AU32" i="2"/>
  <c r="AS26" i="2"/>
  <c r="AV19" i="2"/>
  <c r="AT13" i="2"/>
  <c r="AS17" i="2"/>
  <c r="AS29" i="2"/>
  <c r="AU4" i="2"/>
  <c r="AW10" i="2"/>
  <c r="AU33" i="2"/>
  <c r="AV14" i="2"/>
  <c r="AU27" i="2"/>
  <c r="AT3" i="2"/>
  <c r="AV9" i="2"/>
  <c r="AU19" i="2"/>
  <c r="AS4" i="2"/>
  <c r="AW9" i="2"/>
  <c r="AV6" i="2"/>
  <c r="AU3" i="2"/>
  <c r="AU30" i="2"/>
  <c r="AS24" i="2"/>
  <c r="AV17" i="2"/>
  <c r="AT26" i="2"/>
  <c r="AW19" i="2"/>
  <c r="AU13" i="2"/>
  <c r="AU5" i="2"/>
  <c r="AS30" i="2"/>
  <c r="AV23" i="2"/>
  <c r="AT17" i="2"/>
  <c r="AS25" i="2"/>
  <c r="AS33" i="2"/>
  <c r="AT5" i="2"/>
  <c r="AW28" i="2"/>
  <c r="AV25" i="2"/>
  <c r="AU22" i="2"/>
  <c r="AT19" i="2"/>
  <c r="AS16" i="2"/>
  <c r="AW27" i="2"/>
  <c r="AV24" i="2"/>
  <c r="AU21" i="2"/>
  <c r="AT18" i="2"/>
  <c r="AS15" i="2"/>
  <c r="AT10" i="2"/>
  <c r="AS7" i="2"/>
  <c r="AW3" i="2"/>
  <c r="AV31" i="2"/>
  <c r="AU28" i="2"/>
  <c r="AT25" i="2"/>
  <c r="AS22" i="2"/>
  <c r="AW18" i="2"/>
  <c r="AV15" i="2"/>
  <c r="AV18" i="2"/>
  <c r="AW29" i="2"/>
  <c r="AU8" i="2"/>
  <c r="AT31" i="2"/>
  <c r="AS28" i="2"/>
  <c r="AW24" i="2"/>
  <c r="AV21" i="2"/>
  <c r="AU18" i="2"/>
  <c r="AT15" i="2"/>
  <c r="AS27" i="2"/>
  <c r="AW23" i="2"/>
  <c r="AV20" i="2"/>
  <c r="AU17" i="2"/>
  <c r="AT14" i="2"/>
  <c r="AU9" i="2"/>
  <c r="AT6" i="2"/>
  <c r="AS3" i="2"/>
  <c r="AW30" i="2"/>
  <c r="AV27" i="2"/>
  <c r="AU24" i="2"/>
  <c r="AT21" i="2"/>
  <c r="AS18" i="2"/>
  <c r="AW14" i="2"/>
  <c r="AW21" i="2"/>
  <c r="AU31" i="2"/>
  <c r="AS10" i="2"/>
  <c r="AV3" i="2"/>
  <c r="AV11" i="2"/>
  <c r="AW6" i="2"/>
  <c r="AV2" i="2"/>
  <c r="AW31" i="2"/>
  <c r="AT7" i="2"/>
  <c r="AV12" i="2"/>
  <c r="AW11" i="2"/>
  <c r="BQ32" i="2"/>
  <c r="BQ30" i="2"/>
  <c r="BQ27" i="2"/>
  <c r="BQ13" i="2"/>
  <c r="BP29" i="2"/>
  <c r="BQ22" i="2"/>
  <c r="BQ31" i="2"/>
  <c r="BP20" i="2"/>
  <c r="BQ10" i="2"/>
  <c r="BQ7" i="2"/>
  <c r="BQ2" i="2"/>
  <c r="BQ17" i="2"/>
  <c r="BP33" i="2"/>
  <c r="BQ3" i="2"/>
  <c r="BP4" i="2"/>
  <c r="BQ8" i="2"/>
  <c r="BP24" i="2"/>
  <c r="BQ18" i="2"/>
  <c r="BQ15" i="2"/>
  <c r="BQ5" i="2"/>
  <c r="BP21" i="2"/>
  <c r="BP6" i="2"/>
  <c r="BQ11" i="2"/>
  <c r="BQ12" i="2"/>
  <c r="BQ28" i="2"/>
  <c r="BP26" i="2"/>
  <c r="BQ23" i="2"/>
  <c r="BQ9" i="2"/>
  <c r="BP25" i="2"/>
  <c r="BQ14" i="2"/>
  <c r="BQ4" i="2"/>
  <c r="BP9" i="2"/>
  <c r="BQ19" i="2"/>
  <c r="BP19" i="2"/>
  <c r="BP16" i="2"/>
  <c r="BQ16" i="2"/>
  <c r="BP30" i="2"/>
  <c r="BP27" i="2"/>
  <c r="BP13" i="2"/>
  <c r="BP22" i="2"/>
  <c r="BP31" i="2"/>
  <c r="BQ20" i="2"/>
  <c r="BP7" i="2"/>
  <c r="BP17" i="2"/>
  <c r="BP18" i="2"/>
  <c r="BP5" i="2"/>
  <c r="BQ6" i="2"/>
  <c r="U15" i="2" a="1"/>
  <c r="BP3" i="2" l="1"/>
  <c r="BP8" i="2"/>
  <c r="BP12" i="2"/>
  <c r="BP10" i="2"/>
  <c r="BQ29" i="2"/>
  <c r="BQ21" i="2"/>
  <c r="BP32" i="2"/>
  <c r="BQ24" i="2"/>
  <c r="BP28" i="2"/>
  <c r="BQ33" i="2"/>
  <c r="BQ25" i="2"/>
  <c r="BP23" i="2"/>
  <c r="BP11" i="2"/>
  <c r="BP15" i="2"/>
  <c r="BP2" i="2"/>
  <c r="BP14" i="2"/>
  <c r="BQ26" i="2"/>
  <c r="U15" i="2"/>
  <c r="U18" i="2"/>
  <c r="W19" i="2"/>
  <c r="V16" i="2"/>
  <c r="X17" i="2"/>
  <c r="Y19" i="2"/>
  <c r="X16" i="2"/>
  <c r="W18" i="2"/>
  <c r="W17" i="2"/>
  <c r="V17" i="2"/>
  <c r="X18" i="2"/>
  <c r="W15" i="2"/>
  <c r="Y16" i="2"/>
  <c r="U19" i="2"/>
  <c r="Y15" i="2"/>
  <c r="X15" i="2"/>
  <c r="X19" i="2"/>
  <c r="W16" i="2"/>
  <c r="Y17" i="2"/>
  <c r="V19" i="2"/>
  <c r="U16" i="2"/>
  <c r="V18" i="2"/>
  <c r="Y18" i="2"/>
  <c r="U17" i="2"/>
  <c r="V15" i="2"/>
  <c r="U22" i="2" l="1" a="1"/>
  <c r="U22" i="2" l="1"/>
  <c r="V24" i="2"/>
  <c r="U24" i="2"/>
  <c r="X24" i="2"/>
  <c r="U25" i="2"/>
  <c r="Y26" i="2"/>
  <c r="X23" i="2"/>
  <c r="W25" i="2"/>
  <c r="V22" i="2"/>
  <c r="W24" i="2"/>
  <c r="X22" i="2"/>
  <c r="W22" i="2"/>
  <c r="Y23" i="2"/>
  <c r="W23" i="2"/>
  <c r="U26" i="2"/>
  <c r="Y22" i="2"/>
  <c r="Y25" i="2"/>
  <c r="X26" i="2"/>
  <c r="W26" i="2"/>
  <c r="V26" i="2"/>
  <c r="U23" i="2"/>
  <c r="Y24" i="2"/>
  <c r="V25" i="2"/>
  <c r="X25" i="2"/>
  <c r="V23" i="2"/>
  <c r="AZ104" i="2" l="1" a="1"/>
  <c r="AZ98" i="2" a="1"/>
  <c r="AZ74" i="2" a="1"/>
  <c r="AZ86" i="2" a="1"/>
  <c r="AZ68" i="2" a="1"/>
  <c r="AZ80" i="2" a="1"/>
  <c r="AZ56" i="2" a="1"/>
  <c r="AZ92" i="2" a="1"/>
  <c r="AZ62" i="2" a="1"/>
  <c r="AZ26" i="2" a="1"/>
  <c r="AZ170" i="2" a="1"/>
  <c r="AZ128" i="2" a="1"/>
  <c r="AZ2" i="2" a="1"/>
  <c r="AZ164" i="2" a="1"/>
  <c r="AZ8" i="2" a="1"/>
  <c r="AZ116" i="2" a="1"/>
  <c r="AZ122" i="2" a="1"/>
  <c r="AZ44" i="2" a="1"/>
  <c r="AZ176" i="2" a="1"/>
  <c r="AZ50" i="2" a="1"/>
  <c r="AZ140" i="2" a="1"/>
  <c r="AZ188" i="2" a="1"/>
  <c r="AZ20" i="2" a="1"/>
  <c r="AZ146" i="2" a="1"/>
  <c r="AZ38" i="2" a="1"/>
  <c r="AZ32" i="2" a="1"/>
  <c r="AZ14" i="2" a="1"/>
  <c r="AZ110" i="2" a="1"/>
  <c r="AZ182" i="2" a="1"/>
  <c r="AZ158" i="2" a="1"/>
  <c r="AZ134" i="2" a="1"/>
  <c r="AZ152" i="2" a="1"/>
  <c r="AZ92" i="2" l="1"/>
  <c r="AZ95" i="2"/>
  <c r="BD94" i="2"/>
  <c r="BB93" i="2"/>
  <c r="BD93" i="2"/>
  <c r="BA94" i="2"/>
  <c r="BB94" i="2"/>
  <c r="BC92" i="2"/>
  <c r="AZ94" i="2"/>
  <c r="BA96" i="2"/>
  <c r="AZ93" i="2"/>
  <c r="BD96" i="2"/>
  <c r="BC93" i="2"/>
  <c r="BB96" i="2"/>
  <c r="BA93" i="2"/>
  <c r="BB95" i="2"/>
  <c r="BA92" i="2"/>
  <c r="AZ96" i="2"/>
  <c r="BD92" i="2"/>
  <c r="BB92" i="2"/>
  <c r="BA95" i="2"/>
  <c r="BC94" i="2"/>
  <c r="BD95" i="2"/>
  <c r="BC96" i="2"/>
  <c r="BC95" i="2"/>
  <c r="AZ56" i="2"/>
  <c r="BC59" i="2"/>
  <c r="BB56" i="2"/>
  <c r="BB59" i="2"/>
  <c r="BA56" i="2"/>
  <c r="AZ60" i="2"/>
  <c r="BD56" i="2"/>
  <c r="BB60" i="2"/>
  <c r="BA60" i="2"/>
  <c r="BD60" i="2"/>
  <c r="AZ59" i="2"/>
  <c r="BD58" i="2"/>
  <c r="BC60" i="2"/>
  <c r="BC58" i="2"/>
  <c r="BD59" i="2"/>
  <c r="BA59" i="2"/>
  <c r="BB57" i="2"/>
  <c r="AZ58" i="2"/>
  <c r="BC56" i="2"/>
  <c r="BD57" i="2"/>
  <c r="BA58" i="2"/>
  <c r="BB58" i="2"/>
  <c r="BA57" i="2"/>
  <c r="AZ57" i="2"/>
  <c r="BC57" i="2"/>
  <c r="AZ74" i="2"/>
  <c r="BA76" i="2"/>
  <c r="AZ76" i="2"/>
  <c r="BC76" i="2"/>
  <c r="BC78" i="2"/>
  <c r="BA75" i="2"/>
  <c r="BB76" i="2"/>
  <c r="BB78" i="2"/>
  <c r="BA78" i="2"/>
  <c r="AZ75" i="2"/>
  <c r="BC74" i="2"/>
  <c r="AZ78" i="2"/>
  <c r="BD74" i="2"/>
  <c r="BD77" i="2"/>
  <c r="BB77" i="2"/>
  <c r="BC77" i="2"/>
  <c r="AZ77" i="2"/>
  <c r="BB75" i="2"/>
  <c r="BD75" i="2"/>
  <c r="BD78" i="2"/>
  <c r="BD76" i="2"/>
  <c r="BA74" i="2"/>
  <c r="BA77" i="2"/>
  <c r="BB74" i="2"/>
  <c r="BC75" i="2"/>
  <c r="AZ80" i="2"/>
  <c r="BA82" i="2"/>
  <c r="BD82" i="2"/>
  <c r="BB83" i="2"/>
  <c r="BA80" i="2"/>
  <c r="BA81" i="2"/>
  <c r="BB82" i="2"/>
  <c r="BB84" i="2"/>
  <c r="BB80" i="2"/>
  <c r="BD81" i="2"/>
  <c r="AZ83" i="2"/>
  <c r="AZ84" i="2"/>
  <c r="BD80" i="2"/>
  <c r="BD83" i="2"/>
  <c r="BA84" i="2"/>
  <c r="BB81" i="2"/>
  <c r="BC81" i="2"/>
  <c r="BC80" i="2"/>
  <c r="BC82" i="2"/>
  <c r="BD84" i="2"/>
  <c r="BC83" i="2"/>
  <c r="AZ81" i="2"/>
  <c r="BA83" i="2"/>
  <c r="AZ82" i="2"/>
  <c r="BC84" i="2"/>
  <c r="AZ98" i="2"/>
  <c r="AZ101" i="2"/>
  <c r="BD100" i="2"/>
  <c r="BB101" i="2"/>
  <c r="BA98" i="2"/>
  <c r="BA99" i="2"/>
  <c r="BB100" i="2"/>
  <c r="BA100" i="2"/>
  <c r="AZ100" i="2"/>
  <c r="BC100" i="2"/>
  <c r="BD101" i="2"/>
  <c r="BD102" i="2"/>
  <c r="BC99" i="2"/>
  <c r="BC98" i="2"/>
  <c r="BB98" i="2"/>
  <c r="BD99" i="2"/>
  <c r="BB99" i="2"/>
  <c r="AZ102" i="2"/>
  <c r="BD98" i="2"/>
  <c r="BC102" i="2"/>
  <c r="BC101" i="2"/>
  <c r="BB102" i="2"/>
  <c r="BA101" i="2"/>
  <c r="BA102" i="2"/>
  <c r="AZ99" i="2"/>
  <c r="AZ86" i="2"/>
  <c r="BB87" i="2"/>
  <c r="AZ88" i="2"/>
  <c r="BC86" i="2"/>
  <c r="BD87" i="2"/>
  <c r="BA88" i="2"/>
  <c r="BB88" i="2"/>
  <c r="BC89" i="2"/>
  <c r="BB86" i="2"/>
  <c r="BB89" i="2"/>
  <c r="BA86" i="2"/>
  <c r="AZ90" i="2"/>
  <c r="BD86" i="2"/>
  <c r="AZ89" i="2"/>
  <c r="BD89" i="2"/>
  <c r="BC90" i="2"/>
  <c r="BC87" i="2"/>
  <c r="BB90" i="2"/>
  <c r="BA90" i="2"/>
  <c r="BD90" i="2"/>
  <c r="BD88" i="2"/>
  <c r="BC88" i="2"/>
  <c r="BA89" i="2"/>
  <c r="BA87" i="2"/>
  <c r="AZ87" i="2"/>
  <c r="AZ62" i="2"/>
  <c r="BA64" i="2"/>
  <c r="AZ64" i="2"/>
  <c r="BC65" i="2"/>
  <c r="BD65" i="2"/>
  <c r="BA66" i="2"/>
  <c r="AZ63" i="2"/>
  <c r="BB63" i="2"/>
  <c r="AZ66" i="2"/>
  <c r="BD62" i="2"/>
  <c r="BD63" i="2"/>
  <c r="BD66" i="2"/>
  <c r="BC62" i="2"/>
  <c r="BB65" i="2"/>
  <c r="BA62" i="2"/>
  <c r="BB66" i="2"/>
  <c r="BA65" i="2"/>
  <c r="BD64" i="2"/>
  <c r="BC64" i="2"/>
  <c r="BC66" i="2"/>
  <c r="BA63" i="2"/>
  <c r="BB64" i="2"/>
  <c r="BB62" i="2"/>
  <c r="AZ65" i="2"/>
  <c r="BC63" i="2"/>
  <c r="AZ68" i="2"/>
  <c r="AZ71" i="2"/>
  <c r="BC71" i="2"/>
  <c r="BB68" i="2"/>
  <c r="BD69" i="2"/>
  <c r="BB69" i="2"/>
  <c r="BB70" i="2"/>
  <c r="BC68" i="2"/>
  <c r="AZ70" i="2"/>
  <c r="BB71" i="2"/>
  <c r="BA68" i="2"/>
  <c r="AZ72" i="2"/>
  <c r="BD68" i="2"/>
  <c r="BC72" i="2"/>
  <c r="BA69" i="2"/>
  <c r="BD71" i="2"/>
  <c r="BD70" i="2"/>
  <c r="BC69" i="2"/>
  <c r="BA70" i="2"/>
  <c r="BA72" i="2"/>
  <c r="BD72" i="2"/>
  <c r="BB72" i="2"/>
  <c r="BC70" i="2"/>
  <c r="BA71" i="2"/>
  <c r="AZ69" i="2"/>
  <c r="AZ104" i="2"/>
  <c r="BB108" i="2"/>
  <c r="BC107" i="2"/>
  <c r="BB104" i="2"/>
  <c r="BA106" i="2"/>
  <c r="BB107" i="2"/>
  <c r="BA104" i="2"/>
  <c r="BB106" i="2"/>
  <c r="BD106" i="2"/>
  <c r="BC108" i="2"/>
  <c r="BB105" i="2"/>
  <c r="BC106" i="2"/>
  <c r="BD108" i="2"/>
  <c r="BC105" i="2"/>
  <c r="AZ106" i="2"/>
  <c r="BD107" i="2"/>
  <c r="BC104" i="2"/>
  <c r="BD105" i="2"/>
  <c r="AZ108" i="2"/>
  <c r="BD104" i="2"/>
  <c r="AZ107" i="2"/>
  <c r="BA108" i="2"/>
  <c r="AZ105" i="2"/>
  <c r="BA105" i="2"/>
  <c r="BA107" i="2"/>
  <c r="AZ182" i="2"/>
  <c r="BB186" i="2"/>
  <c r="BA183" i="2"/>
  <c r="BB185" i="2"/>
  <c r="BA182" i="2"/>
  <c r="AZ186" i="2"/>
  <c r="BD182" i="2"/>
  <c r="AZ185" i="2"/>
  <c r="BD184" i="2"/>
  <c r="BA184" i="2"/>
  <c r="BD183" i="2"/>
  <c r="BB183" i="2"/>
  <c r="BB184" i="2"/>
  <c r="AZ184" i="2"/>
  <c r="AZ183" i="2"/>
  <c r="BC183" i="2"/>
  <c r="BC186" i="2"/>
  <c r="BB182" i="2"/>
  <c r="BD185" i="2"/>
  <c r="BC182" i="2"/>
  <c r="BA186" i="2"/>
  <c r="BD186" i="2"/>
  <c r="BC185" i="2"/>
  <c r="BC184" i="2"/>
  <c r="BA185" i="2"/>
  <c r="AZ164" i="2"/>
  <c r="BC164" i="2"/>
  <c r="BD167" i="2"/>
  <c r="BB165" i="2"/>
  <c r="BC168" i="2"/>
  <c r="BA166" i="2"/>
  <c r="AZ167" i="2"/>
  <c r="BC167" i="2"/>
  <c r="BA168" i="2"/>
  <c r="AZ165" i="2"/>
  <c r="AZ168" i="2"/>
  <c r="BD164" i="2"/>
  <c r="AZ166" i="2"/>
  <c r="BC166" i="2"/>
  <c r="BA165" i="2"/>
  <c r="BB166" i="2"/>
  <c r="BB164" i="2"/>
  <c r="BD168" i="2"/>
  <c r="BB167" i="2"/>
  <c r="BA167" i="2"/>
  <c r="BB168" i="2"/>
  <c r="BD165" i="2"/>
  <c r="BC165" i="2"/>
  <c r="BD166" i="2"/>
  <c r="BA164" i="2"/>
  <c r="AZ128" i="2"/>
  <c r="BC132" i="2"/>
  <c r="BC131" i="2"/>
  <c r="BB128" i="2"/>
  <c r="BA132" i="2"/>
  <c r="AZ129" i="2"/>
  <c r="BA131" i="2"/>
  <c r="BC128" i="2"/>
  <c r="AZ130" i="2"/>
  <c r="BA130" i="2"/>
  <c r="BC130" i="2"/>
  <c r="BD132" i="2"/>
  <c r="BC129" i="2"/>
  <c r="AZ131" i="2"/>
  <c r="BD131" i="2"/>
  <c r="BA128" i="2"/>
  <c r="BA129" i="2"/>
  <c r="BB132" i="2"/>
  <c r="BB129" i="2"/>
  <c r="AZ132" i="2"/>
  <c r="BD128" i="2"/>
  <c r="BD130" i="2"/>
  <c r="BB131" i="2"/>
  <c r="BB130" i="2"/>
  <c r="BD129" i="2"/>
  <c r="AZ188" i="2"/>
  <c r="BC191" i="2"/>
  <c r="BB188" i="2"/>
  <c r="BA192" i="2"/>
  <c r="AZ189" i="2"/>
  <c r="AZ192" i="2"/>
  <c r="BD188" i="2"/>
  <c r="BC188" i="2"/>
  <c r="AZ190" i="2"/>
  <c r="AZ191" i="2"/>
  <c r="BC190" i="2"/>
  <c r="BA190" i="2"/>
  <c r="BB190" i="2"/>
  <c r="BA189" i="2"/>
  <c r="BD189" i="2"/>
  <c r="BC189" i="2"/>
  <c r="BD191" i="2"/>
  <c r="BC192" i="2"/>
  <c r="BA188" i="2"/>
  <c r="BB192" i="2"/>
  <c r="BB189" i="2"/>
  <c r="BD192" i="2"/>
  <c r="BD190" i="2"/>
  <c r="BA191" i="2"/>
  <c r="BB191" i="2"/>
  <c r="AZ38" i="2"/>
  <c r="BA40" i="2"/>
  <c r="BB38" i="2"/>
  <c r="BD39" i="2"/>
  <c r="BB39" i="2"/>
  <c r="BD42" i="2"/>
  <c r="BC39" i="2"/>
  <c r="AZ40" i="2"/>
  <c r="BD41" i="2"/>
  <c r="BC38" i="2"/>
  <c r="BA42" i="2"/>
  <c r="AZ39" i="2"/>
  <c r="BB42" i="2"/>
  <c r="AZ42" i="2"/>
  <c r="BD38" i="2"/>
  <c r="BC40" i="2"/>
  <c r="BB40" i="2"/>
  <c r="BC42" i="2"/>
  <c r="BC41" i="2"/>
  <c r="BB41" i="2"/>
  <c r="BA38" i="2"/>
  <c r="BD40" i="2"/>
  <c r="BA41" i="2"/>
  <c r="AZ41" i="2"/>
  <c r="BA39" i="2"/>
  <c r="AZ176" i="2"/>
  <c r="BB180" i="2"/>
  <c r="BA177" i="2"/>
  <c r="BB179" i="2"/>
  <c r="BA176" i="2"/>
  <c r="AZ180" i="2"/>
  <c r="BD176" i="2"/>
  <c r="AZ179" i="2"/>
  <c r="BD178" i="2"/>
  <c r="BB177" i="2"/>
  <c r="BD177" i="2"/>
  <c r="BA178" i="2"/>
  <c r="BB178" i="2"/>
  <c r="AZ178" i="2"/>
  <c r="AZ177" i="2"/>
  <c r="BC177" i="2"/>
  <c r="BC180" i="2"/>
  <c r="BB176" i="2"/>
  <c r="BD179" i="2"/>
  <c r="BC176" i="2"/>
  <c r="BA180" i="2"/>
  <c r="BD180" i="2"/>
  <c r="BC178" i="2"/>
  <c r="BA179" i="2"/>
  <c r="BC179" i="2"/>
  <c r="AZ146" i="2"/>
  <c r="BD149" i="2"/>
  <c r="BD148" i="2"/>
  <c r="BA148" i="2"/>
  <c r="BD147" i="2"/>
  <c r="AZ149" i="2"/>
  <c r="BA149" i="2"/>
  <c r="BB147" i="2"/>
  <c r="AZ148" i="2"/>
  <c r="BA150" i="2"/>
  <c r="AZ147" i="2"/>
  <c r="BC146" i="2"/>
  <c r="BB148" i="2"/>
  <c r="BB150" i="2"/>
  <c r="BA147" i="2"/>
  <c r="BB149" i="2"/>
  <c r="BA146" i="2"/>
  <c r="BD150" i="2"/>
  <c r="BC147" i="2"/>
  <c r="BC148" i="2"/>
  <c r="BC150" i="2"/>
  <c r="BB146" i="2"/>
  <c r="BC149" i="2"/>
  <c r="AZ150" i="2"/>
  <c r="BD146" i="2"/>
  <c r="AZ44" i="2"/>
  <c r="AZ47" i="2"/>
  <c r="BD46" i="2"/>
  <c r="BB47" i="2"/>
  <c r="BA44" i="2"/>
  <c r="BB45" i="2"/>
  <c r="BB44" i="2"/>
  <c r="BD45" i="2"/>
  <c r="AZ46" i="2"/>
  <c r="BC48" i="2"/>
  <c r="BD48" i="2"/>
  <c r="BC45" i="2"/>
  <c r="BA45" i="2"/>
  <c r="BD47" i="2"/>
  <c r="BA48" i="2"/>
  <c r="BC44" i="2"/>
  <c r="AZ48" i="2"/>
  <c r="BD44" i="2"/>
  <c r="BC47" i="2"/>
  <c r="BB46" i="2"/>
  <c r="BA46" i="2"/>
  <c r="BC46" i="2"/>
  <c r="BB48" i="2"/>
  <c r="BA47" i="2"/>
  <c r="AZ45" i="2"/>
  <c r="AZ2" i="2"/>
  <c r="BA4" i="2"/>
  <c r="BC5" i="2"/>
  <c r="BB2" i="2"/>
  <c r="BC4" i="2"/>
  <c r="AZ6" i="2"/>
  <c r="BD2" i="2"/>
  <c r="BD5" i="2"/>
  <c r="BC2" i="2"/>
  <c r="AZ4" i="2"/>
  <c r="BA6" i="2"/>
  <c r="AZ3" i="2"/>
  <c r="BB4" i="2"/>
  <c r="BB3" i="2"/>
  <c r="BD6" i="2"/>
  <c r="BA5" i="2"/>
  <c r="AZ5" i="2"/>
  <c r="BB6" i="2"/>
  <c r="BB5" i="2"/>
  <c r="BC3" i="2"/>
  <c r="BA2" i="2"/>
  <c r="BC6" i="2"/>
  <c r="BD4" i="2"/>
  <c r="BD3" i="2"/>
  <c r="BA3" i="2"/>
  <c r="AZ170" i="2"/>
  <c r="AZ173" i="2"/>
  <c r="BC170" i="2"/>
  <c r="BD173" i="2"/>
  <c r="BB171" i="2"/>
  <c r="BC174" i="2"/>
  <c r="BA172" i="2"/>
  <c r="BB170" i="2"/>
  <c r="BD171" i="2"/>
  <c r="BA171" i="2"/>
  <c r="BB172" i="2"/>
  <c r="BD172" i="2"/>
  <c r="BB173" i="2"/>
  <c r="BA170" i="2"/>
  <c r="AZ174" i="2"/>
  <c r="BD170" i="2"/>
  <c r="BC172" i="2"/>
  <c r="BA173" i="2"/>
  <c r="BC173" i="2"/>
  <c r="AZ171" i="2"/>
  <c r="BC171" i="2"/>
  <c r="AZ172" i="2"/>
  <c r="BB174" i="2"/>
  <c r="BD174" i="2"/>
  <c r="BA174" i="2"/>
  <c r="AZ32" i="2"/>
  <c r="BA34" i="2"/>
  <c r="BD34" i="2"/>
  <c r="BB35" i="2"/>
  <c r="BA32" i="2"/>
  <c r="BD36" i="2"/>
  <c r="BC33" i="2"/>
  <c r="BC35" i="2"/>
  <c r="AZ33" i="2"/>
  <c r="BB33" i="2"/>
  <c r="AZ34" i="2"/>
  <c r="BC34" i="2"/>
  <c r="AZ35" i="2"/>
  <c r="AZ36" i="2"/>
  <c r="BD32" i="2"/>
  <c r="BA36" i="2"/>
  <c r="BB34" i="2"/>
  <c r="BC36" i="2"/>
  <c r="BB36" i="2"/>
  <c r="BB32" i="2"/>
  <c r="BD33" i="2"/>
  <c r="BC32" i="2"/>
  <c r="BA35" i="2"/>
  <c r="BD35" i="2"/>
  <c r="BA33" i="2"/>
  <c r="AZ50" i="2"/>
  <c r="AZ53" i="2"/>
  <c r="BA51" i="2"/>
  <c r="BD51" i="2"/>
  <c r="BB51" i="2"/>
  <c r="BB50" i="2"/>
  <c r="BB52" i="2"/>
  <c r="BC50" i="2"/>
  <c r="BB53" i="2"/>
  <c r="BA50" i="2"/>
  <c r="BD52" i="2"/>
  <c r="AZ54" i="2"/>
  <c r="BD50" i="2"/>
  <c r="BA54" i="2"/>
  <c r="BB54" i="2"/>
  <c r="BC51" i="2"/>
  <c r="BD53" i="2"/>
  <c r="BC54" i="2"/>
  <c r="BC52" i="2"/>
  <c r="AZ52" i="2"/>
  <c r="BC53" i="2"/>
  <c r="BA52" i="2"/>
  <c r="AZ51" i="2"/>
  <c r="BD54" i="2"/>
  <c r="BA53" i="2"/>
  <c r="AZ110" i="2"/>
  <c r="AZ113" i="2"/>
  <c r="BC110" i="2"/>
  <c r="BD113" i="2"/>
  <c r="BB111" i="2"/>
  <c r="BC114" i="2"/>
  <c r="BA112" i="2"/>
  <c r="AZ112" i="2"/>
  <c r="BC112" i="2"/>
  <c r="BD112" i="2"/>
  <c r="BA113" i="2"/>
  <c r="BB114" i="2"/>
  <c r="BA114" i="2"/>
  <c r="AZ111" i="2"/>
  <c r="BD114" i="2"/>
  <c r="BC111" i="2"/>
  <c r="BD111" i="2"/>
  <c r="BB112" i="2"/>
  <c r="BB113" i="2"/>
  <c r="BC113" i="2"/>
  <c r="BA110" i="2"/>
  <c r="BD110" i="2"/>
  <c r="AZ114" i="2"/>
  <c r="BB110" i="2"/>
  <c r="BA111" i="2"/>
  <c r="AZ140" i="2"/>
  <c r="BD143" i="2"/>
  <c r="BD142" i="2"/>
  <c r="BA142" i="2"/>
  <c r="BD141" i="2"/>
  <c r="AZ143" i="2"/>
  <c r="BA143" i="2"/>
  <c r="BC140" i="2"/>
  <c r="AZ142" i="2"/>
  <c r="BA144" i="2"/>
  <c r="AZ141" i="2"/>
  <c r="BB144" i="2"/>
  <c r="BA141" i="2"/>
  <c r="BB143" i="2"/>
  <c r="BA140" i="2"/>
  <c r="BD144" i="2"/>
  <c r="BC141" i="2"/>
  <c r="BC143" i="2"/>
  <c r="BB141" i="2"/>
  <c r="BC144" i="2"/>
  <c r="BB140" i="2"/>
  <c r="AZ144" i="2"/>
  <c r="BC142" i="2"/>
  <c r="BB142" i="2"/>
  <c r="BD140" i="2"/>
  <c r="AZ116" i="2"/>
  <c r="BC116" i="2"/>
  <c r="AZ118" i="2"/>
  <c r="BA120" i="2"/>
  <c r="AZ117" i="2"/>
  <c r="BD120" i="2"/>
  <c r="BC117" i="2"/>
  <c r="BC120" i="2"/>
  <c r="BC119" i="2"/>
  <c r="BB116" i="2"/>
  <c r="BC118" i="2"/>
  <c r="BD119" i="2"/>
  <c r="BA119" i="2"/>
  <c r="BA117" i="2"/>
  <c r="BA116" i="2"/>
  <c r="BD116" i="2"/>
  <c r="AZ119" i="2"/>
  <c r="BB117" i="2"/>
  <c r="BA118" i="2"/>
  <c r="BD117" i="2"/>
  <c r="BB120" i="2"/>
  <c r="BB119" i="2"/>
  <c r="AZ120" i="2"/>
  <c r="BD118" i="2"/>
  <c r="BB118" i="2"/>
  <c r="BC134" i="2"/>
  <c r="BB138" i="2"/>
  <c r="BA135" i="2"/>
  <c r="BC136" i="2"/>
  <c r="BD138" i="2"/>
  <c r="BC135" i="2"/>
  <c r="BD137" i="2"/>
  <c r="BD136" i="2"/>
  <c r="BA138" i="2"/>
  <c r="AZ135" i="2"/>
  <c r="BA137" i="2"/>
  <c r="AZ134" i="2"/>
  <c r="BA136" i="2"/>
  <c r="BC137" i="2"/>
  <c r="BD135" i="2"/>
  <c r="BD134" i="2"/>
  <c r="BB136" i="2"/>
  <c r="AZ136" i="2"/>
  <c r="BA134" i="2"/>
  <c r="BC138" i="2"/>
  <c r="BB137" i="2"/>
  <c r="BB134" i="2"/>
  <c r="AZ138" i="2"/>
  <c r="AZ137" i="2"/>
  <c r="BB135" i="2"/>
  <c r="AZ152" i="2"/>
  <c r="BB152" i="2"/>
  <c r="AZ154" i="2"/>
  <c r="BC155" i="2"/>
  <c r="BC152" i="2"/>
  <c r="BA154" i="2"/>
  <c r="BD155" i="2"/>
  <c r="BA153" i="2"/>
  <c r="BD154" i="2"/>
  <c r="BB156" i="2"/>
  <c r="AZ155" i="2"/>
  <c r="BC156" i="2"/>
  <c r="BB153" i="2"/>
  <c r="BA156" i="2"/>
  <c r="AZ153" i="2"/>
  <c r="BA155" i="2"/>
  <c r="BB155" i="2"/>
  <c r="BA152" i="2"/>
  <c r="BB154" i="2"/>
  <c r="BC154" i="2"/>
  <c r="BD156" i="2"/>
  <c r="BC153" i="2"/>
  <c r="AZ156" i="2"/>
  <c r="BD153" i="2"/>
  <c r="BD152" i="2"/>
  <c r="AZ158" i="2"/>
  <c r="BA160" i="2"/>
  <c r="BC161" i="2"/>
  <c r="BB158" i="2"/>
  <c r="BD161" i="2"/>
  <c r="BC158" i="2"/>
  <c r="AZ160" i="2"/>
  <c r="BA162" i="2"/>
  <c r="AZ161" i="2"/>
  <c r="BA159" i="2"/>
  <c r="BD159" i="2"/>
  <c r="BA161" i="2"/>
  <c r="BB159" i="2"/>
  <c r="BA158" i="2"/>
  <c r="AZ159" i="2"/>
  <c r="BB160" i="2"/>
  <c r="BB162" i="2"/>
  <c r="BB161" i="2"/>
  <c r="BD162" i="2"/>
  <c r="BC159" i="2"/>
  <c r="BC160" i="2"/>
  <c r="AZ162" i="2"/>
  <c r="BD160" i="2"/>
  <c r="BC162" i="2"/>
  <c r="BD158" i="2"/>
  <c r="AZ14" i="2"/>
  <c r="BB15" i="2"/>
  <c r="BA18" i="2"/>
  <c r="AZ15" i="2"/>
  <c r="BC14" i="2"/>
  <c r="BD18" i="2"/>
  <c r="BC15" i="2"/>
  <c r="BD15" i="2"/>
  <c r="AZ17" i="2"/>
  <c r="BC17" i="2"/>
  <c r="BB17" i="2"/>
  <c r="BA14" i="2"/>
  <c r="BB18" i="2"/>
  <c r="AZ18" i="2"/>
  <c r="BD14" i="2"/>
  <c r="BA16" i="2"/>
  <c r="BA15" i="2"/>
  <c r="BD17" i="2"/>
  <c r="AZ16" i="2"/>
  <c r="BC16" i="2"/>
  <c r="BC18" i="2"/>
  <c r="BD16" i="2"/>
  <c r="BA17" i="2"/>
  <c r="BB14" i="2"/>
  <c r="BB16" i="2"/>
  <c r="AZ20" i="2"/>
  <c r="BB24" i="2"/>
  <c r="BA21" i="2"/>
  <c r="BB23" i="2"/>
  <c r="BA20" i="2"/>
  <c r="BD24" i="2"/>
  <c r="BC21" i="2"/>
  <c r="AZ22" i="2"/>
  <c r="BB22" i="2"/>
  <c r="BC23" i="2"/>
  <c r="BB20" i="2"/>
  <c r="BC22" i="2"/>
  <c r="BC24" i="2"/>
  <c r="AZ24" i="2"/>
  <c r="BD20" i="2"/>
  <c r="BC20" i="2"/>
  <c r="AZ21" i="2"/>
  <c r="BD23" i="2"/>
  <c r="BD22" i="2"/>
  <c r="BA22" i="2"/>
  <c r="BD21" i="2"/>
  <c r="AZ23" i="2"/>
  <c r="BA23" i="2"/>
  <c r="BA24" i="2"/>
  <c r="BB21" i="2"/>
  <c r="AZ122" i="2"/>
  <c r="AZ125" i="2"/>
  <c r="BC122" i="2"/>
  <c r="BD125" i="2"/>
  <c r="BB123" i="2"/>
  <c r="BC126" i="2"/>
  <c r="BA124" i="2"/>
  <c r="BB126" i="2"/>
  <c r="BB122" i="2"/>
  <c r="BD123" i="2"/>
  <c r="BD126" i="2"/>
  <c r="BC123" i="2"/>
  <c r="BD124" i="2"/>
  <c r="BB125" i="2"/>
  <c r="BA122" i="2"/>
  <c r="BA125" i="2"/>
  <c r="BC125" i="2"/>
  <c r="AZ123" i="2"/>
  <c r="BD122" i="2"/>
  <c r="BB124" i="2"/>
  <c r="AZ124" i="2"/>
  <c r="BA123" i="2"/>
  <c r="BA126" i="2"/>
  <c r="AZ126" i="2"/>
  <c r="BC124" i="2"/>
  <c r="AZ8" i="2"/>
  <c r="BA10" i="2"/>
  <c r="AZ10" i="2"/>
  <c r="BC10" i="2"/>
  <c r="BD11" i="2"/>
  <c r="BD12" i="2"/>
  <c r="BC9" i="2"/>
  <c r="AZ11" i="2"/>
  <c r="BB11" i="2"/>
  <c r="BC8" i="2"/>
  <c r="BB8" i="2"/>
  <c r="BD9" i="2"/>
  <c r="BB9" i="2"/>
  <c r="AZ12" i="2"/>
  <c r="BD8" i="2"/>
  <c r="BD10" i="2"/>
  <c r="BA9" i="2"/>
  <c r="BC12" i="2"/>
  <c r="BC11" i="2"/>
  <c r="BA12" i="2"/>
  <c r="AZ9" i="2"/>
  <c r="BB12" i="2"/>
  <c r="BA11" i="2"/>
  <c r="BA8" i="2"/>
  <c r="BB10" i="2"/>
  <c r="AZ26" i="2"/>
  <c r="BD28" i="2"/>
  <c r="BC30" i="2"/>
  <c r="BB27" i="2"/>
  <c r="BC28" i="2"/>
  <c r="BD30" i="2"/>
  <c r="BC27" i="2"/>
  <c r="BB26" i="2"/>
  <c r="BB29" i="2"/>
  <c r="AZ28" i="2"/>
  <c r="BD29" i="2"/>
  <c r="BC26" i="2"/>
  <c r="BD27" i="2"/>
  <c r="AZ30" i="2"/>
  <c r="BD26" i="2"/>
  <c r="BA28" i="2"/>
  <c r="BB30" i="2"/>
  <c r="BA27" i="2"/>
  <c r="AZ29" i="2"/>
  <c r="BA30" i="2"/>
  <c r="AZ27" i="2"/>
  <c r="BA29" i="2"/>
  <c r="BC29" i="2"/>
  <c r="BA26" i="2"/>
  <c r="BB28" i="2"/>
  <c r="BF74" i="2" l="1" a="1"/>
  <c r="BF176" i="2" a="1"/>
  <c r="BF176" i="2" s="1"/>
  <c r="BF158" i="2" a="1"/>
  <c r="BJ161" i="2" s="1"/>
  <c r="BF122" i="2" a="1"/>
  <c r="BF152" i="2" a="1"/>
  <c r="BF110" i="2" a="1"/>
  <c r="BF164" i="2" a="1"/>
  <c r="BG176" i="2"/>
  <c r="BF179" i="2"/>
  <c r="BJ179" i="2"/>
  <c r="BH178" i="2"/>
  <c r="BJ176" i="2"/>
  <c r="BJ180" i="2"/>
  <c r="BF177" i="2"/>
  <c r="BH176" i="2"/>
  <c r="BI177" i="2"/>
  <c r="BF188" i="2" a="1"/>
  <c r="BF182" i="2" a="1"/>
  <c r="BG161" i="2"/>
  <c r="BH162" i="2"/>
  <c r="BF140" i="2" a="1"/>
  <c r="BF170" i="2" a="1"/>
  <c r="BF20" i="2" a="1"/>
  <c r="BF20" i="2" s="1"/>
  <c r="BF134" i="2" a="1"/>
  <c r="BF116" i="2" a="1"/>
  <c r="BF146" i="2" a="1"/>
  <c r="BF128" i="2" a="1"/>
  <c r="BF62" i="2" a="1"/>
  <c r="BF74" i="2"/>
  <c r="BH75" i="2"/>
  <c r="BF77" i="2"/>
  <c r="BI78" i="2"/>
  <c r="BH74" i="2"/>
  <c r="BF76" i="2"/>
  <c r="BI77" i="2"/>
  <c r="BI74" i="2"/>
  <c r="BG76" i="2"/>
  <c r="BJ77" i="2"/>
  <c r="BG75" i="2"/>
  <c r="BJ76" i="2"/>
  <c r="BH78" i="2"/>
  <c r="BJ75" i="2"/>
  <c r="BF78" i="2"/>
  <c r="BJ74" i="2"/>
  <c r="BG78" i="2"/>
  <c r="BF75" i="2"/>
  <c r="BG77" i="2"/>
  <c r="BH77" i="2"/>
  <c r="BG74" i="2"/>
  <c r="BH76" i="2"/>
  <c r="BI76" i="2"/>
  <c r="BJ78" i="2"/>
  <c r="BI75" i="2"/>
  <c r="BF14" i="2" a="1"/>
  <c r="BF104" i="2" a="1"/>
  <c r="BF86" i="2" a="1"/>
  <c r="BF80" i="2" a="1"/>
  <c r="BF92" i="2" a="1"/>
  <c r="BF56" i="2" a="1"/>
  <c r="BF50" i="2" a="1"/>
  <c r="BF68" i="2" a="1"/>
  <c r="BF8" i="2" a="1"/>
  <c r="BF32" i="2" a="1"/>
  <c r="BF44" i="2" a="1"/>
  <c r="BF26" i="2" a="1"/>
  <c r="BF98" i="2" a="1"/>
  <c r="BF2" i="2" a="1"/>
  <c r="BF38" i="2" a="1"/>
  <c r="BI179" i="2" l="1"/>
  <c r="BI176" i="2"/>
  <c r="BF178" i="2"/>
  <c r="BG178" i="2"/>
  <c r="BH177" i="2"/>
  <c r="BG177" i="2"/>
  <c r="BG179" i="2"/>
  <c r="BJ158" i="2"/>
  <c r="BF158" i="2"/>
  <c r="BG159" i="2"/>
  <c r="BJ24" i="2"/>
  <c r="BF159" i="2"/>
  <c r="BF160" i="2"/>
  <c r="BF180" i="2"/>
  <c r="BJ177" i="2"/>
  <c r="BG180" i="2"/>
  <c r="BI178" i="2"/>
  <c r="BH180" i="2"/>
  <c r="BH20" i="2"/>
  <c r="BG24" i="2"/>
  <c r="BF23" i="2"/>
  <c r="BF22" i="2"/>
  <c r="BJ21" i="2"/>
  <c r="BH179" i="2"/>
  <c r="BJ178" i="2"/>
  <c r="BI180" i="2"/>
  <c r="BH158" i="2"/>
  <c r="BH159" i="2"/>
  <c r="BG158" i="2"/>
  <c r="BI159" i="2"/>
  <c r="BI158" i="2"/>
  <c r="BI162" i="2"/>
  <c r="BH161" i="2"/>
  <c r="BF161" i="2"/>
  <c r="BJ162" i="2"/>
  <c r="BH160" i="2"/>
  <c r="BG160" i="2"/>
  <c r="BI161" i="2"/>
  <c r="BF162" i="2"/>
  <c r="BJ159" i="2"/>
  <c r="BG162" i="2"/>
  <c r="BI160" i="2"/>
  <c r="BJ160" i="2"/>
  <c r="BI23" i="2"/>
  <c r="BG23" i="2"/>
  <c r="BI22" i="2"/>
  <c r="BG20" i="2"/>
  <c r="BJ20" i="2"/>
  <c r="BG21" i="2"/>
  <c r="BI21" i="2"/>
  <c r="BF21" i="2"/>
  <c r="BG22" i="2"/>
  <c r="BH23" i="2"/>
  <c r="BF24" i="2"/>
  <c r="BI20" i="2"/>
  <c r="BI24" i="2"/>
  <c r="BJ23" i="2"/>
  <c r="BH24" i="2"/>
  <c r="BH22" i="2"/>
  <c r="BJ22" i="2"/>
  <c r="BH21" i="2"/>
  <c r="BF128" i="2"/>
  <c r="BI132" i="2"/>
  <c r="BI128" i="2"/>
  <c r="BH128" i="2"/>
  <c r="BJ129" i="2"/>
  <c r="BI131" i="2"/>
  <c r="BG131" i="2"/>
  <c r="BF131" i="2"/>
  <c r="BH132" i="2"/>
  <c r="BG132" i="2"/>
  <c r="BF129" i="2"/>
  <c r="BG129" i="2"/>
  <c r="BH130" i="2"/>
  <c r="BF130" i="2"/>
  <c r="BJ131" i="2"/>
  <c r="BJ128" i="2"/>
  <c r="BG130" i="2"/>
  <c r="BH131" i="2"/>
  <c r="BJ132" i="2"/>
  <c r="BH129" i="2"/>
  <c r="BI130" i="2"/>
  <c r="BF132" i="2"/>
  <c r="BG128" i="2"/>
  <c r="BI129" i="2"/>
  <c r="BJ130" i="2"/>
  <c r="BF182" i="2"/>
  <c r="BJ185" i="2"/>
  <c r="BJ184" i="2"/>
  <c r="BG184" i="2"/>
  <c r="BJ183" i="2"/>
  <c r="BF185" i="2"/>
  <c r="BG185" i="2"/>
  <c r="BI182" i="2"/>
  <c r="BF184" i="2"/>
  <c r="BG186" i="2"/>
  <c r="BF183" i="2"/>
  <c r="BH183" i="2"/>
  <c r="BH184" i="2"/>
  <c r="BH182" i="2"/>
  <c r="BI186" i="2"/>
  <c r="BJ182" i="2"/>
  <c r="BH186" i="2"/>
  <c r="BH185" i="2"/>
  <c r="BJ186" i="2"/>
  <c r="BI185" i="2"/>
  <c r="BI184" i="2"/>
  <c r="BF186" i="2"/>
  <c r="BG183" i="2"/>
  <c r="BG182" i="2"/>
  <c r="BI183" i="2"/>
  <c r="BF110" i="2"/>
  <c r="BI114" i="2"/>
  <c r="BI113" i="2"/>
  <c r="BH113" i="2"/>
  <c r="BG110" i="2"/>
  <c r="BJ112" i="2"/>
  <c r="BG113" i="2"/>
  <c r="BF113" i="2"/>
  <c r="BF112" i="2"/>
  <c r="BI112" i="2"/>
  <c r="BJ113" i="2"/>
  <c r="BG111" i="2"/>
  <c r="BH112" i="2"/>
  <c r="BG114" i="2"/>
  <c r="BH114" i="2"/>
  <c r="BJ110" i="2"/>
  <c r="BG112" i="2"/>
  <c r="BJ111" i="2"/>
  <c r="BJ114" i="2"/>
  <c r="BI110" i="2"/>
  <c r="BF111" i="2"/>
  <c r="BF114" i="2"/>
  <c r="BH110" i="2"/>
  <c r="BH111" i="2"/>
  <c r="BI111" i="2"/>
  <c r="BF164" i="2"/>
  <c r="BJ167" i="2"/>
  <c r="BI167" i="2"/>
  <c r="BH164" i="2"/>
  <c r="BI166" i="2"/>
  <c r="BI168" i="2"/>
  <c r="BG167" i="2"/>
  <c r="BF167" i="2"/>
  <c r="BJ166" i="2"/>
  <c r="BH165" i="2"/>
  <c r="BJ165" i="2"/>
  <c r="BG166" i="2"/>
  <c r="BH166" i="2"/>
  <c r="BG165" i="2"/>
  <c r="BG164" i="2"/>
  <c r="BJ164" i="2"/>
  <c r="BI164" i="2"/>
  <c r="BG168" i="2"/>
  <c r="BJ168" i="2"/>
  <c r="BH168" i="2"/>
  <c r="BH167" i="2"/>
  <c r="BF168" i="2"/>
  <c r="BF166" i="2"/>
  <c r="BF165" i="2"/>
  <c r="BI165" i="2"/>
  <c r="BF146" i="2"/>
  <c r="BJ149" i="2"/>
  <c r="BJ148" i="2"/>
  <c r="BH149" i="2"/>
  <c r="BG146" i="2"/>
  <c r="BI149" i="2"/>
  <c r="BG149" i="2"/>
  <c r="BG148" i="2"/>
  <c r="BF148" i="2"/>
  <c r="BI148" i="2"/>
  <c r="BI150" i="2"/>
  <c r="BG147" i="2"/>
  <c r="BH148" i="2"/>
  <c r="BG150" i="2"/>
  <c r="BH147" i="2"/>
  <c r="BJ146" i="2"/>
  <c r="BI146" i="2"/>
  <c r="BJ147" i="2"/>
  <c r="BJ150" i="2"/>
  <c r="BH150" i="2"/>
  <c r="BF147" i="2"/>
  <c r="BF150" i="2"/>
  <c r="BI147" i="2"/>
  <c r="BH146" i="2"/>
  <c r="BF149" i="2"/>
  <c r="BF170" i="2"/>
  <c r="BI174" i="2"/>
  <c r="BH171" i="2"/>
  <c r="BJ172" i="2"/>
  <c r="BG174" i="2"/>
  <c r="BF171" i="2"/>
  <c r="BG173" i="2"/>
  <c r="BJ173" i="2"/>
  <c r="BI170" i="2"/>
  <c r="BF172" i="2"/>
  <c r="BH173" i="2"/>
  <c r="BG170" i="2"/>
  <c r="BH172" i="2"/>
  <c r="BI173" i="2"/>
  <c r="BJ171" i="2"/>
  <c r="BJ170" i="2"/>
  <c r="BF173" i="2"/>
  <c r="BG171" i="2"/>
  <c r="BJ174" i="2"/>
  <c r="BG172" i="2"/>
  <c r="BH170" i="2"/>
  <c r="BF174" i="2"/>
  <c r="BI171" i="2"/>
  <c r="BI172" i="2"/>
  <c r="BH174" i="2"/>
  <c r="BF188" i="2"/>
  <c r="BJ191" i="2"/>
  <c r="BI191" i="2"/>
  <c r="BG192" i="2"/>
  <c r="BF189" i="2"/>
  <c r="BH189" i="2"/>
  <c r="BG191" i="2"/>
  <c r="BG190" i="2"/>
  <c r="BJ190" i="2"/>
  <c r="BH191" i="2"/>
  <c r="BG188" i="2"/>
  <c r="BG189" i="2"/>
  <c r="BH190" i="2"/>
  <c r="BH188" i="2"/>
  <c r="BF191" i="2"/>
  <c r="BJ188" i="2"/>
  <c r="BI188" i="2"/>
  <c r="BI190" i="2"/>
  <c r="BJ192" i="2"/>
  <c r="BH192" i="2"/>
  <c r="BJ189" i="2"/>
  <c r="BF192" i="2"/>
  <c r="BF190" i="2"/>
  <c r="BI192" i="2"/>
  <c r="BI189" i="2"/>
  <c r="BF152" i="2"/>
  <c r="BJ155" i="2"/>
  <c r="BJ154" i="2"/>
  <c r="BH155" i="2"/>
  <c r="BG152" i="2"/>
  <c r="BI155" i="2"/>
  <c r="BG155" i="2"/>
  <c r="BG154" i="2"/>
  <c r="BF154" i="2"/>
  <c r="BI154" i="2"/>
  <c r="BI156" i="2"/>
  <c r="BG153" i="2"/>
  <c r="BH154" i="2"/>
  <c r="BG156" i="2"/>
  <c r="BI152" i="2"/>
  <c r="BJ152" i="2"/>
  <c r="BH153" i="2"/>
  <c r="BJ153" i="2"/>
  <c r="BJ156" i="2"/>
  <c r="BH156" i="2"/>
  <c r="BF153" i="2"/>
  <c r="BF156" i="2"/>
  <c r="BF155" i="2"/>
  <c r="BI153" i="2"/>
  <c r="BH152" i="2"/>
  <c r="BF134" i="2"/>
  <c r="BI138" i="2"/>
  <c r="BF136" i="2"/>
  <c r="BI136" i="2"/>
  <c r="BJ137" i="2"/>
  <c r="BJ136" i="2"/>
  <c r="BG137" i="2"/>
  <c r="BF137" i="2"/>
  <c r="BG135" i="2"/>
  <c r="BJ135" i="2"/>
  <c r="BG136" i="2"/>
  <c r="BH134" i="2"/>
  <c r="BH136" i="2"/>
  <c r="BH137" i="2"/>
  <c r="BH138" i="2"/>
  <c r="BJ134" i="2"/>
  <c r="BH135" i="2"/>
  <c r="BF135" i="2"/>
  <c r="BJ138" i="2"/>
  <c r="BI137" i="2"/>
  <c r="BG134" i="2"/>
  <c r="BF138" i="2"/>
  <c r="BG138" i="2"/>
  <c r="BI134" i="2"/>
  <c r="BI135" i="2"/>
  <c r="BF116" i="2"/>
  <c r="BI120" i="2"/>
  <c r="BI119" i="2"/>
  <c r="BG120" i="2"/>
  <c r="BF117" i="2"/>
  <c r="BH120" i="2"/>
  <c r="BG119" i="2"/>
  <c r="BF119" i="2"/>
  <c r="BJ118" i="2"/>
  <c r="BH119" i="2"/>
  <c r="BG116" i="2"/>
  <c r="BG117" i="2"/>
  <c r="BH118" i="2"/>
  <c r="BH116" i="2"/>
  <c r="BH117" i="2"/>
  <c r="BJ116" i="2"/>
  <c r="BG118" i="2"/>
  <c r="BI118" i="2"/>
  <c r="BJ120" i="2"/>
  <c r="BI116" i="2"/>
  <c r="BJ117" i="2"/>
  <c r="BF120" i="2"/>
  <c r="BF118" i="2"/>
  <c r="BJ119" i="2"/>
  <c r="BI117" i="2"/>
  <c r="BF140" i="2"/>
  <c r="BI144" i="2"/>
  <c r="BI140" i="2"/>
  <c r="BG141" i="2"/>
  <c r="BI142" i="2"/>
  <c r="BJ143" i="2"/>
  <c r="BG143" i="2"/>
  <c r="BF143" i="2"/>
  <c r="BH144" i="2"/>
  <c r="BH140" i="2"/>
  <c r="BJ141" i="2"/>
  <c r="BF142" i="2"/>
  <c r="BH142" i="2"/>
  <c r="BJ142" i="2"/>
  <c r="BG140" i="2"/>
  <c r="BJ140" i="2"/>
  <c r="BG142" i="2"/>
  <c r="BG144" i="2"/>
  <c r="BJ144" i="2"/>
  <c r="BH141" i="2"/>
  <c r="BH143" i="2"/>
  <c r="BF144" i="2"/>
  <c r="BI143" i="2"/>
  <c r="BF141" i="2"/>
  <c r="BI141" i="2"/>
  <c r="BF122" i="2"/>
  <c r="BI126" i="2"/>
  <c r="BI125" i="2"/>
  <c r="BH125" i="2"/>
  <c r="BG122" i="2"/>
  <c r="BJ124" i="2"/>
  <c r="BG125" i="2"/>
  <c r="BF125" i="2"/>
  <c r="BF124" i="2"/>
  <c r="BI124" i="2"/>
  <c r="BJ125" i="2"/>
  <c r="BG123" i="2"/>
  <c r="BH124" i="2"/>
  <c r="BG126" i="2"/>
  <c r="BH126" i="2"/>
  <c r="BJ122" i="2"/>
  <c r="BG124" i="2"/>
  <c r="BJ123" i="2"/>
  <c r="BJ126" i="2"/>
  <c r="BI122" i="2"/>
  <c r="BF123" i="2"/>
  <c r="BF126" i="2"/>
  <c r="BI123" i="2"/>
  <c r="BH122" i="2"/>
  <c r="BH123" i="2"/>
  <c r="BF44" i="2"/>
  <c r="BG45" i="2"/>
  <c r="BJ46" i="2"/>
  <c r="BH48" i="2"/>
  <c r="BH45" i="2"/>
  <c r="BF47" i="2"/>
  <c r="BI48" i="2"/>
  <c r="BH44" i="2"/>
  <c r="BF46" i="2"/>
  <c r="BI47" i="2"/>
  <c r="BI44" i="2"/>
  <c r="BG46" i="2"/>
  <c r="BJ47" i="2"/>
  <c r="BJ45" i="2"/>
  <c r="BF48" i="2"/>
  <c r="BJ44" i="2"/>
  <c r="BH47" i="2"/>
  <c r="BG44" i="2"/>
  <c r="BH46" i="2"/>
  <c r="BJ48" i="2"/>
  <c r="BG48" i="2"/>
  <c r="BG47" i="2"/>
  <c r="BI46" i="2"/>
  <c r="BI45" i="2"/>
  <c r="BF45" i="2"/>
  <c r="BF38" i="2"/>
  <c r="BI38" i="2"/>
  <c r="BG40" i="2"/>
  <c r="BJ41" i="2"/>
  <c r="BG39" i="2"/>
  <c r="BJ40" i="2"/>
  <c r="BH42" i="2"/>
  <c r="BH39" i="2"/>
  <c r="BF41" i="2"/>
  <c r="BI42" i="2"/>
  <c r="BF40" i="2"/>
  <c r="BI41" i="2"/>
  <c r="BH38" i="2"/>
  <c r="BJ39" i="2"/>
  <c r="BF42" i="2"/>
  <c r="BJ38" i="2"/>
  <c r="BH41" i="2"/>
  <c r="BG38" i="2"/>
  <c r="BH40" i="2"/>
  <c r="BI40" i="2"/>
  <c r="BI39" i="2"/>
  <c r="BF39" i="2"/>
  <c r="BJ42" i="2"/>
  <c r="BG42" i="2"/>
  <c r="BG41" i="2"/>
  <c r="BF68" i="2"/>
  <c r="BG69" i="2"/>
  <c r="BJ70" i="2"/>
  <c r="BH72" i="2"/>
  <c r="BH69" i="2"/>
  <c r="BF71" i="2"/>
  <c r="BI72" i="2"/>
  <c r="BH68" i="2"/>
  <c r="BF70" i="2"/>
  <c r="BI71" i="2"/>
  <c r="BG70" i="2"/>
  <c r="BJ71" i="2"/>
  <c r="BI68" i="2"/>
  <c r="BJ69" i="2"/>
  <c r="BF72" i="2"/>
  <c r="BJ68" i="2"/>
  <c r="BG72" i="2"/>
  <c r="BF69" i="2"/>
  <c r="BG71" i="2"/>
  <c r="BH71" i="2"/>
  <c r="BG68" i="2"/>
  <c r="BH70" i="2"/>
  <c r="BJ72" i="2"/>
  <c r="BI69" i="2"/>
  <c r="BI70" i="2"/>
  <c r="BF92" i="2"/>
  <c r="BG93" i="2"/>
  <c r="BJ94" i="2"/>
  <c r="BH96" i="2"/>
  <c r="BH93" i="2"/>
  <c r="BF95" i="2"/>
  <c r="BI96" i="2"/>
  <c r="BH92" i="2"/>
  <c r="BF94" i="2"/>
  <c r="BI95" i="2"/>
  <c r="BI92" i="2"/>
  <c r="BG94" i="2"/>
  <c r="BJ95" i="2"/>
  <c r="BJ93" i="2"/>
  <c r="BF96" i="2"/>
  <c r="BJ92" i="2"/>
  <c r="BG96" i="2"/>
  <c r="BF93" i="2"/>
  <c r="BG95" i="2"/>
  <c r="BH95" i="2"/>
  <c r="BG92" i="2"/>
  <c r="BH94" i="2"/>
  <c r="BI94" i="2"/>
  <c r="BJ96" i="2"/>
  <c r="BI93" i="2"/>
  <c r="BF14" i="2"/>
  <c r="BH15" i="2"/>
  <c r="BI18" i="2"/>
  <c r="BG16" i="2"/>
  <c r="BF17" i="2"/>
  <c r="BJ17" i="2"/>
  <c r="BI14" i="2"/>
  <c r="BF16" i="2"/>
  <c r="BI16" i="2"/>
  <c r="BG15" i="2"/>
  <c r="BH16" i="2"/>
  <c r="BI17" i="2"/>
  <c r="BG18" i="2"/>
  <c r="BF15" i="2"/>
  <c r="BF18" i="2"/>
  <c r="BJ14" i="2"/>
  <c r="BJ16" i="2"/>
  <c r="BG14" i="2"/>
  <c r="BH14" i="2"/>
  <c r="BJ18" i="2"/>
  <c r="BH17" i="2"/>
  <c r="BG17" i="2"/>
  <c r="BH18" i="2"/>
  <c r="BI15" i="2"/>
  <c r="BJ15" i="2"/>
  <c r="BF56" i="2"/>
  <c r="BH56" i="2"/>
  <c r="BF58" i="2"/>
  <c r="BI59" i="2"/>
  <c r="BI56" i="2"/>
  <c r="BG58" i="2"/>
  <c r="BJ59" i="2"/>
  <c r="BG57" i="2"/>
  <c r="BJ58" i="2"/>
  <c r="BH60" i="2"/>
  <c r="BI60" i="2"/>
  <c r="BH57" i="2"/>
  <c r="BF59" i="2"/>
  <c r="BJ57" i="2"/>
  <c r="BF60" i="2"/>
  <c r="BJ56" i="2"/>
  <c r="BG60" i="2"/>
  <c r="BF57" i="2"/>
  <c r="BG59" i="2"/>
  <c r="BH59" i="2"/>
  <c r="BG56" i="2"/>
  <c r="BH58" i="2"/>
  <c r="BI58" i="2"/>
  <c r="BJ60" i="2"/>
  <c r="BI57" i="2"/>
  <c r="BF32" i="2"/>
  <c r="BI32" i="2"/>
  <c r="BJ35" i="2"/>
  <c r="BH33" i="2"/>
  <c r="BI36" i="2"/>
  <c r="BG34" i="2"/>
  <c r="BF35" i="2"/>
  <c r="BF34" i="2"/>
  <c r="BI34" i="2"/>
  <c r="BG33" i="2"/>
  <c r="BH34" i="2"/>
  <c r="BI35" i="2"/>
  <c r="BG36" i="2"/>
  <c r="BF33" i="2"/>
  <c r="BF36" i="2"/>
  <c r="BJ32" i="2"/>
  <c r="BH35" i="2"/>
  <c r="BG35" i="2"/>
  <c r="BH36" i="2"/>
  <c r="BJ33" i="2"/>
  <c r="BI33" i="2"/>
  <c r="BJ34" i="2"/>
  <c r="BG32" i="2"/>
  <c r="BH32" i="2"/>
  <c r="BJ36" i="2"/>
  <c r="BF98" i="2"/>
  <c r="BH99" i="2"/>
  <c r="BF101" i="2"/>
  <c r="BI102" i="2"/>
  <c r="BH98" i="2"/>
  <c r="BF100" i="2"/>
  <c r="BI101" i="2"/>
  <c r="BI98" i="2"/>
  <c r="BG100" i="2"/>
  <c r="BJ101" i="2"/>
  <c r="BH102" i="2"/>
  <c r="BG99" i="2"/>
  <c r="BJ100" i="2"/>
  <c r="BJ99" i="2"/>
  <c r="BF102" i="2"/>
  <c r="BJ98" i="2"/>
  <c r="BG102" i="2"/>
  <c r="BF99" i="2"/>
  <c r="BG101" i="2"/>
  <c r="BH101" i="2"/>
  <c r="BG98" i="2"/>
  <c r="BH100" i="2"/>
  <c r="BI100" i="2"/>
  <c r="BJ102" i="2"/>
  <c r="BI99" i="2"/>
  <c r="BF50" i="2"/>
  <c r="BH51" i="2"/>
  <c r="BF53" i="2"/>
  <c r="BI54" i="2"/>
  <c r="BH50" i="2"/>
  <c r="BF52" i="2"/>
  <c r="BI53" i="2"/>
  <c r="BI50" i="2"/>
  <c r="BG52" i="2"/>
  <c r="BJ53" i="2"/>
  <c r="BG51" i="2"/>
  <c r="BJ52" i="2"/>
  <c r="BH54" i="2"/>
  <c r="BJ51" i="2"/>
  <c r="BF54" i="2"/>
  <c r="BJ50" i="2"/>
  <c r="BG54" i="2"/>
  <c r="BH53" i="2"/>
  <c r="BG50" i="2"/>
  <c r="BH52" i="2"/>
  <c r="BI52" i="2"/>
  <c r="BI51" i="2"/>
  <c r="BF51" i="2"/>
  <c r="BJ54" i="2"/>
  <c r="BG53" i="2"/>
  <c r="BF86" i="2"/>
  <c r="BI86" i="2"/>
  <c r="BG88" i="2"/>
  <c r="BJ89" i="2"/>
  <c r="BG87" i="2"/>
  <c r="BJ88" i="2"/>
  <c r="BH90" i="2"/>
  <c r="BH87" i="2"/>
  <c r="BF89" i="2"/>
  <c r="BI90" i="2"/>
  <c r="BH86" i="2"/>
  <c r="BF88" i="2"/>
  <c r="BI89" i="2"/>
  <c r="BJ87" i="2"/>
  <c r="BF90" i="2"/>
  <c r="BJ86" i="2"/>
  <c r="BG90" i="2"/>
  <c r="BF87" i="2"/>
  <c r="BG89" i="2"/>
  <c r="BH89" i="2"/>
  <c r="BG86" i="2"/>
  <c r="BH88" i="2"/>
  <c r="BJ90" i="2"/>
  <c r="BI87" i="2"/>
  <c r="BI88" i="2"/>
  <c r="BF2" i="2"/>
  <c r="BF4" i="2"/>
  <c r="BG6" i="2"/>
  <c r="BF3" i="2"/>
  <c r="BF5" i="2"/>
  <c r="BF6" i="2"/>
  <c r="BJ2" i="2"/>
  <c r="BI5" i="2"/>
  <c r="BH2" i="2"/>
  <c r="BI4" i="2"/>
  <c r="BI6" i="2"/>
  <c r="BH3" i="2"/>
  <c r="BH4" i="2"/>
  <c r="BI2" i="2"/>
  <c r="BJ5" i="2"/>
  <c r="BI3" i="2"/>
  <c r="BH6" i="2"/>
  <c r="BH5" i="2"/>
  <c r="BG4" i="2"/>
  <c r="BJ4" i="2"/>
  <c r="BJ3" i="2"/>
  <c r="BJ6" i="2"/>
  <c r="BG5" i="2"/>
  <c r="BG2" i="2"/>
  <c r="BG3" i="2"/>
  <c r="BF26" i="2"/>
  <c r="BG28" i="2"/>
  <c r="BI26" i="2"/>
  <c r="BI30" i="2"/>
  <c r="BH27" i="2"/>
  <c r="BF29" i="2"/>
  <c r="BJ29" i="2"/>
  <c r="BI29" i="2"/>
  <c r="BH26" i="2"/>
  <c r="BJ27" i="2"/>
  <c r="BF30" i="2"/>
  <c r="BJ26" i="2"/>
  <c r="BF28" i="2"/>
  <c r="BH29" i="2"/>
  <c r="BG26" i="2"/>
  <c r="BH28" i="2"/>
  <c r="BG27" i="2"/>
  <c r="BJ30" i="2"/>
  <c r="BG30" i="2"/>
  <c r="BG29" i="2"/>
  <c r="BH30" i="2"/>
  <c r="BI28" i="2"/>
  <c r="BI27" i="2"/>
  <c r="BJ28" i="2"/>
  <c r="BF27" i="2"/>
  <c r="BF8" i="2"/>
  <c r="BG10" i="2"/>
  <c r="BF11" i="2"/>
  <c r="BI8" i="2"/>
  <c r="BJ11" i="2"/>
  <c r="BH9" i="2"/>
  <c r="BI12" i="2"/>
  <c r="BI11" i="2"/>
  <c r="BG12" i="2"/>
  <c r="BF9" i="2"/>
  <c r="BF12" i="2"/>
  <c r="BJ8" i="2"/>
  <c r="BF10" i="2"/>
  <c r="BI10" i="2"/>
  <c r="BG9" i="2"/>
  <c r="BH10" i="2"/>
  <c r="BH12" i="2"/>
  <c r="BJ9" i="2"/>
  <c r="BI9" i="2"/>
  <c r="BJ10" i="2"/>
  <c r="BG8" i="2"/>
  <c r="BH8" i="2"/>
  <c r="BJ12" i="2"/>
  <c r="BH11" i="2"/>
  <c r="BG11" i="2"/>
  <c r="BF80" i="2"/>
  <c r="BH84" i="2"/>
  <c r="BG81" i="2"/>
  <c r="BH83" i="2"/>
  <c r="BG80" i="2"/>
  <c r="BF84" i="2"/>
  <c r="BJ80" i="2"/>
  <c r="BI84" i="2"/>
  <c r="BI83" i="2"/>
  <c r="BH80" i="2"/>
  <c r="BI82" i="2"/>
  <c r="BF83" i="2"/>
  <c r="BG83" i="2"/>
  <c r="BJ83" i="2"/>
  <c r="BJ82" i="2"/>
  <c r="BG82" i="2"/>
  <c r="BJ81" i="2"/>
  <c r="BH81" i="2"/>
  <c r="BH82" i="2"/>
  <c r="BG84" i="2"/>
  <c r="BF81" i="2"/>
  <c r="BI80" i="2"/>
  <c r="BJ84" i="2"/>
  <c r="BF82" i="2"/>
  <c r="BI81" i="2"/>
  <c r="BF104" i="2"/>
  <c r="BG106" i="2"/>
  <c r="BF107" i="2"/>
  <c r="BI104" i="2"/>
  <c r="BJ107" i="2"/>
  <c r="BH105" i="2"/>
  <c r="BI108" i="2"/>
  <c r="BI107" i="2"/>
  <c r="BH104" i="2"/>
  <c r="BJ105" i="2"/>
  <c r="BF108" i="2"/>
  <c r="BJ104" i="2"/>
  <c r="BJ106" i="2"/>
  <c r="BG108" i="2"/>
  <c r="BF105" i="2"/>
  <c r="BG107" i="2"/>
  <c r="BF106" i="2"/>
  <c r="BH107" i="2"/>
  <c r="BG104" i="2"/>
  <c r="BH106" i="2"/>
  <c r="BH108" i="2"/>
  <c r="BI105" i="2"/>
  <c r="BG105" i="2"/>
  <c r="BI106" i="2"/>
  <c r="BJ108" i="2"/>
  <c r="BF62" i="2"/>
  <c r="BI62" i="2"/>
  <c r="BG64" i="2"/>
  <c r="BJ65" i="2"/>
  <c r="BG63" i="2"/>
  <c r="BJ64" i="2"/>
  <c r="BH66" i="2"/>
  <c r="BH63" i="2"/>
  <c r="BF65" i="2"/>
  <c r="BI66" i="2"/>
  <c r="BI65" i="2"/>
  <c r="BH62" i="2"/>
  <c r="BF64" i="2"/>
  <c r="BJ63" i="2"/>
  <c r="BF66" i="2"/>
  <c r="BJ62" i="2"/>
  <c r="BG66" i="2"/>
  <c r="BF63" i="2"/>
  <c r="BG65" i="2"/>
  <c r="BH65" i="2"/>
  <c r="BG62" i="2"/>
  <c r="BH64" i="2"/>
  <c r="BI63" i="2"/>
  <c r="BI64" i="2"/>
  <c r="BJ66" i="2"/>
</calcChain>
</file>

<file path=xl/sharedStrings.xml><?xml version="1.0" encoding="utf-8"?>
<sst xmlns="http://schemas.openxmlformats.org/spreadsheetml/2006/main" count="76" uniqueCount="61">
  <si>
    <t>anno</t>
  </si>
  <si>
    <t>y</t>
  </si>
  <si>
    <t>x2</t>
  </si>
  <si>
    <t>x3</t>
  </si>
  <si>
    <t>x4</t>
  </si>
  <si>
    <t>x5</t>
  </si>
  <si>
    <t>y stimata testo</t>
  </si>
  <si>
    <t>y stimata algoritmo</t>
  </si>
  <si>
    <t>Xn</t>
  </si>
  <si>
    <t>n</t>
  </si>
  <si>
    <t>Dev_STD_C</t>
  </si>
  <si>
    <t>dof</t>
  </si>
  <si>
    <t>T_a/2,(n-p-1)</t>
  </si>
  <si>
    <t>SSE</t>
  </si>
  <si>
    <t>MSE</t>
  </si>
  <si>
    <t>X_Trasposta</t>
  </si>
  <si>
    <t>X'X</t>
  </si>
  <si>
    <t>X'X_INV</t>
  </si>
  <si>
    <t>MSE*x'</t>
  </si>
  <si>
    <t>x1</t>
  </si>
  <si>
    <t>MSE*x'*X'X_INV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</si>
  <si>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</si>
  <si>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</si>
  <si>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</si>
  <si>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</si>
  <si>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</si>
  <si>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</si>
  <si>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</si>
  <si>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</si>
  <si>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</si>
  <si>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</si>
  <si>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</si>
  <si>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</si>
  <si>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</si>
  <si>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</si>
  <si>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</si>
  <si>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</si>
  <si>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y32</t>
  </si>
  <si>
    <t>y31</t>
  </si>
  <si>
    <t>y30</t>
  </si>
  <si>
    <t>y29</t>
  </si>
  <si>
    <t>y28</t>
  </si>
  <si>
    <t>y27</t>
  </si>
  <si>
    <t>y26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</si>
  <si>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</si>
  <si>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</si>
  <si>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</si>
  <si>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</si>
  <si>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</si>
  <si>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</si>
  <si>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</si>
  <si>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</si>
  <si>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</si>
  <si>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x</t>
  </si>
  <si>
    <t>MSE*x'*X'X_INV*x</t>
  </si>
  <si>
    <t>RADQ_Term</t>
  </si>
  <si>
    <t>Epsilon</t>
  </si>
  <si>
    <t>y-e</t>
  </si>
  <si>
    <t>y+e</t>
  </si>
  <si>
    <t>alpha</t>
  </si>
  <si>
    <t>Correzione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</si>
</sst>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Confronto fra Y</a:t>
            </a:r>
            <a:r>
              <a:rPr lang="it-IT" baseline="0"/>
              <a:t> reale e Y stimate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Y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Foglio1!$A$2:$A$33</c:f>
              <c:numCache>
                <c:formatCode>General</c:formatCode>
                <c:ptCount val="3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</c:numCache>
            </c:numRef>
          </c:xVal>
          <c:yVal>
            <c:numRef>
              <c:f>Foglio1!$B$2:$B$33</c:f>
              <c:numCache>
                <c:formatCode>General</c:formatCode>
                <c:ptCount val="32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-2</c:v>
                </c:pt>
                <c:pt idx="4">
                  <c:v>2</c:v>
                </c:pt>
                <c:pt idx="5">
                  <c:v>3</c:v>
                </c:pt>
                <c:pt idx="6">
                  <c:v>-2</c:v>
                </c:pt>
                <c:pt idx="7">
                  <c:v>-2</c:v>
                </c:pt>
                <c:pt idx="8">
                  <c:v>-3</c:v>
                </c:pt>
                <c:pt idx="9">
                  <c:v>1</c:v>
                </c:pt>
                <c:pt idx="10">
                  <c:v>2</c:v>
                </c:pt>
                <c:pt idx="11">
                  <c:v>-1</c:v>
                </c:pt>
                <c:pt idx="12">
                  <c:v>-2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-2</c:v>
                </c:pt>
                <c:pt idx="28">
                  <c:v>2</c:v>
                </c:pt>
                <c:pt idx="29">
                  <c:v>2</c:v>
                </c:pt>
                <c:pt idx="30">
                  <c:v>-2</c:v>
                </c:pt>
                <c:pt idx="3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6C-4B71-AD80-02852F9A9C8F}"/>
            </c:ext>
          </c:extLst>
        </c:ser>
        <c:ser>
          <c:idx val="0"/>
          <c:order val="1"/>
          <c:tx>
            <c:v>Y stimata testo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Foglio1!$A$2:$A$33</c:f>
              <c:numCache>
                <c:formatCode>General</c:formatCode>
                <c:ptCount val="3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</c:numCache>
            </c:numRef>
          </c:xVal>
          <c:yVal>
            <c:numRef>
              <c:f>Foglio1!$H$2:$H$33</c:f>
              <c:numCache>
                <c:formatCode>General</c:formatCode>
                <c:ptCount val="32"/>
                <c:pt idx="0">
                  <c:v>-0.39488000000000412</c:v>
                </c:pt>
                <c:pt idx="1">
                  <c:v>-1.4248300000000036</c:v>
                </c:pt>
                <c:pt idx="2">
                  <c:v>-0.40112999999999843</c:v>
                </c:pt>
                <c:pt idx="3">
                  <c:v>-1.7814900000000016</c:v>
                </c:pt>
                <c:pt idx="4">
                  <c:v>1.0285499999999992</c:v>
                </c:pt>
                <c:pt idx="5">
                  <c:v>2.1973999999999982</c:v>
                </c:pt>
                <c:pt idx="6">
                  <c:v>-1.7139300000000013</c:v>
                </c:pt>
                <c:pt idx="7">
                  <c:v>-1.9613300000000073</c:v>
                </c:pt>
                <c:pt idx="8">
                  <c:v>-3.0078000000000031</c:v>
                </c:pt>
                <c:pt idx="9">
                  <c:v>1.1896699999999996</c:v>
                </c:pt>
                <c:pt idx="10">
                  <c:v>2.1090899999999948</c:v>
                </c:pt>
                <c:pt idx="11">
                  <c:v>0.16022999999999854</c:v>
                </c:pt>
                <c:pt idx="12">
                  <c:v>-1.2423500000000018</c:v>
                </c:pt>
                <c:pt idx="13">
                  <c:v>1.4066700000000019</c:v>
                </c:pt>
                <c:pt idx="14">
                  <c:v>-0.20123000000000246</c:v>
                </c:pt>
                <c:pt idx="15">
                  <c:v>2.337999999999596E-2</c:v>
                </c:pt>
                <c:pt idx="16">
                  <c:v>0.50733999999999924</c:v>
                </c:pt>
                <c:pt idx="17">
                  <c:v>-1.940290000000001</c:v>
                </c:pt>
                <c:pt idx="18">
                  <c:v>0.85151999999999717</c:v>
                </c:pt>
                <c:pt idx="19">
                  <c:v>2.3528999999999982</c:v>
                </c:pt>
                <c:pt idx="20">
                  <c:v>1.3146899999999988</c:v>
                </c:pt>
                <c:pt idx="21">
                  <c:v>3.397399999999994</c:v>
                </c:pt>
                <c:pt idx="22">
                  <c:v>1.7049999999997567E-2</c:v>
                </c:pt>
                <c:pt idx="23">
                  <c:v>3.1425999999999945</c:v>
                </c:pt>
                <c:pt idx="24">
                  <c:v>0.5388499999999965</c:v>
                </c:pt>
                <c:pt idx="25">
                  <c:v>3.7233199999999975</c:v>
                </c:pt>
                <c:pt idx="26">
                  <c:v>1.4630299999999998</c:v>
                </c:pt>
                <c:pt idx="27">
                  <c:v>-1.1374100000000027</c:v>
                </c:pt>
                <c:pt idx="28">
                  <c:v>2.0548699999999975</c:v>
                </c:pt>
                <c:pt idx="29">
                  <c:v>0.79225999999999885</c:v>
                </c:pt>
                <c:pt idx="30">
                  <c:v>-1.3919500000000014</c:v>
                </c:pt>
                <c:pt idx="31">
                  <c:v>1.0470100000000002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6C-4B71-AD80-02852F9A9C8F}"/>
            </c:ext>
          </c:extLst>
        </c:ser>
        <c:ser>
          <c:idx val="2"/>
          <c:order val="2"/>
          <c:tx>
            <c:v>Y stimata algo</c:v>
          </c:tx>
          <c:spPr>
            <a:ln w="127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Foglio1!$A$2:$A$33</c:f>
              <c:numCache>
                <c:formatCode>General</c:formatCode>
                <c:ptCount val="3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</c:numCache>
            </c:numRef>
          </c:xVal>
          <c:yVal>
            <c:numRef>
              <c:f>Foglio1!$I$2:$I$33</c:f>
              <c:numCache>
                <c:formatCode>General</c:formatCode>
                <c:ptCount val="32"/>
                <c:pt idx="0">
                  <c:v>-0.36826999999999899</c:v>
                </c:pt>
                <c:pt idx="1">
                  <c:v>-1.3981900000000032</c:v>
                </c:pt>
                <c:pt idx="2">
                  <c:v>-0.37424999999999642</c:v>
                </c:pt>
                <c:pt idx="3">
                  <c:v>-1.7550600000000003</c:v>
                </c:pt>
                <c:pt idx="4">
                  <c:v>1.0559400000000032</c:v>
                </c:pt>
                <c:pt idx="5">
                  <c:v>2.2247599999999998</c:v>
                </c:pt>
                <c:pt idx="6">
                  <c:v>-1.6872299999999996</c:v>
                </c:pt>
                <c:pt idx="7">
                  <c:v>-1.9346600000000045</c:v>
                </c:pt>
                <c:pt idx="8">
                  <c:v>-2.981069999999999</c:v>
                </c:pt>
                <c:pt idx="9">
                  <c:v>1.2168500000000009</c:v>
                </c:pt>
                <c:pt idx="10">
                  <c:v>2.1361499999999971</c:v>
                </c:pt>
                <c:pt idx="11">
                  <c:v>0.18738000000000099</c:v>
                </c:pt>
                <c:pt idx="12">
                  <c:v>-1.2157699999999991</c:v>
                </c:pt>
                <c:pt idx="13">
                  <c:v>1.4336100000000016</c:v>
                </c:pt>
                <c:pt idx="14">
                  <c:v>-0.17444000000000059</c:v>
                </c:pt>
                <c:pt idx="15">
                  <c:v>4.9959999999998672E-2</c:v>
                </c:pt>
                <c:pt idx="16">
                  <c:v>0.53397999999999968</c:v>
                </c:pt>
                <c:pt idx="17">
                  <c:v>-1.913529999999998</c:v>
                </c:pt>
                <c:pt idx="18">
                  <c:v>0.87845999999999691</c:v>
                </c:pt>
                <c:pt idx="19">
                  <c:v>2.3799300000000017</c:v>
                </c:pt>
                <c:pt idx="20">
                  <c:v>1.3415099999999995</c:v>
                </c:pt>
                <c:pt idx="21">
                  <c:v>3.4244599999999963</c:v>
                </c:pt>
                <c:pt idx="22">
                  <c:v>4.3720000000000425E-2</c:v>
                </c:pt>
                <c:pt idx="23">
                  <c:v>3.1701699999999953</c:v>
                </c:pt>
                <c:pt idx="24">
                  <c:v>0.56549000000000049</c:v>
                </c:pt>
                <c:pt idx="25">
                  <c:v>3.7509200000000043</c:v>
                </c:pt>
                <c:pt idx="26">
                  <c:v>1.490120000000001</c:v>
                </c:pt>
                <c:pt idx="27">
                  <c:v>-1.1106799999999986</c:v>
                </c:pt>
                <c:pt idx="28">
                  <c:v>2.081900000000001</c:v>
                </c:pt>
                <c:pt idx="29">
                  <c:v>0.81916999999999973</c:v>
                </c:pt>
                <c:pt idx="30">
                  <c:v>-1.3654599999999988</c:v>
                </c:pt>
                <c:pt idx="31">
                  <c:v>1.0738900000000022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86C-4B71-AD80-02852F9A9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529240"/>
        <c:axId val="395530224"/>
      </c:scatterChart>
      <c:valAx>
        <c:axId val="395529240"/>
        <c:scaling>
          <c:orientation val="minMax"/>
          <c:max val="55"/>
          <c:min val="2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Anno</a:t>
                </a:r>
              </a:p>
              <a:p>
                <a:pPr>
                  <a:defRPr/>
                </a:pP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" sourceLinked="0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5530224"/>
        <c:crosses val="autoZero"/>
        <c:crossBetween val="midCat"/>
        <c:majorUnit val="1"/>
      </c:valAx>
      <c:valAx>
        <c:axId val="395530224"/>
        <c:scaling>
          <c:orientation val="minMax"/>
          <c:max val="4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5529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Intervalli</a:t>
            </a:r>
            <a:r>
              <a:rPr lang="it-IT" baseline="0"/>
              <a:t> di confidenza per le Y con alpha = 0,1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Reale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Foglio1!$BN$2:$BN$33</c:f>
                <c:numCache>
                  <c:formatCode>General</c:formatCode>
                  <c:ptCount val="32"/>
                  <c:pt idx="0">
                    <c:v>0.48353429776108242</c:v>
                  </c:pt>
                  <c:pt idx="1">
                    <c:v>0.72139052758744093</c:v>
                  </c:pt>
                  <c:pt idx="2">
                    <c:v>0.53764012461629085</c:v>
                  </c:pt>
                  <c:pt idx="3">
                    <c:v>1.1432365362209054</c:v>
                  </c:pt>
                  <c:pt idx="4">
                    <c:v>0.94850208157405569</c:v>
                  </c:pt>
                  <c:pt idx="5">
                    <c:v>0.87015421214969901</c:v>
                  </c:pt>
                  <c:pt idx="6">
                    <c:v>0.94971584737236248</c:v>
                  </c:pt>
                  <c:pt idx="7">
                    <c:v>0.76655786636542733</c:v>
                  </c:pt>
                  <c:pt idx="8">
                    <c:v>1.2450128262538998</c:v>
                  </c:pt>
                  <c:pt idx="9">
                    <c:v>0.65816322647411052</c:v>
                  </c:pt>
                  <c:pt idx="10">
                    <c:v>0.55053488362850389</c:v>
                  </c:pt>
                  <c:pt idx="11">
                    <c:v>0.75256210082143049</c:v>
                  </c:pt>
                  <c:pt idx="12">
                    <c:v>0.59762332277603203</c:v>
                  </c:pt>
                  <c:pt idx="13">
                    <c:v>0.70944190409559249</c:v>
                  </c:pt>
                  <c:pt idx="14">
                    <c:v>0.77310138441759535</c:v>
                  </c:pt>
                  <c:pt idx="15">
                    <c:v>0.72674505709032389</c:v>
                  </c:pt>
                  <c:pt idx="16">
                    <c:v>0.6721734285232609</c:v>
                  </c:pt>
                  <c:pt idx="17">
                    <c:v>0.9042378806586282</c:v>
                  </c:pt>
                  <c:pt idx="18">
                    <c:v>0.54185894891387043</c:v>
                  </c:pt>
                  <c:pt idx="19">
                    <c:v>0.57640944905854341</c:v>
                  </c:pt>
                  <c:pt idx="20">
                    <c:v>0.54071864906251876</c:v>
                  </c:pt>
                  <c:pt idx="21">
                    <c:v>0.84095088565814935</c:v>
                  </c:pt>
                  <c:pt idx="22">
                    <c:v>0.67503723544184058</c:v>
                  </c:pt>
                  <c:pt idx="23">
                    <c:v>1.019070456144169</c:v>
                  </c:pt>
                  <c:pt idx="24">
                    <c:v>0.59479478947136832</c:v>
                  </c:pt>
                  <c:pt idx="25">
                    <c:v>0.89858505639266473</c:v>
                  </c:pt>
                  <c:pt idx="26">
                    <c:v>0.45833648964559909</c:v>
                  </c:pt>
                  <c:pt idx="27">
                    <c:v>0.49882903825433755</c:v>
                  </c:pt>
                  <c:pt idx="28">
                    <c:v>0.52859460092679023</c:v>
                  </c:pt>
                  <c:pt idx="29">
                    <c:v>0.38394540342376582</c:v>
                  </c:pt>
                  <c:pt idx="30">
                    <c:v>0.85709486642565025</c:v>
                  </c:pt>
                  <c:pt idx="31">
                    <c:v>0.55194260350670321</c:v>
                  </c:pt>
                </c:numCache>
              </c:numRef>
            </c:plus>
            <c:minus>
              <c:numRef>
                <c:f>Foglio1!$BN$2:$BN$33</c:f>
                <c:numCache>
                  <c:formatCode>General</c:formatCode>
                  <c:ptCount val="32"/>
                  <c:pt idx="0">
                    <c:v>0.48353429776108242</c:v>
                  </c:pt>
                  <c:pt idx="1">
                    <c:v>0.72139052758744093</c:v>
                  </c:pt>
                  <c:pt idx="2">
                    <c:v>0.53764012461629085</c:v>
                  </c:pt>
                  <c:pt idx="3">
                    <c:v>1.1432365362209054</c:v>
                  </c:pt>
                  <c:pt idx="4">
                    <c:v>0.94850208157405569</c:v>
                  </c:pt>
                  <c:pt idx="5">
                    <c:v>0.87015421214969901</c:v>
                  </c:pt>
                  <c:pt idx="6">
                    <c:v>0.94971584737236248</c:v>
                  </c:pt>
                  <c:pt idx="7">
                    <c:v>0.76655786636542733</c:v>
                  </c:pt>
                  <c:pt idx="8">
                    <c:v>1.2450128262538998</c:v>
                  </c:pt>
                  <c:pt idx="9">
                    <c:v>0.65816322647411052</c:v>
                  </c:pt>
                  <c:pt idx="10">
                    <c:v>0.55053488362850389</c:v>
                  </c:pt>
                  <c:pt idx="11">
                    <c:v>0.75256210082143049</c:v>
                  </c:pt>
                  <c:pt idx="12">
                    <c:v>0.59762332277603203</c:v>
                  </c:pt>
                  <c:pt idx="13">
                    <c:v>0.70944190409559249</c:v>
                  </c:pt>
                  <c:pt idx="14">
                    <c:v>0.77310138441759535</c:v>
                  </c:pt>
                  <c:pt idx="15">
                    <c:v>0.72674505709032389</c:v>
                  </c:pt>
                  <c:pt idx="16">
                    <c:v>0.6721734285232609</c:v>
                  </c:pt>
                  <c:pt idx="17">
                    <c:v>0.9042378806586282</c:v>
                  </c:pt>
                  <c:pt idx="18">
                    <c:v>0.54185894891387043</c:v>
                  </c:pt>
                  <c:pt idx="19">
                    <c:v>0.57640944905854341</c:v>
                  </c:pt>
                  <c:pt idx="20">
                    <c:v>0.54071864906251876</c:v>
                  </c:pt>
                  <c:pt idx="21">
                    <c:v>0.84095088565814935</c:v>
                  </c:pt>
                  <c:pt idx="22">
                    <c:v>0.67503723544184058</c:v>
                  </c:pt>
                  <c:pt idx="23">
                    <c:v>1.019070456144169</c:v>
                  </c:pt>
                  <c:pt idx="24">
                    <c:v>0.59479478947136832</c:v>
                  </c:pt>
                  <c:pt idx="25">
                    <c:v>0.89858505639266473</c:v>
                  </c:pt>
                  <c:pt idx="26">
                    <c:v>0.45833648964559909</c:v>
                  </c:pt>
                  <c:pt idx="27">
                    <c:v>0.49882903825433755</c:v>
                  </c:pt>
                  <c:pt idx="28">
                    <c:v>0.52859460092679023</c:v>
                  </c:pt>
                  <c:pt idx="29">
                    <c:v>0.38394540342376582</c:v>
                  </c:pt>
                  <c:pt idx="30">
                    <c:v>0.85709486642565025</c:v>
                  </c:pt>
                  <c:pt idx="31">
                    <c:v>0.55194260350670321</c:v>
                  </c:pt>
                </c:numCache>
              </c:numRef>
            </c:minus>
            <c:spPr>
              <a:noFill/>
              <a:ln w="9525" cap="rnd" cmpd="sng" algn="ctr">
                <a:solidFill>
                  <a:srgbClr val="C00000"/>
                </a:solidFill>
                <a:round/>
                <a:headEnd type="none" w="sm" len="sm"/>
                <a:tailEnd type="none" w="sm" len="sm"/>
              </a:ln>
              <a:effectLst>
                <a:glow rad="12700">
                  <a:schemeClr val="tx1">
                    <a:alpha val="90000"/>
                  </a:schemeClr>
                </a:glow>
                <a:outerShdw blurRad="50800" dist="50800" dir="5400000" algn="ctr" rotWithShape="0">
                  <a:srgbClr val="000000"/>
                </a:outerShdw>
              </a:effectLst>
            </c:spPr>
          </c:errBars>
          <c:xVal>
            <c:numRef>
              <c:f>Foglio1!$A$2:$A$33</c:f>
              <c:numCache>
                <c:formatCode>General</c:formatCode>
                <c:ptCount val="3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</c:numCache>
            </c:numRef>
          </c:xVal>
          <c:yVal>
            <c:numRef>
              <c:f>Foglio1!$B$2:$B$33</c:f>
              <c:numCache>
                <c:formatCode>General</c:formatCode>
                <c:ptCount val="32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-2</c:v>
                </c:pt>
                <c:pt idx="4">
                  <c:v>2</c:v>
                </c:pt>
                <c:pt idx="5">
                  <c:v>3</c:v>
                </c:pt>
                <c:pt idx="6">
                  <c:v>-2</c:v>
                </c:pt>
                <c:pt idx="7">
                  <c:v>-2</c:v>
                </c:pt>
                <c:pt idx="8">
                  <c:v>-3</c:v>
                </c:pt>
                <c:pt idx="9">
                  <c:v>1</c:v>
                </c:pt>
                <c:pt idx="10">
                  <c:v>2</c:v>
                </c:pt>
                <c:pt idx="11">
                  <c:v>-1</c:v>
                </c:pt>
                <c:pt idx="12">
                  <c:v>-2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-2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0</c:v>
                </c:pt>
                <c:pt idx="23">
                  <c:v>3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-2</c:v>
                </c:pt>
                <c:pt idx="28">
                  <c:v>2</c:v>
                </c:pt>
                <c:pt idx="29">
                  <c:v>2</c:v>
                </c:pt>
                <c:pt idx="30">
                  <c:v>-2</c:v>
                </c:pt>
                <c:pt idx="3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F-47F1-8349-C4F4F676A399}"/>
            </c:ext>
          </c:extLst>
        </c:ser>
        <c:ser>
          <c:idx val="1"/>
          <c:order val="1"/>
          <c:tx>
            <c:v>Y stimata algo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Foglio1!$A$2:$A$33</c:f>
              <c:numCache>
                <c:formatCode>General</c:formatCode>
                <c:ptCount val="32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</c:numCache>
            </c:numRef>
          </c:xVal>
          <c:yVal>
            <c:numRef>
              <c:f>Foglio1!$I$2:$I$33</c:f>
              <c:numCache>
                <c:formatCode>General</c:formatCode>
                <c:ptCount val="32"/>
                <c:pt idx="0">
                  <c:v>-0.36826999999999899</c:v>
                </c:pt>
                <c:pt idx="1">
                  <c:v>-1.3981900000000032</c:v>
                </c:pt>
                <c:pt idx="2">
                  <c:v>-0.37424999999999642</c:v>
                </c:pt>
                <c:pt idx="3">
                  <c:v>-1.7550600000000003</c:v>
                </c:pt>
                <c:pt idx="4">
                  <c:v>1.0559400000000032</c:v>
                </c:pt>
                <c:pt idx="5">
                  <c:v>2.2247599999999998</c:v>
                </c:pt>
                <c:pt idx="6">
                  <c:v>-1.6872299999999996</c:v>
                </c:pt>
                <c:pt idx="7">
                  <c:v>-1.9346600000000045</c:v>
                </c:pt>
                <c:pt idx="8">
                  <c:v>-2.981069999999999</c:v>
                </c:pt>
                <c:pt idx="9">
                  <c:v>1.2168500000000009</c:v>
                </c:pt>
                <c:pt idx="10">
                  <c:v>2.1361499999999971</c:v>
                </c:pt>
                <c:pt idx="11">
                  <c:v>0.18738000000000099</c:v>
                </c:pt>
                <c:pt idx="12">
                  <c:v>-1.2157699999999991</c:v>
                </c:pt>
                <c:pt idx="13">
                  <c:v>1.4336100000000016</c:v>
                </c:pt>
                <c:pt idx="14">
                  <c:v>-0.17444000000000059</c:v>
                </c:pt>
                <c:pt idx="15">
                  <c:v>4.9959999999998672E-2</c:v>
                </c:pt>
                <c:pt idx="16">
                  <c:v>0.53397999999999968</c:v>
                </c:pt>
                <c:pt idx="17">
                  <c:v>-1.913529999999998</c:v>
                </c:pt>
                <c:pt idx="18">
                  <c:v>0.87845999999999691</c:v>
                </c:pt>
                <c:pt idx="19">
                  <c:v>2.3799300000000017</c:v>
                </c:pt>
                <c:pt idx="20">
                  <c:v>1.3415099999999995</c:v>
                </c:pt>
                <c:pt idx="21">
                  <c:v>3.4244599999999963</c:v>
                </c:pt>
                <c:pt idx="22">
                  <c:v>4.3720000000000425E-2</c:v>
                </c:pt>
                <c:pt idx="23">
                  <c:v>3.1701699999999953</c:v>
                </c:pt>
                <c:pt idx="24">
                  <c:v>0.56549000000000049</c:v>
                </c:pt>
                <c:pt idx="25">
                  <c:v>3.7509200000000043</c:v>
                </c:pt>
                <c:pt idx="26">
                  <c:v>1.490120000000001</c:v>
                </c:pt>
                <c:pt idx="27">
                  <c:v>-1.1106799999999986</c:v>
                </c:pt>
                <c:pt idx="28">
                  <c:v>2.081900000000001</c:v>
                </c:pt>
                <c:pt idx="29">
                  <c:v>0.81916999999999973</c:v>
                </c:pt>
                <c:pt idx="30">
                  <c:v>-1.3654599999999988</c:v>
                </c:pt>
                <c:pt idx="31">
                  <c:v>1.0738900000000022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5F-47F1-8349-C4F4F676A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639280"/>
        <c:axId val="380639608"/>
      </c:scatterChart>
      <c:valAx>
        <c:axId val="380639280"/>
        <c:scaling>
          <c:orientation val="minMax"/>
          <c:max val="56"/>
          <c:min val="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Anno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0639608"/>
        <c:crosses val="autoZero"/>
        <c:crossBetween val="midCat"/>
        <c:majorUnit val="1"/>
        <c:minorUnit val="1"/>
      </c:valAx>
      <c:valAx>
        <c:axId val="380639608"/>
        <c:scaling>
          <c:orientation val="minMax"/>
          <c:max val="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0639280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304799</xdr:colOff>
      <xdr:row>39</xdr:row>
      <xdr:rowOff>90487</xdr:rowOff>
    </xdr:from>
    <xdr:to>
      <xdr:col>10</xdr:col>
      <xdr:colOff>304799</xdr:colOff>
      <xdr:row>56</xdr:row>
      <xdr:rowOff>28575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DFC14AC-8A63-4000-83ED-763F9DE16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504825</xdr:colOff>
      <xdr:row>59</xdr:row>
      <xdr:rowOff>85725</xdr:rowOff>
    </xdr:from>
    <xdr:to>
      <xdr:col>15</xdr:col>
      <xdr:colOff>228601</xdr:colOff>
      <xdr:row>83</xdr:row>
      <xdr:rowOff>104775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BAB2700-8342-4279-AE6C-6B0777289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B994-B491-4039-8981-B22A370A38E4}">
  <dimension ref="A1:BQ200"/>
  <sheetViews>
    <sheetView tabSelected="1" zoomScaleNormal="100" workbookViewId="0">
      <selection activeCell="K5" sqref="K5"/>
    </sheetView>
  </sheetViews>
  <sheetFormatPr defaultRowHeight="15"/>
  <cols>
    <col min="8" max="8" width="19" customWidth="1"/>
    <col min="9" max="9" width="20" customWidth="1"/>
    <col min="10" max="10" width="17.28515625" customWidth="1"/>
    <col min="11" max="11" width="16.42578125" customWidth="1"/>
    <col min="12" max="12" width="14.7109375" customWidth="1"/>
    <col min="13" max="13" width="13.28515625" bestFit="1" customWidth="1"/>
    <col min="14" max="14" width="12.85546875" bestFit="1" customWidth="1"/>
    <col min="15" max="15" width="12.42578125" bestFit="1" customWidth="1"/>
    <col min="16" max="16" width="9.7109375" bestFit="1" customWidth="1"/>
    <col min="17" max="17" width="10.85546875" customWidth="1"/>
    <col min="18" max="20" width="9.7109375" bestFit="1" customWidth="1"/>
    <col min="21" max="21" width="10" bestFit="1" customWidth="1"/>
    <col min="22" max="22" width="12.42578125" bestFit="1" customWidth="1"/>
    <col min="23" max="23" width="13.140625" bestFit="1" customWidth="1"/>
    <col min="24" max="24" width="12.7109375" bestFit="1" customWidth="1"/>
    <col min="25" max="25" width="12" bestFit="1" customWidth="1"/>
    <col min="26" max="42" width="9.7109375" bestFit="1" customWidth="1"/>
    <col min="52" max="52" width="9.5703125" bestFit="1" customWidth="1"/>
    <col min="53" max="53" width="12.85546875" bestFit="1" customWidth="1"/>
    <col min="54" max="54" width="12.7109375" bestFit="1" customWidth="1"/>
    <col min="55" max="55" width="9.5703125" bestFit="1" customWidth="1"/>
    <col min="56" max="56" width="13" bestFit="1" customWidth="1"/>
    <col min="58" max="62" width="9.7109375" bestFit="1" customWidth="1"/>
    <col min="64" max="64" width="12.7109375" customWidth="1"/>
  </cols>
  <sheetData>
    <row r="1" spans="1:69" s="2" customFormat="1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2" t="s">
        <v>60</v>
      </c>
      <c r="L1" s="2" t="s">
        <v>12</v>
      </c>
      <c r="M1" s="2" t="s">
        <v>9</v>
      </c>
      <c r="N1" s="2" t="s">
        <v>59</v>
      </c>
      <c r="O1" s="2" t="s">
        <v>11</v>
      </c>
      <c r="P1" s="2" t="s">
        <v>8</v>
      </c>
      <c r="Q1" s="2" t="s">
        <v>10</v>
      </c>
      <c r="AR1" s="3" t="s">
        <v>18</v>
      </c>
      <c r="AS1" s="2" t="s">
        <v>19</v>
      </c>
      <c r="AT1" s="2" t="s">
        <v>2</v>
      </c>
      <c r="AU1" s="2" t="s">
        <v>3</v>
      </c>
      <c r="AV1" s="2" t="s">
        <v>4</v>
      </c>
      <c r="AW1" s="2" t="s">
        <v>5</v>
      </c>
      <c r="AY1" s="3" t="s">
        <v>20</v>
      </c>
      <c r="BF1" s="3" t="s">
        <v>54</v>
      </c>
      <c r="BL1" s="2" t="s">
        <v>55</v>
      </c>
      <c r="BN1" s="2" t="s">
        <v>56</v>
      </c>
      <c r="BP1" s="2" t="s">
        <v>57</v>
      </c>
      <c r="BQ1" s="2" t="s">
        <v>58</v>
      </c>
    </row>
    <row r="2" spans="1:69">
      <c r="A2">
        <v>24</v>
      </c>
      <c r="B2" s="1">
        <v>1</v>
      </c>
      <c r="C2" s="1">
        <v>1</v>
      </c>
      <c r="D2" s="1">
        <v>3064</v>
      </c>
      <c r="E2" s="1">
        <v>1201</v>
      </c>
      <c r="F2" s="1">
        <v>10</v>
      </c>
      <c r="G2" s="1">
        <v>361</v>
      </c>
      <c r="H2">
        <f t="shared" ref="H2:H33" si="0">(0.00767 * D2) + (0.00441 * E2) - (0.0237 * F2) - (0.00597 * G2) - 26.8</f>
        <v>-0.39488000000000412</v>
      </c>
      <c r="I2">
        <f t="shared" ref="I2:I33" si="1">(0.00767 * D2) + (0.00441 * E2) - (0.02367 * F2) - (0.00597 * G2) - 26.77369</f>
        <v>-0.36826999999999899</v>
      </c>
      <c r="K2">
        <f>2*(1-(N2/2))</f>
        <v>1.9</v>
      </c>
      <c r="L2">
        <f>1-(TINV(K2,O2))</f>
        <v>2.6955187825458644</v>
      </c>
      <c r="M2">
        <v>32</v>
      </c>
      <c r="N2">
        <f>0.1</f>
        <v>0.1</v>
      </c>
      <c r="O2">
        <f>M2-0-1</f>
        <v>31</v>
      </c>
      <c r="P2">
        <f>SUM(B2:B33)/O2</f>
        <v>0.45161290322580644</v>
      </c>
      <c r="Q2">
        <f>_xlfn.STDEV.S(B2:B33)</f>
        <v>1.8305208143074754</v>
      </c>
      <c r="AS2">
        <f>C2*$M$5</f>
        <v>0.42700588032258063</v>
      </c>
      <c r="AT2">
        <f>D2*$M$5</f>
        <v>1308.346017308387</v>
      </c>
      <c r="AU2">
        <f>E2*$M$5</f>
        <v>512.83406226741931</v>
      </c>
      <c r="AV2">
        <f>F2*$M$5</f>
        <v>4.2700588032258064</v>
      </c>
      <c r="AW2">
        <f>G2*$M$5</f>
        <v>154.14912279645162</v>
      </c>
      <c r="AY2" s="3" t="s">
        <v>21</v>
      </c>
      <c r="AZ2">
        <f t="array" ref="AZ2:BD6">MMULT(AS2:AW2,$U$22:$Y$26)</f>
        <v>-5.2800430236260798E-2</v>
      </c>
      <c r="BA2">
        <v>3.0528260344570429E-5</v>
      </c>
      <c r="BB2">
        <v>1.9345307315046253E-5</v>
      </c>
      <c r="BC2">
        <v>-2.0075360069571201E-3</v>
      </c>
      <c r="BD2">
        <v>-4.3960799265908455E-5</v>
      </c>
      <c r="BF2">
        <f t="array" ref="BF2:BJ6">MMULT(AZ2:BD6,D42:D46)</f>
        <v>2.80266649403094E-2</v>
      </c>
      <c r="BG2">
        <v>2.80266649403094E-2</v>
      </c>
      <c r="BH2">
        <v>2.80266649403094E-2</v>
      </c>
      <c r="BI2">
        <v>2.80266649403094E-2</v>
      </c>
      <c r="BJ2">
        <v>2.80266649403094E-2</v>
      </c>
      <c r="BL2">
        <f>SQRT(0.0321788)</f>
        <v>0.17938450323258137</v>
      </c>
      <c r="BN2">
        <f>$L$2*BL2</f>
        <v>0.48353429776108242</v>
      </c>
      <c r="BP2">
        <f>B2-BN2</f>
        <v>0.51646570223891763</v>
      </c>
      <c r="BQ2">
        <f>B2+BN2</f>
        <v>1.4835342977610824</v>
      </c>
    </row>
    <row r="3" spans="1:69">
      <c r="A3">
        <f t="shared" ref="A3:A33" si="2">A2+1</f>
        <v>25</v>
      </c>
      <c r="B3">
        <v>-1</v>
      </c>
      <c r="C3" s="1">
        <v>1</v>
      </c>
      <c r="D3" s="1">
        <v>3000</v>
      </c>
      <c r="E3" s="1">
        <v>1053</v>
      </c>
      <c r="F3">
        <v>11</v>
      </c>
      <c r="G3">
        <v>338</v>
      </c>
      <c r="H3">
        <f t="shared" si="0"/>
        <v>-1.4248300000000036</v>
      </c>
      <c r="I3">
        <f t="shared" si="1"/>
        <v>-1.3981900000000032</v>
      </c>
      <c r="AS3">
        <f t="shared" ref="AS3:AS13" si="3">C3*$M$5</f>
        <v>0.42700588032258063</v>
      </c>
      <c r="AT3">
        <f t="shared" ref="AT3:AT13" si="4">D3*$M$5</f>
        <v>1281.017640967742</v>
      </c>
      <c r="AU3">
        <f t="shared" ref="AU3:AU13" si="5">E3*$M$5</f>
        <v>449.63719197967743</v>
      </c>
      <c r="AV3">
        <f t="shared" ref="AV3:AV13" si="6">F3*$M$5</f>
        <v>4.6970646835483869</v>
      </c>
      <c r="AW3">
        <f t="shared" ref="AW3:AW13" si="7">G3*$M$5</f>
        <v>144.32798754903226</v>
      </c>
      <c r="AZ3">
        <v>-5.2800430236260798E-2</v>
      </c>
      <c r="BA3">
        <v>3.0528260344570429E-5</v>
      </c>
      <c r="BB3">
        <v>1.9345307315046253E-5</v>
      </c>
      <c r="BC3">
        <v>-2.0075360069571201E-3</v>
      </c>
      <c r="BD3">
        <v>-4.3960799265908455E-5</v>
      </c>
      <c r="BF3">
        <v>2.80266649403094E-2</v>
      </c>
      <c r="BG3">
        <v>2.80266649403094E-2</v>
      </c>
      <c r="BH3">
        <v>2.80266649403094E-2</v>
      </c>
      <c r="BI3">
        <v>2.80266649403094E-2</v>
      </c>
      <c r="BJ3">
        <v>2.80266649403094E-2</v>
      </c>
      <c r="BL3">
        <f>SQRT(0.0716236)</f>
        <v>0.26762585824243518</v>
      </c>
      <c r="BN3">
        <f t="shared" ref="BN3:BN33" si="8">$L$2*BL3</f>
        <v>0.72139052758744093</v>
      </c>
      <c r="BP3">
        <f>B3-BN3</f>
        <v>-1.7213905275874408</v>
      </c>
      <c r="BQ3">
        <f t="shared" ref="BQ3:BQ33" si="9">B3+BN3</f>
        <v>-0.27860947241255907</v>
      </c>
    </row>
    <row r="4" spans="1:69">
      <c r="A4">
        <f t="shared" si="2"/>
        <v>26</v>
      </c>
      <c r="B4">
        <v>1</v>
      </c>
      <c r="C4" s="1">
        <v>1</v>
      </c>
      <c r="D4" s="1">
        <v>3155</v>
      </c>
      <c r="E4" s="1">
        <v>1133</v>
      </c>
      <c r="F4">
        <v>19</v>
      </c>
      <c r="G4">
        <v>393</v>
      </c>
      <c r="H4">
        <f t="shared" si="0"/>
        <v>-0.40112999999999843</v>
      </c>
      <c r="I4">
        <f t="shared" si="1"/>
        <v>-0.37424999999999642</v>
      </c>
      <c r="L4" s="3" t="s">
        <v>13</v>
      </c>
      <c r="M4" s="3" t="s">
        <v>14</v>
      </c>
      <c r="AS4">
        <f t="shared" si="3"/>
        <v>0.42700588032258063</v>
      </c>
      <c r="AT4">
        <f t="shared" si="4"/>
        <v>1347.203552417742</v>
      </c>
      <c r="AU4">
        <f t="shared" si="5"/>
        <v>483.79766240548383</v>
      </c>
      <c r="AV4">
        <f t="shared" si="6"/>
        <v>8.1131117261290324</v>
      </c>
      <c r="AW4">
        <f t="shared" si="7"/>
        <v>167.8133109667742</v>
      </c>
      <c r="AZ4">
        <v>-5.2800430236260798E-2</v>
      </c>
      <c r="BA4">
        <v>3.0528260344570429E-5</v>
      </c>
      <c r="BB4">
        <v>1.9345307315046253E-5</v>
      </c>
      <c r="BC4">
        <v>-2.0075360069571201E-3</v>
      </c>
      <c r="BD4">
        <v>-4.3960799265908455E-5</v>
      </c>
      <c r="BF4">
        <v>2.80266649403094E-2</v>
      </c>
      <c r="BG4">
        <v>2.80266649403094E-2</v>
      </c>
      <c r="BH4">
        <v>2.80266649403094E-2</v>
      </c>
      <c r="BI4">
        <v>2.80266649403094E-2</v>
      </c>
      <c r="BJ4">
        <v>2.80266649403094E-2</v>
      </c>
      <c r="BL4">
        <f>SQRT(0.0397831)</f>
        <v>0.19945701291255719</v>
      </c>
      <c r="BN4">
        <f t="shared" si="8"/>
        <v>0.53764012461629085</v>
      </c>
      <c r="BP4">
        <f t="shared" ref="BP4:BP33" si="10">B4-BN4</f>
        <v>0.46235987538370915</v>
      </c>
      <c r="BQ4">
        <f t="shared" si="9"/>
        <v>1.5376401246162907</v>
      </c>
    </row>
    <row r="5" spans="1:69">
      <c r="A5">
        <f t="shared" si="2"/>
        <v>27</v>
      </c>
      <c r="B5">
        <v>-2</v>
      </c>
      <c r="C5" s="1">
        <v>1</v>
      </c>
      <c r="D5" s="1">
        <v>3080</v>
      </c>
      <c r="E5" s="1">
        <v>970</v>
      </c>
      <c r="F5">
        <v>4</v>
      </c>
      <c r="G5">
        <v>467</v>
      </c>
      <c r="H5">
        <f t="shared" si="0"/>
        <v>-1.7814900000000016</v>
      </c>
      <c r="I5">
        <f t="shared" si="1"/>
        <v>-1.7550600000000003</v>
      </c>
      <c r="L5">
        <f>13.23718229</f>
        <v>13.23718229</v>
      </c>
      <c r="M5">
        <f>L5/O2</f>
        <v>0.42700588032258063</v>
      </c>
      <c r="AS5">
        <f t="shared" si="3"/>
        <v>0.42700588032258063</v>
      </c>
      <c r="AT5">
        <f t="shared" si="4"/>
        <v>1315.1781113935483</v>
      </c>
      <c r="AU5">
        <f t="shared" si="5"/>
        <v>414.19570391290324</v>
      </c>
      <c r="AV5">
        <f t="shared" si="6"/>
        <v>1.7080235212903225</v>
      </c>
      <c r="AW5">
        <f t="shared" si="7"/>
        <v>199.41174611064517</v>
      </c>
      <c r="AZ5">
        <v>-5.2800430236260798E-2</v>
      </c>
      <c r="BA5">
        <v>3.0528260344570429E-5</v>
      </c>
      <c r="BB5">
        <v>1.9345307315046253E-5</v>
      </c>
      <c r="BC5">
        <v>-2.0075360069571201E-3</v>
      </c>
      <c r="BD5">
        <v>-4.3960799265908455E-5</v>
      </c>
      <c r="BF5">
        <v>2.80266649403094E-2</v>
      </c>
      <c r="BG5">
        <v>2.80266649403094E-2</v>
      </c>
      <c r="BH5">
        <v>2.80266649403094E-2</v>
      </c>
      <c r="BI5">
        <v>2.80266649403094E-2</v>
      </c>
      <c r="BJ5">
        <v>2.80266649403094E-2</v>
      </c>
      <c r="BL5">
        <f>SQRT(0.1798819)</f>
        <v>0.42412486368992802</v>
      </c>
      <c r="BN5">
        <f t="shared" si="8"/>
        <v>1.1432365362209054</v>
      </c>
      <c r="BP5">
        <f t="shared" si="10"/>
        <v>-3.1432365362209054</v>
      </c>
      <c r="BQ5">
        <f t="shared" si="9"/>
        <v>-0.85676346377909463</v>
      </c>
    </row>
    <row r="6" spans="1:69">
      <c r="A6">
        <f t="shared" si="2"/>
        <v>28</v>
      </c>
      <c r="B6">
        <v>2</v>
      </c>
      <c r="C6" s="1">
        <v>1</v>
      </c>
      <c r="D6" s="1">
        <v>3245</v>
      </c>
      <c r="E6" s="1">
        <v>1258</v>
      </c>
      <c r="F6">
        <v>36</v>
      </c>
      <c r="G6">
        <v>294</v>
      </c>
      <c r="H6">
        <f t="shared" si="0"/>
        <v>1.0285499999999992</v>
      </c>
      <c r="I6">
        <f t="shared" si="1"/>
        <v>1.0559400000000032</v>
      </c>
      <c r="AS6">
        <f t="shared" si="3"/>
        <v>0.42700588032258063</v>
      </c>
      <c r="AT6">
        <f t="shared" si="4"/>
        <v>1385.6340816467741</v>
      </c>
      <c r="AU6">
        <f t="shared" si="5"/>
        <v>537.17339744580647</v>
      </c>
      <c r="AV6">
        <f t="shared" si="6"/>
        <v>15.372211691612902</v>
      </c>
      <c r="AW6">
        <f t="shared" si="7"/>
        <v>125.53972881483871</v>
      </c>
      <c r="AZ6">
        <v>-5.2800430236260798E-2</v>
      </c>
      <c r="BA6">
        <v>3.0528260344570429E-5</v>
      </c>
      <c r="BB6">
        <v>1.9345307315046253E-5</v>
      </c>
      <c r="BC6">
        <v>-2.0075360069571201E-3</v>
      </c>
      <c r="BD6">
        <v>-4.3960799265908455E-5</v>
      </c>
      <c r="BF6">
        <v>2.80266649403094E-2</v>
      </c>
      <c r="BG6">
        <v>2.80266649403094E-2</v>
      </c>
      <c r="BH6">
        <v>2.80266649403094E-2</v>
      </c>
      <c r="BI6">
        <v>2.80266649403094E-2</v>
      </c>
      <c r="BJ6">
        <v>2.80266649403094E-2</v>
      </c>
      <c r="BL6">
        <f>SQRT(0.1238203)</f>
        <v>0.35188108786918343</v>
      </c>
      <c r="BN6">
        <f t="shared" si="8"/>
        <v>0.94850208157405569</v>
      </c>
      <c r="BP6">
        <f t="shared" si="10"/>
        <v>1.0514979184259443</v>
      </c>
      <c r="BQ6">
        <f t="shared" si="9"/>
        <v>2.9485020815740555</v>
      </c>
    </row>
    <row r="7" spans="1:69">
      <c r="A7">
        <f t="shared" si="2"/>
        <v>29</v>
      </c>
      <c r="B7">
        <v>3</v>
      </c>
      <c r="C7" s="1">
        <v>1</v>
      </c>
      <c r="D7" s="1">
        <v>3267</v>
      </c>
      <c r="E7" s="1">
        <v>1386</v>
      </c>
      <c r="F7">
        <v>35</v>
      </c>
      <c r="G7">
        <v>225</v>
      </c>
      <c r="H7">
        <f t="shared" si="0"/>
        <v>2.1973999999999982</v>
      </c>
      <c r="I7">
        <f t="shared" si="1"/>
        <v>2.2247599999999998</v>
      </c>
      <c r="K7" s="3" t="s">
        <v>15</v>
      </c>
      <c r="AS7">
        <f t="shared" si="3"/>
        <v>0.42700588032258063</v>
      </c>
      <c r="AT7">
        <f t="shared" si="4"/>
        <v>1395.028211013871</v>
      </c>
      <c r="AU7">
        <f t="shared" si="5"/>
        <v>591.83015012709677</v>
      </c>
      <c r="AV7">
        <f t="shared" si="6"/>
        <v>14.945205811290322</v>
      </c>
      <c r="AW7">
        <f t="shared" si="7"/>
        <v>96.076323072580649</v>
      </c>
      <c r="BL7">
        <f>SQRT(0.1042096)</f>
        <v>0.3228151173659623</v>
      </c>
      <c r="BN7">
        <f t="shared" si="8"/>
        <v>0.87015421214969901</v>
      </c>
      <c r="BP7">
        <f t="shared" si="10"/>
        <v>2.129845787850301</v>
      </c>
      <c r="BQ7">
        <f t="shared" si="9"/>
        <v>3.870154212149699</v>
      </c>
    </row>
    <row r="8" spans="1:69" s="4" customFormat="1">
      <c r="A8" s="4">
        <f t="shared" si="2"/>
        <v>30</v>
      </c>
      <c r="B8" s="4">
        <v>-2</v>
      </c>
      <c r="C8" s="1">
        <v>1</v>
      </c>
      <c r="D8" s="1">
        <v>3080</v>
      </c>
      <c r="E8" s="1">
        <v>966</v>
      </c>
      <c r="F8" s="4">
        <v>13</v>
      </c>
      <c r="G8" s="4">
        <v>417</v>
      </c>
      <c r="H8" s="4">
        <f t="shared" si="0"/>
        <v>-1.7139300000000013</v>
      </c>
      <c r="I8" s="4">
        <f t="shared" si="1"/>
        <v>-1.6872299999999996</v>
      </c>
      <c r="J8"/>
      <c r="K8" s="3" t="s">
        <v>19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S8">
        <f t="shared" si="3"/>
        <v>0.42700588032258063</v>
      </c>
      <c r="AT8">
        <f t="shared" si="4"/>
        <v>1315.1781113935483</v>
      </c>
      <c r="AU8">
        <f t="shared" si="5"/>
        <v>412.48768039161291</v>
      </c>
      <c r="AV8">
        <f t="shared" si="6"/>
        <v>5.5510764441935478</v>
      </c>
      <c r="AW8">
        <f t="shared" si="7"/>
        <v>178.06145209451611</v>
      </c>
      <c r="AY8" s="3" t="s">
        <v>22</v>
      </c>
      <c r="AZ8">
        <f t="array" ref="AZ8:BD12">MMULT(AS3:AW3,$U$22:$Y$26)</f>
        <v>0.56011846228574358</v>
      </c>
      <c r="BA8">
        <v>-7.7721569567041761E-5</v>
      </c>
      <c r="BB8">
        <v>-2.0403403894646359E-4</v>
      </c>
      <c r="BC8">
        <v>9.2290904920189264E-4</v>
      </c>
      <c r="BD8">
        <v>-1.7714811545112643E-4</v>
      </c>
      <c r="BF8">
        <f t="array" ref="BF8:BJ12">MMULT(AZ8:BD12,E42:E46)</f>
        <v>6.2381847092732243E-2</v>
      </c>
      <c r="BG8">
        <v>6.2381847092732243E-2</v>
      </c>
      <c r="BH8">
        <v>6.2381847092732243E-2</v>
      </c>
      <c r="BI8">
        <v>6.2381847092732243E-2</v>
      </c>
      <c r="BJ8">
        <v>6.2381847092732243E-2</v>
      </c>
      <c r="BL8">
        <f>SQRT(0.1241374)</f>
        <v>0.35233137810873444</v>
      </c>
      <c r="BN8">
        <f t="shared" si="8"/>
        <v>0.94971584737236248</v>
      </c>
      <c r="BP8">
        <f t="shared" si="10"/>
        <v>-2.9497158473723624</v>
      </c>
      <c r="BQ8">
        <f t="shared" si="9"/>
        <v>-1.0502841526276376</v>
      </c>
    </row>
    <row r="9" spans="1:69">
      <c r="A9">
        <f t="shared" si="2"/>
        <v>31</v>
      </c>
      <c r="B9">
        <v>-2</v>
      </c>
      <c r="C9" s="1">
        <v>1</v>
      </c>
      <c r="D9" s="1">
        <v>2974</v>
      </c>
      <c r="E9" s="1">
        <v>1185</v>
      </c>
      <c r="F9">
        <v>12</v>
      </c>
      <c r="G9">
        <v>488</v>
      </c>
      <c r="H9">
        <f t="shared" si="0"/>
        <v>-1.9613300000000073</v>
      </c>
      <c r="I9">
        <f t="shared" si="1"/>
        <v>-1.9346600000000045</v>
      </c>
      <c r="K9" s="3" t="s">
        <v>2</v>
      </c>
      <c r="L9" s="5">
        <f t="array" ref="L9:AQ12">TRANSPOSE(D2:G33)</f>
        <v>3064</v>
      </c>
      <c r="M9" s="5">
        <v>3000</v>
      </c>
      <c r="N9" s="5">
        <v>3155</v>
      </c>
      <c r="O9" s="5">
        <v>3080</v>
      </c>
      <c r="P9" s="4">
        <v>3245</v>
      </c>
      <c r="Q9" s="4">
        <v>3267</v>
      </c>
      <c r="R9" s="4">
        <v>3080</v>
      </c>
      <c r="S9" s="4">
        <v>2974</v>
      </c>
      <c r="T9" s="4">
        <v>3038</v>
      </c>
      <c r="U9" s="4">
        <v>3318</v>
      </c>
      <c r="V9" s="4">
        <v>3317</v>
      </c>
      <c r="W9" s="4">
        <v>3182</v>
      </c>
      <c r="X9" s="4">
        <v>2998</v>
      </c>
      <c r="Y9" s="4">
        <v>3221</v>
      </c>
      <c r="Z9" s="4">
        <v>3019</v>
      </c>
      <c r="AA9" s="4">
        <v>3022</v>
      </c>
      <c r="AB9" s="4">
        <v>3094</v>
      </c>
      <c r="AC9" s="4">
        <v>3009</v>
      </c>
      <c r="AD9" s="4">
        <v>3227</v>
      </c>
      <c r="AE9" s="4">
        <v>3308</v>
      </c>
      <c r="AF9" s="4">
        <v>3212</v>
      </c>
      <c r="AG9" s="4">
        <v>3381</v>
      </c>
      <c r="AH9" s="4">
        <v>3061</v>
      </c>
      <c r="AI9" s="4">
        <v>3478</v>
      </c>
      <c r="AJ9" s="4">
        <v>3126</v>
      </c>
      <c r="AK9" s="4">
        <v>3468</v>
      </c>
      <c r="AL9" s="4">
        <v>3252</v>
      </c>
      <c r="AM9" s="4">
        <v>3052</v>
      </c>
      <c r="AN9" s="4">
        <v>3270</v>
      </c>
      <c r="AO9" s="4">
        <v>3198</v>
      </c>
      <c r="AP9" s="4">
        <v>2904</v>
      </c>
      <c r="AQ9" s="4">
        <v>3247</v>
      </c>
      <c r="AS9">
        <f t="shared" si="3"/>
        <v>0.42700588032258063</v>
      </c>
      <c r="AT9">
        <f t="shared" si="4"/>
        <v>1269.9154880793549</v>
      </c>
      <c r="AU9">
        <f t="shared" si="5"/>
        <v>506.00196818225805</v>
      </c>
      <c r="AV9">
        <f t="shared" si="6"/>
        <v>5.1240705638709674</v>
      </c>
      <c r="AW9">
        <f t="shared" si="7"/>
        <v>208.37886959741934</v>
      </c>
      <c r="AZ9">
        <v>0.56011846228574358</v>
      </c>
      <c r="BA9">
        <v>-7.7721569567041761E-5</v>
      </c>
      <c r="BB9">
        <v>-2.0403403894646359E-4</v>
      </c>
      <c r="BC9">
        <v>9.2290904920189264E-4</v>
      </c>
      <c r="BD9">
        <v>-1.7714811545112643E-4</v>
      </c>
      <c r="BF9">
        <v>6.2381847092732243E-2</v>
      </c>
      <c r="BG9">
        <v>6.2381847092732243E-2</v>
      </c>
      <c r="BH9">
        <v>6.2381847092732243E-2</v>
      </c>
      <c r="BI9">
        <v>6.2381847092732243E-2</v>
      </c>
      <c r="BJ9">
        <v>6.2381847092732243E-2</v>
      </c>
      <c r="BL9">
        <f>SQRT(0.0808733)</f>
        <v>0.28438231309278006</v>
      </c>
      <c r="BN9">
        <f t="shared" si="8"/>
        <v>0.76655786636542733</v>
      </c>
      <c r="BP9">
        <f t="shared" si="10"/>
        <v>-2.7665578663654271</v>
      </c>
      <c r="BQ9">
        <f t="shared" si="9"/>
        <v>-1.2334421336345727</v>
      </c>
    </row>
    <row r="10" spans="1:69">
      <c r="A10">
        <f t="shared" si="2"/>
        <v>32</v>
      </c>
      <c r="B10">
        <v>-3</v>
      </c>
      <c r="C10" s="1">
        <v>1</v>
      </c>
      <c r="D10" s="1">
        <v>3038</v>
      </c>
      <c r="E10" s="1">
        <v>1103</v>
      </c>
      <c r="F10">
        <v>14</v>
      </c>
      <c r="G10">
        <v>677</v>
      </c>
      <c r="H10">
        <f t="shared" si="0"/>
        <v>-3.0078000000000031</v>
      </c>
      <c r="I10">
        <f t="shared" si="1"/>
        <v>-2.981069999999999</v>
      </c>
      <c r="K10" s="3" t="s">
        <v>3</v>
      </c>
      <c r="L10" s="1">
        <v>1201</v>
      </c>
      <c r="M10" s="1">
        <v>1053</v>
      </c>
      <c r="N10" s="1">
        <v>1133</v>
      </c>
      <c r="O10" s="1">
        <v>970</v>
      </c>
      <c r="P10">
        <v>1258</v>
      </c>
      <c r="Q10">
        <v>1386</v>
      </c>
      <c r="R10">
        <v>966</v>
      </c>
      <c r="S10">
        <v>1185</v>
      </c>
      <c r="T10">
        <v>1103</v>
      </c>
      <c r="U10">
        <v>1310</v>
      </c>
      <c r="V10">
        <v>1362</v>
      </c>
      <c r="W10">
        <v>1171</v>
      </c>
      <c r="X10">
        <v>1102</v>
      </c>
      <c r="Y10">
        <v>1424</v>
      </c>
      <c r="Z10">
        <v>1239</v>
      </c>
      <c r="AA10">
        <v>1285</v>
      </c>
      <c r="AB10">
        <v>1329</v>
      </c>
      <c r="AC10">
        <v>1210</v>
      </c>
      <c r="AD10">
        <v>1331</v>
      </c>
      <c r="AE10">
        <v>1368</v>
      </c>
      <c r="AF10">
        <v>1289</v>
      </c>
      <c r="AG10">
        <v>1444</v>
      </c>
      <c r="AH10">
        <v>1175</v>
      </c>
      <c r="AI10">
        <v>1317</v>
      </c>
      <c r="AJ10">
        <v>1248</v>
      </c>
      <c r="AK10">
        <v>1508</v>
      </c>
      <c r="AL10">
        <v>1361</v>
      </c>
      <c r="AM10">
        <v>1186</v>
      </c>
      <c r="AN10">
        <v>1399</v>
      </c>
      <c r="AO10">
        <v>1299</v>
      </c>
      <c r="AP10">
        <v>1164</v>
      </c>
      <c r="AQ10">
        <v>1277</v>
      </c>
      <c r="AS10">
        <f t="shared" si="3"/>
        <v>0.42700588032258063</v>
      </c>
      <c r="AT10">
        <f t="shared" si="4"/>
        <v>1297.2438644199999</v>
      </c>
      <c r="AU10">
        <f t="shared" si="5"/>
        <v>470.98748599580642</v>
      </c>
      <c r="AV10">
        <f t="shared" si="6"/>
        <v>5.9780823245161292</v>
      </c>
      <c r="AW10">
        <f t="shared" si="7"/>
        <v>289.08298097838707</v>
      </c>
      <c r="AZ10">
        <v>0.56011846228574358</v>
      </c>
      <c r="BA10">
        <v>-7.7721569567041761E-5</v>
      </c>
      <c r="BB10">
        <v>-2.0403403894646359E-4</v>
      </c>
      <c r="BC10">
        <v>9.2290904920189264E-4</v>
      </c>
      <c r="BD10">
        <v>-1.7714811545112643E-4</v>
      </c>
      <c r="BF10">
        <v>6.2381847092732243E-2</v>
      </c>
      <c r="BG10">
        <v>6.2381847092732243E-2</v>
      </c>
      <c r="BH10">
        <v>6.2381847092732243E-2</v>
      </c>
      <c r="BI10">
        <v>6.2381847092732243E-2</v>
      </c>
      <c r="BJ10">
        <v>6.2381847092732243E-2</v>
      </c>
      <c r="BL10">
        <f>SQRT(0.2133354)</f>
        <v>0.46188245257857546</v>
      </c>
      <c r="BN10">
        <f t="shared" si="8"/>
        <v>1.2450128262538998</v>
      </c>
      <c r="BP10">
        <f t="shared" si="10"/>
        <v>-4.2450128262539</v>
      </c>
      <c r="BQ10">
        <f t="shared" si="9"/>
        <v>-1.7549871737461002</v>
      </c>
    </row>
    <row r="11" spans="1:69">
      <c r="A11">
        <f t="shared" si="2"/>
        <v>33</v>
      </c>
      <c r="B11">
        <v>1</v>
      </c>
      <c r="C11" s="1">
        <v>1</v>
      </c>
      <c r="D11" s="1">
        <v>3318</v>
      </c>
      <c r="E11" s="1">
        <v>1310</v>
      </c>
      <c r="F11">
        <v>29</v>
      </c>
      <c r="G11" s="1">
        <v>427</v>
      </c>
      <c r="H11">
        <f t="shared" si="0"/>
        <v>1.1896699999999996</v>
      </c>
      <c r="I11">
        <f t="shared" si="1"/>
        <v>1.2168500000000009</v>
      </c>
      <c r="K11" s="3" t="s">
        <v>4</v>
      </c>
      <c r="L11" s="1">
        <v>10</v>
      </c>
      <c r="M11" s="1">
        <v>11</v>
      </c>
      <c r="N11">
        <v>19</v>
      </c>
      <c r="O11">
        <v>4</v>
      </c>
      <c r="P11">
        <v>36</v>
      </c>
      <c r="Q11">
        <v>35</v>
      </c>
      <c r="R11">
        <v>13</v>
      </c>
      <c r="S11">
        <v>12</v>
      </c>
      <c r="T11">
        <v>14</v>
      </c>
      <c r="U11">
        <v>29</v>
      </c>
      <c r="V11">
        <v>25</v>
      </c>
      <c r="W11">
        <v>28</v>
      </c>
      <c r="X11">
        <v>9</v>
      </c>
      <c r="Y11">
        <v>21</v>
      </c>
      <c r="Z11">
        <v>16</v>
      </c>
      <c r="AA11">
        <v>9</v>
      </c>
      <c r="AB11">
        <v>11</v>
      </c>
      <c r="AC11">
        <v>15</v>
      </c>
      <c r="AD11">
        <v>21</v>
      </c>
      <c r="AE11">
        <v>24</v>
      </c>
      <c r="AF11">
        <v>17</v>
      </c>
      <c r="AG11">
        <v>25</v>
      </c>
      <c r="AH11">
        <v>12</v>
      </c>
      <c r="AI11">
        <v>42</v>
      </c>
      <c r="AJ11">
        <v>11</v>
      </c>
      <c r="AK11">
        <v>43</v>
      </c>
      <c r="AL11">
        <v>26</v>
      </c>
      <c r="AM11">
        <v>14</v>
      </c>
      <c r="AN11">
        <v>24</v>
      </c>
      <c r="AO11">
        <v>20</v>
      </c>
      <c r="AP11">
        <v>6</v>
      </c>
      <c r="AQ11">
        <v>19</v>
      </c>
      <c r="AS11">
        <f t="shared" si="3"/>
        <v>0.42700588032258063</v>
      </c>
      <c r="AT11">
        <f t="shared" si="4"/>
        <v>1416.8055109103225</v>
      </c>
      <c r="AU11">
        <f t="shared" si="5"/>
        <v>559.37770322258064</v>
      </c>
      <c r="AV11">
        <f t="shared" si="6"/>
        <v>12.383170529354839</v>
      </c>
      <c r="AW11">
        <f t="shared" si="7"/>
        <v>182.33151089774194</v>
      </c>
      <c r="AZ11">
        <v>0.56011846228574358</v>
      </c>
      <c r="BA11">
        <v>-7.7721569567041761E-5</v>
      </c>
      <c r="BB11">
        <v>-2.0403403894646359E-4</v>
      </c>
      <c r="BC11">
        <v>9.2290904920189264E-4</v>
      </c>
      <c r="BD11">
        <v>-1.7714811545112643E-4</v>
      </c>
      <c r="BF11">
        <v>6.2381847092732243E-2</v>
      </c>
      <c r="BG11">
        <v>6.2381847092732243E-2</v>
      </c>
      <c r="BH11">
        <v>6.2381847092732243E-2</v>
      </c>
      <c r="BI11">
        <v>6.2381847092732243E-2</v>
      </c>
      <c r="BJ11">
        <v>6.2381847092732243E-2</v>
      </c>
      <c r="BL11">
        <f>SQRT(0.0596187)</f>
        <v>0.24416940840326415</v>
      </c>
      <c r="BN11">
        <f t="shared" si="8"/>
        <v>0.65816322647411052</v>
      </c>
      <c r="BP11">
        <f t="shared" si="10"/>
        <v>0.34183677352588948</v>
      </c>
      <c r="BQ11">
        <f t="shared" si="9"/>
        <v>1.6581632264741106</v>
      </c>
    </row>
    <row r="12" spans="1:69">
      <c r="A12">
        <f t="shared" si="2"/>
        <v>34</v>
      </c>
      <c r="B12">
        <v>2</v>
      </c>
      <c r="C12" s="1">
        <v>1</v>
      </c>
      <c r="D12" s="1">
        <v>3317</v>
      </c>
      <c r="E12" s="1">
        <v>1362</v>
      </c>
      <c r="F12">
        <v>25</v>
      </c>
      <c r="G12" s="1">
        <v>326</v>
      </c>
      <c r="H12">
        <f t="shared" si="0"/>
        <v>2.1090899999999948</v>
      </c>
      <c r="I12">
        <f t="shared" si="1"/>
        <v>2.1361499999999971</v>
      </c>
      <c r="K12" s="3" t="s">
        <v>5</v>
      </c>
      <c r="L12" s="1">
        <v>361</v>
      </c>
      <c r="M12" s="1">
        <v>338</v>
      </c>
      <c r="N12">
        <v>393</v>
      </c>
      <c r="O12">
        <v>467</v>
      </c>
      <c r="P12">
        <v>294</v>
      </c>
      <c r="Q12">
        <v>225</v>
      </c>
      <c r="R12">
        <v>417</v>
      </c>
      <c r="S12">
        <v>488</v>
      </c>
      <c r="T12">
        <v>677</v>
      </c>
      <c r="U12">
        <v>427</v>
      </c>
      <c r="V12">
        <v>326</v>
      </c>
      <c r="W12">
        <v>326</v>
      </c>
      <c r="X12">
        <v>349</v>
      </c>
      <c r="Y12">
        <v>382</v>
      </c>
      <c r="Z12">
        <v>275</v>
      </c>
      <c r="AA12">
        <v>303</v>
      </c>
      <c r="AB12">
        <v>339</v>
      </c>
      <c r="AC12">
        <v>536</v>
      </c>
      <c r="AD12">
        <v>414</v>
      </c>
      <c r="AE12">
        <v>282</v>
      </c>
      <c r="AF12">
        <v>302</v>
      </c>
      <c r="AG12">
        <v>253</v>
      </c>
      <c r="AH12">
        <v>261</v>
      </c>
      <c r="AI12">
        <v>259</v>
      </c>
      <c r="AJ12">
        <v>315</v>
      </c>
      <c r="AK12">
        <v>286</v>
      </c>
      <c r="AL12">
        <v>346</v>
      </c>
      <c r="AM12">
        <v>443</v>
      </c>
      <c r="AN12">
        <v>306</v>
      </c>
      <c r="AO12">
        <v>367</v>
      </c>
      <c r="AP12">
        <v>311</v>
      </c>
      <c r="AQ12">
        <v>375</v>
      </c>
      <c r="AS12">
        <f t="shared" si="3"/>
        <v>0.42700588032258063</v>
      </c>
      <c r="AT12">
        <f t="shared" si="4"/>
        <v>1416.37850503</v>
      </c>
      <c r="AU12">
        <f t="shared" si="5"/>
        <v>581.5820089993548</v>
      </c>
      <c r="AV12">
        <f t="shared" si="6"/>
        <v>10.675147008064515</v>
      </c>
      <c r="AW12">
        <f t="shared" si="7"/>
        <v>139.2039169851613</v>
      </c>
      <c r="AZ12">
        <v>0.56011846228574358</v>
      </c>
      <c r="BA12">
        <v>-7.7721569567041761E-5</v>
      </c>
      <c r="BB12">
        <v>-2.0403403894646359E-4</v>
      </c>
      <c r="BC12">
        <v>9.2290904920189264E-4</v>
      </c>
      <c r="BD12">
        <v>-1.7714811545112643E-4</v>
      </c>
      <c r="BF12">
        <v>6.2381847092732243E-2</v>
      </c>
      <c r="BG12">
        <v>6.2381847092732243E-2</v>
      </c>
      <c r="BH12">
        <v>6.2381847092732243E-2</v>
      </c>
      <c r="BI12">
        <v>6.2381847092732243E-2</v>
      </c>
      <c r="BJ12">
        <v>6.2381847092732243E-2</v>
      </c>
      <c r="BL12">
        <f>SQRT(0.0417143)</f>
        <v>0.20424078926600339</v>
      </c>
      <c r="BN12">
        <f t="shared" si="8"/>
        <v>0.55053488362850389</v>
      </c>
      <c r="BP12">
        <f t="shared" si="10"/>
        <v>1.449465116371496</v>
      </c>
      <c r="BQ12">
        <f t="shared" si="9"/>
        <v>2.550534883628504</v>
      </c>
    </row>
    <row r="13" spans="1:69">
      <c r="A13">
        <f t="shared" si="2"/>
        <v>35</v>
      </c>
      <c r="B13">
        <v>-1</v>
      </c>
      <c r="C13" s="1">
        <v>1</v>
      </c>
      <c r="D13" s="1">
        <v>3182</v>
      </c>
      <c r="E13" s="1">
        <v>1171</v>
      </c>
      <c r="F13">
        <v>28</v>
      </c>
      <c r="G13" s="1">
        <v>326</v>
      </c>
      <c r="H13">
        <f t="shared" si="0"/>
        <v>0.16022999999999854</v>
      </c>
      <c r="I13">
        <f t="shared" si="1"/>
        <v>0.18738000000000099</v>
      </c>
      <c r="L13" s="1"/>
      <c r="M13" s="1"/>
      <c r="AS13">
        <f t="shared" si="3"/>
        <v>0.42700588032258063</v>
      </c>
      <c r="AT13">
        <f t="shared" si="4"/>
        <v>1358.7327111864515</v>
      </c>
      <c r="AU13">
        <f t="shared" si="5"/>
        <v>500.0238858577419</v>
      </c>
      <c r="AV13">
        <f t="shared" si="6"/>
        <v>11.956164649032258</v>
      </c>
      <c r="AW13">
        <f t="shared" si="7"/>
        <v>139.2039169851613</v>
      </c>
      <c r="BL13">
        <f>SQRT(0.0779471)</f>
        <v>0.27919007862028339</v>
      </c>
      <c r="BN13">
        <f t="shared" si="8"/>
        <v>0.75256210082143049</v>
      </c>
      <c r="BP13">
        <f t="shared" si="10"/>
        <v>-1.7525621008214305</v>
      </c>
      <c r="BQ13">
        <f t="shared" si="9"/>
        <v>-0.24743789917856951</v>
      </c>
    </row>
    <row r="14" spans="1:69">
      <c r="A14">
        <f t="shared" si="2"/>
        <v>36</v>
      </c>
      <c r="B14">
        <v>-2</v>
      </c>
      <c r="C14" s="1">
        <v>1</v>
      </c>
      <c r="D14" s="1">
        <v>2998</v>
      </c>
      <c r="E14" s="1">
        <v>1102</v>
      </c>
      <c r="F14">
        <v>9</v>
      </c>
      <c r="G14" s="1">
        <v>349</v>
      </c>
      <c r="H14">
        <f t="shared" si="0"/>
        <v>-1.2423500000000018</v>
      </c>
      <c r="I14">
        <f t="shared" si="1"/>
        <v>-1.2157699999999991</v>
      </c>
      <c r="K14" s="3"/>
      <c r="U14" s="3" t="s">
        <v>16</v>
      </c>
      <c r="V14" s="1"/>
      <c r="W14" s="1"/>
      <c r="AS14">
        <f t="shared" ref="AS14:AS33" si="11">C14*$M$5</f>
        <v>0.42700588032258063</v>
      </c>
      <c r="AT14">
        <f t="shared" ref="AT14:AT33" si="12">D14*$M$5</f>
        <v>1280.1636292070968</v>
      </c>
      <c r="AU14">
        <f t="shared" ref="AU14:AU33" si="13">E14*$M$5</f>
        <v>470.56048011548387</v>
      </c>
      <c r="AV14">
        <f t="shared" ref="AV14:AV33" si="14">F14*$M$5</f>
        <v>3.8430529229032255</v>
      </c>
      <c r="AW14">
        <f t="shared" ref="AW14:AW33" si="15">G14*$M$5</f>
        <v>149.02505223258063</v>
      </c>
      <c r="AY14" s="3" t="s">
        <v>23</v>
      </c>
      <c r="AZ14">
        <f t="array" ref="AZ14:BD18">MMULT(AS4:AW4,$U$22:$Y$26)</f>
        <v>-6.3472420675687258E-2</v>
      </c>
      <c r="BA14">
        <v>9.4904393153321461E-5</v>
      </c>
      <c r="BB14">
        <v>-1.8611276816927856E-4</v>
      </c>
      <c r="BC14">
        <v>3.440767009949161E-4</v>
      </c>
      <c r="BD14">
        <v>7.7028080620018076E-6</v>
      </c>
      <c r="BF14">
        <f t="array" ref="BF14:BJ18">MMULT(AZ14:BD18,F42:F46)</f>
        <v>3.4649834274519453E-2</v>
      </c>
      <c r="BG14">
        <v>3.4649834274519453E-2</v>
      </c>
      <c r="BH14">
        <v>3.4649834274519453E-2</v>
      </c>
      <c r="BI14">
        <v>3.4649834274519453E-2</v>
      </c>
      <c r="BJ14">
        <v>3.4649834274519453E-2</v>
      </c>
      <c r="BL14">
        <f>SQRT(0.0491553)</f>
        <v>0.22170994564971594</v>
      </c>
      <c r="BN14">
        <f t="shared" si="8"/>
        <v>0.59762332277603203</v>
      </c>
      <c r="BP14">
        <f t="shared" si="10"/>
        <v>-2.5976233227760321</v>
      </c>
      <c r="BQ14">
        <f t="shared" si="9"/>
        <v>-1.4023766772239679</v>
      </c>
    </row>
    <row r="15" spans="1:69">
      <c r="A15">
        <f t="shared" si="2"/>
        <v>37</v>
      </c>
      <c r="B15">
        <v>2</v>
      </c>
      <c r="C15" s="1">
        <v>1</v>
      </c>
      <c r="D15" s="1">
        <v>3221</v>
      </c>
      <c r="E15" s="1">
        <v>1424</v>
      </c>
      <c r="F15">
        <v>21</v>
      </c>
      <c r="G15" s="1">
        <v>382</v>
      </c>
      <c r="H15">
        <f t="shared" si="0"/>
        <v>1.4066700000000019</v>
      </c>
      <c r="I15">
        <f t="shared" si="1"/>
        <v>1.4336100000000016</v>
      </c>
      <c r="U15">
        <f t="array" ref="U15:Y19">MMULT(L8:AQ12,C2:G33)</f>
        <v>32</v>
      </c>
      <c r="V15" s="1">
        <v>101267</v>
      </c>
      <c r="W15" s="1">
        <v>40053</v>
      </c>
      <c r="X15">
        <v>621</v>
      </c>
      <c r="Y15">
        <v>11443</v>
      </c>
      <c r="AS15">
        <f t="shared" si="11"/>
        <v>0.42700588032258063</v>
      </c>
      <c r="AT15">
        <f t="shared" si="12"/>
        <v>1375.3859405190321</v>
      </c>
      <c r="AU15">
        <f t="shared" si="13"/>
        <v>608.05637357935484</v>
      </c>
      <c r="AV15">
        <f t="shared" si="14"/>
        <v>8.9671234867741934</v>
      </c>
      <c r="AW15">
        <f t="shared" si="15"/>
        <v>163.11624628322579</v>
      </c>
      <c r="AZ15">
        <v>-6.3472420675687258E-2</v>
      </c>
      <c r="BA15">
        <v>9.4904393153321461E-5</v>
      </c>
      <c r="BB15">
        <v>-1.8611276816927856E-4</v>
      </c>
      <c r="BC15">
        <v>3.440767009949161E-4</v>
      </c>
      <c r="BD15">
        <v>7.7028080620018076E-6</v>
      </c>
      <c r="BF15">
        <v>3.4649834274519453E-2</v>
      </c>
      <c r="BG15">
        <v>3.4649834274519453E-2</v>
      </c>
      <c r="BH15">
        <v>3.4649834274519453E-2</v>
      </c>
      <c r="BI15">
        <v>3.4649834274519453E-2</v>
      </c>
      <c r="BJ15">
        <v>3.4649834274519453E-2</v>
      </c>
      <c r="BL15">
        <f>SQRT(0.0692706)</f>
        <v>0.26319308501554517</v>
      </c>
      <c r="BN15">
        <f t="shared" si="8"/>
        <v>0.70944190409559249</v>
      </c>
      <c r="BP15">
        <f t="shared" si="10"/>
        <v>1.2905580959044074</v>
      </c>
      <c r="BQ15">
        <f t="shared" si="9"/>
        <v>2.7094419040955926</v>
      </c>
    </row>
    <row r="16" spans="1:69">
      <c r="A16">
        <f t="shared" si="2"/>
        <v>38</v>
      </c>
      <c r="B16">
        <v>0</v>
      </c>
      <c r="C16" s="1">
        <v>1</v>
      </c>
      <c r="D16" s="1">
        <v>3019</v>
      </c>
      <c r="E16" s="1">
        <v>1239</v>
      </c>
      <c r="F16" s="1">
        <v>16</v>
      </c>
      <c r="G16" s="1">
        <v>275</v>
      </c>
      <c r="H16">
        <f t="shared" si="0"/>
        <v>-0.20123000000000246</v>
      </c>
      <c r="I16">
        <f t="shared" si="1"/>
        <v>-0.17444000000000059</v>
      </c>
      <c r="U16">
        <v>101267</v>
      </c>
      <c r="V16" s="1">
        <v>321121839</v>
      </c>
      <c r="W16" s="1">
        <v>127171675</v>
      </c>
      <c r="X16">
        <v>2004310</v>
      </c>
      <c r="Y16">
        <v>36042442</v>
      </c>
      <c r="AS16">
        <f t="shared" si="11"/>
        <v>0.42700588032258063</v>
      </c>
      <c r="AT16">
        <f t="shared" si="12"/>
        <v>1289.1307526938708</v>
      </c>
      <c r="AU16">
        <f t="shared" si="13"/>
        <v>529.06028571967738</v>
      </c>
      <c r="AV16">
        <f t="shared" si="14"/>
        <v>6.8320940851612901</v>
      </c>
      <c r="AW16">
        <f t="shared" si="15"/>
        <v>117.42661708870968</v>
      </c>
      <c r="AZ16">
        <v>-6.3472420675687258E-2</v>
      </c>
      <c r="BA16">
        <v>9.4904393153321461E-5</v>
      </c>
      <c r="BB16">
        <v>-1.8611276816927856E-4</v>
      </c>
      <c r="BC16">
        <v>3.440767009949161E-4</v>
      </c>
      <c r="BD16">
        <v>7.7028080620018076E-6</v>
      </c>
      <c r="BF16">
        <v>3.4649834274519453E-2</v>
      </c>
      <c r="BG16">
        <v>3.4649834274519453E-2</v>
      </c>
      <c r="BH16">
        <v>3.4649834274519453E-2</v>
      </c>
      <c r="BI16">
        <v>3.4649834274519453E-2</v>
      </c>
      <c r="BJ16">
        <v>3.4649834274519453E-2</v>
      </c>
      <c r="BL16">
        <f>SQRT(0.0822599)</f>
        <v>0.28680986733374431</v>
      </c>
      <c r="BN16">
        <f t="shared" si="8"/>
        <v>0.77310138441759535</v>
      </c>
      <c r="BP16">
        <f t="shared" si="10"/>
        <v>-0.77310138441759535</v>
      </c>
      <c r="BQ16">
        <f t="shared" si="9"/>
        <v>0.77310138441759535</v>
      </c>
    </row>
    <row r="17" spans="1:69">
      <c r="A17">
        <f t="shared" si="2"/>
        <v>39</v>
      </c>
      <c r="B17">
        <v>0</v>
      </c>
      <c r="C17" s="1">
        <v>1</v>
      </c>
      <c r="D17" s="1">
        <v>3022</v>
      </c>
      <c r="E17" s="1">
        <v>1285</v>
      </c>
      <c r="F17" s="1">
        <v>9</v>
      </c>
      <c r="G17" s="1">
        <v>303</v>
      </c>
      <c r="H17">
        <f t="shared" si="0"/>
        <v>2.337999999999596E-2</v>
      </c>
      <c r="I17">
        <f t="shared" si="1"/>
        <v>4.9959999999998672E-2</v>
      </c>
      <c r="U17">
        <v>40053</v>
      </c>
      <c r="V17" s="1">
        <v>127171675</v>
      </c>
      <c r="W17" s="1">
        <v>50660069</v>
      </c>
      <c r="X17">
        <v>803401</v>
      </c>
      <c r="Y17">
        <v>14145750</v>
      </c>
      <c r="AS17">
        <f t="shared" si="11"/>
        <v>0.42700588032258063</v>
      </c>
      <c r="AT17">
        <f t="shared" si="12"/>
        <v>1290.4117703348386</v>
      </c>
      <c r="AU17">
        <f t="shared" si="13"/>
        <v>548.70255621451611</v>
      </c>
      <c r="AV17">
        <f t="shared" si="14"/>
        <v>3.8430529229032255</v>
      </c>
      <c r="AW17">
        <f t="shared" si="15"/>
        <v>129.38278173774194</v>
      </c>
      <c r="AZ17">
        <v>-6.3472420675687258E-2</v>
      </c>
      <c r="BA17">
        <v>9.4904393153321461E-5</v>
      </c>
      <c r="BB17">
        <v>-1.8611276816927856E-4</v>
      </c>
      <c r="BC17">
        <v>3.440767009949161E-4</v>
      </c>
      <c r="BD17">
        <v>7.7028080620018076E-6</v>
      </c>
      <c r="BF17">
        <v>3.4649834274519453E-2</v>
      </c>
      <c r="BG17">
        <v>3.4649834274519453E-2</v>
      </c>
      <c r="BH17">
        <v>3.4649834274519453E-2</v>
      </c>
      <c r="BI17">
        <v>3.4649834274519453E-2</v>
      </c>
      <c r="BJ17">
        <v>3.4649834274519453E-2</v>
      </c>
      <c r="BL17">
        <f>SQRT(0.0726908)</f>
        <v>0.26961231425882609</v>
      </c>
      <c r="BN17">
        <f t="shared" si="8"/>
        <v>0.72674505709032389</v>
      </c>
      <c r="BP17">
        <f t="shared" si="10"/>
        <v>-0.72674505709032389</v>
      </c>
      <c r="BQ17">
        <f t="shared" si="9"/>
        <v>0.72674505709032389</v>
      </c>
    </row>
    <row r="18" spans="1:69">
      <c r="A18">
        <f t="shared" si="2"/>
        <v>40</v>
      </c>
      <c r="B18">
        <v>0</v>
      </c>
      <c r="C18" s="1">
        <v>1</v>
      </c>
      <c r="D18" s="1">
        <v>3094</v>
      </c>
      <c r="E18" s="1">
        <v>1329</v>
      </c>
      <c r="F18">
        <v>11</v>
      </c>
      <c r="G18" s="1">
        <v>339</v>
      </c>
      <c r="H18">
        <f t="shared" si="0"/>
        <v>0.50733999999999924</v>
      </c>
      <c r="I18">
        <f t="shared" si="1"/>
        <v>0.53397999999999968</v>
      </c>
      <c r="O18" s="1"/>
      <c r="U18">
        <v>621</v>
      </c>
      <c r="V18" s="1">
        <v>2004310</v>
      </c>
      <c r="W18" s="1">
        <v>803401</v>
      </c>
      <c r="X18">
        <v>15137</v>
      </c>
      <c r="Y18">
        <v>211164</v>
      </c>
      <c r="AS18">
        <f t="shared" si="11"/>
        <v>0.42700588032258063</v>
      </c>
      <c r="AT18">
        <f t="shared" si="12"/>
        <v>1321.1561937180645</v>
      </c>
      <c r="AU18">
        <f t="shared" si="13"/>
        <v>567.49081494870961</v>
      </c>
      <c r="AV18">
        <f t="shared" si="14"/>
        <v>4.6970646835483869</v>
      </c>
      <c r="AW18">
        <f t="shared" si="15"/>
        <v>144.75499342935484</v>
      </c>
      <c r="AZ18">
        <v>-6.3472420675687258E-2</v>
      </c>
      <c r="BA18">
        <v>9.4904393153321461E-5</v>
      </c>
      <c r="BB18">
        <v>-1.8611276816927856E-4</v>
      </c>
      <c r="BC18">
        <v>3.440767009949161E-4</v>
      </c>
      <c r="BD18">
        <v>7.7028080620018076E-6</v>
      </c>
      <c r="BF18">
        <v>3.4649834274519453E-2</v>
      </c>
      <c r="BG18">
        <v>3.4649834274519453E-2</v>
      </c>
      <c r="BH18">
        <v>3.4649834274519453E-2</v>
      </c>
      <c r="BI18">
        <v>3.4649834274519453E-2</v>
      </c>
      <c r="BJ18">
        <v>3.4649834274519453E-2</v>
      </c>
      <c r="BL18">
        <f>SQRT(0.0621839)</f>
        <v>0.24936699861850203</v>
      </c>
      <c r="BN18">
        <f t="shared" si="8"/>
        <v>0.6721734285232609</v>
      </c>
      <c r="BP18">
        <f t="shared" si="10"/>
        <v>-0.6721734285232609</v>
      </c>
      <c r="BQ18">
        <f t="shared" si="9"/>
        <v>0.6721734285232609</v>
      </c>
    </row>
    <row r="19" spans="1:69">
      <c r="A19">
        <f t="shared" si="2"/>
        <v>41</v>
      </c>
      <c r="B19">
        <v>-2</v>
      </c>
      <c r="C19" s="1">
        <v>1</v>
      </c>
      <c r="D19" s="1">
        <v>3009</v>
      </c>
      <c r="E19" s="1">
        <v>1210</v>
      </c>
      <c r="F19">
        <v>15</v>
      </c>
      <c r="G19" s="1">
        <v>536</v>
      </c>
      <c r="H19">
        <f t="shared" si="0"/>
        <v>-1.940290000000001</v>
      </c>
      <c r="I19">
        <f t="shared" si="1"/>
        <v>-1.913529999999998</v>
      </c>
      <c r="O19" s="1"/>
      <c r="U19">
        <v>11443</v>
      </c>
      <c r="V19">
        <v>36042442</v>
      </c>
      <c r="W19">
        <v>14145750</v>
      </c>
      <c r="X19">
        <v>211164</v>
      </c>
      <c r="Y19">
        <v>4360775</v>
      </c>
      <c r="AS19">
        <f t="shared" si="11"/>
        <v>0.42700588032258063</v>
      </c>
      <c r="AT19">
        <f t="shared" si="12"/>
        <v>1284.8606938906451</v>
      </c>
      <c r="AU19">
        <f t="shared" si="13"/>
        <v>516.67711519032252</v>
      </c>
      <c r="AV19">
        <f t="shared" si="14"/>
        <v>6.4050882048387097</v>
      </c>
      <c r="AW19">
        <f t="shared" si="15"/>
        <v>228.87515185290323</v>
      </c>
      <c r="BL19">
        <f>SQRT(0.1125332)</f>
        <v>0.33545968461202608</v>
      </c>
      <c r="BN19">
        <f t="shared" si="8"/>
        <v>0.9042378806586282</v>
      </c>
      <c r="BP19">
        <f t="shared" si="10"/>
        <v>-2.904237880658628</v>
      </c>
      <c r="BQ19">
        <f t="shared" si="9"/>
        <v>-1.0957621193413718</v>
      </c>
    </row>
    <row r="20" spans="1:69">
      <c r="A20">
        <f t="shared" si="2"/>
        <v>42</v>
      </c>
      <c r="B20">
        <v>1</v>
      </c>
      <c r="C20" s="1">
        <v>1</v>
      </c>
      <c r="D20" s="1">
        <v>3227</v>
      </c>
      <c r="E20" s="1">
        <v>1331</v>
      </c>
      <c r="F20">
        <v>21</v>
      </c>
      <c r="G20" s="1">
        <v>414</v>
      </c>
      <c r="H20">
        <f t="shared" si="0"/>
        <v>0.85151999999999717</v>
      </c>
      <c r="I20">
        <f t="shared" si="1"/>
        <v>0.87845999999999691</v>
      </c>
      <c r="O20" s="1"/>
      <c r="AS20">
        <f t="shared" si="11"/>
        <v>0.42700588032258063</v>
      </c>
      <c r="AT20">
        <f t="shared" si="12"/>
        <v>1377.9479758009677</v>
      </c>
      <c r="AU20">
        <f t="shared" si="13"/>
        <v>568.34482670935483</v>
      </c>
      <c r="AV20">
        <f t="shared" si="14"/>
        <v>8.9671234867741934</v>
      </c>
      <c r="AW20">
        <f t="shared" si="15"/>
        <v>176.78043445354839</v>
      </c>
      <c r="AY20" s="3" t="s">
        <v>24</v>
      </c>
      <c r="AZ20">
        <f t="array" ref="AZ20:BD24">MMULT(AS5:AW5,$U$22:$Y$26)</f>
        <v>-1.0611237614669295</v>
      </c>
      <c r="BA20">
        <v>5.044205520708864E-4</v>
      </c>
      <c r="BB20">
        <v>-3.4533365335270253E-4</v>
      </c>
      <c r="BC20">
        <v>-5.4414302541413483E-3</v>
      </c>
      <c r="BD20">
        <v>4.4794827078520815E-5</v>
      </c>
      <c r="BF20">
        <f t="array" ref="BF20:BJ24">MMULT(AZ20:BD24,G42:G46)</f>
        <v>0.15667135838838298</v>
      </c>
      <c r="BG20">
        <v>0.15667135838838298</v>
      </c>
      <c r="BH20">
        <v>0.15667135838838298</v>
      </c>
      <c r="BI20">
        <v>0.15667135838838298</v>
      </c>
      <c r="BJ20">
        <v>0.15667135838838298</v>
      </c>
      <c r="BL20">
        <f>SQRT(0.0404099)</f>
        <v>0.20102213808434136</v>
      </c>
      <c r="BN20">
        <f t="shared" si="8"/>
        <v>0.54185894891387043</v>
      </c>
      <c r="BP20">
        <f t="shared" si="10"/>
        <v>0.45814105108612957</v>
      </c>
      <c r="BQ20">
        <f t="shared" si="9"/>
        <v>1.5418589489138705</v>
      </c>
    </row>
    <row r="21" spans="1:69">
      <c r="A21">
        <f t="shared" si="2"/>
        <v>43</v>
      </c>
      <c r="B21">
        <v>2</v>
      </c>
      <c r="C21" s="1">
        <v>1</v>
      </c>
      <c r="D21" s="1">
        <v>3308</v>
      </c>
      <c r="E21" s="1">
        <v>1368</v>
      </c>
      <c r="F21">
        <v>24</v>
      </c>
      <c r="G21" s="1">
        <v>282</v>
      </c>
      <c r="H21">
        <f t="shared" si="0"/>
        <v>2.3528999999999982</v>
      </c>
      <c r="I21">
        <f t="shared" si="1"/>
        <v>2.3799300000000017</v>
      </c>
      <c r="K21" s="3"/>
      <c r="O21" s="1"/>
      <c r="U21" s="3" t="s">
        <v>17</v>
      </c>
      <c r="V21" s="1"/>
      <c r="W21" s="1"/>
      <c r="AS21">
        <f t="shared" si="11"/>
        <v>0.42700588032258063</v>
      </c>
      <c r="AT21">
        <f t="shared" si="12"/>
        <v>1412.5354521070967</v>
      </c>
      <c r="AU21">
        <f t="shared" si="13"/>
        <v>584.14404428129035</v>
      </c>
      <c r="AV21">
        <f t="shared" si="14"/>
        <v>10.248141127741935</v>
      </c>
      <c r="AW21">
        <f t="shared" si="15"/>
        <v>120.41565825096774</v>
      </c>
      <c r="AZ21">
        <v>-1.0611237614669295</v>
      </c>
      <c r="BA21">
        <v>5.044205520708864E-4</v>
      </c>
      <c r="BB21">
        <v>-3.4533365335270253E-4</v>
      </c>
      <c r="BC21">
        <v>-5.4414302541413483E-3</v>
      </c>
      <c r="BD21">
        <v>4.4794827078520815E-5</v>
      </c>
      <c r="BF21">
        <v>0.15667135838838298</v>
      </c>
      <c r="BG21">
        <v>0.15667135838838298</v>
      </c>
      <c r="BH21">
        <v>0.15667135838838298</v>
      </c>
      <c r="BI21">
        <v>0.15667135838838298</v>
      </c>
      <c r="BJ21">
        <v>0.15667135838838298</v>
      </c>
      <c r="BL21">
        <f>SQRT(0.0457275)</f>
        <v>0.21383989337820011</v>
      </c>
      <c r="BN21">
        <f t="shared" si="8"/>
        <v>0.57640944905854341</v>
      </c>
      <c r="BP21">
        <f t="shared" si="10"/>
        <v>1.4235905509414566</v>
      </c>
      <c r="BQ21">
        <f t="shared" si="9"/>
        <v>2.5764094490585432</v>
      </c>
    </row>
    <row r="22" spans="1:69">
      <c r="A22">
        <f t="shared" si="2"/>
        <v>44</v>
      </c>
      <c r="B22">
        <v>1</v>
      </c>
      <c r="C22" s="1">
        <v>1</v>
      </c>
      <c r="D22" s="1">
        <v>3212</v>
      </c>
      <c r="E22" s="1">
        <v>1289</v>
      </c>
      <c r="F22">
        <v>17</v>
      </c>
      <c r="G22" s="1">
        <v>302</v>
      </c>
      <c r="H22">
        <f t="shared" si="0"/>
        <v>1.3146899999999988</v>
      </c>
      <c r="I22">
        <f t="shared" si="1"/>
        <v>1.3415099999999995</v>
      </c>
      <c r="O22" s="1"/>
      <c r="U22">
        <f t="array" ref="U22:Y26">MINVERSE(U15:Y19)</f>
        <v>59.135961959415013</v>
      </c>
      <c r="V22" s="1">
        <v>-2.0008999048715132E-2</v>
      </c>
      <c r="W22" s="1">
        <v>1.1144618960566115E-3</v>
      </c>
      <c r="X22">
        <v>0.22292503823269588</v>
      </c>
      <c r="Y22">
        <v>-4.2098634187105258E-3</v>
      </c>
      <c r="AS22">
        <f t="shared" si="11"/>
        <v>0.42700588032258063</v>
      </c>
      <c r="AT22">
        <f t="shared" si="12"/>
        <v>1371.542887596129</v>
      </c>
      <c r="AU22">
        <f t="shared" si="13"/>
        <v>550.41057973580644</v>
      </c>
      <c r="AV22">
        <f t="shared" si="14"/>
        <v>7.2590999654838706</v>
      </c>
      <c r="AW22">
        <f t="shared" si="15"/>
        <v>128.95577585741935</v>
      </c>
      <c r="AZ22">
        <v>-1.0611237614669295</v>
      </c>
      <c r="BA22">
        <v>5.044205520708864E-4</v>
      </c>
      <c r="BB22">
        <v>-3.4533365335270253E-4</v>
      </c>
      <c r="BC22">
        <v>-5.4414302541413483E-3</v>
      </c>
      <c r="BD22">
        <v>4.4794827078520815E-5</v>
      </c>
      <c r="BF22">
        <v>0.15667135838838298</v>
      </c>
      <c r="BG22">
        <v>0.15667135838838298</v>
      </c>
      <c r="BH22">
        <v>0.15667135838838298</v>
      </c>
      <c r="BI22">
        <v>0.15667135838838298</v>
      </c>
      <c r="BJ22">
        <v>0.15667135838838298</v>
      </c>
      <c r="BL22">
        <f>SQRT(0.04024)</f>
        <v>0.20059910268991732</v>
      </c>
      <c r="BN22">
        <f t="shared" si="8"/>
        <v>0.54071864906251876</v>
      </c>
      <c r="BP22">
        <f t="shared" si="10"/>
        <v>0.45928135093748124</v>
      </c>
      <c r="BQ22">
        <f t="shared" si="9"/>
        <v>1.5407186490625189</v>
      </c>
    </row>
    <row r="23" spans="1:69">
      <c r="A23">
        <f t="shared" si="2"/>
        <v>45</v>
      </c>
      <c r="B23">
        <v>3</v>
      </c>
      <c r="C23" s="1">
        <v>1</v>
      </c>
      <c r="D23" s="1">
        <v>3381</v>
      </c>
      <c r="E23" s="1">
        <v>1444</v>
      </c>
      <c r="F23">
        <v>25</v>
      </c>
      <c r="G23" s="1">
        <v>253</v>
      </c>
      <c r="H23">
        <f t="shared" si="0"/>
        <v>3.397399999999994</v>
      </c>
      <c r="I23">
        <f t="shared" si="1"/>
        <v>3.4244599999999963</v>
      </c>
      <c r="O23" s="1"/>
      <c r="U23">
        <v>-2.0008999048715011E-2</v>
      </c>
      <c r="V23" s="1">
        <v>7.6156124970678866E-6</v>
      </c>
      <c r="W23" s="1">
        <v>-2.1445887772761633E-6</v>
      </c>
      <c r="X23">
        <v>-7.7399081396080694E-5</v>
      </c>
      <c r="Y23">
        <v>2.6564560530585851E-7</v>
      </c>
      <c r="AS23">
        <f t="shared" si="11"/>
        <v>0.42700588032258063</v>
      </c>
      <c r="AT23">
        <f t="shared" si="12"/>
        <v>1443.7068813706451</v>
      </c>
      <c r="AU23">
        <f t="shared" si="13"/>
        <v>616.59649118580649</v>
      </c>
      <c r="AV23">
        <f t="shared" si="14"/>
        <v>10.675147008064515</v>
      </c>
      <c r="AW23">
        <f t="shared" si="15"/>
        <v>108.0324877216129</v>
      </c>
      <c r="AZ23">
        <v>-1.0611237614669295</v>
      </c>
      <c r="BA23">
        <v>5.044205520708864E-4</v>
      </c>
      <c r="BB23">
        <v>-3.4533365335270253E-4</v>
      </c>
      <c r="BC23">
        <v>-5.4414302541413483E-3</v>
      </c>
      <c r="BD23">
        <v>4.4794827078520815E-5</v>
      </c>
      <c r="BF23">
        <v>0.15667135838838298</v>
      </c>
      <c r="BG23">
        <v>0.15667135838838298</v>
      </c>
      <c r="BH23">
        <v>0.15667135838838298</v>
      </c>
      <c r="BI23">
        <v>0.15667135838838298</v>
      </c>
      <c r="BJ23">
        <v>0.15667135838838298</v>
      </c>
      <c r="BL23">
        <f>SQRT(0.0973322)</f>
        <v>0.31198108917048162</v>
      </c>
      <c r="BN23">
        <f t="shared" si="8"/>
        <v>0.84095088565814935</v>
      </c>
      <c r="BP23">
        <f t="shared" si="10"/>
        <v>2.1590491143418507</v>
      </c>
      <c r="BQ23">
        <f t="shared" si="9"/>
        <v>3.8409508856581493</v>
      </c>
    </row>
    <row r="24" spans="1:69">
      <c r="A24">
        <f t="shared" si="2"/>
        <v>46</v>
      </c>
      <c r="B24">
        <v>0</v>
      </c>
      <c r="C24" s="1">
        <v>1</v>
      </c>
      <c r="D24" s="1">
        <v>3061</v>
      </c>
      <c r="E24" s="1">
        <v>1175</v>
      </c>
      <c r="F24">
        <v>12</v>
      </c>
      <c r="G24" s="1">
        <v>261</v>
      </c>
      <c r="H24">
        <f t="shared" si="0"/>
        <v>1.7049999999997567E-2</v>
      </c>
      <c r="I24">
        <f t="shared" si="1"/>
        <v>4.3720000000000425E-2</v>
      </c>
      <c r="L24" s="1"/>
      <c r="M24" s="1"/>
      <c r="N24" s="1"/>
      <c r="O24" s="1"/>
      <c r="U24">
        <v>1.1144618960563441E-3</v>
      </c>
      <c r="V24" s="1">
        <v>-2.1445887772760697E-6</v>
      </c>
      <c r="W24" s="1">
        <v>4.2374220395777284E-6</v>
      </c>
      <c r="X24">
        <v>-4.24499036211044E-6</v>
      </c>
      <c r="Y24">
        <v>1.2608551165146018E-6</v>
      </c>
      <c r="AS24">
        <f t="shared" si="11"/>
        <v>0.42700588032258063</v>
      </c>
      <c r="AT24">
        <f t="shared" si="12"/>
        <v>1307.0649996674192</v>
      </c>
      <c r="AU24">
        <f t="shared" si="13"/>
        <v>501.73190937903223</v>
      </c>
      <c r="AV24">
        <f t="shared" si="14"/>
        <v>5.1240705638709674</v>
      </c>
      <c r="AW24">
        <f t="shared" si="15"/>
        <v>111.44853476419354</v>
      </c>
      <c r="AZ24">
        <v>-1.0611237614669295</v>
      </c>
      <c r="BA24">
        <v>5.044205520708864E-4</v>
      </c>
      <c r="BB24">
        <v>-3.4533365335270253E-4</v>
      </c>
      <c r="BC24">
        <v>-5.4414302541413483E-3</v>
      </c>
      <c r="BD24">
        <v>4.4794827078520815E-5</v>
      </c>
      <c r="BF24">
        <v>0.15667135838838298</v>
      </c>
      <c r="BG24">
        <v>0.15667135838838298</v>
      </c>
      <c r="BH24">
        <v>0.15667135838838298</v>
      </c>
      <c r="BI24">
        <v>0.15667135838838298</v>
      </c>
      <c r="BJ24">
        <v>0.15667135838838298</v>
      </c>
      <c r="BL24">
        <f>SQRT(0.0627149)</f>
        <v>0.2504294311777272</v>
      </c>
      <c r="BN24">
        <f t="shared" si="8"/>
        <v>0.67503723544184058</v>
      </c>
      <c r="BP24">
        <f t="shared" si="10"/>
        <v>-0.67503723544184058</v>
      </c>
      <c r="BQ24">
        <f t="shared" si="9"/>
        <v>0.67503723544184058</v>
      </c>
    </row>
    <row r="25" spans="1:69">
      <c r="A25">
        <f t="shared" si="2"/>
        <v>47</v>
      </c>
      <c r="B25">
        <v>3</v>
      </c>
      <c r="C25" s="1">
        <v>1</v>
      </c>
      <c r="D25" s="1">
        <v>3478</v>
      </c>
      <c r="E25" s="1">
        <v>1317</v>
      </c>
      <c r="F25">
        <v>42</v>
      </c>
      <c r="G25" s="1">
        <v>259</v>
      </c>
      <c r="H25">
        <f t="shared" si="0"/>
        <v>3.1425999999999945</v>
      </c>
      <c r="I25">
        <f t="shared" si="1"/>
        <v>3.1701699999999953</v>
      </c>
      <c r="L25" s="1"/>
      <c r="M25" s="1"/>
      <c r="O25" s="1"/>
      <c r="U25">
        <v>0.22292503823269527</v>
      </c>
      <c r="V25" s="1">
        <v>-7.7399081396080979E-5</v>
      </c>
      <c r="W25" s="1">
        <v>-4.2449903621093727E-6</v>
      </c>
      <c r="X25" s="1">
        <v>1.3515239400012484E-3</v>
      </c>
      <c r="Y25">
        <v>3.0673586055646603E-6</v>
      </c>
      <c r="AS25">
        <f t="shared" si="11"/>
        <v>0.42700588032258063</v>
      </c>
      <c r="AT25">
        <f t="shared" si="12"/>
        <v>1485.1264517619354</v>
      </c>
      <c r="AU25">
        <f t="shared" si="13"/>
        <v>562.36674438483874</v>
      </c>
      <c r="AV25">
        <f t="shared" si="14"/>
        <v>17.934246973548387</v>
      </c>
      <c r="AW25">
        <f t="shared" si="15"/>
        <v>110.59452300354839</v>
      </c>
      <c r="BL25">
        <f>SQRT(0.1429301)</f>
        <v>0.37806097391822924</v>
      </c>
      <c r="BN25">
        <f t="shared" si="8"/>
        <v>1.019070456144169</v>
      </c>
      <c r="BP25">
        <f t="shared" si="10"/>
        <v>1.980929543855831</v>
      </c>
      <c r="BQ25">
        <f t="shared" si="9"/>
        <v>4.0190704561441688</v>
      </c>
    </row>
    <row r="26" spans="1:69">
      <c r="A26">
        <f t="shared" si="2"/>
        <v>48</v>
      </c>
      <c r="B26">
        <v>1</v>
      </c>
      <c r="C26" s="1">
        <v>1</v>
      </c>
      <c r="D26" s="1">
        <v>3126</v>
      </c>
      <c r="E26" s="1">
        <v>1248</v>
      </c>
      <c r="F26">
        <v>11</v>
      </c>
      <c r="G26" s="1">
        <v>315</v>
      </c>
      <c r="H26">
        <f t="shared" si="0"/>
        <v>0.5388499999999965</v>
      </c>
      <c r="I26">
        <f t="shared" si="1"/>
        <v>0.56549000000000049</v>
      </c>
      <c r="L26" s="1"/>
      <c r="M26" s="1"/>
      <c r="O26" s="1"/>
      <c r="U26">
        <v>-4.2098634187106463E-3</v>
      </c>
      <c r="V26">
        <v>2.6564560530589302E-7</v>
      </c>
      <c r="W26">
        <v>1.2608551165146192E-6</v>
      </c>
      <c r="X26">
        <v>3.0673586055640991E-6</v>
      </c>
      <c r="Y26">
        <v>4.8421424635509451E-6</v>
      </c>
      <c r="AS26">
        <f t="shared" si="11"/>
        <v>0.42700588032258063</v>
      </c>
      <c r="AT26">
        <f t="shared" si="12"/>
        <v>1334.8203818883871</v>
      </c>
      <c r="AU26">
        <f t="shared" si="13"/>
        <v>532.90333864258059</v>
      </c>
      <c r="AV26">
        <f t="shared" si="14"/>
        <v>4.6970646835483869</v>
      </c>
      <c r="AW26">
        <f t="shared" si="15"/>
        <v>134.50685230161289</v>
      </c>
      <c r="AY26" s="3" t="s">
        <v>25</v>
      </c>
      <c r="AZ26">
        <f t="array" ref="AZ26:BD30">MMULT(AS6:AW6,$U$22:$Y$26)</f>
        <v>1.0232575238351775</v>
      </c>
      <c r="BA26">
        <v>-2.9997005093743856E-4</v>
      </c>
      <c r="BB26">
        <v>-1.2647060556085667E-4</v>
      </c>
      <c r="BC26">
        <v>6.8241887104977927E-3</v>
      </c>
      <c r="BD26">
        <v>-9.7217666591924157E-5</v>
      </c>
      <c r="BF26">
        <f t="array" ref="BF26:BJ30">MMULT(AZ26:BD30,H42:H46)</f>
        <v>0.10784348634752657</v>
      </c>
      <c r="BG26">
        <v>0.10784348634752657</v>
      </c>
      <c r="BH26">
        <v>0.10784348634752657</v>
      </c>
      <c r="BI26">
        <v>0.10784348634752657</v>
      </c>
      <c r="BJ26">
        <v>0.10784348634752657</v>
      </c>
      <c r="BL26">
        <f>SQRT(0.0486911)</f>
        <v>0.22066059911094232</v>
      </c>
      <c r="BN26">
        <f t="shared" si="8"/>
        <v>0.59479478947136832</v>
      </c>
      <c r="BP26">
        <f t="shared" si="10"/>
        <v>0.40520521052863168</v>
      </c>
      <c r="BQ26">
        <f t="shared" si="9"/>
        <v>1.5947947894713683</v>
      </c>
    </row>
    <row r="27" spans="1:69">
      <c r="A27">
        <f t="shared" si="2"/>
        <v>49</v>
      </c>
      <c r="B27">
        <v>3</v>
      </c>
      <c r="C27" s="1">
        <v>1</v>
      </c>
      <c r="D27" s="1">
        <v>3468</v>
      </c>
      <c r="E27" s="1">
        <v>1508</v>
      </c>
      <c r="F27">
        <v>43</v>
      </c>
      <c r="G27">
        <v>286</v>
      </c>
      <c r="H27">
        <f t="shared" si="0"/>
        <v>3.7233199999999975</v>
      </c>
      <c r="I27">
        <f t="shared" si="1"/>
        <v>3.7509200000000043</v>
      </c>
      <c r="L27" s="1"/>
      <c r="M27" s="1"/>
      <c r="O27" s="1"/>
      <c r="AS27">
        <f t="shared" si="11"/>
        <v>0.42700588032258063</v>
      </c>
      <c r="AT27">
        <f t="shared" si="12"/>
        <v>1480.8563929587096</v>
      </c>
      <c r="AU27">
        <f t="shared" si="13"/>
        <v>643.92486752645164</v>
      </c>
      <c r="AV27">
        <f t="shared" si="14"/>
        <v>18.361252853870969</v>
      </c>
      <c r="AW27">
        <f t="shared" si="15"/>
        <v>122.12368177225807</v>
      </c>
      <c r="AZ27">
        <v>1.0232575238351775</v>
      </c>
      <c r="BA27">
        <v>-2.9997005093743856E-4</v>
      </c>
      <c r="BB27">
        <v>-1.2647060556085667E-4</v>
      </c>
      <c r="BC27">
        <v>6.8241887104977927E-3</v>
      </c>
      <c r="BD27">
        <v>-9.7217666591924157E-5</v>
      </c>
      <c r="BF27">
        <v>0.10784348634752657</v>
      </c>
      <c r="BG27">
        <v>0.10784348634752657</v>
      </c>
      <c r="BH27">
        <v>0.10784348634752657</v>
      </c>
      <c r="BI27">
        <v>0.10784348634752657</v>
      </c>
      <c r="BJ27">
        <v>0.10784348634752657</v>
      </c>
      <c r="BL27">
        <f>SQRT(0.1111306)</f>
        <v>0.33336256538489739</v>
      </c>
      <c r="BN27">
        <f t="shared" si="8"/>
        <v>0.89858505639266473</v>
      </c>
      <c r="BP27">
        <f t="shared" si="10"/>
        <v>2.1014149436073355</v>
      </c>
      <c r="BQ27">
        <f t="shared" si="9"/>
        <v>3.8985850563926645</v>
      </c>
    </row>
    <row r="28" spans="1:69">
      <c r="A28">
        <f t="shared" si="2"/>
        <v>50</v>
      </c>
      <c r="B28">
        <v>1</v>
      </c>
      <c r="C28" s="1">
        <v>1</v>
      </c>
      <c r="D28" s="1">
        <v>3252</v>
      </c>
      <c r="E28" s="1">
        <v>1361</v>
      </c>
      <c r="F28">
        <v>26</v>
      </c>
      <c r="G28">
        <v>346</v>
      </c>
      <c r="H28">
        <f t="shared" si="0"/>
        <v>1.4630299999999998</v>
      </c>
      <c r="I28">
        <f t="shared" si="1"/>
        <v>1.490120000000001</v>
      </c>
      <c r="L28" s="1"/>
      <c r="M28" s="1"/>
      <c r="O28" s="1"/>
      <c r="AS28">
        <f t="shared" si="11"/>
        <v>0.42700588032258063</v>
      </c>
      <c r="AT28">
        <f t="shared" si="12"/>
        <v>1388.6231228090321</v>
      </c>
      <c r="AU28">
        <f t="shared" si="13"/>
        <v>581.15500311903224</v>
      </c>
      <c r="AV28">
        <f t="shared" si="14"/>
        <v>11.102152888387096</v>
      </c>
      <c r="AW28">
        <f t="shared" si="15"/>
        <v>147.74403459161289</v>
      </c>
      <c r="AZ28">
        <v>1.0232575238351775</v>
      </c>
      <c r="BA28">
        <v>-2.9997005093743856E-4</v>
      </c>
      <c r="BB28">
        <v>-1.2647060556085667E-4</v>
      </c>
      <c r="BC28">
        <v>6.8241887104977927E-3</v>
      </c>
      <c r="BD28">
        <v>-9.7217666591924157E-5</v>
      </c>
      <c r="BF28">
        <v>0.10784348634752657</v>
      </c>
      <c r="BG28">
        <v>0.10784348634752657</v>
      </c>
      <c r="BH28">
        <v>0.10784348634752657</v>
      </c>
      <c r="BI28">
        <v>0.10784348634752657</v>
      </c>
      <c r="BJ28">
        <v>0.10784348634752657</v>
      </c>
      <c r="BL28">
        <f>SQRT(0.0289124)</f>
        <v>0.17003646667700431</v>
      </c>
      <c r="BN28">
        <f t="shared" si="8"/>
        <v>0.45833648964559909</v>
      </c>
      <c r="BP28">
        <f t="shared" si="10"/>
        <v>0.54166351035440097</v>
      </c>
      <c r="BQ28">
        <f t="shared" si="9"/>
        <v>1.458336489645599</v>
      </c>
    </row>
    <row r="29" spans="1:69">
      <c r="A29">
        <f t="shared" si="2"/>
        <v>51</v>
      </c>
      <c r="B29">
        <v>-2</v>
      </c>
      <c r="C29" s="1">
        <v>1</v>
      </c>
      <c r="D29" s="1">
        <v>3052</v>
      </c>
      <c r="E29" s="1">
        <v>1186</v>
      </c>
      <c r="F29" s="1">
        <v>14</v>
      </c>
      <c r="G29" s="1">
        <v>443</v>
      </c>
      <c r="H29">
        <f t="shared" si="0"/>
        <v>-1.1374100000000027</v>
      </c>
      <c r="I29">
        <f t="shared" si="1"/>
        <v>-1.1106799999999986</v>
      </c>
      <c r="L29" s="1"/>
      <c r="M29" s="1"/>
      <c r="O29" s="1"/>
      <c r="AS29">
        <f t="shared" si="11"/>
        <v>0.42700588032258063</v>
      </c>
      <c r="AT29">
        <f t="shared" si="12"/>
        <v>1303.2219467445161</v>
      </c>
      <c r="AU29">
        <f t="shared" si="13"/>
        <v>506.42897406258061</v>
      </c>
      <c r="AV29">
        <f t="shared" si="14"/>
        <v>5.9780823245161292</v>
      </c>
      <c r="AW29">
        <f t="shared" si="15"/>
        <v>189.16360498290322</v>
      </c>
      <c r="AZ29">
        <v>1.0232575238351775</v>
      </c>
      <c r="BA29">
        <v>-2.9997005093743856E-4</v>
      </c>
      <c r="BB29">
        <v>-1.2647060556085667E-4</v>
      </c>
      <c r="BC29">
        <v>6.8241887104977927E-3</v>
      </c>
      <c r="BD29">
        <v>-9.7217666591924157E-5</v>
      </c>
      <c r="BF29">
        <v>0.10784348634752657</v>
      </c>
      <c r="BG29">
        <v>0.10784348634752657</v>
      </c>
      <c r="BH29">
        <v>0.10784348634752657</v>
      </c>
      <c r="BI29">
        <v>0.10784348634752657</v>
      </c>
      <c r="BJ29">
        <v>0.10784348634752657</v>
      </c>
      <c r="BL29">
        <f>SQRT(0.0342467)</f>
        <v>0.18505863935520545</v>
      </c>
      <c r="BN29">
        <f t="shared" si="8"/>
        <v>0.49882903825433755</v>
      </c>
      <c r="BP29">
        <f t="shared" si="10"/>
        <v>-2.4988290382543377</v>
      </c>
      <c r="BQ29">
        <f t="shared" si="9"/>
        <v>-1.5011709617456623</v>
      </c>
    </row>
    <row r="30" spans="1:69">
      <c r="A30">
        <f t="shared" si="2"/>
        <v>52</v>
      </c>
      <c r="B30">
        <v>2</v>
      </c>
      <c r="C30" s="1">
        <v>1</v>
      </c>
      <c r="D30" s="1">
        <v>3270</v>
      </c>
      <c r="E30" s="1">
        <v>1399</v>
      </c>
      <c r="F30" s="1">
        <v>24</v>
      </c>
      <c r="G30" s="1">
        <v>306</v>
      </c>
      <c r="H30">
        <f t="shared" si="0"/>
        <v>2.0548699999999975</v>
      </c>
      <c r="I30">
        <f t="shared" si="1"/>
        <v>2.081900000000001</v>
      </c>
      <c r="L30" s="1"/>
      <c r="M30" s="1"/>
      <c r="O30" s="1"/>
      <c r="AS30">
        <f t="shared" si="11"/>
        <v>0.42700588032258063</v>
      </c>
      <c r="AT30">
        <f t="shared" si="12"/>
        <v>1396.3092286548388</v>
      </c>
      <c r="AU30">
        <f t="shared" si="13"/>
        <v>597.38122657129031</v>
      </c>
      <c r="AV30">
        <f t="shared" si="14"/>
        <v>10.248141127741935</v>
      </c>
      <c r="AW30">
        <f t="shared" si="15"/>
        <v>130.66379937870968</v>
      </c>
      <c r="AZ30">
        <v>1.0232575238351775</v>
      </c>
      <c r="BA30">
        <v>-2.9997005093743856E-4</v>
      </c>
      <c r="BB30">
        <v>-1.2647060556085667E-4</v>
      </c>
      <c r="BC30">
        <v>6.8241887104977927E-3</v>
      </c>
      <c r="BD30">
        <v>-9.7217666591924157E-5</v>
      </c>
      <c r="BF30">
        <v>0.10784348634752657</v>
      </c>
      <c r="BG30">
        <v>0.10784348634752657</v>
      </c>
      <c r="BH30">
        <v>0.10784348634752657</v>
      </c>
      <c r="BI30">
        <v>0.10784348634752657</v>
      </c>
      <c r="BJ30">
        <v>0.10784348634752657</v>
      </c>
      <c r="BL30">
        <f>SQRT(0.0384557)</f>
        <v>0.19610124935859027</v>
      </c>
      <c r="BN30">
        <f t="shared" si="8"/>
        <v>0.52859460092679023</v>
      </c>
      <c r="BP30">
        <f t="shared" si="10"/>
        <v>1.4714053990732099</v>
      </c>
      <c r="BQ30">
        <f t="shared" si="9"/>
        <v>2.5285946009267901</v>
      </c>
    </row>
    <row r="31" spans="1:69">
      <c r="A31">
        <f t="shared" si="2"/>
        <v>53</v>
      </c>
      <c r="B31">
        <v>2</v>
      </c>
      <c r="C31" s="1">
        <v>1</v>
      </c>
      <c r="D31" s="1">
        <v>3198</v>
      </c>
      <c r="E31" s="1">
        <v>1299</v>
      </c>
      <c r="F31" s="1">
        <v>20</v>
      </c>
      <c r="G31" s="1">
        <v>367</v>
      </c>
      <c r="H31">
        <f t="shared" si="0"/>
        <v>0.79225999999999885</v>
      </c>
      <c r="I31">
        <f t="shared" si="1"/>
        <v>0.81916999999999973</v>
      </c>
      <c r="L31" s="1"/>
      <c r="M31" s="1"/>
      <c r="O31" s="1"/>
      <c r="AS31">
        <f t="shared" si="11"/>
        <v>0.42700588032258063</v>
      </c>
      <c r="AT31">
        <f t="shared" si="12"/>
        <v>1365.5648052716128</v>
      </c>
      <c r="AU31">
        <f t="shared" si="13"/>
        <v>554.6806385390322</v>
      </c>
      <c r="AV31">
        <f t="shared" si="14"/>
        <v>8.5401176064516129</v>
      </c>
      <c r="AW31">
        <f t="shared" si="15"/>
        <v>156.71115807838709</v>
      </c>
      <c r="BL31">
        <f>SQRT(0.0202887)</f>
        <v>0.14243840774173236</v>
      </c>
      <c r="BN31">
        <f t="shared" si="8"/>
        <v>0.38394540342376582</v>
      </c>
      <c r="BP31">
        <f t="shared" si="10"/>
        <v>1.6160545965762343</v>
      </c>
      <c r="BQ31">
        <f t="shared" si="9"/>
        <v>2.3839454034237657</v>
      </c>
    </row>
    <row r="32" spans="1:69">
      <c r="A32">
        <f t="shared" si="2"/>
        <v>54</v>
      </c>
      <c r="B32">
        <v>-2</v>
      </c>
      <c r="C32" s="1">
        <v>1</v>
      </c>
      <c r="D32" s="1">
        <v>2904</v>
      </c>
      <c r="E32" s="1">
        <v>1164</v>
      </c>
      <c r="F32" s="1">
        <v>6</v>
      </c>
      <c r="G32" s="1">
        <v>311</v>
      </c>
      <c r="H32">
        <f t="shared" si="0"/>
        <v>-1.3919500000000014</v>
      </c>
      <c r="I32">
        <f t="shared" si="1"/>
        <v>-1.3654599999999988</v>
      </c>
      <c r="L32" s="1"/>
      <c r="M32" s="1"/>
      <c r="O32" s="1"/>
      <c r="AS32">
        <f t="shared" si="11"/>
        <v>0.42700588032258063</v>
      </c>
      <c r="AT32">
        <f t="shared" si="12"/>
        <v>1240.0250764567741</v>
      </c>
      <c r="AU32">
        <f t="shared" si="13"/>
        <v>497.03484469548386</v>
      </c>
      <c r="AV32">
        <f t="shared" si="14"/>
        <v>2.5620352819354837</v>
      </c>
      <c r="AW32">
        <f t="shared" si="15"/>
        <v>132.79882878032257</v>
      </c>
      <c r="AY32" s="3" t="s">
        <v>26</v>
      </c>
      <c r="AZ32">
        <f t="array" ref="AZ32:BD36">MMULT(AS7:AW7,$U$22:$Y$26)</f>
        <v>0.92504987831936658</v>
      </c>
      <c r="BA32">
        <v>-3.2042122169803595E-4</v>
      </c>
      <c r="BB32">
        <v>4.9650128416096537E-5</v>
      </c>
      <c r="BC32">
        <v>5.1975908376822024E-3</v>
      </c>
      <c r="BD32">
        <v>-1.6978369936665471E-4</v>
      </c>
      <c r="BF32">
        <f t="array" ref="BF32:BJ36">MMULT(AZ32:BD36,I42:I46)</f>
        <v>9.0763171977972651E-2</v>
      </c>
      <c r="BG32">
        <v>9.0763171977972651E-2</v>
      </c>
      <c r="BH32">
        <v>9.0763171977972651E-2</v>
      </c>
      <c r="BI32">
        <v>9.0763171977972651E-2</v>
      </c>
      <c r="BJ32">
        <v>9.0763171977972651E-2</v>
      </c>
      <c r="BL32">
        <f>SQRT(0.1011051)</f>
        <v>0.31797028163021779</v>
      </c>
      <c r="BN32">
        <f t="shared" si="8"/>
        <v>0.85709486642565025</v>
      </c>
      <c r="BP32">
        <f t="shared" si="10"/>
        <v>-2.8570948664256504</v>
      </c>
      <c r="BQ32">
        <f t="shared" si="9"/>
        <v>-1.1429051335743496</v>
      </c>
    </row>
    <row r="33" spans="1:69">
      <c r="A33">
        <f t="shared" si="2"/>
        <v>55</v>
      </c>
      <c r="B33">
        <v>2</v>
      </c>
      <c r="C33" s="1">
        <v>1</v>
      </c>
      <c r="D33" s="1">
        <v>3247</v>
      </c>
      <c r="E33" s="1">
        <v>1277</v>
      </c>
      <c r="F33" s="1">
        <v>19</v>
      </c>
      <c r="G33" s="1">
        <v>375</v>
      </c>
      <c r="H33">
        <f t="shared" si="0"/>
        <v>1.0470100000000002</v>
      </c>
      <c r="I33">
        <f t="shared" si="1"/>
        <v>1.0738900000000022</v>
      </c>
      <c r="L33" s="1"/>
      <c r="M33" s="1"/>
      <c r="O33" s="1"/>
      <c r="AS33">
        <f t="shared" si="11"/>
        <v>0.42700588032258063</v>
      </c>
      <c r="AT33">
        <f t="shared" si="12"/>
        <v>1386.4880934074192</v>
      </c>
      <c r="AU33">
        <f t="shared" si="13"/>
        <v>545.28650917193545</v>
      </c>
      <c r="AV33">
        <f t="shared" si="14"/>
        <v>8.1131117261290324</v>
      </c>
      <c r="AW33">
        <f t="shared" si="15"/>
        <v>160.12720512096774</v>
      </c>
      <c r="AZ33">
        <v>0.92504987831936658</v>
      </c>
      <c r="BA33">
        <v>-3.2042122169803595E-4</v>
      </c>
      <c r="BB33">
        <v>4.9650128416096537E-5</v>
      </c>
      <c r="BC33">
        <v>5.1975908376822024E-3</v>
      </c>
      <c r="BD33">
        <v>-1.6978369936665471E-4</v>
      </c>
      <c r="BF33">
        <v>9.0763171977972651E-2</v>
      </c>
      <c r="BG33">
        <v>9.0763171977972651E-2</v>
      </c>
      <c r="BH33">
        <v>9.0763171977972651E-2</v>
      </c>
      <c r="BI33">
        <v>9.0763171977972651E-2</v>
      </c>
      <c r="BJ33">
        <v>9.0763171977972651E-2</v>
      </c>
      <c r="BL33">
        <f>SQRT(0.0419279)</f>
        <v>0.20476303377318866</v>
      </c>
      <c r="BN33">
        <f t="shared" si="8"/>
        <v>0.55194260350670321</v>
      </c>
      <c r="BP33">
        <f t="shared" si="10"/>
        <v>1.4480573964932968</v>
      </c>
      <c r="BQ33">
        <f t="shared" si="9"/>
        <v>2.5519426035067032</v>
      </c>
    </row>
    <row r="34" spans="1:69">
      <c r="L34" s="1"/>
      <c r="M34" s="1"/>
      <c r="AZ34">
        <v>0.92504987831936658</v>
      </c>
      <c r="BA34">
        <v>-3.2042122169803595E-4</v>
      </c>
      <c r="BB34">
        <v>4.9650128416096537E-5</v>
      </c>
      <c r="BC34">
        <v>5.1975908376822024E-3</v>
      </c>
      <c r="BD34">
        <v>-1.6978369936665471E-4</v>
      </c>
      <c r="BF34">
        <v>9.0763171977972651E-2</v>
      </c>
      <c r="BG34">
        <v>9.0763171977972651E-2</v>
      </c>
      <c r="BH34">
        <v>9.0763171977972651E-2</v>
      </c>
      <c r="BI34">
        <v>9.0763171977972651E-2</v>
      </c>
      <c r="BJ34">
        <v>9.0763171977972651E-2</v>
      </c>
    </row>
    <row r="35" spans="1:69">
      <c r="L35" s="1"/>
      <c r="M35" s="1"/>
      <c r="AZ35">
        <v>0.92504987831936658</v>
      </c>
      <c r="BA35">
        <v>-3.2042122169803595E-4</v>
      </c>
      <c r="BB35">
        <v>4.9650128416096537E-5</v>
      </c>
      <c r="BC35">
        <v>5.1975908376822024E-3</v>
      </c>
      <c r="BD35">
        <v>-1.6978369936665471E-4</v>
      </c>
      <c r="BF35">
        <v>9.0763171977972651E-2</v>
      </c>
      <c r="BG35">
        <v>9.0763171977972651E-2</v>
      </c>
      <c r="BH35">
        <v>9.0763171977972651E-2</v>
      </c>
      <c r="BI35">
        <v>9.0763171977972651E-2</v>
      </c>
      <c r="BJ35">
        <v>9.0763171977972651E-2</v>
      </c>
    </row>
    <row r="36" spans="1:69">
      <c r="L36" s="1"/>
      <c r="M36" s="1"/>
      <c r="N36" s="1"/>
      <c r="O36" s="1"/>
      <c r="AZ36">
        <v>0.92504987831936658</v>
      </c>
      <c r="BA36">
        <v>-3.2042122169803595E-4</v>
      </c>
      <c r="BB36">
        <v>4.9650128416096537E-5</v>
      </c>
      <c r="BC36">
        <v>5.1975908376822024E-3</v>
      </c>
      <c r="BD36">
        <v>-1.6978369936665471E-4</v>
      </c>
      <c r="BF36">
        <v>9.0763171977972651E-2</v>
      </c>
      <c r="BG36">
        <v>9.0763171977972651E-2</v>
      </c>
      <c r="BH36">
        <v>9.0763171977972651E-2</v>
      </c>
      <c r="BI36">
        <v>9.0763171977972651E-2</v>
      </c>
      <c r="BJ36">
        <v>9.0763171977972651E-2</v>
      </c>
    </row>
    <row r="37" spans="1:69">
      <c r="L37" s="1"/>
      <c r="M37" s="1"/>
      <c r="N37" s="1"/>
      <c r="O37" s="1"/>
    </row>
    <row r="38" spans="1:69">
      <c r="L38" s="1"/>
      <c r="M38" s="1"/>
      <c r="N38" s="1"/>
      <c r="O38" s="1"/>
      <c r="AY38" s="3" t="s">
        <v>27</v>
      </c>
      <c r="AZ38">
        <f t="array" ref="AZ38:BD42">MMULT(AS8:AW8,$U$22:$Y$26)</f>
        <v>-0.11643274707328422</v>
      </c>
      <c r="BA38">
        <v>2.0496318237936216E-4</v>
      </c>
      <c r="BB38">
        <v>-3.9580461993406364E-4</v>
      </c>
      <c r="BC38">
        <v>-3.0569069084142948E-4</v>
      </c>
      <c r="BD38">
        <v>-4.895188692751384E-5</v>
      </c>
      <c r="BF38">
        <f t="array" ref="BF38:BJ42">MMULT(AZ38:BD42,J42:J46)</f>
        <v>0.10811967596913385</v>
      </c>
      <c r="BG38">
        <v>0.10811967596913385</v>
      </c>
      <c r="BH38">
        <v>0.10811967596913385</v>
      </c>
      <c r="BI38">
        <v>0.10811967596913385</v>
      </c>
      <c r="BJ38">
        <v>0.10811967596913385</v>
      </c>
    </row>
    <row r="39" spans="1:69">
      <c r="L39" s="1"/>
      <c r="M39" s="1"/>
      <c r="N39" s="1"/>
      <c r="O39" s="1"/>
      <c r="AZ39">
        <v>-0.11643274707328422</v>
      </c>
      <c r="BA39">
        <v>2.0496318237936216E-4</v>
      </c>
      <c r="BB39">
        <v>-3.9580461993406364E-4</v>
      </c>
      <c r="BC39">
        <v>-3.0569069084142948E-4</v>
      </c>
      <c r="BD39">
        <v>-4.895188692751384E-5</v>
      </c>
      <c r="BF39">
        <v>0.10811967596913385</v>
      </c>
      <c r="BG39">
        <v>0.10811967596913385</v>
      </c>
      <c r="BH39">
        <v>0.10811967596913385</v>
      </c>
      <c r="BI39">
        <v>0.10811967596913385</v>
      </c>
      <c r="BJ39">
        <v>0.10811967596913385</v>
      </c>
    </row>
    <row r="40" spans="1:69">
      <c r="L40" s="1"/>
      <c r="M40" s="1"/>
      <c r="N40" s="1"/>
      <c r="O40" s="1"/>
      <c r="AZ40">
        <v>-0.11643274707328422</v>
      </c>
      <c r="BA40">
        <v>2.0496318237936216E-4</v>
      </c>
      <c r="BB40">
        <v>-3.9580461993406364E-4</v>
      </c>
      <c r="BC40">
        <v>-3.0569069084142948E-4</v>
      </c>
      <c r="BD40">
        <v>-4.895188692751384E-5</v>
      </c>
      <c r="BF40">
        <v>0.10811967596913385</v>
      </c>
      <c r="BG40">
        <v>0.10811967596913385</v>
      </c>
      <c r="BH40">
        <v>0.10811967596913385</v>
      </c>
      <c r="BI40">
        <v>0.10811967596913385</v>
      </c>
      <c r="BJ40">
        <v>0.10811967596913385</v>
      </c>
    </row>
    <row r="41" spans="1:69">
      <c r="C41" s="3" t="s">
        <v>53</v>
      </c>
      <c r="AZ41">
        <v>-0.11643274707328422</v>
      </c>
      <c r="BA41">
        <v>2.0496318237936216E-4</v>
      </c>
      <c r="BB41">
        <v>-3.9580461993406364E-4</v>
      </c>
      <c r="BC41">
        <v>-3.0569069084142948E-4</v>
      </c>
      <c r="BD41">
        <v>-4.895188692751384E-5</v>
      </c>
      <c r="BF41">
        <v>0.10811967596913385</v>
      </c>
      <c r="BG41">
        <v>0.10811967596913385</v>
      </c>
      <c r="BH41">
        <v>0.10811967596913385</v>
      </c>
      <c r="BI41">
        <v>0.10811967596913385</v>
      </c>
      <c r="BJ41">
        <v>0.10811967596913385</v>
      </c>
    </row>
    <row r="42" spans="1:69">
      <c r="C42" s="3" t="s">
        <v>19</v>
      </c>
      <c r="D42">
        <f t="array" ref="D42:D46">TRANSPOSE(C2:G2)</f>
        <v>1</v>
      </c>
      <c r="E42">
        <f t="array" ref="E42:E46">TRANSPOSE(C3:G3)</f>
        <v>1</v>
      </c>
      <c r="F42">
        <f t="array" ref="F42:F46">TRANSPOSE(C4:G4)</f>
        <v>1</v>
      </c>
      <c r="G42">
        <f t="array" ref="G42:G46">TRANSPOSE(C5:G5)</f>
        <v>1</v>
      </c>
      <c r="H42">
        <f t="array" ref="H42:H46">TRANSPOSE(C6:G6)</f>
        <v>1</v>
      </c>
      <c r="I42">
        <f t="array" ref="I42:I46">TRANSPOSE(C7:G7)</f>
        <v>1</v>
      </c>
      <c r="J42">
        <f t="array" ref="J42:J46">TRANSPOSE(C8:G8)</f>
        <v>1</v>
      </c>
      <c r="K42">
        <f t="array" ref="K42:K46">TRANSPOSE(C9:G9)</f>
        <v>1</v>
      </c>
      <c r="L42">
        <f t="array" ref="L42:L46">TRANSPOSE(C10:G10)</f>
        <v>1</v>
      </c>
      <c r="M42">
        <f t="array" ref="M42:M46">TRANSPOSE(C11:G11)</f>
        <v>1</v>
      </c>
      <c r="N42">
        <f t="array" ref="N42:N46">TRANSPOSE(C12:G12)</f>
        <v>1</v>
      </c>
      <c r="O42">
        <f t="array" ref="O42:O46">TRANSPOSE(C13:G13)</f>
        <v>1</v>
      </c>
      <c r="P42">
        <f t="array" ref="P42:P46">TRANSPOSE(C14:G14)</f>
        <v>1</v>
      </c>
      <c r="Q42">
        <f t="array" ref="Q42:Q46">TRANSPOSE(C15:G15)</f>
        <v>1</v>
      </c>
      <c r="R42">
        <f t="array" ref="R42:R46">TRANSPOSE(C16:G16)</f>
        <v>1</v>
      </c>
      <c r="S42">
        <f t="array" ref="S42:S46">TRANSPOSE(C17:G17)</f>
        <v>1</v>
      </c>
      <c r="T42">
        <f t="array" ref="T42:T46">TRANSPOSE(C18:G18)</f>
        <v>1</v>
      </c>
      <c r="U42">
        <f t="array" ref="U42:U46">TRANSPOSE(C19:G19)</f>
        <v>1</v>
      </c>
      <c r="V42">
        <f t="array" ref="V42:V46">TRANSPOSE(C20:G20)</f>
        <v>1</v>
      </c>
      <c r="W42">
        <f t="array" ref="W42:W46">TRANSPOSE(C21:G21)</f>
        <v>1</v>
      </c>
      <c r="X42">
        <f t="array" ref="X42:X46">TRANSPOSE(C22:G22)</f>
        <v>1</v>
      </c>
      <c r="Y42">
        <f t="array" ref="Y42:Y46">TRANSPOSE(C23:G23)</f>
        <v>1</v>
      </c>
      <c r="Z42">
        <f t="array" ref="Z42:Z46">TRANSPOSE(C24:G24)</f>
        <v>1</v>
      </c>
      <c r="AA42">
        <f t="array" ref="AA42:AA46">TRANSPOSE(C25:G25)</f>
        <v>1</v>
      </c>
      <c r="AB42">
        <f t="array" ref="AB42:AB46">TRANSPOSE(C26:G26)</f>
        <v>1</v>
      </c>
      <c r="AC42">
        <f t="array" ref="AC42:AC46">TRANSPOSE(C27:G27)</f>
        <v>1</v>
      </c>
      <c r="AD42">
        <f t="array" ref="AD42:AD46">TRANSPOSE(C28:G28)</f>
        <v>1</v>
      </c>
      <c r="AE42">
        <f t="array" ref="AE42:AE46">TRANSPOSE(C29:G29)</f>
        <v>1</v>
      </c>
      <c r="AF42">
        <f t="array" ref="AF42:AF46">TRANSPOSE(C30:G30)</f>
        <v>1</v>
      </c>
      <c r="AG42">
        <f t="array" ref="AG42:AG46">TRANSPOSE(C31:G31)</f>
        <v>1</v>
      </c>
      <c r="AH42">
        <f t="array" ref="AH42:AH46">TRANSPOSE(C32:G32)</f>
        <v>1</v>
      </c>
      <c r="AI42">
        <f t="array" ref="AI42:AI46">TRANSPOSE(C33:G33)</f>
        <v>1</v>
      </c>
      <c r="AZ42">
        <v>-0.11643274707328422</v>
      </c>
      <c r="BA42">
        <v>2.0496318237936216E-4</v>
      </c>
      <c r="BB42">
        <v>-3.9580461993406364E-4</v>
      </c>
      <c r="BC42">
        <v>-3.0569069084142948E-4</v>
      </c>
      <c r="BD42">
        <v>-4.895188692751384E-5</v>
      </c>
      <c r="BF42">
        <v>0.10811967596913385</v>
      </c>
      <c r="BG42">
        <v>0.10811967596913385</v>
      </c>
      <c r="BH42">
        <v>0.10811967596913385</v>
      </c>
      <c r="BI42">
        <v>0.10811967596913385</v>
      </c>
      <c r="BJ42">
        <v>0.10811967596913385</v>
      </c>
    </row>
    <row r="43" spans="1:69">
      <c r="C43" s="3" t="s">
        <v>2</v>
      </c>
      <c r="D43">
        <v>3064</v>
      </c>
      <c r="E43">
        <v>3000</v>
      </c>
      <c r="F43">
        <v>3155</v>
      </c>
      <c r="G43">
        <v>3080</v>
      </c>
      <c r="H43">
        <v>3245</v>
      </c>
      <c r="I43">
        <v>3267</v>
      </c>
      <c r="J43">
        <v>3080</v>
      </c>
      <c r="K43">
        <v>2974</v>
      </c>
      <c r="L43">
        <v>3038</v>
      </c>
      <c r="M43">
        <v>3318</v>
      </c>
      <c r="N43">
        <v>3317</v>
      </c>
      <c r="O43">
        <v>3182</v>
      </c>
      <c r="P43">
        <v>2998</v>
      </c>
      <c r="Q43">
        <v>3221</v>
      </c>
      <c r="R43">
        <v>3019</v>
      </c>
      <c r="S43">
        <v>3022</v>
      </c>
      <c r="T43">
        <v>3094</v>
      </c>
      <c r="U43">
        <v>3009</v>
      </c>
      <c r="V43">
        <v>3227</v>
      </c>
      <c r="W43">
        <v>3308</v>
      </c>
      <c r="X43">
        <v>3212</v>
      </c>
      <c r="Y43">
        <v>3381</v>
      </c>
      <c r="Z43">
        <v>3061</v>
      </c>
      <c r="AA43">
        <v>3478</v>
      </c>
      <c r="AB43">
        <v>3126</v>
      </c>
      <c r="AC43">
        <v>3468</v>
      </c>
      <c r="AD43">
        <v>3252</v>
      </c>
      <c r="AE43">
        <v>3052</v>
      </c>
      <c r="AF43">
        <v>3270</v>
      </c>
      <c r="AG43">
        <v>3198</v>
      </c>
      <c r="AH43">
        <v>2904</v>
      </c>
      <c r="AI43">
        <v>3247</v>
      </c>
    </row>
    <row r="44" spans="1:69">
      <c r="C44" s="3" t="s">
        <v>3</v>
      </c>
      <c r="D44">
        <v>1201</v>
      </c>
      <c r="E44">
        <v>1053</v>
      </c>
      <c r="F44">
        <v>1133</v>
      </c>
      <c r="G44">
        <v>970</v>
      </c>
      <c r="H44">
        <v>1258</v>
      </c>
      <c r="I44">
        <v>1386</v>
      </c>
      <c r="J44">
        <v>966</v>
      </c>
      <c r="K44">
        <v>1185</v>
      </c>
      <c r="L44">
        <v>1103</v>
      </c>
      <c r="M44">
        <v>1310</v>
      </c>
      <c r="N44">
        <v>1362</v>
      </c>
      <c r="O44">
        <v>1171</v>
      </c>
      <c r="P44">
        <v>1102</v>
      </c>
      <c r="Q44">
        <v>1424</v>
      </c>
      <c r="R44">
        <v>1239</v>
      </c>
      <c r="S44">
        <v>1285</v>
      </c>
      <c r="T44">
        <v>1329</v>
      </c>
      <c r="U44">
        <v>1210</v>
      </c>
      <c r="V44">
        <v>1331</v>
      </c>
      <c r="W44">
        <v>1368</v>
      </c>
      <c r="X44">
        <v>1289</v>
      </c>
      <c r="Y44">
        <v>1444</v>
      </c>
      <c r="Z44">
        <v>1175</v>
      </c>
      <c r="AA44">
        <v>1317</v>
      </c>
      <c r="AB44">
        <v>1248</v>
      </c>
      <c r="AC44">
        <v>1508</v>
      </c>
      <c r="AD44">
        <v>1361</v>
      </c>
      <c r="AE44">
        <v>1186</v>
      </c>
      <c r="AF44">
        <v>1399</v>
      </c>
      <c r="AG44">
        <v>1299</v>
      </c>
      <c r="AH44">
        <v>1164</v>
      </c>
      <c r="AI44">
        <v>1277</v>
      </c>
      <c r="AY44" s="3" t="s">
        <v>28</v>
      </c>
      <c r="AZ44">
        <f t="array" ref="AZ44:BD48">MMULT(AS9:AW9,$U$22:$Y$26)</f>
        <v>0.67062266115053315</v>
      </c>
      <c r="BA44">
        <v>-2.9918555788150422E-4</v>
      </c>
      <c r="BB44">
        <v>1.3756310497970705E-4</v>
      </c>
      <c r="BC44">
        <v>2.3165132465618006E-3</v>
      </c>
      <c r="BD44">
        <v>2.0242373884688631E-4</v>
      </c>
      <c r="BF44">
        <f t="array" ref="BF44:BJ48">MMULT(AZ44:BD48,K42:K46)</f>
        <v>7.0438034927914575E-2</v>
      </c>
      <c r="BG44">
        <v>7.0438034927914575E-2</v>
      </c>
      <c r="BH44">
        <v>7.0438034927914575E-2</v>
      </c>
      <c r="BI44">
        <v>7.0438034927914575E-2</v>
      </c>
      <c r="BJ44">
        <v>7.0438034927914575E-2</v>
      </c>
    </row>
    <row r="45" spans="1:69">
      <c r="C45" s="3" t="s">
        <v>4</v>
      </c>
      <c r="D45">
        <v>10</v>
      </c>
      <c r="E45">
        <v>11</v>
      </c>
      <c r="F45">
        <v>19</v>
      </c>
      <c r="G45">
        <v>4</v>
      </c>
      <c r="H45">
        <v>36</v>
      </c>
      <c r="I45">
        <v>35</v>
      </c>
      <c r="J45">
        <v>13</v>
      </c>
      <c r="K45">
        <v>12</v>
      </c>
      <c r="L45">
        <v>14</v>
      </c>
      <c r="M45">
        <v>29</v>
      </c>
      <c r="N45">
        <v>25</v>
      </c>
      <c r="O45">
        <v>28</v>
      </c>
      <c r="P45">
        <v>9</v>
      </c>
      <c r="Q45">
        <v>21</v>
      </c>
      <c r="R45">
        <v>16</v>
      </c>
      <c r="S45">
        <v>9</v>
      </c>
      <c r="T45">
        <v>11</v>
      </c>
      <c r="U45">
        <v>15</v>
      </c>
      <c r="V45">
        <v>21</v>
      </c>
      <c r="W45">
        <v>24</v>
      </c>
      <c r="X45">
        <v>17</v>
      </c>
      <c r="Y45">
        <v>25</v>
      </c>
      <c r="Z45">
        <v>12</v>
      </c>
      <c r="AA45">
        <v>42</v>
      </c>
      <c r="AB45">
        <v>11</v>
      </c>
      <c r="AC45">
        <v>43</v>
      </c>
      <c r="AD45">
        <v>26</v>
      </c>
      <c r="AE45">
        <v>14</v>
      </c>
      <c r="AF45">
        <v>24</v>
      </c>
      <c r="AG45">
        <v>20</v>
      </c>
      <c r="AH45">
        <v>6</v>
      </c>
      <c r="AI45">
        <v>19</v>
      </c>
      <c r="AZ45">
        <v>0.67062266115053315</v>
      </c>
      <c r="BA45">
        <v>-2.9918555788150422E-4</v>
      </c>
      <c r="BB45">
        <v>1.3756310497970705E-4</v>
      </c>
      <c r="BC45">
        <v>2.3165132465618006E-3</v>
      </c>
      <c r="BD45">
        <v>2.0242373884688631E-4</v>
      </c>
      <c r="BF45">
        <v>7.0438034927914575E-2</v>
      </c>
      <c r="BG45">
        <v>7.0438034927914575E-2</v>
      </c>
      <c r="BH45">
        <v>7.0438034927914575E-2</v>
      </c>
      <c r="BI45">
        <v>7.0438034927914575E-2</v>
      </c>
      <c r="BJ45">
        <v>7.0438034927914575E-2</v>
      </c>
    </row>
    <row r="46" spans="1:69">
      <c r="C46" s="3" t="s">
        <v>5</v>
      </c>
      <c r="D46">
        <v>361</v>
      </c>
      <c r="E46">
        <v>338</v>
      </c>
      <c r="F46">
        <v>393</v>
      </c>
      <c r="G46">
        <v>467</v>
      </c>
      <c r="H46">
        <v>294</v>
      </c>
      <c r="I46">
        <v>225</v>
      </c>
      <c r="J46">
        <v>417</v>
      </c>
      <c r="K46">
        <v>488</v>
      </c>
      <c r="L46">
        <v>677</v>
      </c>
      <c r="M46">
        <v>427</v>
      </c>
      <c r="N46">
        <v>326</v>
      </c>
      <c r="O46">
        <v>326</v>
      </c>
      <c r="P46">
        <v>349</v>
      </c>
      <c r="Q46">
        <v>382</v>
      </c>
      <c r="R46">
        <v>275</v>
      </c>
      <c r="S46">
        <v>303</v>
      </c>
      <c r="T46">
        <v>339</v>
      </c>
      <c r="U46">
        <v>536</v>
      </c>
      <c r="V46">
        <v>414</v>
      </c>
      <c r="W46">
        <v>282</v>
      </c>
      <c r="X46">
        <v>302</v>
      </c>
      <c r="Y46">
        <v>253</v>
      </c>
      <c r="Z46">
        <v>261</v>
      </c>
      <c r="AA46">
        <v>259</v>
      </c>
      <c r="AB46">
        <v>315</v>
      </c>
      <c r="AC46">
        <v>286</v>
      </c>
      <c r="AD46">
        <v>346</v>
      </c>
      <c r="AE46">
        <v>443</v>
      </c>
      <c r="AF46">
        <v>306</v>
      </c>
      <c r="AG46">
        <v>367</v>
      </c>
      <c r="AH46">
        <v>311</v>
      </c>
      <c r="AI46">
        <v>375</v>
      </c>
      <c r="AZ46">
        <v>0.67062266115053315</v>
      </c>
      <c r="BA46">
        <v>-2.9918555788150422E-4</v>
      </c>
      <c r="BB46">
        <v>1.3756310497970705E-4</v>
      </c>
      <c r="BC46">
        <v>2.3165132465618006E-3</v>
      </c>
      <c r="BD46">
        <v>2.0242373884688631E-4</v>
      </c>
      <c r="BF46">
        <v>7.0438034927914575E-2</v>
      </c>
      <c r="BG46">
        <v>7.0438034927914575E-2</v>
      </c>
      <c r="BH46">
        <v>7.0438034927914575E-2</v>
      </c>
      <c r="BI46">
        <v>7.0438034927914575E-2</v>
      </c>
      <c r="BJ46">
        <v>7.0438034927914575E-2</v>
      </c>
    </row>
    <row r="47" spans="1:69">
      <c r="AZ47">
        <v>0.67062266115053315</v>
      </c>
      <c r="BA47">
        <v>-2.9918555788150422E-4</v>
      </c>
      <c r="BB47">
        <v>1.3756310497970705E-4</v>
      </c>
      <c r="BC47">
        <v>2.3165132465618006E-3</v>
      </c>
      <c r="BD47">
        <v>2.0242373884688631E-4</v>
      </c>
      <c r="BF47">
        <v>7.0438034927914575E-2</v>
      </c>
      <c r="BG47">
        <v>7.0438034927914575E-2</v>
      </c>
      <c r="BH47">
        <v>7.0438034927914575E-2</v>
      </c>
      <c r="BI47">
        <v>7.0438034927914575E-2</v>
      </c>
      <c r="BJ47">
        <v>7.0438034927914575E-2</v>
      </c>
    </row>
    <row r="48" spans="1:69">
      <c r="AZ48">
        <v>0.67062266115053315</v>
      </c>
      <c r="BA48">
        <v>-2.9918555788150422E-4</v>
      </c>
      <c r="BB48">
        <v>1.3756310497970705E-4</v>
      </c>
      <c r="BC48">
        <v>2.3165132465618006E-3</v>
      </c>
      <c r="BD48">
        <v>2.0242373884688631E-4</v>
      </c>
      <c r="BF48">
        <v>7.0438034927914575E-2</v>
      </c>
      <c r="BG48">
        <v>7.0438034927914575E-2</v>
      </c>
      <c r="BH48">
        <v>7.0438034927914575E-2</v>
      </c>
      <c r="BI48">
        <v>7.0438034927914575E-2</v>
      </c>
      <c r="BJ48">
        <v>7.0438034927914575E-2</v>
      </c>
    </row>
    <row r="50" spans="51:62">
      <c r="AY50" s="3" t="s">
        <v>29</v>
      </c>
      <c r="AZ50">
        <f t="array" ref="AZ50:BD54">MMULT(AS10:AW10,$U$22:$Y$26)</f>
        <v>-6.4585783108596528E-2</v>
      </c>
      <c r="BA50">
        <v>-6.0632601214830604E-5</v>
      </c>
      <c r="BB50">
        <v>2.8714757322500335E-5</v>
      </c>
      <c r="BC50">
        <v>1.7517239512686322E-3</v>
      </c>
      <c r="BD50">
        <v>5.5893557792922389E-4</v>
      </c>
      <c r="BF50">
        <f t="array" ref="BF50:BJ54">MMULT(AZ50:BD54,L42:L46)</f>
        <v>0.18580827330331137</v>
      </c>
      <c r="BG50">
        <v>0.18580827330331137</v>
      </c>
      <c r="BH50">
        <v>0.18580827330331137</v>
      </c>
      <c r="BI50">
        <v>0.18580827330331137</v>
      </c>
      <c r="BJ50">
        <v>0.18580827330331137</v>
      </c>
    </row>
    <row r="51" spans="51:62">
      <c r="AZ51">
        <v>-6.4585783108596528E-2</v>
      </c>
      <c r="BA51">
        <v>-6.0632601214830604E-5</v>
      </c>
      <c r="BB51">
        <v>2.8714757322500335E-5</v>
      </c>
      <c r="BC51">
        <v>1.7517239512686322E-3</v>
      </c>
      <c r="BD51">
        <v>5.5893557792922389E-4</v>
      </c>
      <c r="BF51">
        <v>0.18580827330331137</v>
      </c>
      <c r="BG51">
        <v>0.18580827330331137</v>
      </c>
      <c r="BH51">
        <v>0.18580827330331137</v>
      </c>
      <c r="BI51">
        <v>0.18580827330331137</v>
      </c>
      <c r="BJ51">
        <v>0.18580827330331137</v>
      </c>
    </row>
    <row r="52" spans="51:62">
      <c r="AZ52">
        <v>-6.4585783108596528E-2</v>
      </c>
      <c r="BA52">
        <v>-6.0632601214830604E-5</v>
      </c>
      <c r="BB52">
        <v>2.8714757322500335E-5</v>
      </c>
      <c r="BC52">
        <v>1.7517239512686322E-3</v>
      </c>
      <c r="BD52">
        <v>5.5893557792922389E-4</v>
      </c>
      <c r="BF52">
        <v>0.18580827330331137</v>
      </c>
      <c r="BG52">
        <v>0.18580827330331137</v>
      </c>
      <c r="BH52">
        <v>0.18580827330331137</v>
      </c>
      <c r="BI52">
        <v>0.18580827330331137</v>
      </c>
      <c r="BJ52">
        <v>0.18580827330331137</v>
      </c>
    </row>
    <row r="53" spans="51:62">
      <c r="AZ53">
        <v>-6.4585783108596528E-2</v>
      </c>
      <c r="BA53">
        <v>-6.0632601214830604E-5</v>
      </c>
      <c r="BB53">
        <v>2.8714757322500335E-5</v>
      </c>
      <c r="BC53">
        <v>1.7517239512686322E-3</v>
      </c>
      <c r="BD53">
        <v>5.5893557792922389E-4</v>
      </c>
      <c r="BF53">
        <v>0.18580827330331137</v>
      </c>
      <c r="BG53">
        <v>0.18580827330331137</v>
      </c>
      <c r="BH53">
        <v>0.18580827330331137</v>
      </c>
      <c r="BI53">
        <v>0.18580827330331137</v>
      </c>
      <c r="BJ53">
        <v>0.18580827330331137</v>
      </c>
    </row>
    <row r="54" spans="51:62">
      <c r="AZ54">
        <v>-6.4585783108596528E-2</v>
      </c>
      <c r="BA54">
        <v>-6.0632601214830604E-5</v>
      </c>
      <c r="BB54">
        <v>2.8714757322500335E-5</v>
      </c>
      <c r="BC54">
        <v>1.7517239512686322E-3</v>
      </c>
      <c r="BD54">
        <v>5.5893557792922389E-4</v>
      </c>
      <c r="BF54">
        <v>0.18580827330331137</v>
      </c>
      <c r="BG54">
        <v>0.18580827330331137</v>
      </c>
      <c r="BH54">
        <v>0.18580827330331137</v>
      </c>
      <c r="BI54">
        <v>0.18580827330331137</v>
      </c>
      <c r="BJ54">
        <v>0.18580827330331137</v>
      </c>
    </row>
    <row r="56" spans="51:62">
      <c r="AY56" s="3" t="s">
        <v>30</v>
      </c>
      <c r="AZ56">
        <f t="array" ref="AZ56:BD60">MMULT(AS11:AW11,$U$22:$Y$26)</f>
        <v>-0.48112348317933107</v>
      </c>
      <c r="BA56">
        <v>1.3623589787909349E-4</v>
      </c>
      <c r="BB56">
        <v>-1.4936828318148616E-5</v>
      </c>
      <c r="BC56">
        <v>4.5173172873286933E-4</v>
      </c>
      <c r="BD56">
        <v>2.0488473762325849E-4</v>
      </c>
      <c r="BF56">
        <f t="array" ref="BF56:BJ60">MMULT(AZ56:BD60,M42:M46)</f>
        <v>5.1925983985111057E-2</v>
      </c>
      <c r="BG56">
        <v>5.1925983985111057E-2</v>
      </c>
      <c r="BH56">
        <v>5.1925983985111057E-2</v>
      </c>
      <c r="BI56">
        <v>5.1925983985111057E-2</v>
      </c>
      <c r="BJ56">
        <v>5.1925983985111057E-2</v>
      </c>
    </row>
    <row r="57" spans="51:62">
      <c r="AZ57">
        <v>-0.48112348317933107</v>
      </c>
      <c r="BA57">
        <v>1.3623589787909349E-4</v>
      </c>
      <c r="BB57">
        <v>-1.4936828318148616E-5</v>
      </c>
      <c r="BC57">
        <v>4.5173172873286933E-4</v>
      </c>
      <c r="BD57">
        <v>2.0488473762325849E-4</v>
      </c>
      <c r="BF57">
        <v>5.1925983985111057E-2</v>
      </c>
      <c r="BG57">
        <v>5.1925983985111057E-2</v>
      </c>
      <c r="BH57">
        <v>5.1925983985111057E-2</v>
      </c>
      <c r="BI57">
        <v>5.1925983985111057E-2</v>
      </c>
      <c r="BJ57">
        <v>5.1925983985111057E-2</v>
      </c>
    </row>
    <row r="58" spans="51:62">
      <c r="AZ58">
        <v>-0.48112348317933107</v>
      </c>
      <c r="BA58">
        <v>1.3623589787909349E-4</v>
      </c>
      <c r="BB58">
        <v>-1.4936828318148616E-5</v>
      </c>
      <c r="BC58">
        <v>4.5173172873286933E-4</v>
      </c>
      <c r="BD58">
        <v>2.0488473762325849E-4</v>
      </c>
      <c r="BF58">
        <v>5.1925983985111057E-2</v>
      </c>
      <c r="BG58">
        <v>5.1925983985111057E-2</v>
      </c>
      <c r="BH58">
        <v>5.1925983985111057E-2</v>
      </c>
      <c r="BI58">
        <v>5.1925983985111057E-2</v>
      </c>
      <c r="BJ58">
        <v>5.1925983985111057E-2</v>
      </c>
    </row>
    <row r="59" spans="51:62">
      <c r="AZ59">
        <v>-0.48112348317933107</v>
      </c>
      <c r="BA59">
        <v>1.3623589787909349E-4</v>
      </c>
      <c r="BB59">
        <v>-1.4936828318148616E-5</v>
      </c>
      <c r="BC59">
        <v>4.5173172873286933E-4</v>
      </c>
      <c r="BD59">
        <v>2.0488473762325849E-4</v>
      </c>
      <c r="BF59">
        <v>5.1925983985111057E-2</v>
      </c>
      <c r="BG59">
        <v>5.1925983985111057E-2</v>
      </c>
      <c r="BH59">
        <v>5.1925983985111057E-2</v>
      </c>
      <c r="BI59">
        <v>5.1925983985111057E-2</v>
      </c>
      <c r="BJ59">
        <v>5.1925983985111057E-2</v>
      </c>
    </row>
    <row r="60" spans="51:62">
      <c r="AZ60">
        <v>-0.48112348317933107</v>
      </c>
      <c r="BA60">
        <v>1.3623589787909349E-4</v>
      </c>
      <c r="BB60">
        <v>-1.4936828318148616E-5</v>
      </c>
      <c r="BC60">
        <v>4.5173172873286933E-4</v>
      </c>
      <c r="BD60">
        <v>2.0488473762325849E-4</v>
      </c>
      <c r="BF60">
        <v>5.1925983985111057E-2</v>
      </c>
      <c r="BG60">
        <v>5.1925983985111057E-2</v>
      </c>
      <c r="BH60">
        <v>5.1925983985111057E-2</v>
      </c>
      <c r="BI60">
        <v>5.1925983985111057E-2</v>
      </c>
      <c r="BJ60">
        <v>5.1925983985111057E-2</v>
      </c>
    </row>
    <row r="62" spans="51:62">
      <c r="AY62" s="3" t="s">
        <v>31</v>
      </c>
      <c r="AZ62">
        <f t="array" ref="AZ62:BD66">MMULT(AS12:AW12,$U$22:$Y$26)</f>
        <v>-0.64703359904597202</v>
      </c>
      <c r="BA62">
        <v>2.0610767734498774E-4</v>
      </c>
      <c r="BB62">
        <v>3.2940834311138886E-5</v>
      </c>
      <c r="BC62">
        <v>-2.0501979478333363E-3</v>
      </c>
      <c r="BD62">
        <v>1.8698643453586897E-5</v>
      </c>
      <c r="BF62">
        <f t="array" ref="BF62:BJ66">MMULT(AZ62:BD66,N42:N46)</f>
        <v>3.6331792109159364E-2</v>
      </c>
      <c r="BG62">
        <v>3.6331792109159364E-2</v>
      </c>
      <c r="BH62">
        <v>3.6331792109159364E-2</v>
      </c>
      <c r="BI62">
        <v>3.6331792109159364E-2</v>
      </c>
      <c r="BJ62">
        <v>3.6331792109159364E-2</v>
      </c>
    </row>
    <row r="63" spans="51:62">
      <c r="AZ63">
        <v>-0.64703359904597202</v>
      </c>
      <c r="BA63">
        <v>2.0610767734498774E-4</v>
      </c>
      <c r="BB63">
        <v>3.2940834311138886E-5</v>
      </c>
      <c r="BC63">
        <v>-2.0501979478333363E-3</v>
      </c>
      <c r="BD63">
        <v>1.8698643453586897E-5</v>
      </c>
      <c r="BF63">
        <v>3.6331792109159364E-2</v>
      </c>
      <c r="BG63">
        <v>3.6331792109159364E-2</v>
      </c>
      <c r="BH63">
        <v>3.6331792109159364E-2</v>
      </c>
      <c r="BI63">
        <v>3.6331792109159364E-2</v>
      </c>
      <c r="BJ63">
        <v>3.6331792109159364E-2</v>
      </c>
    </row>
    <row r="64" spans="51:62">
      <c r="AZ64">
        <v>-0.64703359904597202</v>
      </c>
      <c r="BA64">
        <v>2.0610767734498774E-4</v>
      </c>
      <c r="BB64">
        <v>3.2940834311138886E-5</v>
      </c>
      <c r="BC64">
        <v>-2.0501979478333363E-3</v>
      </c>
      <c r="BD64">
        <v>1.8698643453586897E-5</v>
      </c>
      <c r="BF64">
        <v>3.6331792109159364E-2</v>
      </c>
      <c r="BG64">
        <v>3.6331792109159364E-2</v>
      </c>
      <c r="BH64">
        <v>3.6331792109159364E-2</v>
      </c>
      <c r="BI64">
        <v>3.6331792109159364E-2</v>
      </c>
      <c r="BJ64">
        <v>3.6331792109159364E-2</v>
      </c>
    </row>
    <row r="65" spans="51:62">
      <c r="AZ65">
        <v>-0.64703359904597202</v>
      </c>
      <c r="BA65">
        <v>2.0610767734498774E-4</v>
      </c>
      <c r="BB65">
        <v>3.2940834311138886E-5</v>
      </c>
      <c r="BC65">
        <v>-2.0501979478333363E-3</v>
      </c>
      <c r="BD65">
        <v>1.8698643453586897E-5</v>
      </c>
      <c r="BF65">
        <v>3.6331792109159364E-2</v>
      </c>
      <c r="BG65">
        <v>3.6331792109159364E-2</v>
      </c>
      <c r="BH65">
        <v>3.6331792109159364E-2</v>
      </c>
      <c r="BI65">
        <v>3.6331792109159364E-2</v>
      </c>
      <c r="BJ65">
        <v>3.6331792109159364E-2</v>
      </c>
    </row>
    <row r="66" spans="51:62">
      <c r="AZ66">
        <v>-0.64703359904597202</v>
      </c>
      <c r="BA66">
        <v>2.0610767734498774E-4</v>
      </c>
      <c r="BB66">
        <v>3.2940834311138886E-5</v>
      </c>
      <c r="BC66">
        <v>-2.0501979478333363E-3</v>
      </c>
      <c r="BD66">
        <v>1.8698643453586897E-5</v>
      </c>
      <c r="BF66">
        <v>3.6331792109159364E-2</v>
      </c>
      <c r="BG66">
        <v>3.6331792109159364E-2</v>
      </c>
      <c r="BH66">
        <v>3.6331792109159364E-2</v>
      </c>
      <c r="BI66">
        <v>3.6331792109159364E-2</v>
      </c>
      <c r="BJ66">
        <v>3.6331792109159364E-2</v>
      </c>
    </row>
    <row r="68" spans="51:62">
      <c r="AY68" s="3" t="s">
        <v>32</v>
      </c>
      <c r="AZ68">
        <f t="array" ref="AZ68:BD72">MMULT(AS13:AW13,$U$22:$Y$26)</f>
        <v>0.70107852116630409</v>
      </c>
      <c r="BA68">
        <v>-1.5714130373121468E-4</v>
      </c>
      <c r="BB68">
        <v>-1.944667392012766E-4</v>
      </c>
      <c r="BC68">
        <v>4.4890729980249563E-3</v>
      </c>
      <c r="BD68">
        <v>-9.5518344716847246E-5</v>
      </c>
      <c r="BF68">
        <f t="array" ref="BF68:BJ72">MMULT(AZ68:BD72,O42:O46)</f>
        <v>6.7889404655890689E-2</v>
      </c>
      <c r="BG68">
        <v>6.7889404655890689E-2</v>
      </c>
      <c r="BH68">
        <v>6.7889404655890689E-2</v>
      </c>
      <c r="BI68">
        <v>6.7889404655890689E-2</v>
      </c>
      <c r="BJ68">
        <v>6.7889404655890689E-2</v>
      </c>
    </row>
    <row r="69" spans="51:62">
      <c r="AZ69">
        <v>0.70107852116630409</v>
      </c>
      <c r="BA69">
        <v>-1.5714130373121468E-4</v>
      </c>
      <c r="BB69">
        <v>-1.944667392012766E-4</v>
      </c>
      <c r="BC69">
        <v>4.4890729980249563E-3</v>
      </c>
      <c r="BD69">
        <v>-9.5518344716847246E-5</v>
      </c>
      <c r="BF69">
        <v>6.7889404655890689E-2</v>
      </c>
      <c r="BG69">
        <v>6.7889404655890689E-2</v>
      </c>
      <c r="BH69">
        <v>6.7889404655890689E-2</v>
      </c>
      <c r="BI69">
        <v>6.7889404655890689E-2</v>
      </c>
      <c r="BJ69">
        <v>6.7889404655890689E-2</v>
      </c>
    </row>
    <row r="70" spans="51:62">
      <c r="AZ70">
        <v>0.70107852116630409</v>
      </c>
      <c r="BA70">
        <v>-1.5714130373121468E-4</v>
      </c>
      <c r="BB70">
        <v>-1.944667392012766E-4</v>
      </c>
      <c r="BC70">
        <v>4.4890729980249563E-3</v>
      </c>
      <c r="BD70">
        <v>-9.5518344716847246E-5</v>
      </c>
      <c r="BF70">
        <v>6.7889404655890689E-2</v>
      </c>
      <c r="BG70">
        <v>6.7889404655890689E-2</v>
      </c>
      <c r="BH70">
        <v>6.7889404655890689E-2</v>
      </c>
      <c r="BI70">
        <v>6.7889404655890689E-2</v>
      </c>
      <c r="BJ70">
        <v>6.7889404655890689E-2</v>
      </c>
    </row>
    <row r="71" spans="51:62">
      <c r="AZ71">
        <v>0.70107852116630409</v>
      </c>
      <c r="BA71">
        <v>-1.5714130373121468E-4</v>
      </c>
      <c r="BB71">
        <v>-1.944667392012766E-4</v>
      </c>
      <c r="BC71">
        <v>4.4890729980249563E-3</v>
      </c>
      <c r="BD71">
        <v>-9.5518344716847246E-5</v>
      </c>
      <c r="BF71">
        <v>6.7889404655890689E-2</v>
      </c>
      <c r="BG71">
        <v>6.7889404655890689E-2</v>
      </c>
      <c r="BH71">
        <v>6.7889404655890689E-2</v>
      </c>
      <c r="BI71">
        <v>6.7889404655890689E-2</v>
      </c>
      <c r="BJ71">
        <v>6.7889404655890689E-2</v>
      </c>
    </row>
    <row r="72" spans="51:62">
      <c r="AZ72">
        <v>0.70107852116630409</v>
      </c>
      <c r="BA72">
        <v>-1.5714130373121468E-4</v>
      </c>
      <c r="BB72">
        <v>-1.944667392012766E-4</v>
      </c>
      <c r="BC72">
        <v>4.4890729980249563E-3</v>
      </c>
      <c r="BD72">
        <v>-9.5518344716847246E-5</v>
      </c>
      <c r="BF72">
        <v>6.7889404655890689E-2</v>
      </c>
      <c r="BG72">
        <v>6.7889404655890689E-2</v>
      </c>
      <c r="BH72">
        <v>6.7889404655890689E-2</v>
      </c>
      <c r="BI72">
        <v>6.7889404655890689E-2</v>
      </c>
      <c r="BJ72">
        <v>6.7889404655890689E-2</v>
      </c>
    </row>
    <row r="74" spans="51:62">
      <c r="AY74" s="3" t="s">
        <v>33</v>
      </c>
      <c r="AZ74">
        <f t="array" ref="AZ74:BD78">MMULT(AS14:AW14,$U$22:$Y$26)</f>
        <v>0.39036998498006714</v>
      </c>
      <c r="BA74">
        <v>-6.1749760757408818E-5</v>
      </c>
      <c r="BB74">
        <v>-1.0399414288990162E-4</v>
      </c>
      <c r="BC74">
        <v>-2.3962013927946075E-4</v>
      </c>
      <c r="BD74">
        <v>-1.3086944898689371E-4</v>
      </c>
      <c r="BF74">
        <f t="array" ref="BF74:BJ78">MMULT(AZ74:BD78,P42:P46)</f>
        <v>4.2812637814742864E-2</v>
      </c>
      <c r="BG74">
        <v>4.2812637814742864E-2</v>
      </c>
      <c r="BH74">
        <v>4.2812637814742864E-2</v>
      </c>
      <c r="BI74">
        <v>4.2812637814742864E-2</v>
      </c>
      <c r="BJ74">
        <v>4.2812637814742864E-2</v>
      </c>
    </row>
    <row r="75" spans="51:62">
      <c r="AZ75">
        <v>0.39036998498006714</v>
      </c>
      <c r="BA75">
        <v>-6.1749760757408818E-5</v>
      </c>
      <c r="BB75">
        <v>-1.0399414288990162E-4</v>
      </c>
      <c r="BC75">
        <v>-2.3962013927946075E-4</v>
      </c>
      <c r="BD75">
        <v>-1.3086944898689371E-4</v>
      </c>
      <c r="BF75">
        <v>4.2812637814742864E-2</v>
      </c>
      <c r="BG75">
        <v>4.2812637814742864E-2</v>
      </c>
      <c r="BH75">
        <v>4.2812637814742864E-2</v>
      </c>
      <c r="BI75">
        <v>4.2812637814742864E-2</v>
      </c>
      <c r="BJ75">
        <v>4.2812637814742864E-2</v>
      </c>
    </row>
    <row r="76" spans="51:62">
      <c r="AZ76">
        <v>0.39036998498006714</v>
      </c>
      <c r="BA76">
        <v>-6.1749760757408818E-5</v>
      </c>
      <c r="BB76">
        <v>-1.0399414288990162E-4</v>
      </c>
      <c r="BC76">
        <v>-2.3962013927946075E-4</v>
      </c>
      <c r="BD76">
        <v>-1.3086944898689371E-4</v>
      </c>
      <c r="BF76">
        <v>4.2812637814742864E-2</v>
      </c>
      <c r="BG76">
        <v>4.2812637814742864E-2</v>
      </c>
      <c r="BH76">
        <v>4.2812637814742864E-2</v>
      </c>
      <c r="BI76">
        <v>4.2812637814742864E-2</v>
      </c>
      <c r="BJ76">
        <v>4.2812637814742864E-2</v>
      </c>
    </row>
    <row r="77" spans="51:62">
      <c r="AZ77">
        <v>0.39036998498006714</v>
      </c>
      <c r="BA77">
        <v>-6.1749760757408818E-5</v>
      </c>
      <c r="BB77">
        <v>-1.0399414288990162E-4</v>
      </c>
      <c r="BC77">
        <v>-2.3962013927946075E-4</v>
      </c>
      <c r="BD77">
        <v>-1.3086944898689371E-4</v>
      </c>
      <c r="BF77">
        <v>4.2812637814742864E-2</v>
      </c>
      <c r="BG77">
        <v>4.2812637814742864E-2</v>
      </c>
      <c r="BH77">
        <v>4.2812637814742864E-2</v>
      </c>
      <c r="BI77">
        <v>4.2812637814742864E-2</v>
      </c>
      <c r="BJ77">
        <v>4.2812637814742864E-2</v>
      </c>
    </row>
    <row r="78" spans="51:62">
      <c r="AZ78">
        <v>0.39036998498006714</v>
      </c>
      <c r="BA78">
        <v>-6.1749760757408818E-5</v>
      </c>
      <c r="BB78">
        <v>-1.0399414288990162E-4</v>
      </c>
      <c r="BC78">
        <v>-2.3962013927946075E-4</v>
      </c>
      <c r="BD78">
        <v>-1.3086944898689371E-4</v>
      </c>
      <c r="BF78">
        <v>4.2812637814742864E-2</v>
      </c>
      <c r="BG78">
        <v>4.2812637814742864E-2</v>
      </c>
      <c r="BH78">
        <v>4.2812637814742864E-2</v>
      </c>
      <c r="BI78">
        <v>4.2812637814742864E-2</v>
      </c>
      <c r="BJ78">
        <v>4.2812637814742864E-2</v>
      </c>
    </row>
    <row r="80" spans="51:62">
      <c r="AY80" s="3" t="s">
        <v>34</v>
      </c>
      <c r="AZ80">
        <f t="array" ref="AZ80:BD84">MMULT(AS15:AW15,$U$22:$Y$26)</f>
        <v>-0.27873759334898396</v>
      </c>
      <c r="BA80">
        <v>-2.4300777653955541E-5</v>
      </c>
      <c r="BB80">
        <v>2.7043661019761855E-4</v>
      </c>
      <c r="BC80">
        <v>-1.2248815231575495E-3</v>
      </c>
      <c r="BD80">
        <v>1.5173727132823211E-4</v>
      </c>
      <c r="BF80">
        <f t="array" ref="BF80:BJ84">MMULT(AZ80:BD84,Q42:Q46)</f>
        <v>6.0332460410110145E-2</v>
      </c>
      <c r="BG80">
        <v>6.0332460410110145E-2</v>
      </c>
      <c r="BH80">
        <v>6.0332460410110145E-2</v>
      </c>
      <c r="BI80">
        <v>6.0332460410110145E-2</v>
      </c>
      <c r="BJ80">
        <v>6.0332460410110145E-2</v>
      </c>
    </row>
    <row r="81" spans="51:62">
      <c r="AZ81">
        <v>-0.27873759334898396</v>
      </c>
      <c r="BA81">
        <v>-2.4300777653955541E-5</v>
      </c>
      <c r="BB81">
        <v>2.7043661019761855E-4</v>
      </c>
      <c r="BC81">
        <v>-1.2248815231575495E-3</v>
      </c>
      <c r="BD81">
        <v>1.5173727132823211E-4</v>
      </c>
      <c r="BF81">
        <v>6.0332460410110145E-2</v>
      </c>
      <c r="BG81">
        <v>6.0332460410110145E-2</v>
      </c>
      <c r="BH81">
        <v>6.0332460410110145E-2</v>
      </c>
      <c r="BI81">
        <v>6.0332460410110145E-2</v>
      </c>
      <c r="BJ81">
        <v>6.0332460410110145E-2</v>
      </c>
    </row>
    <row r="82" spans="51:62">
      <c r="AZ82">
        <v>-0.27873759334898396</v>
      </c>
      <c r="BA82">
        <v>-2.4300777653955541E-5</v>
      </c>
      <c r="BB82">
        <v>2.7043661019761855E-4</v>
      </c>
      <c r="BC82">
        <v>-1.2248815231575495E-3</v>
      </c>
      <c r="BD82">
        <v>1.5173727132823211E-4</v>
      </c>
      <c r="BF82">
        <v>6.0332460410110145E-2</v>
      </c>
      <c r="BG82">
        <v>6.0332460410110145E-2</v>
      </c>
      <c r="BH82">
        <v>6.0332460410110145E-2</v>
      </c>
      <c r="BI82">
        <v>6.0332460410110145E-2</v>
      </c>
      <c r="BJ82">
        <v>6.0332460410110145E-2</v>
      </c>
    </row>
    <row r="83" spans="51:62">
      <c r="AZ83">
        <v>-0.27873759334898396</v>
      </c>
      <c r="BA83">
        <v>-2.4300777653955541E-5</v>
      </c>
      <c r="BB83">
        <v>2.7043661019761855E-4</v>
      </c>
      <c r="BC83">
        <v>-1.2248815231575495E-3</v>
      </c>
      <c r="BD83">
        <v>1.5173727132823211E-4</v>
      </c>
      <c r="BF83">
        <v>6.0332460410110145E-2</v>
      </c>
      <c r="BG83">
        <v>6.0332460410110145E-2</v>
      </c>
      <c r="BH83">
        <v>6.0332460410110145E-2</v>
      </c>
      <c r="BI83">
        <v>6.0332460410110145E-2</v>
      </c>
      <c r="BJ83">
        <v>6.0332460410110145E-2</v>
      </c>
    </row>
    <row r="84" spans="51:62">
      <c r="AZ84">
        <v>-0.27873759334898396</v>
      </c>
      <c r="BA84">
        <v>-2.4300777653955541E-5</v>
      </c>
      <c r="BB84">
        <v>2.7043661019761855E-4</v>
      </c>
      <c r="BC84">
        <v>-1.2248815231575495E-3</v>
      </c>
      <c r="BD84">
        <v>1.5173727132823211E-4</v>
      </c>
      <c r="BF84">
        <v>6.0332460410110145E-2</v>
      </c>
      <c r="BG84">
        <v>6.0332460410110145E-2</v>
      </c>
      <c r="BH84">
        <v>6.0332460410110145E-2</v>
      </c>
      <c r="BI84">
        <v>6.0332460410110145E-2</v>
      </c>
      <c r="BJ84">
        <v>6.0332460410110145E-2</v>
      </c>
    </row>
    <row r="86" spans="51:62">
      <c r="AY86" s="3" t="s">
        <v>35</v>
      </c>
      <c r="AZ86">
        <f t="array" ref="AZ86:BD90">MMULT(AS16:AW16,$U$22:$Y$26)</f>
        <v>1.0754998355122356</v>
      </c>
      <c r="BA86">
        <v>-3.5866067528472848E-4</v>
      </c>
      <c r="BB86">
        <v>7.2133930743396521E-5</v>
      </c>
      <c r="BC86">
        <v>2.7608385855838963E-3</v>
      </c>
      <c r="BD86">
        <v>-1.9856325628969912E-4</v>
      </c>
      <c r="BF86">
        <f t="array" ref="BF86:BJ90">MMULT(AZ86:BD90,R42:R46)</f>
        <v>7.1645718908383754E-2</v>
      </c>
      <c r="BG86">
        <v>7.1645718908383754E-2</v>
      </c>
      <c r="BH86">
        <v>7.1645718908383754E-2</v>
      </c>
      <c r="BI86">
        <v>7.1645718908383754E-2</v>
      </c>
      <c r="BJ86">
        <v>7.1645718908383754E-2</v>
      </c>
    </row>
    <row r="87" spans="51:62">
      <c r="AZ87">
        <v>1.0754998355122356</v>
      </c>
      <c r="BA87">
        <v>-3.5866067528472848E-4</v>
      </c>
      <c r="BB87">
        <v>7.2133930743396521E-5</v>
      </c>
      <c r="BC87">
        <v>2.7608385855838963E-3</v>
      </c>
      <c r="BD87">
        <v>-1.9856325628969912E-4</v>
      </c>
      <c r="BF87">
        <v>7.1645718908383754E-2</v>
      </c>
      <c r="BG87">
        <v>7.1645718908383754E-2</v>
      </c>
      <c r="BH87">
        <v>7.1645718908383754E-2</v>
      </c>
      <c r="BI87">
        <v>7.1645718908383754E-2</v>
      </c>
      <c r="BJ87">
        <v>7.1645718908383754E-2</v>
      </c>
    </row>
    <row r="88" spans="51:62">
      <c r="AZ88">
        <v>1.0754998355122356</v>
      </c>
      <c r="BA88">
        <v>-3.5866067528472848E-4</v>
      </c>
      <c r="BB88">
        <v>7.2133930743396521E-5</v>
      </c>
      <c r="BC88">
        <v>2.7608385855838963E-3</v>
      </c>
      <c r="BD88">
        <v>-1.9856325628969912E-4</v>
      </c>
      <c r="BF88">
        <v>7.1645718908383754E-2</v>
      </c>
      <c r="BG88">
        <v>7.1645718908383754E-2</v>
      </c>
      <c r="BH88">
        <v>7.1645718908383754E-2</v>
      </c>
      <c r="BI88">
        <v>7.1645718908383754E-2</v>
      </c>
      <c r="BJ88">
        <v>7.1645718908383754E-2</v>
      </c>
    </row>
    <row r="89" spans="51:62">
      <c r="AZ89">
        <v>1.0754998355122356</v>
      </c>
      <c r="BA89">
        <v>-3.5866067528472848E-4</v>
      </c>
      <c r="BB89">
        <v>7.2133930743396521E-5</v>
      </c>
      <c r="BC89">
        <v>2.7608385855838963E-3</v>
      </c>
      <c r="BD89">
        <v>-1.9856325628969912E-4</v>
      </c>
      <c r="BF89">
        <v>7.1645718908383754E-2</v>
      </c>
      <c r="BG89">
        <v>7.1645718908383754E-2</v>
      </c>
      <c r="BH89">
        <v>7.1645718908383754E-2</v>
      </c>
      <c r="BI89">
        <v>7.1645718908383754E-2</v>
      </c>
      <c r="BJ89">
        <v>7.1645718908383754E-2</v>
      </c>
    </row>
    <row r="90" spans="51:62">
      <c r="AZ90">
        <v>1.0754998355122356</v>
      </c>
      <c r="BA90">
        <v>-3.5866067528472848E-4</v>
      </c>
      <c r="BB90">
        <v>7.2133930743396521E-5</v>
      </c>
      <c r="BC90">
        <v>2.7608385855838963E-3</v>
      </c>
      <c r="BD90">
        <v>-1.9856325628969912E-4</v>
      </c>
      <c r="BF90">
        <v>7.1645718908383754E-2</v>
      </c>
      <c r="BG90">
        <v>7.1645718908383754E-2</v>
      </c>
      <c r="BH90">
        <v>7.1645718908383754E-2</v>
      </c>
      <c r="BI90">
        <v>7.1645718908383754E-2</v>
      </c>
      <c r="BJ90">
        <v>7.1645718908383754E-2</v>
      </c>
    </row>
    <row r="92" spans="51:62">
      <c r="AY92" s="3" t="s">
        <v>36</v>
      </c>
      <c r="AZ92">
        <f t="array" ref="AZ92:BD96">MMULT(AS17:AW17,$U$22:$Y$26)</f>
        <v>0.35509258121173148</v>
      </c>
      <c r="BA92">
        <v>-1.5650439138348478E-4</v>
      </c>
      <c r="BB92">
        <v>1.8038270688661869E-4</v>
      </c>
      <c r="BC92">
        <v>-1.4247790959349255E-3</v>
      </c>
      <c r="BD92">
        <v>-1.247319109128291E-4</v>
      </c>
      <c r="BF92">
        <f t="array" ref="BF92:BJ96">MMULT(AZ92:BD96,S42:S46)</f>
        <v>6.3311307930144001E-2</v>
      </c>
      <c r="BG92">
        <v>6.3311307930144001E-2</v>
      </c>
      <c r="BH92">
        <v>6.3311307930144001E-2</v>
      </c>
      <c r="BI92">
        <v>6.3311307930144001E-2</v>
      </c>
      <c r="BJ92">
        <v>6.3311307930144001E-2</v>
      </c>
    </row>
    <row r="93" spans="51:62">
      <c r="AZ93">
        <v>0.35509258121173148</v>
      </c>
      <c r="BA93">
        <v>-1.5650439138348478E-4</v>
      </c>
      <c r="BB93">
        <v>1.8038270688661869E-4</v>
      </c>
      <c r="BC93">
        <v>-1.4247790959349255E-3</v>
      </c>
      <c r="BD93">
        <v>-1.247319109128291E-4</v>
      </c>
      <c r="BF93">
        <v>6.3311307930144001E-2</v>
      </c>
      <c r="BG93">
        <v>6.3311307930144001E-2</v>
      </c>
      <c r="BH93">
        <v>6.3311307930144001E-2</v>
      </c>
      <c r="BI93">
        <v>6.3311307930144001E-2</v>
      </c>
      <c r="BJ93">
        <v>6.3311307930144001E-2</v>
      </c>
    </row>
    <row r="94" spans="51:62">
      <c r="AZ94">
        <v>0.35509258121173148</v>
      </c>
      <c r="BA94">
        <v>-1.5650439138348478E-4</v>
      </c>
      <c r="BB94">
        <v>1.8038270688661869E-4</v>
      </c>
      <c r="BC94">
        <v>-1.4247790959349255E-3</v>
      </c>
      <c r="BD94">
        <v>-1.247319109128291E-4</v>
      </c>
      <c r="BF94">
        <v>6.3311307930144001E-2</v>
      </c>
      <c r="BG94">
        <v>6.3311307930144001E-2</v>
      </c>
      <c r="BH94">
        <v>6.3311307930144001E-2</v>
      </c>
      <c r="BI94">
        <v>6.3311307930144001E-2</v>
      </c>
      <c r="BJ94">
        <v>6.3311307930144001E-2</v>
      </c>
    </row>
    <row r="95" spans="51:62">
      <c r="AZ95">
        <v>0.35509258121173148</v>
      </c>
      <c r="BA95">
        <v>-1.5650439138348478E-4</v>
      </c>
      <c r="BB95">
        <v>1.8038270688661869E-4</v>
      </c>
      <c r="BC95">
        <v>-1.4247790959349255E-3</v>
      </c>
      <c r="BD95">
        <v>-1.247319109128291E-4</v>
      </c>
      <c r="BF95">
        <v>6.3311307930144001E-2</v>
      </c>
      <c r="BG95">
        <v>6.3311307930144001E-2</v>
      </c>
      <c r="BH95">
        <v>6.3311307930144001E-2</v>
      </c>
      <c r="BI95">
        <v>6.3311307930144001E-2</v>
      </c>
      <c r="BJ95">
        <v>6.3311307930144001E-2</v>
      </c>
    </row>
    <row r="96" spans="51:62">
      <c r="AZ96">
        <v>0.35509258121173148</v>
      </c>
      <c r="BA96">
        <v>-1.5650439138348478E-4</v>
      </c>
      <c r="BB96">
        <v>1.8038270688661869E-4</v>
      </c>
      <c r="BC96">
        <v>-1.4247790959349255E-3</v>
      </c>
      <c r="BD96">
        <v>-1.247319109128291E-4</v>
      </c>
      <c r="BF96">
        <v>6.3311307930144001E-2</v>
      </c>
      <c r="BG96">
        <v>6.3311307930144001E-2</v>
      </c>
      <c r="BH96">
        <v>6.3311307930144001E-2</v>
      </c>
      <c r="BI96">
        <v>6.3311307930144001E-2</v>
      </c>
      <c r="BJ96">
        <v>6.3311307930144001E-2</v>
      </c>
    </row>
    <row r="98" spans="51:62">
      <c r="AY98" s="3" t="s">
        <v>44</v>
      </c>
      <c r="AZ98">
        <f t="array" ref="AZ98:BD102">MMULT(AS18:AW18,$U$22:$Y$26)</f>
        <v>-0.11346806583622548</v>
      </c>
      <c r="BA98">
        <v>-2.4676030572629307E-5</v>
      </c>
      <c r="BB98">
        <v>2.0981920325113519E-4</v>
      </c>
      <c r="BC98">
        <v>-2.6827557757229011E-3</v>
      </c>
      <c r="BD98">
        <v>-1.5821518484082989E-5</v>
      </c>
      <c r="BF98">
        <f t="array" ref="BF98:BJ102">MMULT(AZ98:BD102,T42:T46)</f>
        <v>5.416020839376208E-2</v>
      </c>
      <c r="BG98">
        <v>5.416020839376208E-2</v>
      </c>
      <c r="BH98">
        <v>5.416020839376208E-2</v>
      </c>
      <c r="BI98">
        <v>5.416020839376208E-2</v>
      </c>
      <c r="BJ98">
        <v>5.416020839376208E-2</v>
      </c>
    </row>
    <row r="99" spans="51:62">
      <c r="AZ99">
        <v>-0.11346806583622548</v>
      </c>
      <c r="BA99">
        <v>-2.4676030572629307E-5</v>
      </c>
      <c r="BB99">
        <v>2.0981920325113519E-4</v>
      </c>
      <c r="BC99">
        <v>-2.6827557757229011E-3</v>
      </c>
      <c r="BD99">
        <v>-1.5821518484082989E-5</v>
      </c>
      <c r="BF99">
        <v>5.416020839376208E-2</v>
      </c>
      <c r="BG99">
        <v>5.416020839376208E-2</v>
      </c>
      <c r="BH99">
        <v>5.416020839376208E-2</v>
      </c>
      <c r="BI99">
        <v>5.416020839376208E-2</v>
      </c>
      <c r="BJ99">
        <v>5.416020839376208E-2</v>
      </c>
    </row>
    <row r="100" spans="51:62">
      <c r="AZ100">
        <v>-0.11346806583622548</v>
      </c>
      <c r="BA100">
        <v>-2.4676030572629307E-5</v>
      </c>
      <c r="BB100">
        <v>2.0981920325113519E-4</v>
      </c>
      <c r="BC100">
        <v>-2.6827557757229011E-3</v>
      </c>
      <c r="BD100">
        <v>-1.5821518484082989E-5</v>
      </c>
      <c r="BF100">
        <v>5.416020839376208E-2</v>
      </c>
      <c r="BG100">
        <v>5.416020839376208E-2</v>
      </c>
      <c r="BH100">
        <v>5.416020839376208E-2</v>
      </c>
      <c r="BI100">
        <v>5.416020839376208E-2</v>
      </c>
      <c r="BJ100">
        <v>5.416020839376208E-2</v>
      </c>
    </row>
    <row r="101" spans="51:62">
      <c r="AZ101">
        <v>-0.11346806583622548</v>
      </c>
      <c r="BA101">
        <v>-2.4676030572629307E-5</v>
      </c>
      <c r="BB101">
        <v>2.0981920325113519E-4</v>
      </c>
      <c r="BC101">
        <v>-2.6827557757229011E-3</v>
      </c>
      <c r="BD101">
        <v>-1.5821518484082989E-5</v>
      </c>
      <c r="BF101">
        <v>5.416020839376208E-2</v>
      </c>
      <c r="BG101">
        <v>5.416020839376208E-2</v>
      </c>
      <c r="BH101">
        <v>5.416020839376208E-2</v>
      </c>
      <c r="BI101">
        <v>5.416020839376208E-2</v>
      </c>
      <c r="BJ101">
        <v>5.416020839376208E-2</v>
      </c>
    </row>
    <row r="102" spans="51:62">
      <c r="AZ102">
        <v>-0.11346806583622548</v>
      </c>
      <c r="BA102">
        <v>-2.4676030572629307E-5</v>
      </c>
      <c r="BB102">
        <v>2.0981920325113519E-4</v>
      </c>
      <c r="BC102">
        <v>-2.6827557757229011E-3</v>
      </c>
      <c r="BD102">
        <v>-1.5821518484082989E-5</v>
      </c>
      <c r="BF102">
        <v>5.416020839376208E-2</v>
      </c>
      <c r="BG102">
        <v>5.416020839376208E-2</v>
      </c>
      <c r="BH102">
        <v>5.416020839376208E-2</v>
      </c>
      <c r="BI102">
        <v>5.416020839376208E-2</v>
      </c>
      <c r="BJ102">
        <v>5.416020839376208E-2</v>
      </c>
    </row>
    <row r="104" spans="51:62">
      <c r="AY104" s="3" t="s">
        <v>45</v>
      </c>
      <c r="AZ104">
        <f t="array" ref="AZ104:BD108">MMULT(AS19:AW19,$U$22:$Y$26)</f>
        <v>0.58276545456742446</v>
      </c>
      <c r="BA104">
        <v>-3.0196730355985861E-4</v>
      </c>
      <c r="BB104">
        <v>1.7115182234219057E-4</v>
      </c>
      <c r="BC104">
        <v>2.9086476064194801E-3</v>
      </c>
      <c r="BD104">
        <v>3.2302893995481759E-4</v>
      </c>
      <c r="BF104">
        <f t="array" ref="BF104:BJ108">MMULT(AZ104:BD108,U42:U46)</f>
        <v>9.8012769101934877E-2</v>
      </c>
      <c r="BG104">
        <v>9.8012769101934877E-2</v>
      </c>
      <c r="BH104">
        <v>9.8012769101934877E-2</v>
      </c>
      <c r="BI104">
        <v>9.8012769101934877E-2</v>
      </c>
      <c r="BJ104">
        <v>9.8012769101934877E-2</v>
      </c>
    </row>
    <row r="105" spans="51:62">
      <c r="AZ105">
        <v>0.58276545456742446</v>
      </c>
      <c r="BA105">
        <v>-3.0196730355985861E-4</v>
      </c>
      <c r="BB105">
        <v>1.7115182234219057E-4</v>
      </c>
      <c r="BC105">
        <v>2.9086476064194801E-3</v>
      </c>
      <c r="BD105">
        <v>3.2302893995481759E-4</v>
      </c>
      <c r="BF105">
        <v>9.8012769101934877E-2</v>
      </c>
      <c r="BG105">
        <v>9.8012769101934877E-2</v>
      </c>
      <c r="BH105">
        <v>9.8012769101934877E-2</v>
      </c>
      <c r="BI105">
        <v>9.8012769101934877E-2</v>
      </c>
      <c r="BJ105">
        <v>9.8012769101934877E-2</v>
      </c>
    </row>
    <row r="106" spans="51:62">
      <c r="AZ106">
        <v>0.58276545456742446</v>
      </c>
      <c r="BA106">
        <v>-3.0196730355985861E-4</v>
      </c>
      <c r="BB106">
        <v>1.7115182234219057E-4</v>
      </c>
      <c r="BC106">
        <v>2.9086476064194801E-3</v>
      </c>
      <c r="BD106">
        <v>3.2302893995481759E-4</v>
      </c>
      <c r="BF106">
        <v>9.8012769101934877E-2</v>
      </c>
      <c r="BG106">
        <v>9.8012769101934877E-2</v>
      </c>
      <c r="BH106">
        <v>9.8012769101934877E-2</v>
      </c>
      <c r="BI106">
        <v>9.8012769101934877E-2</v>
      </c>
      <c r="BJ106">
        <v>9.8012769101934877E-2</v>
      </c>
    </row>
    <row r="107" spans="51:62">
      <c r="AZ107">
        <v>0.58276545456742446</v>
      </c>
      <c r="BA107">
        <v>-3.0196730355985861E-4</v>
      </c>
      <c r="BB107">
        <v>1.7115182234219057E-4</v>
      </c>
      <c r="BC107">
        <v>2.9086476064194801E-3</v>
      </c>
      <c r="BD107">
        <v>3.2302893995481759E-4</v>
      </c>
      <c r="BF107">
        <v>9.8012769101934877E-2</v>
      </c>
      <c r="BG107">
        <v>9.8012769101934877E-2</v>
      </c>
      <c r="BH107">
        <v>9.8012769101934877E-2</v>
      </c>
      <c r="BI107">
        <v>9.8012769101934877E-2</v>
      </c>
      <c r="BJ107">
        <v>9.8012769101934877E-2</v>
      </c>
    </row>
    <row r="108" spans="51:62">
      <c r="AZ108">
        <v>0.58276545456742446</v>
      </c>
      <c r="BA108">
        <v>-3.0196730355985861E-4</v>
      </c>
      <c r="BB108">
        <v>1.7115182234219057E-4</v>
      </c>
      <c r="BC108">
        <v>2.9086476064194801E-3</v>
      </c>
      <c r="BD108">
        <v>3.2302893995481759E-4</v>
      </c>
      <c r="BF108">
        <v>9.8012769101934877E-2</v>
      </c>
      <c r="BG108">
        <v>9.8012769101934877E-2</v>
      </c>
      <c r="BH108">
        <v>9.8012769101934877E-2</v>
      </c>
      <c r="BI108">
        <v>9.8012769101934877E-2</v>
      </c>
      <c r="BJ108">
        <v>9.8012769101934877E-2</v>
      </c>
    </row>
    <row r="110" spans="51:62">
      <c r="AY110" s="3" t="s">
        <v>46</v>
      </c>
      <c r="AZ110">
        <f t="array" ref="AZ110:BD114">MMULT(AS20:AW20,$U$22:$Y$26)</f>
        <v>-0.4317827266126989</v>
      </c>
      <c r="BA110">
        <v>8.4005459540276023E-5</v>
      </c>
      <c r="BB110">
        <v>1.1389607571990174E-4</v>
      </c>
      <c r="BC110">
        <v>-1.2126926015837685E-3</v>
      </c>
      <c r="BD110">
        <v>1.6851130345523738E-4</v>
      </c>
      <c r="BF110">
        <f t="array" ref="BF110:BJ114">MMULT(AZ110:BD114,V42:V46)</f>
        <v>3.5195703104170188E-2</v>
      </c>
      <c r="BG110">
        <v>3.5195703104170188E-2</v>
      </c>
      <c r="BH110">
        <v>3.5195703104170188E-2</v>
      </c>
      <c r="BI110">
        <v>3.5195703104170188E-2</v>
      </c>
      <c r="BJ110">
        <v>3.5195703104170188E-2</v>
      </c>
    </row>
    <row r="111" spans="51:62">
      <c r="AZ111">
        <v>-0.4317827266126989</v>
      </c>
      <c r="BA111">
        <v>8.4005459540276023E-5</v>
      </c>
      <c r="BB111">
        <v>1.1389607571990174E-4</v>
      </c>
      <c r="BC111">
        <v>-1.2126926015837685E-3</v>
      </c>
      <c r="BD111">
        <v>1.6851130345523738E-4</v>
      </c>
      <c r="BF111">
        <v>3.5195703104170188E-2</v>
      </c>
      <c r="BG111">
        <v>3.5195703104170188E-2</v>
      </c>
      <c r="BH111">
        <v>3.5195703104170188E-2</v>
      </c>
      <c r="BI111">
        <v>3.5195703104170188E-2</v>
      </c>
      <c r="BJ111">
        <v>3.5195703104170188E-2</v>
      </c>
    </row>
    <row r="112" spans="51:62">
      <c r="AZ112">
        <v>-0.4317827266126989</v>
      </c>
      <c r="BA112">
        <v>8.4005459540276023E-5</v>
      </c>
      <c r="BB112">
        <v>1.1389607571990174E-4</v>
      </c>
      <c r="BC112">
        <v>-1.2126926015837685E-3</v>
      </c>
      <c r="BD112">
        <v>1.6851130345523738E-4</v>
      </c>
      <c r="BF112">
        <v>3.5195703104170188E-2</v>
      </c>
      <c r="BG112">
        <v>3.5195703104170188E-2</v>
      </c>
      <c r="BH112">
        <v>3.5195703104170188E-2</v>
      </c>
      <c r="BI112">
        <v>3.5195703104170188E-2</v>
      </c>
      <c r="BJ112">
        <v>3.5195703104170188E-2</v>
      </c>
    </row>
    <row r="113" spans="51:62">
      <c r="AZ113">
        <v>-0.4317827266126989</v>
      </c>
      <c r="BA113">
        <v>8.4005459540276023E-5</v>
      </c>
      <c r="BB113">
        <v>1.1389607571990174E-4</v>
      </c>
      <c r="BC113">
        <v>-1.2126926015837685E-3</v>
      </c>
      <c r="BD113">
        <v>1.6851130345523738E-4</v>
      </c>
      <c r="BF113">
        <v>3.5195703104170188E-2</v>
      </c>
      <c r="BG113">
        <v>3.5195703104170188E-2</v>
      </c>
      <c r="BH113">
        <v>3.5195703104170188E-2</v>
      </c>
      <c r="BI113">
        <v>3.5195703104170188E-2</v>
      </c>
      <c r="BJ113">
        <v>3.5195703104170188E-2</v>
      </c>
    </row>
    <row r="114" spans="51:62">
      <c r="AZ114">
        <v>-0.4317827266126989</v>
      </c>
      <c r="BA114">
        <v>8.4005459540276023E-5</v>
      </c>
      <c r="BB114">
        <v>1.1389607571990174E-4</v>
      </c>
      <c r="BC114">
        <v>-1.2126926015837685E-3</v>
      </c>
      <c r="BD114">
        <v>1.6851130345523738E-4</v>
      </c>
      <c r="BF114">
        <v>3.5195703104170188E-2</v>
      </c>
      <c r="BG114">
        <v>3.5195703104170188E-2</v>
      </c>
      <c r="BH114">
        <v>3.5195703104170188E-2</v>
      </c>
      <c r="BI114">
        <v>3.5195703104170188E-2</v>
      </c>
      <c r="BJ114">
        <v>3.5195703104170188E-2</v>
      </c>
    </row>
    <row r="116" spans="51:62">
      <c r="AY116" s="3" t="s">
        <v>47</v>
      </c>
      <c r="AZ116">
        <f t="array" ref="AZ116:BD120">MMULT(AS21:AW21,$U$22:$Y$26)</f>
        <v>-0.58337696511951465</v>
      </c>
      <c r="BA116">
        <v>1.9940480788941146E-4</v>
      </c>
      <c r="BB116">
        <v>3.0162390941050244E-5</v>
      </c>
      <c r="BC116">
        <v>-2.3983639938124713E-3</v>
      </c>
      <c r="BD116">
        <v>-7.1377096967075826E-5</v>
      </c>
      <c r="BF116">
        <f t="array" ref="BF116:BJ120">MMULT(AZ116:BD120,W42:W46)</f>
        <v>3.9827212989800478E-2</v>
      </c>
      <c r="BG116">
        <v>3.9827212989800478E-2</v>
      </c>
      <c r="BH116">
        <v>3.9827212989800478E-2</v>
      </c>
      <c r="BI116">
        <v>3.9827212989800478E-2</v>
      </c>
      <c r="BJ116">
        <v>3.9827212989800478E-2</v>
      </c>
    </row>
    <row r="117" spans="51:62">
      <c r="AZ117">
        <v>-0.58337696511951465</v>
      </c>
      <c r="BA117">
        <v>1.9940480788941146E-4</v>
      </c>
      <c r="BB117">
        <v>3.0162390941050244E-5</v>
      </c>
      <c r="BC117">
        <v>-2.3983639938124713E-3</v>
      </c>
      <c r="BD117">
        <v>-7.1377096967075826E-5</v>
      </c>
      <c r="BF117">
        <v>3.9827212989800478E-2</v>
      </c>
      <c r="BG117">
        <v>3.9827212989800478E-2</v>
      </c>
      <c r="BH117">
        <v>3.9827212989800478E-2</v>
      </c>
      <c r="BI117">
        <v>3.9827212989800478E-2</v>
      </c>
      <c r="BJ117">
        <v>3.9827212989800478E-2</v>
      </c>
    </row>
    <row r="118" spans="51:62">
      <c r="AZ118">
        <v>-0.58337696511951465</v>
      </c>
      <c r="BA118">
        <v>1.9940480788941146E-4</v>
      </c>
      <c r="BB118">
        <v>3.0162390941050244E-5</v>
      </c>
      <c r="BC118">
        <v>-2.3983639938124713E-3</v>
      </c>
      <c r="BD118">
        <v>-7.1377096967075826E-5</v>
      </c>
      <c r="BF118">
        <v>3.9827212989800478E-2</v>
      </c>
      <c r="BG118">
        <v>3.9827212989800478E-2</v>
      </c>
      <c r="BH118">
        <v>3.9827212989800478E-2</v>
      </c>
      <c r="BI118">
        <v>3.9827212989800478E-2</v>
      </c>
      <c r="BJ118">
        <v>3.9827212989800478E-2</v>
      </c>
    </row>
    <row r="119" spans="51:62">
      <c r="AZ119">
        <v>-0.58337696511951465</v>
      </c>
      <c r="BA119">
        <v>1.9940480788941146E-4</v>
      </c>
      <c r="BB119">
        <v>3.0162390941050244E-5</v>
      </c>
      <c r="BC119">
        <v>-2.3983639938124713E-3</v>
      </c>
      <c r="BD119">
        <v>-7.1377096967075826E-5</v>
      </c>
      <c r="BF119">
        <v>3.9827212989800478E-2</v>
      </c>
      <c r="BG119">
        <v>3.9827212989800478E-2</v>
      </c>
      <c r="BH119">
        <v>3.9827212989800478E-2</v>
      </c>
      <c r="BI119">
        <v>3.9827212989800478E-2</v>
      </c>
      <c r="BJ119">
        <v>3.9827212989800478E-2</v>
      </c>
    </row>
    <row r="120" spans="51:62">
      <c r="AZ120">
        <v>-0.58337696511951465</v>
      </c>
      <c r="BA120">
        <v>1.9940480788941146E-4</v>
      </c>
      <c r="BB120">
        <v>3.0162390941050244E-5</v>
      </c>
      <c r="BC120">
        <v>-2.3983639938124713E-3</v>
      </c>
      <c r="BD120">
        <v>-7.1377096967075826E-5</v>
      </c>
      <c r="BF120">
        <v>3.9827212989800478E-2</v>
      </c>
      <c r="BG120">
        <v>3.9827212989800478E-2</v>
      </c>
      <c r="BH120">
        <v>3.9827212989800478E-2</v>
      </c>
      <c r="BI120">
        <v>3.9827212989800478E-2</v>
      </c>
      <c r="BJ120">
        <v>3.9827212989800478E-2</v>
      </c>
    </row>
    <row r="122" spans="51:62">
      <c r="AY122" s="3" t="s">
        <v>48</v>
      </c>
      <c r="AZ122">
        <f t="array" ref="AZ122:BD126">MMULT(AS22:AW22,$U$22:$Y$26)</f>
        <v>-0.50303628575144721</v>
      </c>
      <c r="BA122">
        <v>1.9318341572050737E-4</v>
      </c>
      <c r="BB122">
        <v>-1.4120394878419304E-6</v>
      </c>
      <c r="BC122">
        <v>-3.0959440099260758E-3</v>
      </c>
      <c r="BD122">
        <v>-9.261559797508936E-5</v>
      </c>
      <c r="BF122">
        <f t="array" ref="BF122:BJ126">MMULT(AZ122:BD126,X42:X46)</f>
        <v>3.504776788577392E-2</v>
      </c>
      <c r="BG122">
        <v>3.504776788577392E-2</v>
      </c>
      <c r="BH122">
        <v>3.504776788577392E-2</v>
      </c>
      <c r="BI122">
        <v>3.504776788577392E-2</v>
      </c>
      <c r="BJ122">
        <v>3.504776788577392E-2</v>
      </c>
    </row>
    <row r="123" spans="51:62">
      <c r="AZ123">
        <v>-0.50303628575144721</v>
      </c>
      <c r="BA123">
        <v>1.9318341572050737E-4</v>
      </c>
      <c r="BB123">
        <v>-1.4120394878419304E-6</v>
      </c>
      <c r="BC123">
        <v>-3.0959440099260758E-3</v>
      </c>
      <c r="BD123">
        <v>-9.261559797508936E-5</v>
      </c>
      <c r="BF123">
        <v>3.504776788577392E-2</v>
      </c>
      <c r="BG123">
        <v>3.504776788577392E-2</v>
      </c>
      <c r="BH123">
        <v>3.504776788577392E-2</v>
      </c>
      <c r="BI123">
        <v>3.504776788577392E-2</v>
      </c>
      <c r="BJ123">
        <v>3.504776788577392E-2</v>
      </c>
    </row>
    <row r="124" spans="51:62">
      <c r="AZ124">
        <v>-0.50303628575144721</v>
      </c>
      <c r="BA124">
        <v>1.9318341572050737E-4</v>
      </c>
      <c r="BB124">
        <v>-1.4120394878419304E-6</v>
      </c>
      <c r="BC124">
        <v>-3.0959440099260758E-3</v>
      </c>
      <c r="BD124">
        <v>-9.261559797508936E-5</v>
      </c>
      <c r="BF124">
        <v>3.504776788577392E-2</v>
      </c>
      <c r="BG124">
        <v>3.504776788577392E-2</v>
      </c>
      <c r="BH124">
        <v>3.504776788577392E-2</v>
      </c>
      <c r="BI124">
        <v>3.504776788577392E-2</v>
      </c>
      <c r="BJ124">
        <v>3.504776788577392E-2</v>
      </c>
    </row>
    <row r="125" spans="51:62">
      <c r="AZ125">
        <v>-0.50303628575144721</v>
      </c>
      <c r="BA125">
        <v>1.9318341572050737E-4</v>
      </c>
      <c r="BB125">
        <v>-1.4120394878419304E-6</v>
      </c>
      <c r="BC125">
        <v>-3.0959440099260758E-3</v>
      </c>
      <c r="BD125">
        <v>-9.261559797508936E-5</v>
      </c>
      <c r="BF125">
        <v>3.504776788577392E-2</v>
      </c>
      <c r="BG125">
        <v>3.504776788577392E-2</v>
      </c>
      <c r="BH125">
        <v>3.504776788577392E-2</v>
      </c>
      <c r="BI125">
        <v>3.504776788577392E-2</v>
      </c>
      <c r="BJ125">
        <v>3.504776788577392E-2</v>
      </c>
    </row>
    <row r="126" spans="51:62">
      <c r="AZ126">
        <v>-0.50303628575144721</v>
      </c>
      <c r="BA126">
        <v>1.9318341572050737E-4</v>
      </c>
      <c r="BB126">
        <v>-1.4120394878419304E-6</v>
      </c>
      <c r="BC126">
        <v>-3.0959440099260758E-3</v>
      </c>
      <c r="BD126">
        <v>-9.261559797508936E-5</v>
      </c>
      <c r="BF126">
        <v>3.504776788577392E-2</v>
      </c>
      <c r="BG126">
        <v>3.504776788577392E-2</v>
      </c>
      <c r="BH126">
        <v>3.504776788577392E-2</v>
      </c>
      <c r="BI126">
        <v>3.504776788577392E-2</v>
      </c>
      <c r="BJ126">
        <v>3.504776788577392E-2</v>
      </c>
    </row>
    <row r="128" spans="51:62">
      <c r="AY128" s="3" t="s">
        <v>49</v>
      </c>
      <c r="AZ128">
        <f t="array" ref="AZ128:BD132">MMULT(AS23:AW23,$U$22:$Y$26)</f>
        <v>-1.0235972892763798</v>
      </c>
      <c r="BA128">
        <v>3.3085778299521618E-4</v>
      </c>
      <c r="BB128">
        <v>8.3401187555065835E-5</v>
      </c>
      <c r="BC128">
        <v>-4.4096392638606988E-3</v>
      </c>
      <c r="BD128">
        <v>-8.0830005741081489E-5</v>
      </c>
      <c r="BF128">
        <f t="array" ref="BF128:BJ132">MMULT(AZ128:BD132,Y42:Y46)</f>
        <v>8.4773216810950097E-2</v>
      </c>
      <c r="BG128">
        <v>8.4773216810950097E-2</v>
      </c>
      <c r="BH128">
        <v>8.4773216810950097E-2</v>
      </c>
      <c r="BI128">
        <v>8.4773216810950097E-2</v>
      </c>
      <c r="BJ128">
        <v>8.4773216810950097E-2</v>
      </c>
    </row>
    <row r="129" spans="51:62">
      <c r="AZ129">
        <v>-1.0235972892763798</v>
      </c>
      <c r="BA129">
        <v>3.3085778299521618E-4</v>
      </c>
      <c r="BB129">
        <v>8.3401187555065835E-5</v>
      </c>
      <c r="BC129">
        <v>-4.4096392638606988E-3</v>
      </c>
      <c r="BD129">
        <v>-8.0830005741081489E-5</v>
      </c>
      <c r="BF129">
        <v>8.4773216810950097E-2</v>
      </c>
      <c r="BG129">
        <v>8.4773216810950097E-2</v>
      </c>
      <c r="BH129">
        <v>8.4773216810950097E-2</v>
      </c>
      <c r="BI129">
        <v>8.4773216810950097E-2</v>
      </c>
      <c r="BJ129">
        <v>8.4773216810950097E-2</v>
      </c>
    </row>
    <row r="130" spans="51:62">
      <c r="AZ130">
        <v>-1.0235972892763798</v>
      </c>
      <c r="BA130">
        <v>3.3085778299521618E-4</v>
      </c>
      <c r="BB130">
        <v>8.3401187555065835E-5</v>
      </c>
      <c r="BC130">
        <v>-4.4096392638606988E-3</v>
      </c>
      <c r="BD130">
        <v>-8.0830005741081489E-5</v>
      </c>
      <c r="BF130">
        <v>8.4773216810950097E-2</v>
      </c>
      <c r="BG130">
        <v>8.4773216810950097E-2</v>
      </c>
      <c r="BH130">
        <v>8.4773216810950097E-2</v>
      </c>
      <c r="BI130">
        <v>8.4773216810950097E-2</v>
      </c>
      <c r="BJ130">
        <v>8.4773216810950097E-2</v>
      </c>
    </row>
    <row r="131" spans="51:62">
      <c r="AZ131">
        <v>-1.0235972892763798</v>
      </c>
      <c r="BA131">
        <v>3.3085778299521618E-4</v>
      </c>
      <c r="BB131">
        <v>8.3401187555065835E-5</v>
      </c>
      <c r="BC131">
        <v>-4.4096392638606988E-3</v>
      </c>
      <c r="BD131">
        <v>-8.0830005741081489E-5</v>
      </c>
      <c r="BF131">
        <v>8.4773216810950097E-2</v>
      </c>
      <c r="BG131">
        <v>8.4773216810950097E-2</v>
      </c>
      <c r="BH131">
        <v>8.4773216810950097E-2</v>
      </c>
      <c r="BI131">
        <v>8.4773216810950097E-2</v>
      </c>
      <c r="BJ131">
        <v>8.4773216810950097E-2</v>
      </c>
    </row>
    <row r="132" spans="51:62">
      <c r="AZ132">
        <v>-1.0235972892763798</v>
      </c>
      <c r="BA132">
        <v>3.3085778299521618E-4</v>
      </c>
      <c r="BB132">
        <v>8.3401187555065835E-5</v>
      </c>
      <c r="BC132">
        <v>-4.4096392638606988E-3</v>
      </c>
      <c r="BD132">
        <v>-8.0830005741081489E-5</v>
      </c>
      <c r="BF132">
        <v>8.4773216810950097E-2</v>
      </c>
      <c r="BG132">
        <v>8.4773216810950097E-2</v>
      </c>
      <c r="BH132">
        <v>8.4773216810950097E-2</v>
      </c>
      <c r="BI132">
        <v>8.4773216810950097E-2</v>
      </c>
      <c r="BJ132">
        <v>8.4773216810950097E-2</v>
      </c>
    </row>
    <row r="134" spans="51:62">
      <c r="AY134" s="3" t="s">
        <v>50</v>
      </c>
      <c r="AZ134">
        <f t="array" ref="AZ134:BD138">MMULT(AS24:AW24,$U$22:$Y$26)</f>
        <v>0.33060277207238292</v>
      </c>
      <c r="BA134">
        <v>-3.2860870453041617E-5</v>
      </c>
      <c r="BB134">
        <v>-8.2416470556376611E-5</v>
      </c>
      <c r="BC134">
        <v>-8.3801856289300071E-4</v>
      </c>
      <c r="BD134">
        <v>-2.6244207245252477E-4</v>
      </c>
      <c r="BF134">
        <f t="array" ref="BF134:BJ138">MMULT(AZ134:BD138,Z42:Z46)</f>
        <v>5.4622691047055055E-2</v>
      </c>
      <c r="BG134">
        <v>5.4622691047055055E-2</v>
      </c>
      <c r="BH134">
        <v>5.4622691047055055E-2</v>
      </c>
      <c r="BI134">
        <v>5.4622691047055055E-2</v>
      </c>
      <c r="BJ134">
        <v>5.4622691047055055E-2</v>
      </c>
    </row>
    <row r="135" spans="51:62">
      <c r="AZ135">
        <v>0.33060277207238292</v>
      </c>
      <c r="BA135">
        <v>-3.2860870453041617E-5</v>
      </c>
      <c r="BB135">
        <v>-8.2416470556376611E-5</v>
      </c>
      <c r="BC135">
        <v>-8.3801856289300071E-4</v>
      </c>
      <c r="BD135">
        <v>-2.6244207245252477E-4</v>
      </c>
      <c r="BF135">
        <v>5.4622691047055055E-2</v>
      </c>
      <c r="BG135">
        <v>5.4622691047055055E-2</v>
      </c>
      <c r="BH135">
        <v>5.4622691047055055E-2</v>
      </c>
      <c r="BI135">
        <v>5.4622691047055055E-2</v>
      </c>
      <c r="BJ135">
        <v>5.4622691047055055E-2</v>
      </c>
    </row>
    <row r="136" spans="51:62">
      <c r="AZ136">
        <v>0.33060277207238292</v>
      </c>
      <c r="BA136">
        <v>-3.2860870453041617E-5</v>
      </c>
      <c r="BB136">
        <v>-8.2416470556376611E-5</v>
      </c>
      <c r="BC136">
        <v>-8.3801856289300071E-4</v>
      </c>
      <c r="BD136">
        <v>-2.6244207245252477E-4</v>
      </c>
      <c r="BF136">
        <v>5.4622691047055055E-2</v>
      </c>
      <c r="BG136">
        <v>5.4622691047055055E-2</v>
      </c>
      <c r="BH136">
        <v>5.4622691047055055E-2</v>
      </c>
      <c r="BI136">
        <v>5.4622691047055055E-2</v>
      </c>
      <c r="BJ136">
        <v>5.4622691047055055E-2</v>
      </c>
    </row>
    <row r="137" spans="51:62">
      <c r="AZ137">
        <v>0.33060277207238292</v>
      </c>
      <c r="BA137">
        <v>-3.2860870453041617E-5</v>
      </c>
      <c r="BB137">
        <v>-8.2416470556376611E-5</v>
      </c>
      <c r="BC137">
        <v>-8.3801856289300071E-4</v>
      </c>
      <c r="BD137">
        <v>-2.6244207245252477E-4</v>
      </c>
      <c r="BF137">
        <v>5.4622691047055055E-2</v>
      </c>
      <c r="BG137">
        <v>5.4622691047055055E-2</v>
      </c>
      <c r="BH137">
        <v>5.4622691047055055E-2</v>
      </c>
      <c r="BI137">
        <v>5.4622691047055055E-2</v>
      </c>
      <c r="BJ137">
        <v>5.4622691047055055E-2</v>
      </c>
    </row>
    <row r="138" spans="51:62">
      <c r="AZ138">
        <v>0.33060277207238292</v>
      </c>
      <c r="BA138">
        <v>-3.2860870453041617E-5</v>
      </c>
      <c r="BB138">
        <v>-8.2416470556376611E-5</v>
      </c>
      <c r="BC138">
        <v>-8.3801856289300071E-4</v>
      </c>
      <c r="BD138">
        <v>-2.6244207245252477E-4</v>
      </c>
      <c r="BF138">
        <v>5.4622691047055055E-2</v>
      </c>
      <c r="BG138">
        <v>5.4622691047055055E-2</v>
      </c>
      <c r="BH138">
        <v>5.4622691047055055E-2</v>
      </c>
      <c r="BI138">
        <v>5.4622691047055055E-2</v>
      </c>
      <c r="BJ138">
        <v>5.4622691047055055E-2</v>
      </c>
    </row>
    <row r="140" spans="51:62">
      <c r="AY140" s="3" t="s">
        <v>51</v>
      </c>
      <c r="AZ140">
        <f t="array" ref="AZ140:BD144">MMULT(AS25:AW25,$U$22:$Y$26)</f>
        <v>-0.30534910154677319</v>
      </c>
      <c r="BA140">
        <v>2.0142661159669898E-4</v>
      </c>
      <c r="BB140">
        <v>-2.6280553665798396E-4</v>
      </c>
      <c r="BC140">
        <v>2.4334348557264059E-3</v>
      </c>
      <c r="BD140">
        <v>-1.0353093003471342E-4</v>
      </c>
      <c r="BF140">
        <f t="array" ref="BF140:BJ144">MMULT(AZ140:BD144,AA42:AA46)</f>
        <v>0.1244875148694993</v>
      </c>
      <c r="BG140">
        <v>0.1244875148694993</v>
      </c>
      <c r="BH140">
        <v>0.1244875148694993</v>
      </c>
      <c r="BI140">
        <v>0.1244875148694993</v>
      </c>
      <c r="BJ140">
        <v>0.1244875148694993</v>
      </c>
    </row>
    <row r="141" spans="51:62">
      <c r="AZ141">
        <v>-0.30534910154677319</v>
      </c>
      <c r="BA141">
        <v>2.0142661159669898E-4</v>
      </c>
      <c r="BB141">
        <v>-2.6280553665798396E-4</v>
      </c>
      <c r="BC141">
        <v>2.4334348557264059E-3</v>
      </c>
      <c r="BD141">
        <v>-1.0353093003471342E-4</v>
      </c>
      <c r="BF141">
        <v>0.1244875148694993</v>
      </c>
      <c r="BG141">
        <v>0.1244875148694993</v>
      </c>
      <c r="BH141">
        <v>0.1244875148694993</v>
      </c>
      <c r="BI141">
        <v>0.1244875148694993</v>
      </c>
      <c r="BJ141">
        <v>0.1244875148694993</v>
      </c>
    </row>
    <row r="142" spans="51:62">
      <c r="AZ142">
        <v>-0.30534910154677319</v>
      </c>
      <c r="BA142">
        <v>2.0142661159669898E-4</v>
      </c>
      <c r="BB142">
        <v>-2.6280553665798396E-4</v>
      </c>
      <c r="BC142">
        <v>2.4334348557264059E-3</v>
      </c>
      <c r="BD142">
        <v>-1.0353093003471342E-4</v>
      </c>
      <c r="BF142">
        <v>0.1244875148694993</v>
      </c>
      <c r="BG142">
        <v>0.1244875148694993</v>
      </c>
      <c r="BH142">
        <v>0.1244875148694993</v>
      </c>
      <c r="BI142">
        <v>0.1244875148694993</v>
      </c>
      <c r="BJ142">
        <v>0.1244875148694993</v>
      </c>
    </row>
    <row r="143" spans="51:62">
      <c r="AZ143">
        <v>-0.30534910154677319</v>
      </c>
      <c r="BA143">
        <v>2.0142661159669898E-4</v>
      </c>
      <c r="BB143">
        <v>-2.6280553665798396E-4</v>
      </c>
      <c r="BC143">
        <v>2.4334348557264059E-3</v>
      </c>
      <c r="BD143">
        <v>-1.0353093003471342E-4</v>
      </c>
      <c r="BF143">
        <v>0.1244875148694993</v>
      </c>
      <c r="BG143">
        <v>0.1244875148694993</v>
      </c>
      <c r="BH143">
        <v>0.1244875148694993</v>
      </c>
      <c r="BI143">
        <v>0.1244875148694993</v>
      </c>
      <c r="BJ143">
        <v>0.1244875148694993</v>
      </c>
    </row>
    <row r="144" spans="51:62">
      <c r="AZ144">
        <v>-0.30534910154677319</v>
      </c>
      <c r="BA144">
        <v>2.0142661159669898E-4</v>
      </c>
      <c r="BB144">
        <v>-2.6280553665798396E-4</v>
      </c>
      <c r="BC144">
        <v>2.4334348557264059E-3</v>
      </c>
      <c r="BD144">
        <v>-1.0353093003471342E-4</v>
      </c>
      <c r="BF144">
        <v>0.1244875148694993</v>
      </c>
      <c r="BG144">
        <v>0.1244875148694993</v>
      </c>
      <c r="BH144">
        <v>0.1244875148694993</v>
      </c>
      <c r="BI144">
        <v>0.1244875148694993</v>
      </c>
      <c r="BJ144">
        <v>0.1244875148694993</v>
      </c>
    </row>
    <row r="146" spans="51:62">
      <c r="AY146" s="3" t="s">
        <v>52</v>
      </c>
      <c r="AZ146">
        <f t="array" ref="AZ146:BD150">MMULT(AS26:AW26,$U$22:$Y$26)</f>
        <v>-0.38227794391813841</v>
      </c>
      <c r="BA146">
        <v>1.5083867148685376E-4</v>
      </c>
      <c r="BB146">
        <v>2.1031983081830645E-5</v>
      </c>
      <c r="BC146">
        <v>-3.6249626084390507E-3</v>
      </c>
      <c r="BD146">
        <v>-1.0542444274157692E-4</v>
      </c>
      <c r="BF146">
        <f t="array" ref="BF146:BJ150">MMULT(AZ146:BD150,AB42:AB46)</f>
        <v>4.2408369879464815E-2</v>
      </c>
      <c r="BG146">
        <v>4.2408369879464815E-2</v>
      </c>
      <c r="BH146">
        <v>4.2408369879464815E-2</v>
      </c>
      <c r="BI146">
        <v>4.2408369879464815E-2</v>
      </c>
      <c r="BJ146">
        <v>4.2408369879464815E-2</v>
      </c>
    </row>
    <row r="147" spans="51:62">
      <c r="AZ147">
        <v>-0.38227794391813841</v>
      </c>
      <c r="BA147">
        <v>1.5083867148685376E-4</v>
      </c>
      <c r="BB147">
        <v>2.1031983081830645E-5</v>
      </c>
      <c r="BC147">
        <v>-3.6249626084390507E-3</v>
      </c>
      <c r="BD147">
        <v>-1.0542444274157692E-4</v>
      </c>
      <c r="BF147">
        <v>4.2408369879464815E-2</v>
      </c>
      <c r="BG147">
        <v>4.2408369879464815E-2</v>
      </c>
      <c r="BH147">
        <v>4.2408369879464815E-2</v>
      </c>
      <c r="BI147">
        <v>4.2408369879464815E-2</v>
      </c>
      <c r="BJ147">
        <v>4.2408369879464815E-2</v>
      </c>
    </row>
    <row r="148" spans="51:62">
      <c r="AZ148">
        <v>-0.38227794391813841</v>
      </c>
      <c r="BA148">
        <v>1.5083867148685376E-4</v>
      </c>
      <c r="BB148">
        <v>2.1031983081830645E-5</v>
      </c>
      <c r="BC148">
        <v>-3.6249626084390507E-3</v>
      </c>
      <c r="BD148">
        <v>-1.0542444274157692E-4</v>
      </c>
      <c r="BF148">
        <v>4.2408369879464815E-2</v>
      </c>
      <c r="BG148">
        <v>4.2408369879464815E-2</v>
      </c>
      <c r="BH148">
        <v>4.2408369879464815E-2</v>
      </c>
      <c r="BI148">
        <v>4.2408369879464815E-2</v>
      </c>
      <c r="BJ148">
        <v>4.2408369879464815E-2</v>
      </c>
    </row>
    <row r="149" spans="51:62">
      <c r="AZ149">
        <v>-0.38227794391813841</v>
      </c>
      <c r="BA149">
        <v>1.5083867148685376E-4</v>
      </c>
      <c r="BB149">
        <v>2.1031983081830645E-5</v>
      </c>
      <c r="BC149">
        <v>-3.6249626084390507E-3</v>
      </c>
      <c r="BD149">
        <v>-1.0542444274157692E-4</v>
      </c>
      <c r="BF149">
        <v>4.2408369879464815E-2</v>
      </c>
      <c r="BG149">
        <v>4.2408369879464815E-2</v>
      </c>
      <c r="BH149">
        <v>4.2408369879464815E-2</v>
      </c>
      <c r="BI149">
        <v>4.2408369879464815E-2</v>
      </c>
      <c r="BJ149">
        <v>4.2408369879464815E-2</v>
      </c>
    </row>
    <row r="150" spans="51:62">
      <c r="AZ150">
        <v>-0.38227794391813841</v>
      </c>
      <c r="BA150">
        <v>1.5083867148685376E-4</v>
      </c>
      <c r="BB150">
        <v>2.1031983081830645E-5</v>
      </c>
      <c r="BC150">
        <v>-3.6249626084390507E-3</v>
      </c>
      <c r="BD150">
        <v>-1.0542444274157692E-4</v>
      </c>
      <c r="BF150">
        <v>4.2408369879464815E-2</v>
      </c>
      <c r="BG150">
        <v>4.2408369879464815E-2</v>
      </c>
      <c r="BH150">
        <v>4.2408369879464815E-2</v>
      </c>
      <c r="BI150">
        <v>4.2408369879464815E-2</v>
      </c>
      <c r="BJ150">
        <v>4.2408369879464815E-2</v>
      </c>
    </row>
    <row r="152" spans="51:62">
      <c r="AY152" s="3" t="s">
        <v>43</v>
      </c>
      <c r="AZ152">
        <f t="array" ref="AZ152:BD156">MMULT(AS27:AW27,$U$22:$Y$26)</f>
        <v>-8.2361960012275581E-2</v>
      </c>
      <c r="BA152">
        <v>-3.5988329701476754E-5</v>
      </c>
      <c r="BB152">
        <v>1.0467213501269162E-4</v>
      </c>
      <c r="BC152">
        <v>3.0301927720567598E-3</v>
      </c>
      <c r="BD152">
        <v>5.5303333870866753E-5</v>
      </c>
      <c r="BF152">
        <f t="array" ref="BF152:BJ156">MMULT(AZ152:BD156,AC42:AC46)</f>
        <v>9.679113486765055E-2</v>
      </c>
      <c r="BG152">
        <v>9.679113486765055E-2</v>
      </c>
      <c r="BH152">
        <v>9.679113486765055E-2</v>
      </c>
      <c r="BI152">
        <v>9.679113486765055E-2</v>
      </c>
      <c r="BJ152">
        <v>9.679113486765055E-2</v>
      </c>
    </row>
    <row r="153" spans="51:62">
      <c r="AZ153">
        <v>-8.2361960012275581E-2</v>
      </c>
      <c r="BA153">
        <v>-3.5988329701476754E-5</v>
      </c>
      <c r="BB153">
        <v>1.0467213501269162E-4</v>
      </c>
      <c r="BC153">
        <v>3.0301927720567598E-3</v>
      </c>
      <c r="BD153">
        <v>5.5303333870866753E-5</v>
      </c>
      <c r="BF153">
        <v>9.679113486765055E-2</v>
      </c>
      <c r="BG153">
        <v>9.679113486765055E-2</v>
      </c>
      <c r="BH153">
        <v>9.679113486765055E-2</v>
      </c>
      <c r="BI153">
        <v>9.679113486765055E-2</v>
      </c>
      <c r="BJ153">
        <v>9.679113486765055E-2</v>
      </c>
    </row>
    <row r="154" spans="51:62">
      <c r="AZ154">
        <v>-8.2361960012275581E-2</v>
      </c>
      <c r="BA154">
        <v>-3.5988329701476754E-5</v>
      </c>
      <c r="BB154">
        <v>1.0467213501269162E-4</v>
      </c>
      <c r="BC154">
        <v>3.0301927720567598E-3</v>
      </c>
      <c r="BD154">
        <v>5.5303333870866753E-5</v>
      </c>
      <c r="BF154">
        <v>9.679113486765055E-2</v>
      </c>
      <c r="BG154">
        <v>9.679113486765055E-2</v>
      </c>
      <c r="BH154">
        <v>9.679113486765055E-2</v>
      </c>
      <c r="BI154">
        <v>9.679113486765055E-2</v>
      </c>
      <c r="BJ154">
        <v>9.679113486765055E-2</v>
      </c>
    </row>
    <row r="155" spans="51:62">
      <c r="AZ155">
        <v>-8.2361960012275581E-2</v>
      </c>
      <c r="BA155">
        <v>-3.5988329701476754E-5</v>
      </c>
      <c r="BB155">
        <v>1.0467213501269162E-4</v>
      </c>
      <c r="BC155">
        <v>3.0301927720567598E-3</v>
      </c>
      <c r="BD155">
        <v>5.5303333870866753E-5</v>
      </c>
      <c r="BF155">
        <v>9.679113486765055E-2</v>
      </c>
      <c r="BG155">
        <v>9.679113486765055E-2</v>
      </c>
      <c r="BH155">
        <v>9.679113486765055E-2</v>
      </c>
      <c r="BI155">
        <v>9.679113486765055E-2</v>
      </c>
      <c r="BJ155">
        <v>9.679113486765055E-2</v>
      </c>
    </row>
    <row r="156" spans="51:62">
      <c r="AZ156">
        <v>-8.2361960012275581E-2</v>
      </c>
      <c r="BA156">
        <v>-3.5988329701476754E-5</v>
      </c>
      <c r="BB156">
        <v>1.0467213501269162E-4</v>
      </c>
      <c r="BC156">
        <v>3.0301927720567598E-3</v>
      </c>
      <c r="BD156">
        <v>5.5303333870866753E-5</v>
      </c>
      <c r="BF156">
        <v>9.679113486765055E-2</v>
      </c>
      <c r="BG156">
        <v>9.679113486765055E-2</v>
      </c>
      <c r="BH156">
        <v>9.679113486765055E-2</v>
      </c>
      <c r="BI156">
        <v>9.679113486765055E-2</v>
      </c>
      <c r="BJ156">
        <v>9.679113486765055E-2</v>
      </c>
    </row>
    <row r="158" spans="51:62">
      <c r="AY158" s="3" t="s">
        <v>42</v>
      </c>
      <c r="AZ158">
        <f t="array" ref="AZ158:BD162">MMULT(AS28:AW28,$U$22:$Y$26)</f>
        <v>-3.2914490879305536E-2</v>
      </c>
      <c r="BA158">
        <v>-3.5132024515883323E-5</v>
      </c>
      <c r="BB158">
        <v>9.9610526536127067E-5</v>
      </c>
      <c r="BC158">
        <v>7.0316004872317804E-4</v>
      </c>
      <c r="BD158">
        <v>5.3449401861568446E-5</v>
      </c>
      <c r="BF158">
        <f t="array" ref="BF158:BJ162">MMULT(AZ158:BD162,AD42:AD46)</f>
        <v>2.5181746321616148E-2</v>
      </c>
      <c r="BG158">
        <v>2.5181746321616148E-2</v>
      </c>
      <c r="BH158">
        <v>2.5181746321616148E-2</v>
      </c>
      <c r="BI158">
        <v>2.5181746321616148E-2</v>
      </c>
      <c r="BJ158">
        <v>2.5181746321616148E-2</v>
      </c>
    </row>
    <row r="159" spans="51:62">
      <c r="AZ159">
        <v>-3.2914490879305536E-2</v>
      </c>
      <c r="BA159">
        <v>-3.5132024515883323E-5</v>
      </c>
      <c r="BB159">
        <v>9.9610526536127067E-5</v>
      </c>
      <c r="BC159">
        <v>7.0316004872317804E-4</v>
      </c>
      <c r="BD159">
        <v>5.3449401861568446E-5</v>
      </c>
      <c r="BF159">
        <v>2.5181746321616148E-2</v>
      </c>
      <c r="BG159">
        <v>2.5181746321616148E-2</v>
      </c>
      <c r="BH159">
        <v>2.5181746321616148E-2</v>
      </c>
      <c r="BI159">
        <v>2.5181746321616148E-2</v>
      </c>
      <c r="BJ159">
        <v>2.5181746321616148E-2</v>
      </c>
    </row>
    <row r="160" spans="51:62">
      <c r="AZ160">
        <v>-3.2914490879305536E-2</v>
      </c>
      <c r="BA160">
        <v>-3.5132024515883323E-5</v>
      </c>
      <c r="BB160">
        <v>9.9610526536127067E-5</v>
      </c>
      <c r="BC160">
        <v>7.0316004872317804E-4</v>
      </c>
      <c r="BD160">
        <v>5.3449401861568446E-5</v>
      </c>
      <c r="BF160">
        <v>2.5181746321616148E-2</v>
      </c>
      <c r="BG160">
        <v>2.5181746321616148E-2</v>
      </c>
      <c r="BH160">
        <v>2.5181746321616148E-2</v>
      </c>
      <c r="BI160">
        <v>2.5181746321616148E-2</v>
      </c>
      <c r="BJ160">
        <v>2.5181746321616148E-2</v>
      </c>
    </row>
    <row r="161" spans="51:62">
      <c r="AZ161">
        <v>-3.2914490879305536E-2</v>
      </c>
      <c r="BA161">
        <v>-3.5132024515883323E-5</v>
      </c>
      <c r="BB161">
        <v>9.9610526536127067E-5</v>
      </c>
      <c r="BC161">
        <v>7.0316004872317804E-4</v>
      </c>
      <c r="BD161">
        <v>5.3449401861568446E-5</v>
      </c>
      <c r="BF161">
        <v>2.5181746321616148E-2</v>
      </c>
      <c r="BG161">
        <v>2.5181746321616148E-2</v>
      </c>
      <c r="BH161">
        <v>2.5181746321616148E-2</v>
      </c>
      <c r="BI161">
        <v>2.5181746321616148E-2</v>
      </c>
      <c r="BJ161">
        <v>2.5181746321616148E-2</v>
      </c>
    </row>
    <row r="162" spans="51:62">
      <c r="AZ162">
        <v>-3.2914490879305536E-2</v>
      </c>
      <c r="BA162">
        <v>-3.5132024515883323E-5</v>
      </c>
      <c r="BB162">
        <v>9.9610526536127067E-5</v>
      </c>
      <c r="BC162">
        <v>7.0316004872317804E-4</v>
      </c>
      <c r="BD162">
        <v>5.3449401861568446E-5</v>
      </c>
      <c r="BF162">
        <v>2.5181746321616148E-2</v>
      </c>
      <c r="BG162">
        <v>2.5181746321616148E-2</v>
      </c>
      <c r="BH162">
        <v>2.5181746321616148E-2</v>
      </c>
      <c r="BI162">
        <v>2.5181746321616148E-2</v>
      </c>
      <c r="BJ162">
        <v>2.5181746321616148E-2</v>
      </c>
    </row>
    <row r="164" spans="51:62">
      <c r="AY164" s="3" t="s">
        <v>41</v>
      </c>
      <c r="AZ164">
        <f t="array" ref="AZ164:BD168">MMULT(AS29:AW29,$U$22:$Y$26)</f>
        <v>0.27594388716075791</v>
      </c>
      <c r="BA164">
        <v>-1.1765640343181966E-4</v>
      </c>
      <c r="BB164">
        <v>4.0090915246436044E-5</v>
      </c>
      <c r="BC164">
        <v>8.320885377562778E-4</v>
      </c>
      <c r="BD164">
        <v>1.2138635735352613E-4</v>
      </c>
      <c r="BF164">
        <f t="array" ref="BF164:BJ168">MMULT(AZ164:BD168,AE42:AE46)</f>
        <v>2.9827765205317401E-2</v>
      </c>
      <c r="BG164">
        <v>2.9827765205317401E-2</v>
      </c>
      <c r="BH164">
        <v>2.9827765205317401E-2</v>
      </c>
      <c r="BI164">
        <v>2.9827765205317401E-2</v>
      </c>
      <c r="BJ164">
        <v>2.9827765205317401E-2</v>
      </c>
    </row>
    <row r="165" spans="51:62">
      <c r="AZ165">
        <v>0.27594388716075791</v>
      </c>
      <c r="BA165">
        <v>-1.1765640343181966E-4</v>
      </c>
      <c r="BB165">
        <v>4.0090915246436044E-5</v>
      </c>
      <c r="BC165">
        <v>8.320885377562778E-4</v>
      </c>
      <c r="BD165">
        <v>1.2138635735352613E-4</v>
      </c>
      <c r="BF165">
        <v>2.9827765205317401E-2</v>
      </c>
      <c r="BG165">
        <v>2.9827765205317401E-2</v>
      </c>
      <c r="BH165">
        <v>2.9827765205317401E-2</v>
      </c>
      <c r="BI165">
        <v>2.9827765205317401E-2</v>
      </c>
      <c r="BJ165">
        <v>2.9827765205317401E-2</v>
      </c>
    </row>
    <row r="166" spans="51:62">
      <c r="AZ166">
        <v>0.27594388716075791</v>
      </c>
      <c r="BA166">
        <v>-1.1765640343181966E-4</v>
      </c>
      <c r="BB166">
        <v>4.0090915246436044E-5</v>
      </c>
      <c r="BC166">
        <v>8.320885377562778E-4</v>
      </c>
      <c r="BD166">
        <v>1.2138635735352613E-4</v>
      </c>
      <c r="BF166">
        <v>2.9827765205317401E-2</v>
      </c>
      <c r="BG166">
        <v>2.9827765205317401E-2</v>
      </c>
      <c r="BH166">
        <v>2.9827765205317401E-2</v>
      </c>
      <c r="BI166">
        <v>2.9827765205317401E-2</v>
      </c>
      <c r="BJ166">
        <v>2.9827765205317401E-2</v>
      </c>
    </row>
    <row r="167" spans="51:62">
      <c r="AZ167">
        <v>0.27594388716075791</v>
      </c>
      <c r="BA167">
        <v>-1.1765640343181966E-4</v>
      </c>
      <c r="BB167">
        <v>4.0090915246436044E-5</v>
      </c>
      <c r="BC167">
        <v>8.320885377562778E-4</v>
      </c>
      <c r="BD167">
        <v>1.2138635735352613E-4</v>
      </c>
      <c r="BF167">
        <v>2.9827765205317401E-2</v>
      </c>
      <c r="BG167">
        <v>2.9827765205317401E-2</v>
      </c>
      <c r="BH167">
        <v>2.9827765205317401E-2</v>
      </c>
      <c r="BI167">
        <v>2.9827765205317401E-2</v>
      </c>
      <c r="BJ167">
        <v>2.9827765205317401E-2</v>
      </c>
    </row>
    <row r="168" spans="51:62">
      <c r="AZ168">
        <v>0.27594388716075791</v>
      </c>
      <c r="BA168">
        <v>-1.1765640343181966E-4</v>
      </c>
      <c r="BB168">
        <v>4.0090915246436044E-5</v>
      </c>
      <c r="BC168">
        <v>8.320885377562778E-4</v>
      </c>
      <c r="BD168">
        <v>1.2138635735352613E-4</v>
      </c>
      <c r="BF168">
        <v>2.9827765205317401E-2</v>
      </c>
      <c r="BG168">
        <v>2.9827765205317401E-2</v>
      </c>
      <c r="BH168">
        <v>2.9827765205317401E-2</v>
      </c>
      <c r="BI168">
        <v>2.9827765205317401E-2</v>
      </c>
      <c r="BJ168">
        <v>2.9827765205317401E-2</v>
      </c>
    </row>
    <row r="170" spans="51:62">
      <c r="AY170" s="3" t="s">
        <v>40</v>
      </c>
      <c r="AZ170">
        <f t="array" ref="AZ170:BD174">MMULT(AS30:AW30,$U$22:$Y$26)</f>
        <v>-0.28709741466915661</v>
      </c>
      <c r="BA170">
        <v>5.0166238857428649E-5</v>
      </c>
      <c r="BB170">
        <v>1.3397391680756922E-4</v>
      </c>
      <c r="BC170">
        <v>-1.1672261914435036E-3</v>
      </c>
      <c r="BD170">
        <v>-9.3743935721937515E-6</v>
      </c>
      <c r="BF170">
        <f t="array" ref="BF170:BJ174">MMULT(AZ170:BD174,AF42:AF46)</f>
        <v>3.3493702980689037E-2</v>
      </c>
      <c r="BG170">
        <v>3.3493702980689037E-2</v>
      </c>
      <c r="BH170">
        <v>3.3493702980689037E-2</v>
      </c>
      <c r="BI170">
        <v>3.3493702980689037E-2</v>
      </c>
      <c r="BJ170">
        <v>3.3493702980689037E-2</v>
      </c>
    </row>
    <row r="171" spans="51:62">
      <c r="AZ171">
        <v>-0.28709741466915661</v>
      </c>
      <c r="BA171">
        <v>5.0166238857428649E-5</v>
      </c>
      <c r="BB171">
        <v>1.3397391680756922E-4</v>
      </c>
      <c r="BC171">
        <v>-1.1672261914435036E-3</v>
      </c>
      <c r="BD171">
        <v>-9.3743935721937515E-6</v>
      </c>
      <c r="BF171">
        <v>3.3493702980689037E-2</v>
      </c>
      <c r="BG171">
        <v>3.3493702980689037E-2</v>
      </c>
      <c r="BH171">
        <v>3.3493702980689037E-2</v>
      </c>
      <c r="BI171">
        <v>3.3493702980689037E-2</v>
      </c>
      <c r="BJ171">
        <v>3.3493702980689037E-2</v>
      </c>
    </row>
    <row r="172" spans="51:62">
      <c r="AZ172">
        <v>-0.28709741466915661</v>
      </c>
      <c r="BA172">
        <v>5.0166238857428649E-5</v>
      </c>
      <c r="BB172">
        <v>1.3397391680756922E-4</v>
      </c>
      <c r="BC172">
        <v>-1.1672261914435036E-3</v>
      </c>
      <c r="BD172">
        <v>-9.3743935721937515E-6</v>
      </c>
      <c r="BF172">
        <v>3.3493702980689037E-2</v>
      </c>
      <c r="BG172">
        <v>3.3493702980689037E-2</v>
      </c>
      <c r="BH172">
        <v>3.3493702980689037E-2</v>
      </c>
      <c r="BI172">
        <v>3.3493702980689037E-2</v>
      </c>
      <c r="BJ172">
        <v>3.3493702980689037E-2</v>
      </c>
    </row>
    <row r="173" spans="51:62">
      <c r="AZ173">
        <v>-0.28709741466915661</v>
      </c>
      <c r="BA173">
        <v>5.0166238857428649E-5</v>
      </c>
      <c r="BB173">
        <v>1.3397391680756922E-4</v>
      </c>
      <c r="BC173">
        <v>-1.1672261914435036E-3</v>
      </c>
      <c r="BD173">
        <v>-9.3743935721937515E-6</v>
      </c>
      <c r="BF173">
        <v>3.3493702980689037E-2</v>
      </c>
      <c r="BG173">
        <v>3.3493702980689037E-2</v>
      </c>
      <c r="BH173">
        <v>3.3493702980689037E-2</v>
      </c>
      <c r="BI173">
        <v>3.3493702980689037E-2</v>
      </c>
      <c r="BJ173">
        <v>3.3493702980689037E-2</v>
      </c>
    </row>
    <row r="174" spans="51:62">
      <c r="AZ174">
        <v>-0.28709741466915661</v>
      </c>
      <c r="BA174">
        <v>5.0166238857428649E-5</v>
      </c>
      <c r="BB174">
        <v>1.3397391680756922E-4</v>
      </c>
      <c r="BC174">
        <v>-1.1672261914435036E-3</v>
      </c>
      <c r="BD174">
        <v>-9.3743935721937515E-6</v>
      </c>
      <c r="BF174">
        <v>3.3493702980689037E-2</v>
      </c>
      <c r="BG174">
        <v>3.3493702980689037E-2</v>
      </c>
      <c r="BH174">
        <v>3.3493702980689037E-2</v>
      </c>
      <c r="BI174">
        <v>3.3493702980689037E-2</v>
      </c>
      <c r="BJ174">
        <v>3.3493702980689037E-2</v>
      </c>
    </row>
    <row r="176" spans="51:62">
      <c r="AY176" s="3" t="s">
        <v>39</v>
      </c>
      <c r="AZ176">
        <f t="array" ref="AZ176:BD180">MMULT(AS31:AW31,$U$22:$Y$26)</f>
        <v>-0.20993748607184215</v>
      </c>
      <c r="BA176">
        <v>4.6722643721222015E-5</v>
      </c>
      <c r="BB176">
        <v>5.9060138202556191E-5</v>
      </c>
      <c r="BC176">
        <v>-8.3491056812567662E-4</v>
      </c>
      <c r="BD176">
        <v>4.9505131546249189E-5</v>
      </c>
      <c r="BF176">
        <f t="array" ref="BF176:BJ180">MMULT(AZ176:BD180,AG42:AG46)</f>
        <v>1.7670819988706263E-2</v>
      </c>
      <c r="BG176">
        <v>1.7670819988706263E-2</v>
      </c>
      <c r="BH176">
        <v>1.7670819988706263E-2</v>
      </c>
      <c r="BI176">
        <v>1.7670819988706263E-2</v>
      </c>
      <c r="BJ176">
        <v>1.7670819988706263E-2</v>
      </c>
    </row>
    <row r="177" spans="51:62">
      <c r="AZ177">
        <v>-0.20993748607184215</v>
      </c>
      <c r="BA177">
        <v>4.6722643721222015E-5</v>
      </c>
      <c r="BB177">
        <v>5.9060138202556191E-5</v>
      </c>
      <c r="BC177">
        <v>-8.3491056812567662E-4</v>
      </c>
      <c r="BD177">
        <v>4.9505131546249189E-5</v>
      </c>
      <c r="BF177">
        <v>1.7670819988706263E-2</v>
      </c>
      <c r="BG177">
        <v>1.7670819988706263E-2</v>
      </c>
      <c r="BH177">
        <v>1.7670819988706263E-2</v>
      </c>
      <c r="BI177">
        <v>1.7670819988706263E-2</v>
      </c>
      <c r="BJ177">
        <v>1.7670819988706263E-2</v>
      </c>
    </row>
    <row r="178" spans="51:62">
      <c r="AZ178">
        <v>-0.20993748607184215</v>
      </c>
      <c r="BA178">
        <v>4.6722643721222015E-5</v>
      </c>
      <c r="BB178">
        <v>5.9060138202556191E-5</v>
      </c>
      <c r="BC178">
        <v>-8.3491056812567662E-4</v>
      </c>
      <c r="BD178">
        <v>4.9505131546249189E-5</v>
      </c>
      <c r="BF178">
        <v>1.7670819988706263E-2</v>
      </c>
      <c r="BG178">
        <v>1.7670819988706263E-2</v>
      </c>
      <c r="BH178">
        <v>1.7670819988706263E-2</v>
      </c>
      <c r="BI178">
        <v>1.7670819988706263E-2</v>
      </c>
      <c r="BJ178">
        <v>1.7670819988706263E-2</v>
      </c>
    </row>
    <row r="179" spans="51:62">
      <c r="AZ179">
        <v>-0.20993748607184215</v>
      </c>
      <c r="BA179">
        <v>4.6722643721222015E-5</v>
      </c>
      <c r="BB179">
        <v>5.9060138202556191E-5</v>
      </c>
      <c r="BC179">
        <v>-8.3491056812567662E-4</v>
      </c>
      <c r="BD179">
        <v>4.9505131546249189E-5</v>
      </c>
      <c r="BF179">
        <v>1.7670819988706263E-2</v>
      </c>
      <c r="BG179">
        <v>1.7670819988706263E-2</v>
      </c>
      <c r="BH179">
        <v>1.7670819988706263E-2</v>
      </c>
      <c r="BI179">
        <v>1.7670819988706263E-2</v>
      </c>
      <c r="BJ179">
        <v>1.7670819988706263E-2</v>
      </c>
    </row>
    <row r="180" spans="51:62">
      <c r="AZ180">
        <v>-0.20993748607184215</v>
      </c>
      <c r="BA180">
        <v>4.6722643721222015E-5</v>
      </c>
      <c r="BB180">
        <v>5.9060138202556191E-5</v>
      </c>
      <c r="BC180">
        <v>-8.3491056812567662E-4</v>
      </c>
      <c r="BD180">
        <v>4.9505131546249189E-5</v>
      </c>
      <c r="BF180">
        <v>1.7670819988706263E-2</v>
      </c>
      <c r="BG180">
        <v>1.7670819988706263E-2</v>
      </c>
      <c r="BH180">
        <v>1.7670819988706263E-2</v>
      </c>
      <c r="BI180">
        <v>1.7670819988706263E-2</v>
      </c>
      <c r="BJ180">
        <v>1.7670819988706263E-2</v>
      </c>
    </row>
    <row r="182" spans="51:62">
      <c r="AY182" s="3" t="s">
        <v>38</v>
      </c>
      <c r="AZ182">
        <f t="array" ref="AZ182:BD186">MMULT(AS32:AW32,$U$22:$Y$26)</f>
        <v>1.0057461972707815</v>
      </c>
      <c r="BA182">
        <v>-3.2936688614849615E-4</v>
      </c>
      <c r="BB182">
        <v>7.9248593507766477E-5</v>
      </c>
      <c r="BC182">
        <v>9.7358589420464047E-4</v>
      </c>
      <c r="BD182">
        <v>-1.9065076717733587E-4</v>
      </c>
      <c r="BF182">
        <f t="array" ref="BF182:BJ186">MMULT(AZ182:BD186,AH42:AH46)</f>
        <v>8.8059249511665258E-2</v>
      </c>
      <c r="BG182">
        <v>8.8059249511665258E-2</v>
      </c>
      <c r="BH182">
        <v>8.8059249511665258E-2</v>
      </c>
      <c r="BI182">
        <v>8.8059249511665258E-2</v>
      </c>
      <c r="BJ182">
        <v>8.8059249511665258E-2</v>
      </c>
    </row>
    <row r="183" spans="51:62">
      <c r="AZ183">
        <v>1.0057461972707815</v>
      </c>
      <c r="BA183">
        <v>-3.2936688614849615E-4</v>
      </c>
      <c r="BB183">
        <v>7.9248593507766477E-5</v>
      </c>
      <c r="BC183">
        <v>9.7358589420464047E-4</v>
      </c>
      <c r="BD183">
        <v>-1.9065076717733587E-4</v>
      </c>
      <c r="BF183">
        <v>8.8059249511665258E-2</v>
      </c>
      <c r="BG183">
        <v>8.8059249511665258E-2</v>
      </c>
      <c r="BH183">
        <v>8.8059249511665258E-2</v>
      </c>
      <c r="BI183">
        <v>8.8059249511665258E-2</v>
      </c>
      <c r="BJ183">
        <v>8.8059249511665258E-2</v>
      </c>
    </row>
    <row r="184" spans="51:62">
      <c r="AZ184">
        <v>1.0057461972707815</v>
      </c>
      <c r="BA184">
        <v>-3.2936688614849615E-4</v>
      </c>
      <c r="BB184">
        <v>7.9248593507766477E-5</v>
      </c>
      <c r="BC184">
        <v>9.7358589420464047E-4</v>
      </c>
      <c r="BD184">
        <v>-1.9065076717733587E-4</v>
      </c>
      <c r="BF184">
        <v>8.8059249511665258E-2</v>
      </c>
      <c r="BG184">
        <v>8.8059249511665258E-2</v>
      </c>
      <c r="BH184">
        <v>8.8059249511665258E-2</v>
      </c>
      <c r="BI184">
        <v>8.8059249511665258E-2</v>
      </c>
      <c r="BJ184">
        <v>8.8059249511665258E-2</v>
      </c>
    </row>
    <row r="185" spans="51:62">
      <c r="AZ185">
        <v>1.0057461972707815</v>
      </c>
      <c r="BA185">
        <v>-3.2936688614849615E-4</v>
      </c>
      <c r="BB185">
        <v>7.9248593507766477E-5</v>
      </c>
      <c r="BC185">
        <v>9.7358589420464047E-4</v>
      </c>
      <c r="BD185">
        <v>-1.9065076717733587E-4</v>
      </c>
      <c r="BF185">
        <v>8.8059249511665258E-2</v>
      </c>
      <c r="BG185">
        <v>8.8059249511665258E-2</v>
      </c>
      <c r="BH185">
        <v>8.8059249511665258E-2</v>
      </c>
      <c r="BI185">
        <v>8.8059249511665258E-2</v>
      </c>
      <c r="BJ185">
        <v>8.8059249511665258E-2</v>
      </c>
    </row>
    <row r="186" spans="51:62">
      <c r="AZ186">
        <v>1.0057461972707815</v>
      </c>
      <c r="BA186">
        <v>-3.2936688614849615E-4</v>
      </c>
      <c r="BB186">
        <v>7.9248593507766477E-5</v>
      </c>
      <c r="BC186">
        <v>9.7358589420464047E-4</v>
      </c>
      <c r="BD186">
        <v>-1.9065076717733587E-4</v>
      </c>
      <c r="BF186">
        <v>8.8059249511665258E-2</v>
      </c>
      <c r="BG186">
        <v>8.8059249511665258E-2</v>
      </c>
      <c r="BH186">
        <v>8.8059249511665258E-2</v>
      </c>
      <c r="BI186">
        <v>8.8059249511665258E-2</v>
      </c>
      <c r="BJ186">
        <v>8.8059249511665258E-2</v>
      </c>
    </row>
    <row r="188" spans="51:62">
      <c r="AY188" s="3" t="s">
        <v>37</v>
      </c>
      <c r="AZ188">
        <f t="array" ref="AZ188:BD192">MMULT(AS33:AW33,$U$22:$Y$26)</f>
        <v>-0.74863233138108765</v>
      </c>
      <c r="BA188">
        <v>2.6017016351304989E-4</v>
      </c>
      <c r="BB188">
        <v>-1.9498825301564213E-5</v>
      </c>
      <c r="BC188">
        <v>-2.9811062894830711E-3</v>
      </c>
      <c r="BD188">
        <v>5.8449881291103485E-5</v>
      </c>
      <c r="BF188">
        <f t="array" ref="BF188:BJ192">MMULT(AZ188:BD192,AI42:AI46)</f>
        <v>3.6517875619673248E-2</v>
      </c>
      <c r="BG188">
        <v>3.6517875619673248E-2</v>
      </c>
      <c r="BH188">
        <v>3.6517875619673248E-2</v>
      </c>
      <c r="BI188">
        <v>3.6517875619673248E-2</v>
      </c>
      <c r="BJ188">
        <v>3.6517875619673248E-2</v>
      </c>
    </row>
    <row r="189" spans="51:62">
      <c r="AZ189">
        <v>-0.74863233138108765</v>
      </c>
      <c r="BA189">
        <v>2.6017016351304989E-4</v>
      </c>
      <c r="BB189">
        <v>-1.9498825301564213E-5</v>
      </c>
      <c r="BC189">
        <v>-2.9811062894830711E-3</v>
      </c>
      <c r="BD189">
        <v>5.8449881291103485E-5</v>
      </c>
      <c r="BF189">
        <v>3.6517875619673248E-2</v>
      </c>
      <c r="BG189">
        <v>3.6517875619673248E-2</v>
      </c>
      <c r="BH189">
        <v>3.6517875619673248E-2</v>
      </c>
      <c r="BI189">
        <v>3.6517875619673248E-2</v>
      </c>
      <c r="BJ189">
        <v>3.6517875619673248E-2</v>
      </c>
    </row>
    <row r="190" spans="51:62">
      <c r="AZ190">
        <v>-0.74863233138108765</v>
      </c>
      <c r="BA190">
        <v>2.6017016351304989E-4</v>
      </c>
      <c r="BB190">
        <v>-1.9498825301564213E-5</v>
      </c>
      <c r="BC190">
        <v>-2.9811062894830711E-3</v>
      </c>
      <c r="BD190">
        <v>5.8449881291103485E-5</v>
      </c>
      <c r="BF190">
        <v>3.6517875619673248E-2</v>
      </c>
      <c r="BG190">
        <v>3.6517875619673248E-2</v>
      </c>
      <c r="BH190">
        <v>3.6517875619673248E-2</v>
      </c>
      <c r="BI190">
        <v>3.6517875619673248E-2</v>
      </c>
      <c r="BJ190">
        <v>3.6517875619673248E-2</v>
      </c>
    </row>
    <row r="191" spans="51:62">
      <c r="AZ191">
        <v>-0.74863233138108765</v>
      </c>
      <c r="BA191">
        <v>2.6017016351304989E-4</v>
      </c>
      <c r="BB191">
        <v>-1.9498825301564213E-5</v>
      </c>
      <c r="BC191">
        <v>-2.9811062894830711E-3</v>
      </c>
      <c r="BD191">
        <v>5.8449881291103485E-5</v>
      </c>
      <c r="BF191">
        <v>3.6517875619673248E-2</v>
      </c>
      <c r="BG191">
        <v>3.6517875619673248E-2</v>
      </c>
      <c r="BH191">
        <v>3.6517875619673248E-2</v>
      </c>
      <c r="BI191">
        <v>3.6517875619673248E-2</v>
      </c>
      <c r="BJ191">
        <v>3.6517875619673248E-2</v>
      </c>
    </row>
    <row r="192" spans="51:62">
      <c r="AZ192">
        <v>-0.74863233138108765</v>
      </c>
      <c r="BA192">
        <v>2.6017016351304989E-4</v>
      </c>
      <c r="BB192">
        <v>-1.9498825301564213E-5</v>
      </c>
      <c r="BC192">
        <v>-2.9811062894830711E-3</v>
      </c>
      <c r="BD192">
        <v>5.8449881291103485E-5</v>
      </c>
      <c r="BF192">
        <v>3.6517875619673248E-2</v>
      </c>
      <c r="BG192">
        <v>3.6517875619673248E-2</v>
      </c>
      <c r="BH192">
        <v>3.6517875619673248E-2</v>
      </c>
      <c r="BI192">
        <v>3.6517875619673248E-2</v>
      </c>
      <c r="BJ192">
        <v>3.6517875619673248E-2</v>
      </c>
    </row>
    <row r="194" spans="51:51">
      <c r="AY194" s="3"/>
    </row>
    <row r="200" spans="51:51">
      <c r="AY20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2018-07-13T21:29:16Z</dcterms:modified>
</cp:coreProperties>
</file>