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7F28CB86-016D-4DCC-A63B-15317788AFC2}" xr6:coauthVersionLast="47" xr6:coauthVersionMax="47" xr10:uidLastSave="{00000000-0000-0000-0000-000000000000}"/>
  <bookViews>
    <workbookView xWindow="1300" yWindow="850" windowWidth="31900" windowHeight="17210" activeTab="1" xr2:uid="{ED9FFC77-522D-4C83-8053-1737069FCED2}"/>
  </bookViews>
  <sheets>
    <sheet name="hd512" sheetId="2" r:id="rId1"/>
    <sheet name="hd1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H21" i="2"/>
  <c r="B11" i="2"/>
  <c r="I29" i="1"/>
  <c r="I23" i="1"/>
  <c r="G22" i="1"/>
  <c r="F22" i="1"/>
  <c r="H21" i="1"/>
  <c r="G21" i="1"/>
  <c r="F21" i="1"/>
  <c r="G22" i="2"/>
  <c r="F22" i="2"/>
  <c r="F21" i="2"/>
  <c r="B10" i="1"/>
  <c r="B10" i="2"/>
  <c r="B9" i="2"/>
  <c r="E22" i="2"/>
  <c r="D22" i="2"/>
  <c r="D21" i="2"/>
  <c r="C21" i="2"/>
  <c r="B24" i="2" s="1"/>
  <c r="F24" i="2" s="1"/>
  <c r="B17" i="2"/>
  <c r="C29" i="2" s="1"/>
  <c r="E29" i="2" s="1"/>
  <c r="B9" i="1"/>
  <c r="B17" i="1"/>
  <c r="C29" i="1" s="1"/>
  <c r="E29" i="1" s="1"/>
  <c r="B14" i="1"/>
  <c r="C21" i="1" s="1"/>
  <c r="C23" i="1" s="1"/>
  <c r="E23" i="1" s="1"/>
  <c r="E22" i="1"/>
  <c r="D22" i="1"/>
  <c r="D21" i="1"/>
  <c r="B23" i="1"/>
  <c r="H23" i="1" s="1"/>
  <c r="B16" i="2" l="1"/>
  <c r="C24" i="2" s="1"/>
  <c r="E24" i="2" s="1"/>
  <c r="F23" i="1"/>
  <c r="I21" i="1"/>
  <c r="G23" i="1"/>
  <c r="G29" i="1"/>
  <c r="H24" i="2"/>
  <c r="C26" i="2"/>
  <c r="G26" i="2" s="1"/>
  <c r="G24" i="2"/>
  <c r="I29" i="2"/>
  <c r="C27" i="2"/>
  <c r="I27" i="2" s="1"/>
  <c r="G21" i="2"/>
  <c r="C28" i="2"/>
  <c r="E7" i="2"/>
  <c r="G29" i="2"/>
  <c r="C25" i="2"/>
  <c r="E26" i="2"/>
  <c r="B29" i="2"/>
  <c r="B25" i="2"/>
  <c r="D24" i="2"/>
  <c r="E21" i="2"/>
  <c r="B11" i="1"/>
  <c r="D23" i="1"/>
  <c r="E21" i="1"/>
  <c r="B24" i="1"/>
  <c r="F24" i="1" s="1"/>
  <c r="I26" i="2" l="1"/>
  <c r="I24" i="2"/>
  <c r="H24" i="1"/>
  <c r="C25" i="1"/>
  <c r="C27" i="1"/>
  <c r="C26" i="1"/>
  <c r="E7" i="1"/>
  <c r="C28" i="1"/>
  <c r="B28" i="1" s="1"/>
  <c r="I28" i="2"/>
  <c r="G28" i="2"/>
  <c r="E28" i="2"/>
  <c r="H29" i="2"/>
  <c r="F29" i="2"/>
  <c r="E25" i="2"/>
  <c r="I25" i="2"/>
  <c r="G25" i="2"/>
  <c r="G27" i="2"/>
  <c r="E27" i="2"/>
  <c r="H25" i="2"/>
  <c r="F25" i="2"/>
  <c r="B28" i="2"/>
  <c r="F28" i="2" s="1"/>
  <c r="D28" i="2"/>
  <c r="D25" i="2"/>
  <c r="B26" i="2"/>
  <c r="B30" i="2"/>
  <c r="D29" i="2"/>
  <c r="B16" i="1"/>
  <c r="C24" i="1" s="1"/>
  <c r="D24" i="1"/>
  <c r="B25" i="1"/>
  <c r="H28" i="2" l="1"/>
  <c r="I24" i="1"/>
  <c r="G24" i="1"/>
  <c r="G27" i="1"/>
  <c r="I27" i="1"/>
  <c r="E27" i="1"/>
  <c r="G25" i="1"/>
  <c r="I25" i="1"/>
  <c r="E25" i="1"/>
  <c r="I28" i="1"/>
  <c r="G28" i="1"/>
  <c r="E28" i="1"/>
  <c r="H25" i="1"/>
  <c r="F25" i="1"/>
  <c r="I26" i="1"/>
  <c r="E26" i="1"/>
  <c r="G26" i="1"/>
  <c r="D30" i="2"/>
  <c r="H30" i="2"/>
  <c r="F30" i="2"/>
  <c r="H26" i="2"/>
  <c r="F26" i="2"/>
  <c r="H28" i="1"/>
  <c r="F28" i="1"/>
  <c r="B27" i="2"/>
  <c r="D26" i="2"/>
  <c r="E24" i="1"/>
  <c r="B29" i="1"/>
  <c r="D28" i="1"/>
  <c r="D25" i="1"/>
  <c r="B26" i="1"/>
  <c r="B30" i="1" l="1"/>
  <c r="D30" i="1" s="1"/>
  <c r="H29" i="1"/>
  <c r="F29" i="1"/>
  <c r="D27" i="2"/>
  <c r="H27" i="2"/>
  <c r="F27" i="2"/>
  <c r="H26" i="1"/>
  <c r="F26" i="1"/>
  <c r="D29" i="1"/>
  <c r="D26" i="1"/>
  <c r="B27" i="1"/>
  <c r="F30" i="1" l="1"/>
  <c r="H30" i="1"/>
  <c r="H27" i="1"/>
  <c r="F27" i="1"/>
  <c r="D27" i="1"/>
</calcChain>
</file>

<file path=xl/sharedStrings.xml><?xml version="1.0" encoding="utf-8"?>
<sst xmlns="http://schemas.openxmlformats.org/spreadsheetml/2006/main" count="91" uniqueCount="47">
  <si>
    <t>Start</t>
  </si>
  <si>
    <t>Length</t>
  </si>
  <si>
    <t>Bytes</t>
  </si>
  <si>
    <t>Sectors</t>
  </si>
  <si>
    <t>Prefix</t>
  </si>
  <si>
    <t xml:space="preserve"> - MBR</t>
  </si>
  <si>
    <t>RomWBW Partition</t>
  </si>
  <si>
    <t>RomWBW Slices</t>
  </si>
  <si>
    <t xml:space="preserve"> - Slice 0</t>
  </si>
  <si>
    <t xml:space="preserve"> - Slice 1</t>
  </si>
  <si>
    <t xml:space="preserve"> - Slice 2</t>
  </si>
  <si>
    <t xml:space="preserve"> - Slice 63</t>
  </si>
  <si>
    <t>FAT Partition</t>
  </si>
  <si>
    <t xml:space="preserve"> - Slack</t>
  </si>
  <si>
    <t>Prefix Size (bytes)</t>
  </si>
  <si>
    <t>FAT Partition Size (bytes)</t>
  </si>
  <si>
    <t>&lt;end&gt;</t>
  </si>
  <si>
    <t>RomWBW Disk Layout (hd1k)</t>
  </si>
  <si>
    <t>System (Boot) Area</t>
  </si>
  <si>
    <t>Block Count</t>
  </si>
  <si>
    <t>Directory Entries</t>
  </si>
  <si>
    <t>RomWBW Partition Size (bytes)</t>
  </si>
  <si>
    <t>Combo Disk (hd1k)</t>
  </si>
  <si>
    <t>RomWBW CP/M Filesystem Parameters (hd1k)</t>
  </si>
  <si>
    <t>RomWBW CP/M Filesystem Parameters (hd512)</t>
  </si>
  <si>
    <t>RomWBW Disk Layout (hd512)</t>
  </si>
  <si>
    <t>Combo Disk (hd512)</t>
  </si>
  <si>
    <t>Cylinder Count</t>
  </si>
  <si>
    <t>Simulated Disk Geometry</t>
  </si>
  <si>
    <t>Sector Size (bytes)</t>
  </si>
  <si>
    <t>Block Size (bytes)</t>
  </si>
  <si>
    <t>Filesystem Storage (bytes)</t>
  </si>
  <si>
    <t>Total Slice Size (bytes)</t>
  </si>
  <si>
    <t>Bytes (Hex)</t>
  </si>
  <si>
    <t>Bytes (MB)</t>
  </si>
  <si>
    <t>RomWBW Storage</t>
  </si>
  <si>
    <t>MBR is first sector of first slice</t>
  </si>
  <si>
    <t>RomWBW Classic (hd512) Disk Layout</t>
  </si>
  <si>
    <t>RomWBW Modern (hd1k) Disk Layout</t>
  </si>
  <si>
    <t>Sectors per Trk</t>
  </si>
  <si>
    <t>Tracks per Cyl</t>
  </si>
  <si>
    <t>(4 KB)</t>
  </si>
  <si>
    <t>(128 KB)</t>
  </si>
  <si>
    <t>(8 MB)</t>
  </si>
  <si>
    <t>(16 KB)</t>
  </si>
  <si>
    <t>(8,176 KB)</t>
  </si>
  <si>
    <t>(8,320 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</si>
</sst>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quotePrefix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A1B1-B50E-4932-9259-06C639623F3C}">
  <dimension ref="A1:J30"/>
  <sheetViews>
    <sheetView workbookViewId="0">
      <selection activeCell="D14" sqref="D14"/>
    </sheetView>
  </sheetViews>
  <sheetFormatPr defaultRowHeight="14.5" x14ac:dyDescent="0.35"/>
  <cols>
    <col min="1" max="1" width="25.453125" customWidth="1"/>
    <col min="2" max="5" width="15.6328125" style="1" customWidth="1"/>
    <col min="6" max="9" width="15.6328125" customWidth="1"/>
  </cols>
  <sheetData>
    <row r="1" spans="1:10" ht="30" x14ac:dyDescent="0.6">
      <c r="A1" s="2" t="s">
        <v>37</v>
      </c>
      <c r="B1" s="2"/>
      <c r="C1" s="2"/>
      <c r="D1" s="2"/>
      <c r="E1" s="2"/>
      <c r="F1" s="3"/>
      <c r="G1" s="3"/>
      <c r="H1" s="3"/>
      <c r="I1" s="3"/>
    </row>
    <row r="2" spans="1:10" ht="14.5" customHeight="1" x14ac:dyDescent="0.35">
      <c r="A2" s="3"/>
      <c r="B2" s="4"/>
      <c r="C2" s="4"/>
      <c r="D2" s="4"/>
      <c r="E2" s="4"/>
      <c r="F2" s="3"/>
      <c r="G2" s="3"/>
      <c r="H2" s="3"/>
      <c r="I2" s="3"/>
    </row>
    <row r="3" spans="1:10" ht="14.5" customHeight="1" x14ac:dyDescent="0.35">
      <c r="A3" s="3"/>
      <c r="B3" s="4"/>
      <c r="C3" s="4"/>
      <c r="D3" s="4"/>
      <c r="E3" s="4"/>
      <c r="F3" s="3"/>
      <c r="G3" s="3"/>
      <c r="H3" s="3"/>
      <c r="I3" s="3"/>
    </row>
    <row r="4" spans="1:10" s="1" customFormat="1" ht="14.5" customHeight="1" x14ac:dyDescent="0.35">
      <c r="A4" s="5" t="s">
        <v>24</v>
      </c>
      <c r="B4" s="4"/>
      <c r="C4" s="4"/>
      <c r="D4" s="5" t="s">
        <v>28</v>
      </c>
      <c r="E4" s="4"/>
      <c r="F4" s="3"/>
      <c r="G4" s="3"/>
      <c r="H4" s="3"/>
      <c r="I4" s="3"/>
      <c r="J4"/>
    </row>
    <row r="5" spans="1:10" s="1" customFormat="1" ht="14.5" customHeight="1" x14ac:dyDescent="0.35">
      <c r="A5" s="3" t="s">
        <v>29</v>
      </c>
      <c r="B5" s="6">
        <v>512</v>
      </c>
      <c r="C5" s="4"/>
      <c r="D5" s="4" t="s">
        <v>39</v>
      </c>
      <c r="E5" s="4">
        <v>16</v>
      </c>
      <c r="F5" s="3"/>
      <c r="G5" s="3"/>
      <c r="H5" s="3"/>
      <c r="I5" s="3"/>
      <c r="J5"/>
    </row>
    <row r="6" spans="1:10" s="1" customFormat="1" ht="14.5" customHeight="1" x14ac:dyDescent="0.35">
      <c r="A6" s="3" t="s">
        <v>30</v>
      </c>
      <c r="B6" s="6">
        <v>4096</v>
      </c>
      <c r="C6" s="4" t="s">
        <v>41</v>
      </c>
      <c r="D6" s="4" t="s">
        <v>40</v>
      </c>
      <c r="E6" s="4">
        <v>16</v>
      </c>
      <c r="F6" s="3"/>
      <c r="G6" s="3"/>
      <c r="H6" s="3"/>
      <c r="I6" s="3"/>
      <c r="J6"/>
    </row>
    <row r="7" spans="1:10" s="1" customFormat="1" ht="14.5" customHeight="1" x14ac:dyDescent="0.35">
      <c r="A7" s="3" t="s">
        <v>19</v>
      </c>
      <c r="B7" s="6">
        <v>2048</v>
      </c>
      <c r="C7" s="4"/>
      <c r="D7" s="4" t="s">
        <v>27</v>
      </c>
      <c r="E7" s="4">
        <f>B11/512/E6/E5</f>
        <v>65</v>
      </c>
      <c r="F7" s="3"/>
      <c r="G7" s="3"/>
      <c r="H7" s="3"/>
      <c r="I7" s="3"/>
      <c r="J7"/>
    </row>
    <row r="8" spans="1:10" s="1" customFormat="1" ht="14.5" customHeight="1" x14ac:dyDescent="0.35">
      <c r="A8" s="3" t="s">
        <v>20</v>
      </c>
      <c r="B8" s="6">
        <v>512</v>
      </c>
      <c r="C8" s="4"/>
      <c r="D8" s="4"/>
      <c r="E8" s="4"/>
      <c r="F8" s="3"/>
      <c r="G8" s="3"/>
      <c r="H8" s="3"/>
      <c r="I8" s="3"/>
      <c r="J8"/>
    </row>
    <row r="9" spans="1:10" s="1" customFormat="1" ht="14.5" customHeight="1" x14ac:dyDescent="0.35">
      <c r="A9" s="3" t="s">
        <v>18</v>
      </c>
      <c r="B9" s="6">
        <f>128*1024</f>
        <v>131072</v>
      </c>
      <c r="C9" s="4" t="s">
        <v>42</v>
      </c>
      <c r="D9" s="4"/>
      <c r="E9" s="4"/>
      <c r="F9" s="3"/>
      <c r="G9" s="3"/>
      <c r="H9" s="3"/>
      <c r="I9" s="3"/>
      <c r="J9"/>
    </row>
    <row r="10" spans="1:10" s="1" customFormat="1" ht="14.5" customHeight="1" x14ac:dyDescent="0.35">
      <c r="A10" s="3" t="s">
        <v>31</v>
      </c>
      <c r="B10" s="6">
        <f>B7*B6</f>
        <v>8388608</v>
      </c>
      <c r="C10" s="4" t="s">
        <v>43</v>
      </c>
      <c r="D10" s="4"/>
      <c r="E10" s="4"/>
      <c r="F10" s="3"/>
      <c r="G10" s="3"/>
      <c r="H10" s="3"/>
      <c r="I10" s="3"/>
      <c r="J10"/>
    </row>
    <row r="11" spans="1:10" s="1" customFormat="1" ht="14.5" customHeight="1" x14ac:dyDescent="0.35">
      <c r="A11" s="3" t="s">
        <v>32</v>
      </c>
      <c r="B11" s="6">
        <f>B9+B10</f>
        <v>8519680</v>
      </c>
      <c r="C11" s="4" t="s">
        <v>46</v>
      </c>
      <c r="D11" s="4"/>
      <c r="E11" s="4"/>
      <c r="F11" s="3"/>
      <c r="G11" s="3"/>
      <c r="H11" s="3"/>
      <c r="I11" s="3"/>
      <c r="J11"/>
    </row>
    <row r="12" spans="1:10" s="1" customFormat="1" ht="14.5" customHeight="1" x14ac:dyDescent="0.35">
      <c r="A12" s="3"/>
      <c r="B12" s="6"/>
      <c r="C12" s="4"/>
      <c r="D12" s="4"/>
      <c r="E12" s="4"/>
      <c r="F12" s="3"/>
      <c r="G12" s="3"/>
      <c r="H12" s="3"/>
      <c r="I12" s="3"/>
      <c r="J12"/>
    </row>
    <row r="13" spans="1:10" s="1" customFormat="1" ht="14.5" customHeight="1" x14ac:dyDescent="0.35">
      <c r="A13" s="5" t="s">
        <v>25</v>
      </c>
      <c r="B13" s="6"/>
      <c r="C13" s="4"/>
      <c r="D13" s="4"/>
      <c r="E13" s="4"/>
      <c r="F13" s="3"/>
      <c r="G13" s="3"/>
      <c r="H13" s="3"/>
      <c r="I13" s="3"/>
      <c r="J13"/>
    </row>
    <row r="14" spans="1:10" s="1" customFormat="1" ht="14.5" customHeight="1" x14ac:dyDescent="0.35">
      <c r="A14" s="3" t="s">
        <v>14</v>
      </c>
      <c r="B14" s="6">
        <v>0</v>
      </c>
      <c r="C14" s="4"/>
      <c r="D14" s="4" t="s">
        <v>36</v>
      </c>
      <c r="E14" s="4"/>
      <c r="F14" s="3"/>
      <c r="G14" s="3"/>
      <c r="H14" s="3"/>
      <c r="I14" s="3"/>
      <c r="J14"/>
    </row>
    <row r="15" spans="1:10" s="1" customFormat="1" ht="14.5" customHeight="1" x14ac:dyDescent="0.35">
      <c r="A15" s="3" t="s">
        <v>7</v>
      </c>
      <c r="B15" s="6">
        <v>64</v>
      </c>
      <c r="C15" s="4"/>
      <c r="D15" s="4"/>
      <c r="E15" s="4"/>
      <c r="F15" s="3"/>
      <c r="G15" s="3"/>
      <c r="H15" s="3"/>
      <c r="I15" s="3"/>
      <c r="J15"/>
    </row>
    <row r="16" spans="1:10" s="1" customFormat="1" ht="14.5" customHeight="1" x14ac:dyDescent="0.35">
      <c r="A16" s="3" t="s">
        <v>21</v>
      </c>
      <c r="B16" s="6">
        <f>B15*B11</f>
        <v>545259520</v>
      </c>
      <c r="C16" s="4"/>
      <c r="D16" s="4"/>
      <c r="E16" s="4"/>
      <c r="F16" s="3"/>
      <c r="G16" s="3"/>
      <c r="H16" s="3"/>
      <c r="I16" s="3"/>
      <c r="J16"/>
    </row>
    <row r="17" spans="1:10" s="1" customFormat="1" ht="14.5" customHeight="1" x14ac:dyDescent="0.35">
      <c r="A17" s="3" t="s">
        <v>15</v>
      </c>
      <c r="B17" s="6">
        <f>384*1024*1024</f>
        <v>402653184</v>
      </c>
      <c r="C17" s="4"/>
      <c r="D17" s="4"/>
      <c r="E17" s="4"/>
      <c r="F17" s="3"/>
      <c r="G17" s="3"/>
      <c r="H17" s="3"/>
      <c r="I17" s="3"/>
      <c r="J17"/>
    </row>
    <row r="18" spans="1:10" s="1" customFormat="1" ht="14.5" customHeight="1" thickBot="1" x14ac:dyDescent="0.4">
      <c r="A18" s="3"/>
      <c r="B18" s="4"/>
      <c r="C18" s="4"/>
      <c r="D18" s="4"/>
      <c r="E18" s="4"/>
      <c r="F18" s="3"/>
      <c r="G18" s="3"/>
      <c r="H18" s="3"/>
      <c r="I18" s="3"/>
      <c r="J18"/>
    </row>
    <row r="19" spans="1:10" ht="14.5" customHeight="1" x14ac:dyDescent="0.35">
      <c r="A19" s="3"/>
      <c r="B19" s="7" t="s">
        <v>2</v>
      </c>
      <c r="C19" s="8"/>
      <c r="D19" s="7" t="s">
        <v>3</v>
      </c>
      <c r="E19" s="8"/>
      <c r="F19" s="7" t="s">
        <v>33</v>
      </c>
      <c r="G19" s="8"/>
      <c r="H19" s="7" t="s">
        <v>34</v>
      </c>
      <c r="I19" s="8"/>
    </row>
    <row r="20" spans="1:10" ht="14.5" customHeight="1" thickBot="1" x14ac:dyDescent="0.4">
      <c r="A20" s="5" t="s">
        <v>26</v>
      </c>
      <c r="B20" s="9" t="s">
        <v>0</v>
      </c>
      <c r="C20" s="10" t="s">
        <v>1</v>
      </c>
      <c r="D20" s="9" t="s">
        <v>0</v>
      </c>
      <c r="E20" s="10" t="s">
        <v>1</v>
      </c>
      <c r="F20" s="9" t="s">
        <v>0</v>
      </c>
      <c r="G20" s="10" t="s">
        <v>1</v>
      </c>
      <c r="H20" s="9" t="s">
        <v>0</v>
      </c>
      <c r="I20" s="10" t="s">
        <v>1</v>
      </c>
    </row>
    <row r="21" spans="1:10" ht="14.5" customHeight="1" x14ac:dyDescent="0.35">
      <c r="A21" s="3" t="s">
        <v>4</v>
      </c>
      <c r="B21" s="6">
        <v>0</v>
      </c>
      <c r="C21" s="6">
        <f>B14</f>
        <v>0</v>
      </c>
      <c r="D21" s="6">
        <f>B21/512</f>
        <v>0</v>
      </c>
      <c r="E21" s="6">
        <f>C21/512</f>
        <v>0</v>
      </c>
      <c r="F21" s="11" t="str">
        <f>DEC2HEX(B21)</f>
        <v>0</v>
      </c>
      <c r="G21" s="11" t="str">
        <f t="shared" ref="G21:G29" si="0">DEC2HEX(C21)</f>
        <v>0</v>
      </c>
      <c r="H21" s="12">
        <f t="shared" ref="H21:H22" si="1">B21/1024/1024</f>
        <v>0</v>
      </c>
      <c r="I21" s="12">
        <f t="shared" ref="I21:I22" si="2">C21/1024/1024</f>
        <v>0</v>
      </c>
    </row>
    <row r="22" spans="1:10" ht="14.5" customHeight="1" x14ac:dyDescent="0.35">
      <c r="A22" s="3" t="s">
        <v>5</v>
      </c>
      <c r="B22" s="6">
        <v>0</v>
      </c>
      <c r="C22" s="6">
        <v>512</v>
      </c>
      <c r="D22" s="6">
        <f t="shared" ref="D22:E30" si="3">B22/512</f>
        <v>0</v>
      </c>
      <c r="E22" s="6">
        <f t="shared" si="3"/>
        <v>1</v>
      </c>
      <c r="F22" s="11" t="str">
        <f t="shared" ref="F22:F30" si="4">DEC2HEX(B22)</f>
        <v>0</v>
      </c>
      <c r="G22" s="11" t="str">
        <f t="shared" si="0"/>
        <v>200</v>
      </c>
      <c r="H22" s="12"/>
      <c r="I22" s="12"/>
    </row>
    <row r="23" spans="1:10" ht="14.5" customHeight="1" x14ac:dyDescent="0.35">
      <c r="A23" s="3" t="s">
        <v>13</v>
      </c>
      <c r="B23" s="6"/>
      <c r="C23" s="6"/>
      <c r="D23" s="6"/>
      <c r="E23" s="6"/>
      <c r="F23" s="11"/>
      <c r="G23" s="11"/>
      <c r="H23" s="12"/>
      <c r="I23" s="12"/>
    </row>
    <row r="24" spans="1:10" ht="14.5" customHeight="1" x14ac:dyDescent="0.35">
      <c r="A24" s="3" t="s">
        <v>35</v>
      </c>
      <c r="B24" s="6">
        <f>B21+C21</f>
        <v>0</v>
      </c>
      <c r="C24" s="6">
        <f>B16</f>
        <v>545259520</v>
      </c>
      <c r="D24" s="6">
        <f t="shared" si="3"/>
        <v>0</v>
      </c>
      <c r="E24" s="6">
        <f t="shared" si="3"/>
        <v>1064960</v>
      </c>
      <c r="F24" s="11" t="str">
        <f t="shared" si="4"/>
        <v>0</v>
      </c>
      <c r="G24" s="11" t="str">
        <f t="shared" si="0"/>
        <v>20800000</v>
      </c>
      <c r="H24" s="12">
        <f t="shared" ref="H24:H30" si="5">B24/1024/1024</f>
        <v>0</v>
      </c>
      <c r="I24" s="12">
        <f t="shared" ref="I24:I29" si="6">C24/1024/1024</f>
        <v>520</v>
      </c>
    </row>
    <row r="25" spans="1:10" ht="14.5" customHeight="1" x14ac:dyDescent="0.35">
      <c r="A25" s="13" t="s">
        <v>8</v>
      </c>
      <c r="B25" s="6">
        <f>B24</f>
        <v>0</v>
      </c>
      <c r="C25" s="6">
        <f>$B$11</f>
        <v>8519680</v>
      </c>
      <c r="D25" s="6">
        <f t="shared" si="3"/>
        <v>0</v>
      </c>
      <c r="E25" s="6">
        <f t="shared" si="3"/>
        <v>16640</v>
      </c>
      <c r="F25" s="11" t="str">
        <f t="shared" si="4"/>
        <v>0</v>
      </c>
      <c r="G25" s="11" t="str">
        <f t="shared" si="0"/>
        <v>820000</v>
      </c>
      <c r="H25" s="12">
        <f t="shared" si="5"/>
        <v>0</v>
      </c>
      <c r="I25" s="12">
        <f t="shared" si="6"/>
        <v>8.125</v>
      </c>
    </row>
    <row r="26" spans="1:10" ht="14.5" customHeight="1" x14ac:dyDescent="0.35">
      <c r="A26" s="3" t="s">
        <v>9</v>
      </c>
      <c r="B26" s="6">
        <f>B25+C25</f>
        <v>8519680</v>
      </c>
      <c r="C26" s="6">
        <f t="shared" ref="C26:C28" si="7">$B$11</f>
        <v>8519680</v>
      </c>
      <c r="D26" s="6">
        <f t="shared" si="3"/>
        <v>16640</v>
      </c>
      <c r="E26" s="6">
        <f t="shared" si="3"/>
        <v>16640</v>
      </c>
      <c r="F26" s="11" t="str">
        <f t="shared" si="4"/>
        <v>820000</v>
      </c>
      <c r="G26" s="11" t="str">
        <f t="shared" si="0"/>
        <v>820000</v>
      </c>
      <c r="H26" s="12">
        <f t="shared" si="5"/>
        <v>8.125</v>
      </c>
      <c r="I26" s="12">
        <f t="shared" si="6"/>
        <v>8.125</v>
      </c>
    </row>
    <row r="27" spans="1:10" ht="14.5" customHeight="1" x14ac:dyDescent="0.35">
      <c r="A27" s="3" t="s">
        <v>10</v>
      </c>
      <c r="B27" s="6">
        <f>B26+C26</f>
        <v>17039360</v>
      </c>
      <c r="C27" s="6">
        <f t="shared" si="7"/>
        <v>8519680</v>
      </c>
      <c r="D27" s="6">
        <f t="shared" si="3"/>
        <v>33280</v>
      </c>
      <c r="E27" s="6">
        <f t="shared" si="3"/>
        <v>16640</v>
      </c>
      <c r="F27" s="11" t="str">
        <f t="shared" si="4"/>
        <v>1040000</v>
      </c>
      <c r="G27" s="11" t="str">
        <f t="shared" si="0"/>
        <v>820000</v>
      </c>
      <c r="H27" s="12">
        <f t="shared" si="5"/>
        <v>16.25</v>
      </c>
      <c r="I27" s="12">
        <f t="shared" si="6"/>
        <v>8.125</v>
      </c>
    </row>
    <row r="28" spans="1:10" ht="14.5" customHeight="1" x14ac:dyDescent="0.35">
      <c r="A28" s="3" t="s">
        <v>11</v>
      </c>
      <c r="B28" s="6">
        <f>B24+((B15-1) * C28)</f>
        <v>536739840</v>
      </c>
      <c r="C28" s="6">
        <f t="shared" si="7"/>
        <v>8519680</v>
      </c>
      <c r="D28" s="6">
        <f t="shared" si="3"/>
        <v>1048320</v>
      </c>
      <c r="E28" s="6">
        <f t="shared" si="3"/>
        <v>16640</v>
      </c>
      <c r="F28" s="11" t="str">
        <f t="shared" si="4"/>
        <v>1FFE0000</v>
      </c>
      <c r="G28" s="11" t="str">
        <f t="shared" si="0"/>
        <v>820000</v>
      </c>
      <c r="H28" s="12">
        <f t="shared" si="5"/>
        <v>511.875</v>
      </c>
      <c r="I28" s="12">
        <f t="shared" si="6"/>
        <v>8.125</v>
      </c>
    </row>
    <row r="29" spans="1:10" ht="14.5" customHeight="1" x14ac:dyDescent="0.35">
      <c r="A29" s="3" t="s">
        <v>12</v>
      </c>
      <c r="B29" s="6">
        <f>B14+B16</f>
        <v>545259520</v>
      </c>
      <c r="C29" s="6">
        <f>B17</f>
        <v>402653184</v>
      </c>
      <c r="D29" s="6">
        <f t="shared" si="3"/>
        <v>1064960</v>
      </c>
      <c r="E29" s="6">
        <f t="shared" si="3"/>
        <v>786432</v>
      </c>
      <c r="F29" s="11" t="str">
        <f t="shared" si="4"/>
        <v>20800000</v>
      </c>
      <c r="G29" s="11" t="str">
        <f t="shared" si="0"/>
        <v>18000000</v>
      </c>
      <c r="H29" s="12">
        <f t="shared" si="5"/>
        <v>520</v>
      </c>
      <c r="I29" s="12">
        <f t="shared" si="6"/>
        <v>384</v>
      </c>
    </row>
    <row r="30" spans="1:10" ht="14.5" customHeight="1" x14ac:dyDescent="0.35">
      <c r="A30" s="3" t="s">
        <v>16</v>
      </c>
      <c r="B30" s="6">
        <f>B29+C29</f>
        <v>947912704</v>
      </c>
      <c r="C30" s="6"/>
      <c r="D30" s="6">
        <f t="shared" si="3"/>
        <v>1851392</v>
      </c>
      <c r="E30" s="6"/>
      <c r="F30" s="11" t="str">
        <f t="shared" si="4"/>
        <v>38800000</v>
      </c>
      <c r="G30" s="11"/>
      <c r="H30" s="12">
        <f t="shared" si="5"/>
        <v>904</v>
      </c>
      <c r="I30" s="12"/>
    </row>
  </sheetData>
  <mergeCells count="5">
    <mergeCell ref="B19:C19"/>
    <mergeCell ref="D19:E19"/>
    <mergeCell ref="F19:G19"/>
    <mergeCell ref="H19:I19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8F70-EA20-469B-9245-A36674258025}">
  <dimension ref="A1:I30"/>
  <sheetViews>
    <sheetView tabSelected="1" workbookViewId="0">
      <selection sqref="A1:E1"/>
    </sheetView>
  </sheetViews>
  <sheetFormatPr defaultRowHeight="14.5" customHeight="1" x14ac:dyDescent="0.3"/>
  <cols>
    <col min="1" max="1" width="25.453125" style="3" customWidth="1"/>
    <col min="2" max="5" width="15.6328125" style="4" customWidth="1"/>
    <col min="6" max="9" width="15.6328125" style="3" customWidth="1"/>
    <col min="10" max="16384" width="8.7265625" style="3"/>
  </cols>
  <sheetData>
    <row r="1" spans="1:5" ht="30" customHeight="1" x14ac:dyDescent="0.6">
      <c r="A1" s="2" t="s">
        <v>38</v>
      </c>
      <c r="B1" s="2"/>
      <c r="C1" s="2"/>
      <c r="D1" s="2"/>
      <c r="E1" s="2"/>
    </row>
    <row r="4" spans="1:5" ht="14.5" customHeight="1" x14ac:dyDescent="0.3">
      <c r="A4" s="5" t="s">
        <v>23</v>
      </c>
      <c r="D4" s="5" t="s">
        <v>28</v>
      </c>
    </row>
    <row r="5" spans="1:5" ht="14.5" customHeight="1" x14ac:dyDescent="0.3">
      <c r="A5" s="3" t="s">
        <v>29</v>
      </c>
      <c r="B5" s="6">
        <v>512</v>
      </c>
      <c r="D5" s="4" t="s">
        <v>39</v>
      </c>
      <c r="E5" s="4">
        <v>16</v>
      </c>
    </row>
    <row r="6" spans="1:5" ht="14.5" customHeight="1" x14ac:dyDescent="0.3">
      <c r="A6" s="3" t="s">
        <v>30</v>
      </c>
      <c r="B6" s="6">
        <v>4096</v>
      </c>
      <c r="C6" s="4" t="s">
        <v>41</v>
      </c>
      <c r="D6" s="4" t="s">
        <v>40</v>
      </c>
      <c r="E6" s="4">
        <v>16</v>
      </c>
    </row>
    <row r="7" spans="1:5" ht="14.5" customHeight="1" x14ac:dyDescent="0.3">
      <c r="A7" s="3" t="s">
        <v>19</v>
      </c>
      <c r="B7" s="6">
        <v>2044</v>
      </c>
      <c r="D7" s="4" t="s">
        <v>27</v>
      </c>
      <c r="E7" s="4">
        <f>B11/512/E6/E5</f>
        <v>64</v>
      </c>
    </row>
    <row r="8" spans="1:5" ht="14.5" customHeight="1" x14ac:dyDescent="0.3">
      <c r="A8" s="3" t="s">
        <v>20</v>
      </c>
      <c r="B8" s="6">
        <v>1024</v>
      </c>
    </row>
    <row r="9" spans="1:5" ht="14.5" customHeight="1" x14ac:dyDescent="0.3">
      <c r="A9" s="3" t="s">
        <v>18</v>
      </c>
      <c r="B9" s="6">
        <f>16*1024</f>
        <v>16384</v>
      </c>
      <c r="C9" s="4" t="s">
        <v>44</v>
      </c>
    </row>
    <row r="10" spans="1:5" ht="14.5" customHeight="1" x14ac:dyDescent="0.3">
      <c r="A10" s="3" t="s">
        <v>31</v>
      </c>
      <c r="B10" s="6">
        <f>B7*B6</f>
        <v>8372224</v>
      </c>
      <c r="C10" s="4" t="s">
        <v>45</v>
      </c>
    </row>
    <row r="11" spans="1:5" ht="14.5" customHeight="1" x14ac:dyDescent="0.3">
      <c r="A11" s="3" t="s">
        <v>32</v>
      </c>
      <c r="B11" s="6">
        <f>B9+B10</f>
        <v>8388608</v>
      </c>
      <c r="C11" s="4" t="s">
        <v>43</v>
      </c>
    </row>
    <row r="12" spans="1:5" ht="14.5" customHeight="1" x14ac:dyDescent="0.3">
      <c r="B12" s="6"/>
    </row>
    <row r="13" spans="1:5" ht="14.5" customHeight="1" x14ac:dyDescent="0.3">
      <c r="A13" s="5" t="s">
        <v>17</v>
      </c>
      <c r="B13" s="6"/>
    </row>
    <row r="14" spans="1:5" ht="14.5" customHeight="1" x14ac:dyDescent="0.3">
      <c r="A14" s="3" t="s">
        <v>14</v>
      </c>
      <c r="B14" s="6">
        <f>1*1024*1024</f>
        <v>1048576</v>
      </c>
    </row>
    <row r="15" spans="1:5" ht="14.5" customHeight="1" x14ac:dyDescent="0.3">
      <c r="A15" s="3" t="s">
        <v>7</v>
      </c>
      <c r="B15" s="6">
        <v>64</v>
      </c>
    </row>
    <row r="16" spans="1:5" ht="14.5" customHeight="1" x14ac:dyDescent="0.3">
      <c r="A16" s="3" t="s">
        <v>21</v>
      </c>
      <c r="B16" s="6">
        <f>B15*B11</f>
        <v>536870912</v>
      </c>
    </row>
    <row r="17" spans="1:9" ht="14.5" customHeight="1" x14ac:dyDescent="0.3">
      <c r="A17" s="3" t="s">
        <v>15</v>
      </c>
      <c r="B17" s="6">
        <f>384*1024*1024</f>
        <v>402653184</v>
      </c>
    </row>
    <row r="18" spans="1:9" ht="14.5" customHeight="1" thickBot="1" x14ac:dyDescent="0.35"/>
    <row r="19" spans="1:9" ht="14.5" customHeight="1" x14ac:dyDescent="0.3">
      <c r="B19" s="7" t="s">
        <v>2</v>
      </c>
      <c r="C19" s="8"/>
      <c r="D19" s="7" t="s">
        <v>3</v>
      </c>
      <c r="E19" s="8"/>
      <c r="F19" s="7" t="s">
        <v>33</v>
      </c>
      <c r="G19" s="8"/>
      <c r="H19" s="7" t="s">
        <v>34</v>
      </c>
      <c r="I19" s="8"/>
    </row>
    <row r="20" spans="1:9" ht="14.5" customHeight="1" thickBot="1" x14ac:dyDescent="0.35">
      <c r="A20" s="5" t="s">
        <v>22</v>
      </c>
      <c r="B20" s="9" t="s">
        <v>0</v>
      </c>
      <c r="C20" s="10" t="s">
        <v>1</v>
      </c>
      <c r="D20" s="9" t="s">
        <v>0</v>
      </c>
      <c r="E20" s="10" t="s">
        <v>1</v>
      </c>
      <c r="F20" s="9" t="s">
        <v>0</v>
      </c>
      <c r="G20" s="10" t="s">
        <v>1</v>
      </c>
      <c r="H20" s="9" t="s">
        <v>0</v>
      </c>
      <c r="I20" s="10" t="s">
        <v>1</v>
      </c>
    </row>
    <row r="21" spans="1:9" ht="14.5" customHeight="1" x14ac:dyDescent="0.3">
      <c r="A21" s="3" t="s">
        <v>4</v>
      </c>
      <c r="B21" s="6">
        <v>0</v>
      </c>
      <c r="C21" s="6">
        <f>B14</f>
        <v>1048576</v>
      </c>
      <c r="D21" s="6">
        <f>B21/512</f>
        <v>0</v>
      </c>
      <c r="E21" s="6">
        <f>C21/512</f>
        <v>2048</v>
      </c>
      <c r="F21" s="11" t="str">
        <f>DEC2HEX(B21)</f>
        <v>0</v>
      </c>
      <c r="G21" s="11" t="str">
        <f t="shared" ref="G21:G29" si="0">DEC2HEX(C21)</f>
        <v>100000</v>
      </c>
      <c r="H21" s="14">
        <f>B21/1024/1024</f>
        <v>0</v>
      </c>
      <c r="I21" s="14">
        <f t="shared" ref="I21:I29" si="1">C21/1024/1024</f>
        <v>1</v>
      </c>
    </row>
    <row r="22" spans="1:9" ht="14.5" customHeight="1" x14ac:dyDescent="0.3">
      <c r="A22" s="3" t="s">
        <v>5</v>
      </c>
      <c r="B22" s="6">
        <v>0</v>
      </c>
      <c r="C22" s="6">
        <v>512</v>
      </c>
      <c r="D22" s="6">
        <f t="shared" ref="D22:D30" si="2">B22/512</f>
        <v>0</v>
      </c>
      <c r="E22" s="6">
        <f t="shared" ref="E22:E29" si="3">C22/512</f>
        <v>1</v>
      </c>
      <c r="F22" s="11" t="str">
        <f t="shared" ref="F22:F30" si="4">DEC2HEX(B22)</f>
        <v>0</v>
      </c>
      <c r="G22" s="11" t="str">
        <f t="shared" si="0"/>
        <v>200</v>
      </c>
      <c r="H22" s="14"/>
      <c r="I22" s="14"/>
    </row>
    <row r="23" spans="1:9" ht="14.5" customHeight="1" x14ac:dyDescent="0.3">
      <c r="A23" s="3" t="s">
        <v>13</v>
      </c>
      <c r="B23" s="6">
        <f>B22+C22</f>
        <v>512</v>
      </c>
      <c r="C23" s="6">
        <f>C21-C22</f>
        <v>1048064</v>
      </c>
      <c r="D23" s="6">
        <f t="shared" si="2"/>
        <v>1</v>
      </c>
      <c r="E23" s="6">
        <f t="shared" si="3"/>
        <v>2047</v>
      </c>
      <c r="F23" s="11" t="str">
        <f t="shared" si="4"/>
        <v>200</v>
      </c>
      <c r="G23" s="11" t="str">
        <f t="shared" si="0"/>
        <v>FFE00</v>
      </c>
      <c r="H23" s="14">
        <f t="shared" ref="H22:H30" si="5">B23/1024/1024</f>
        <v>4.8828125E-4</v>
      </c>
      <c r="I23" s="14">
        <f t="shared" si="1"/>
        <v>0.99951171875</v>
      </c>
    </row>
    <row r="24" spans="1:9" ht="14.5" customHeight="1" x14ac:dyDescent="0.3">
      <c r="A24" s="3" t="s">
        <v>6</v>
      </c>
      <c r="B24" s="6">
        <f>B21+C21</f>
        <v>1048576</v>
      </c>
      <c r="C24" s="6">
        <f>B16</f>
        <v>536870912</v>
      </c>
      <c r="D24" s="6">
        <f t="shared" si="2"/>
        <v>2048</v>
      </c>
      <c r="E24" s="6">
        <f t="shared" si="3"/>
        <v>1048576</v>
      </c>
      <c r="F24" s="11" t="str">
        <f>DEC2HEX(B24)</f>
        <v>100000</v>
      </c>
      <c r="G24" s="11" t="str">
        <f t="shared" si="0"/>
        <v>20000000</v>
      </c>
      <c r="H24" s="14">
        <f t="shared" si="5"/>
        <v>1</v>
      </c>
      <c r="I24" s="14">
        <f t="shared" si="1"/>
        <v>512</v>
      </c>
    </row>
    <row r="25" spans="1:9" ht="14.5" customHeight="1" x14ac:dyDescent="0.3">
      <c r="A25" s="13" t="s">
        <v>8</v>
      </c>
      <c r="B25" s="6">
        <f>B24</f>
        <v>1048576</v>
      </c>
      <c r="C25" s="6">
        <f>$B$11</f>
        <v>8388608</v>
      </c>
      <c r="D25" s="6">
        <f t="shared" si="2"/>
        <v>2048</v>
      </c>
      <c r="E25" s="6">
        <f t="shared" si="3"/>
        <v>16384</v>
      </c>
      <c r="F25" s="11" t="str">
        <f t="shared" si="4"/>
        <v>100000</v>
      </c>
      <c r="G25" s="11" t="str">
        <f t="shared" si="0"/>
        <v>800000</v>
      </c>
      <c r="H25" s="14">
        <f t="shared" si="5"/>
        <v>1</v>
      </c>
      <c r="I25" s="14">
        <f t="shared" si="1"/>
        <v>8</v>
      </c>
    </row>
    <row r="26" spans="1:9" ht="14.5" customHeight="1" x14ac:dyDescent="0.3">
      <c r="A26" s="3" t="s">
        <v>9</v>
      </c>
      <c r="B26" s="6">
        <f>B25+C25</f>
        <v>9437184</v>
      </c>
      <c r="C26" s="6">
        <f t="shared" ref="C26:C28" si="6">$B$11</f>
        <v>8388608</v>
      </c>
      <c r="D26" s="6">
        <f t="shared" si="2"/>
        <v>18432</v>
      </c>
      <c r="E26" s="6">
        <f t="shared" si="3"/>
        <v>16384</v>
      </c>
      <c r="F26" s="11" t="str">
        <f t="shared" si="4"/>
        <v>900000</v>
      </c>
      <c r="G26" s="11" t="str">
        <f t="shared" si="0"/>
        <v>800000</v>
      </c>
      <c r="H26" s="14">
        <f t="shared" si="5"/>
        <v>9</v>
      </c>
      <c r="I26" s="14">
        <f t="shared" si="1"/>
        <v>8</v>
      </c>
    </row>
    <row r="27" spans="1:9" ht="14.5" customHeight="1" x14ac:dyDescent="0.3">
      <c r="A27" s="3" t="s">
        <v>10</v>
      </c>
      <c r="B27" s="6">
        <f>B26+C26</f>
        <v>17825792</v>
      </c>
      <c r="C27" s="6">
        <f t="shared" si="6"/>
        <v>8388608</v>
      </c>
      <c r="D27" s="6">
        <f t="shared" si="2"/>
        <v>34816</v>
      </c>
      <c r="E27" s="6">
        <f t="shared" si="3"/>
        <v>16384</v>
      </c>
      <c r="F27" s="11" t="str">
        <f t="shared" si="4"/>
        <v>1100000</v>
      </c>
      <c r="G27" s="11" t="str">
        <f t="shared" si="0"/>
        <v>800000</v>
      </c>
      <c r="H27" s="14">
        <f t="shared" si="5"/>
        <v>17</v>
      </c>
      <c r="I27" s="14">
        <f t="shared" si="1"/>
        <v>8</v>
      </c>
    </row>
    <row r="28" spans="1:9" ht="14.5" customHeight="1" x14ac:dyDescent="0.3">
      <c r="A28" s="3" t="s">
        <v>11</v>
      </c>
      <c r="B28" s="6">
        <f>B24+((B15-1) * C28)</f>
        <v>529530880</v>
      </c>
      <c r="C28" s="6">
        <f t="shared" si="6"/>
        <v>8388608</v>
      </c>
      <c r="D28" s="6">
        <f t="shared" si="2"/>
        <v>1034240</v>
      </c>
      <c r="E28" s="6">
        <f t="shared" si="3"/>
        <v>16384</v>
      </c>
      <c r="F28" s="11" t="str">
        <f t="shared" si="4"/>
        <v>1F900000</v>
      </c>
      <c r="G28" s="11" t="str">
        <f t="shared" si="0"/>
        <v>800000</v>
      </c>
      <c r="H28" s="14">
        <f t="shared" si="5"/>
        <v>505</v>
      </c>
      <c r="I28" s="14">
        <f t="shared" si="1"/>
        <v>8</v>
      </c>
    </row>
    <row r="29" spans="1:9" ht="14.5" customHeight="1" x14ac:dyDescent="0.3">
      <c r="A29" s="3" t="s">
        <v>12</v>
      </c>
      <c r="B29" s="6">
        <f>B14+B16</f>
        <v>537919488</v>
      </c>
      <c r="C29" s="6">
        <f>B17</f>
        <v>402653184</v>
      </c>
      <c r="D29" s="6">
        <f t="shared" si="2"/>
        <v>1050624</v>
      </c>
      <c r="E29" s="6">
        <f t="shared" si="3"/>
        <v>786432</v>
      </c>
      <c r="F29" s="11" t="str">
        <f t="shared" si="4"/>
        <v>20100000</v>
      </c>
      <c r="G29" s="11" t="str">
        <f t="shared" si="0"/>
        <v>18000000</v>
      </c>
      <c r="H29" s="14">
        <f t="shared" si="5"/>
        <v>513</v>
      </c>
      <c r="I29" s="14">
        <f t="shared" si="1"/>
        <v>384</v>
      </c>
    </row>
    <row r="30" spans="1:9" ht="14.5" customHeight="1" x14ac:dyDescent="0.3">
      <c r="A30" s="3" t="s">
        <v>16</v>
      </c>
      <c r="B30" s="6">
        <f>B29+C29</f>
        <v>940572672</v>
      </c>
      <c r="C30" s="6"/>
      <c r="D30" s="6">
        <f t="shared" si="2"/>
        <v>1837056</v>
      </c>
      <c r="E30" s="6"/>
      <c r="F30" s="11" t="str">
        <f t="shared" si="4"/>
        <v>38100000</v>
      </c>
      <c r="G30" s="11"/>
      <c r="H30" s="14">
        <f t="shared" si="5"/>
        <v>897</v>
      </c>
      <c r="I30" s="14"/>
    </row>
  </sheetData>
  <mergeCells count="5">
    <mergeCell ref="A1:E1"/>
    <mergeCell ref="B19:C19"/>
    <mergeCell ref="D19:E19"/>
    <mergeCell ref="F19:G19"/>
    <mergeCell ref="H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hd512</vt:lpstr>
      <vt:lpstr>hd1k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Warthen</dc:creator>
  <cp:lastModifiedBy>Wayne Warthen</cp:lastModifiedBy>
  <cp:lastPrinted>2024-07-30T22:49:22Z</cp:lastPrinted>
  <dcterms:created xsi:type="dcterms:W3CDTF">2024-07-29T21:56:14Z</dcterms:created>
  <dcterms:modified xsi:type="dcterms:W3CDTF">2024-07-31T21:05:11Z</dcterms:modified>
</cp:coreProperties>
</file>