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ReviewSample\docs\T製品開発\"/>
    </mc:Choice>
  </mc:AlternateContent>
  <bookViews>
    <workbookView xWindow="0" yWindow="0" windowWidth="40656" windowHeight="12168" activeTab="1"/>
  </bookViews>
  <sheets>
    <sheet name="表紙" sheetId="4" r:id="rId1"/>
    <sheet name="改訂履歴" sheetId="5" r:id="rId2"/>
    <sheet name="プロジェクト概要" sheetId="6" r:id="rId3"/>
    <sheet name="開発体制" sheetId="3" r:id="rId4"/>
    <sheet name="WBS1" sheetId="7" r:id="rId5"/>
    <sheet name="WBS2" sheetId="9" r:id="rId6"/>
    <sheet name="WBS3" sheetId="1" r:id="rId7"/>
  </sheets>
  <definedNames>
    <definedName name="Lakewood_Outline_371eefeb245949b58587f9af4da25dd1">プロジェクト概要!$B$2:$B$2</definedName>
    <definedName name="Lakewood_Outline_3cfc3b7b45fe423d9599da7078eda550">開発体制!$B$2:$B$2</definedName>
    <definedName name="Lakewood_Outline_403c4222c84a4336bea822a40fedb5cd">プロジェクト概要!$B$7:$B$7</definedName>
    <definedName name="Lakewood_Outline_48e5cb082d664c4e905475a7351aa4e7">開発体制!$B$13:$B$13</definedName>
    <definedName name="Lakewood_Outline_4c7c1cce18ee481db4094940d8080ed9">プロジェクト概要!$B$2:$B$2</definedName>
    <definedName name="Lakewood_Outline_5fa2a2fa69ab4c2cb68e31f5b0b57255">'WBS1'!$C$6:$C$6</definedName>
    <definedName name="Lakewood_Outline_884dee58c8db4a86b73a5ee978472c08">'WBS1'!$D$7:$D$7</definedName>
    <definedName name="Lakewood_Outline_9f4578f5e3354a89b81a4965c7b558cb">開発体制!$B$27:$B$27</definedName>
    <definedName name="Lakewood_Outline_d4edae8125ae4392b981d0180807d47b">プロジェクト概要!$B$2:$B$2</definedName>
    <definedName name="Lakewood_Outline_ffe5bdb7f3444884aa2dc641f35616c6">'WBS1'!$B$2:$B$2</definedName>
  </definedNames>
  <calcPr calcId="162913"/>
</workbook>
</file>

<file path=xl/calcChain.xml><?xml version="1.0" encoding="utf-8"?>
<calcChain xmlns="http://schemas.openxmlformats.org/spreadsheetml/2006/main">
  <c r="D4" i="6" l="1"/>
  <c r="D5" i="6" s="1"/>
  <c r="H16" i="3"/>
  <c r="D31" i="3" s="1"/>
  <c r="E31" i="3" s="1"/>
  <c r="H17" i="3"/>
  <c r="D32" i="3" s="1"/>
  <c r="H18" i="3"/>
  <c r="D33" i="3" s="1"/>
  <c r="E33" i="3" s="1"/>
  <c r="H19" i="3"/>
  <c r="D34" i="3" s="1"/>
  <c r="E34" i="3" s="1"/>
  <c r="H20" i="3"/>
  <c r="D35" i="3" s="1"/>
  <c r="E35" i="3" s="1"/>
  <c r="H21" i="3"/>
  <c r="D36" i="3" s="1"/>
  <c r="E36" i="3" s="1"/>
  <c r="H22" i="3"/>
  <c r="D37" i="3" s="1"/>
  <c r="E37" i="3" s="1"/>
  <c r="D23" i="3"/>
  <c r="E23" i="3"/>
  <c r="F23" i="3"/>
  <c r="G23" i="3"/>
  <c r="D10" i="4"/>
  <c r="H23" i="3" l="1"/>
  <c r="D5" i="5"/>
  <c r="I7" i="1"/>
  <c r="I23" i="1" s="1"/>
  <c r="I10" i="9"/>
  <c r="D15" i="3"/>
  <c r="E15" i="3" s="1"/>
  <c r="F15" i="3" s="1"/>
  <c r="G15" i="3" s="1"/>
  <c r="E32" i="3"/>
  <c r="D38" i="3"/>
  <c r="E38" i="3"/>
  <c r="I31" i="1" l="1"/>
  <c r="J31" i="1" s="1"/>
  <c r="I11" i="1"/>
  <c r="J11" i="1" s="1"/>
  <c r="I29" i="9"/>
  <c r="I51" i="9"/>
  <c r="I16" i="9"/>
  <c r="I54" i="9"/>
  <c r="I48" i="9"/>
  <c r="I42" i="9"/>
  <c r="J10" i="9"/>
  <c r="I61" i="9"/>
  <c r="I32" i="9"/>
  <c r="I35" i="9"/>
  <c r="I22" i="9"/>
  <c r="I58" i="9"/>
  <c r="I38" i="9"/>
  <c r="I13" i="9"/>
  <c r="I11" i="9"/>
  <c r="J11" i="9" s="1"/>
  <c r="I45" i="9"/>
  <c r="I19" i="9"/>
  <c r="I26" i="9"/>
  <c r="I19" i="1"/>
  <c r="I29" i="1"/>
  <c r="I39" i="1"/>
  <c r="I35" i="1"/>
  <c r="I33" i="1"/>
  <c r="I17" i="1"/>
  <c r="I37" i="1"/>
  <c r="I27" i="1"/>
  <c r="I21" i="1"/>
  <c r="I13" i="1"/>
  <c r="I9" i="1"/>
  <c r="I25" i="1"/>
  <c r="I8" i="1"/>
  <c r="J8" i="1" s="1"/>
  <c r="I15" i="1"/>
  <c r="J7" i="1"/>
  <c r="J23" i="1"/>
  <c r="I24" i="1"/>
  <c r="J24" i="1" s="1"/>
  <c r="I32" i="1" l="1"/>
  <c r="J32" i="1" s="1"/>
  <c r="I12" i="1"/>
  <c r="J12" i="1" s="1"/>
  <c r="I16" i="1"/>
  <c r="J16" i="1" s="1"/>
  <c r="J15" i="1"/>
  <c r="I18" i="1"/>
  <c r="J18" i="1" s="1"/>
  <c r="J17" i="1"/>
  <c r="J45" i="9"/>
  <c r="I46" i="9"/>
  <c r="J46" i="9" s="1"/>
  <c r="J61" i="9"/>
  <c r="I62" i="9"/>
  <c r="J62" i="9" s="1"/>
  <c r="J33" i="1"/>
  <c r="I34" i="1"/>
  <c r="J34" i="1" s="1"/>
  <c r="J35" i="1"/>
  <c r="I36" i="1"/>
  <c r="J36" i="1" s="1"/>
  <c r="I14" i="9"/>
  <c r="J14" i="9" s="1"/>
  <c r="J13" i="9"/>
  <c r="I40" i="1"/>
  <c r="J40" i="1" s="1"/>
  <c r="J39" i="1"/>
  <c r="J38" i="9"/>
  <c r="I39" i="9"/>
  <c r="J39" i="9" s="1"/>
  <c r="I49" i="9"/>
  <c r="J49" i="9" s="1"/>
  <c r="J48" i="9"/>
  <c r="J13" i="1"/>
  <c r="I14" i="1"/>
  <c r="J14" i="1" s="1"/>
  <c r="I30" i="1"/>
  <c r="J30" i="1" s="1"/>
  <c r="J29" i="1"/>
  <c r="I55" i="9"/>
  <c r="J55" i="9" s="1"/>
  <c r="J54" i="9"/>
  <c r="J21" i="1"/>
  <c r="I22" i="1"/>
  <c r="J22" i="1" s="1"/>
  <c r="I23" i="9"/>
  <c r="J23" i="9" s="1"/>
  <c r="J22" i="9"/>
  <c r="I17" i="9"/>
  <c r="J17" i="9" s="1"/>
  <c r="J16" i="9"/>
  <c r="J27" i="1"/>
  <c r="I28" i="1"/>
  <c r="J28" i="1" s="1"/>
  <c r="J26" i="9"/>
  <c r="I27" i="9"/>
  <c r="J27" i="9" s="1"/>
  <c r="J35" i="9"/>
  <c r="I36" i="9"/>
  <c r="J36" i="9" s="1"/>
  <c r="I52" i="9"/>
  <c r="J52" i="9" s="1"/>
  <c r="J51" i="9"/>
  <c r="J25" i="1"/>
  <c r="I26" i="1"/>
  <c r="J26" i="1" s="1"/>
  <c r="I43" i="9"/>
  <c r="J43" i="9" s="1"/>
  <c r="J42" i="9"/>
  <c r="I10" i="1"/>
  <c r="J10" i="1" s="1"/>
  <c r="J9" i="1"/>
  <c r="I59" i="9"/>
  <c r="J59" i="9" s="1"/>
  <c r="J58" i="9"/>
  <c r="J19" i="1"/>
  <c r="I20" i="1"/>
  <c r="J20" i="1" s="1"/>
  <c r="J37" i="1"/>
  <c r="I38" i="1"/>
  <c r="J38" i="1" s="1"/>
  <c r="I20" i="9"/>
  <c r="J20" i="9" s="1"/>
  <c r="J19" i="9"/>
  <c r="I33" i="9"/>
  <c r="J33" i="9" s="1"/>
  <c r="J32" i="9"/>
  <c r="J29" i="9"/>
  <c r="I30" i="9"/>
  <c r="J30" i="9" s="1"/>
</calcChain>
</file>

<file path=xl/sharedStrings.xml><?xml version="1.0" encoding="utf-8"?>
<sst xmlns="http://schemas.openxmlformats.org/spreadsheetml/2006/main" count="464" uniqueCount="115">
  <si>
    <t>リソース名</t>
    <rPh sb="4" eb="5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</si>
  <si>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</si>
  <si>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</si>
  <si>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計画工数</t>
    <rPh sb="0" eb="2">
      <t>ケイカク</t>
    </rPh>
    <rPh sb="2" eb="4">
      <t>コウスウ</t>
    </rPh>
    <phoneticPr fontId="1"/>
  </si>
  <si>
    <t>岡本</t>
    <rPh sb="0" eb="2">
      <t>オカモト</t>
    </rPh>
    <phoneticPr fontId="1"/>
  </si>
  <si>
    <t>仕様</t>
    <rPh sb="0" eb="2">
      <t>シヨウ</t>
    </rPh>
    <phoneticPr fontId="1"/>
  </si>
  <si>
    <t>仕様設計</t>
    <rPh sb="0" eb="2">
      <t>シヨウ</t>
    </rPh>
    <rPh sb="2" eb="4">
      <t>セッケイ</t>
    </rPh>
    <phoneticPr fontId="1"/>
  </si>
  <si>
    <t>設計</t>
    <rPh sb="0" eb="2">
      <t>セッケイ</t>
    </rPh>
    <phoneticPr fontId="1"/>
  </si>
  <si>
    <t>基本設計</t>
    <rPh sb="0" eb="2">
      <t>キホン</t>
    </rPh>
    <rPh sb="2" eb="4">
      <t>セッケイ</t>
    </rPh>
    <phoneticPr fontId="1"/>
  </si>
  <si>
    <t>製作</t>
    <rPh sb="0" eb="2">
      <t>セイサク</t>
    </rPh>
    <phoneticPr fontId="1"/>
  </si>
  <si>
    <t>管理</t>
    <rPh sb="0" eb="2">
      <t>カンリ</t>
    </rPh>
    <phoneticPr fontId="1"/>
  </si>
  <si>
    <t>計画</t>
    <rPh sb="0" eb="2">
      <t>ケイカク</t>
    </rPh>
    <phoneticPr fontId="1"/>
  </si>
  <si>
    <t>進捗管理</t>
    <rPh sb="0" eb="2">
      <t>シンチョク</t>
    </rPh>
    <rPh sb="2" eb="4">
      <t>カンリ</t>
    </rPh>
    <phoneticPr fontId="1"/>
  </si>
  <si>
    <t>岡本、植田</t>
    <rPh sb="0" eb="2">
      <t>オカモト</t>
    </rPh>
    <rPh sb="3" eb="5">
      <t>ウエダ</t>
    </rPh>
    <phoneticPr fontId="1"/>
  </si>
  <si>
    <t>植田、黒川、柴田</t>
    <rPh sb="0" eb="2">
      <t>ウエダ</t>
    </rPh>
    <rPh sb="3" eb="5">
      <t>クロカワ</t>
    </rPh>
    <rPh sb="6" eb="8">
      <t>シバタ</t>
    </rPh>
    <phoneticPr fontId="1"/>
  </si>
  <si>
    <t>実装</t>
    <rPh sb="0" eb="2">
      <t>ジッソウ</t>
    </rPh>
    <phoneticPr fontId="1"/>
  </si>
  <si>
    <t>開発</t>
    <rPh sb="0" eb="2">
      <t>カイハツ</t>
    </rPh>
    <phoneticPr fontId="1"/>
  </si>
  <si>
    <t>T製品開発計画書</t>
    <rPh sb="1" eb="3">
      <t>セイヒン</t>
    </rPh>
    <rPh sb="3" eb="5">
      <t>カイハツ</t>
    </rPh>
    <rPh sb="5" eb="8">
      <t>ケイカクショ</t>
    </rPh>
    <phoneticPr fontId="1"/>
  </si>
  <si>
    <t>WBS</t>
    <phoneticPr fontId="1"/>
  </si>
  <si>
    <t>仕様レビュー</t>
    <rPh sb="0" eb="2">
      <t>シヨウ</t>
    </rPh>
    <phoneticPr fontId="1"/>
  </si>
  <si>
    <t>基本設計レビュー</t>
    <rPh sb="0" eb="2">
      <t>キホン</t>
    </rPh>
    <rPh sb="2" eb="4">
      <t>セッケイ</t>
    </rPh>
    <phoneticPr fontId="1"/>
  </si>
  <si>
    <t>テスト設計</t>
    <rPh sb="3" eb="5">
      <t>セッケイ</t>
    </rPh>
    <phoneticPr fontId="1"/>
  </si>
  <si>
    <t>テスト仕様レビュー</t>
    <rPh sb="3" eb="5">
      <t>シヨウ</t>
    </rPh>
    <phoneticPr fontId="1"/>
  </si>
  <si>
    <t>テスト実施</t>
    <rPh sb="3" eb="5">
      <t>ジッシ</t>
    </rPh>
    <phoneticPr fontId="1"/>
  </si>
  <si>
    <t>テスト報告レビュー</t>
    <rPh sb="3" eb="5">
      <t>ホウコク</t>
    </rPh>
    <phoneticPr fontId="1"/>
  </si>
  <si>
    <t>改訂履歴</t>
    <rPh sb="0" eb="2">
      <t>カイテイ</t>
    </rPh>
    <rPh sb="2" eb="4">
      <t>リレキ</t>
    </rPh>
    <phoneticPr fontId="2"/>
  </si>
  <si>
    <t>バージョン</t>
    <phoneticPr fontId="2"/>
  </si>
  <si>
    <t>日付</t>
    <rPh sb="0" eb="2">
      <t>ヒヅケ</t>
    </rPh>
    <phoneticPr fontId="2"/>
  </si>
  <si>
    <t>改訂者</t>
    <rPh sb="0" eb="2">
      <t>カイテイ</t>
    </rPh>
    <rPh sb="2" eb="3">
      <t>シャ</t>
    </rPh>
    <phoneticPr fontId="2"/>
  </si>
  <si>
    <t>内容</t>
    <rPh sb="0" eb="2">
      <t>ナイヨウ</t>
    </rPh>
    <phoneticPr fontId="2"/>
  </si>
  <si>
    <t>岡本</t>
    <rPh sb="0" eb="2">
      <t>オカモト</t>
    </rPh>
    <phoneticPr fontId="2"/>
  </si>
  <si>
    <t>新規作成</t>
    <rPh sb="0" eb="2">
      <t>シンキ</t>
    </rPh>
    <rPh sb="2" eb="4">
      <t>サクセイ</t>
    </rPh>
    <phoneticPr fontId="2"/>
  </si>
  <si>
    <t>T製品開発</t>
    <rPh sb="1" eb="3">
      <t>セイヒン</t>
    </rPh>
    <rPh sb="3" eb="5">
      <t>カイハツ</t>
    </rPh>
    <phoneticPr fontId="2"/>
  </si>
  <si>
    <t>プロジェクト計画書</t>
    <rPh sb="6" eb="9">
      <t>ケイカクショ</t>
    </rPh>
    <phoneticPr fontId="2"/>
  </si>
  <si>
    <t>作成</t>
    <rPh sb="0" eb="2">
      <t>サクセイ</t>
    </rPh>
    <phoneticPr fontId="2"/>
  </si>
  <si>
    <t>承認</t>
    <rPh sb="0" eb="2">
      <t>ショウニン</t>
    </rPh>
    <phoneticPr fontId="2"/>
  </si>
  <si>
    <t>開発体制</t>
    <rPh sb="0" eb="2">
      <t>カイハツ</t>
    </rPh>
    <rPh sb="2" eb="4">
      <t>タイセイ</t>
    </rPh>
    <phoneticPr fontId="2"/>
  </si>
  <si>
    <t>岡本直哉</t>
    <rPh sb="0" eb="2">
      <t>オカモト</t>
    </rPh>
    <rPh sb="2" eb="4">
      <t>ナオヤ</t>
    </rPh>
    <phoneticPr fontId="1"/>
  </si>
  <si>
    <t>植田</t>
    <rPh sb="0" eb="2">
      <t>ウエダ</t>
    </rPh>
    <phoneticPr fontId="1"/>
  </si>
  <si>
    <t>黒川</t>
    <rPh sb="0" eb="2">
      <t>クロカワ</t>
    </rPh>
    <phoneticPr fontId="1"/>
  </si>
  <si>
    <t>柴田</t>
    <rPh sb="0" eb="2">
      <t>シバタ</t>
    </rPh>
    <phoneticPr fontId="1"/>
  </si>
  <si>
    <t>上級管理者</t>
    <rPh sb="0" eb="2">
      <t>ジョウキュウ</t>
    </rPh>
    <rPh sb="2" eb="5">
      <t>カンリシャ</t>
    </rPh>
    <phoneticPr fontId="1"/>
  </si>
  <si>
    <t>開発メンバー</t>
    <rPh sb="0" eb="2">
      <t>カイハツ</t>
    </rPh>
    <phoneticPr fontId="1"/>
  </si>
  <si>
    <t>柴田智彦</t>
    <rPh sb="0" eb="2">
      <t>シバタ</t>
    </rPh>
    <rPh sb="2" eb="4">
      <t>トモヒコ</t>
    </rPh>
    <phoneticPr fontId="1"/>
  </si>
  <si>
    <t>黒川悠太</t>
    <rPh sb="0" eb="2">
      <t>クロカワ</t>
    </rPh>
    <rPh sb="2" eb="4">
      <t>ユウタ</t>
    </rPh>
    <phoneticPr fontId="1"/>
  </si>
  <si>
    <t>植田信貴</t>
    <rPh sb="0" eb="2">
      <t>ウエダ</t>
    </rPh>
    <rPh sb="2" eb="4">
      <t>ノブタカ</t>
    </rPh>
    <phoneticPr fontId="1"/>
  </si>
  <si>
    <t>藤井智一</t>
    <rPh sb="0" eb="2">
      <t>フジイ</t>
    </rPh>
    <rPh sb="2" eb="3">
      <t>トモ</t>
    </rPh>
    <rPh sb="3" eb="4">
      <t>イチ</t>
    </rPh>
    <phoneticPr fontId="1"/>
  </si>
  <si>
    <t>プロジェクトマネージャ</t>
    <phoneticPr fontId="1"/>
  </si>
  <si>
    <t>サブリーダー</t>
    <phoneticPr fontId="1"/>
  </si>
  <si>
    <t>志賀修造</t>
    <rPh sb="0" eb="2">
      <t>シガ</t>
    </rPh>
    <rPh sb="2" eb="3">
      <t>シュウ</t>
    </rPh>
    <rPh sb="3" eb="4">
      <t>ヅクリ</t>
    </rPh>
    <phoneticPr fontId="1"/>
  </si>
  <si>
    <t>藤岡康史</t>
    <rPh sb="0" eb="2">
      <t>フジオカ</t>
    </rPh>
    <rPh sb="2" eb="4">
      <t>ヤスシ</t>
    </rPh>
    <phoneticPr fontId="1"/>
  </si>
  <si>
    <t>高畑哲也</t>
    <rPh sb="0" eb="2">
      <t>タカハタ</t>
    </rPh>
    <rPh sb="2" eb="4">
      <t>テツヤ</t>
    </rPh>
    <phoneticPr fontId="1"/>
  </si>
  <si>
    <t>要員計画</t>
    <rPh sb="0" eb="2">
      <t>ヨウイン</t>
    </rPh>
    <rPh sb="2" eb="4">
      <t>ケイカク</t>
    </rPh>
    <phoneticPr fontId="1"/>
  </si>
  <si>
    <t>志賀</t>
    <rPh sb="0" eb="2">
      <t>シガ</t>
    </rPh>
    <phoneticPr fontId="1"/>
  </si>
  <si>
    <t>藤岡</t>
    <rPh sb="0" eb="2">
      <t>フジオカ</t>
    </rPh>
    <phoneticPr fontId="1"/>
  </si>
  <si>
    <t>高畑</t>
    <rPh sb="0" eb="2">
      <t>タカハタ</t>
    </rPh>
    <phoneticPr fontId="1"/>
  </si>
  <si>
    <t>名前</t>
    <rPh sb="0" eb="2">
      <t>ナマエ</t>
    </rPh>
    <phoneticPr fontId="1"/>
  </si>
  <si>
    <t>合計</t>
    <rPh sb="0" eb="2">
      <t>ゴウケイ</t>
    </rPh>
    <phoneticPr fontId="1"/>
  </si>
  <si>
    <t>本プロジェクトに関係するメンバーは以下の通り。</t>
    <rPh sb="0" eb="1">
      <t>ホン</t>
    </rPh>
    <rPh sb="8" eb="10">
      <t>カンケイ</t>
    </rPh>
    <rPh sb="17" eb="19">
      <t>イカ</t>
    </rPh>
    <rPh sb="20" eb="21">
      <t>トオ</t>
    </rPh>
    <phoneticPr fontId="1"/>
  </si>
  <si>
    <t>リーダー名</t>
    <rPh sb="4" eb="5">
      <t>メイ</t>
    </rPh>
    <phoneticPr fontId="1"/>
  </si>
  <si>
    <t>成果物情報</t>
    <rPh sb="0" eb="3">
      <t>セイカブツ</t>
    </rPh>
    <rPh sb="3" eb="5">
      <t>ジョウホウ</t>
    </rPh>
    <phoneticPr fontId="1"/>
  </si>
  <si>
    <t>（単位：人月）</t>
    <rPh sb="1" eb="3">
      <t>タンイ</t>
    </rPh>
    <rPh sb="4" eb="5">
      <t>ニン</t>
    </rPh>
    <rPh sb="5" eb="6">
      <t>ゲツ</t>
    </rPh>
    <phoneticPr fontId="1"/>
  </si>
  <si>
    <t>月ごとの投入工数計画を以下に示す。</t>
    <rPh sb="0" eb="1">
      <t>ツキ</t>
    </rPh>
    <rPh sb="4" eb="6">
      <t>トウニュウ</t>
    </rPh>
    <rPh sb="6" eb="8">
      <t>コウスウ</t>
    </rPh>
    <rPh sb="8" eb="10">
      <t>ケイカク</t>
    </rPh>
    <rPh sb="11" eb="13">
      <t>イカ</t>
    </rPh>
    <rPh sb="14" eb="15">
      <t>シメ</t>
    </rPh>
    <phoneticPr fontId="1"/>
  </si>
  <si>
    <t>本プロジェトは以下の期間にて実施する。</t>
    <rPh sb="0" eb="1">
      <t>ホン</t>
    </rPh>
    <rPh sb="7" eb="9">
      <t>イカ</t>
    </rPh>
    <rPh sb="10" eb="12">
      <t>キカン</t>
    </rPh>
    <rPh sb="14" eb="16">
      <t>ジッシ</t>
    </rPh>
    <phoneticPr fontId="1"/>
  </si>
  <si>
    <t>本プロジェクトでは、市販向けにT製品の開発を実施する。</t>
    <rPh sb="0" eb="1">
      <t>ホン</t>
    </rPh>
    <rPh sb="10" eb="12">
      <t>シハン</t>
    </rPh>
    <rPh sb="12" eb="13">
      <t>ム</t>
    </rPh>
    <rPh sb="16" eb="18">
      <t>セイヒン</t>
    </rPh>
    <rPh sb="19" eb="21">
      <t>カイハツ</t>
    </rPh>
    <rPh sb="22" eb="24">
      <t>ジッシ</t>
    </rPh>
    <phoneticPr fontId="1"/>
  </si>
  <si>
    <t>本プロジェクトはすべて内製にて実施する。</t>
    <rPh sb="0" eb="1">
      <t>ホン</t>
    </rPh>
    <rPh sb="11" eb="13">
      <t>ナイセイ</t>
    </rPh>
    <rPh sb="15" eb="17">
      <t>ジッシ</t>
    </rPh>
    <phoneticPr fontId="1"/>
  </si>
  <si>
    <t>コスト計画</t>
    <rPh sb="3" eb="5">
      <t>ケイカク</t>
    </rPh>
    <phoneticPr fontId="1"/>
  </si>
  <si>
    <t>見積もり</t>
    <rPh sb="0" eb="2">
      <t>ミツ</t>
    </rPh>
    <phoneticPr fontId="1"/>
  </si>
  <si>
    <r>
      <t xml:space="preserve">工数
</t>
    </r>
    <r>
      <rPr>
        <b/>
        <sz val="9"/>
        <color indexed="8"/>
        <rFont val="メイリオ"/>
        <family val="3"/>
        <charset val="128"/>
      </rPr>
      <t>（人月）</t>
    </r>
    <rPh sb="0" eb="2">
      <t>コウスウ</t>
    </rPh>
    <rPh sb="4" eb="5">
      <t>ニン</t>
    </rPh>
    <rPh sb="5" eb="6">
      <t>ゲツ</t>
    </rPh>
    <phoneticPr fontId="1"/>
  </si>
  <si>
    <r>
      <t xml:space="preserve">コスト
</t>
    </r>
    <r>
      <rPr>
        <b/>
        <sz val="9"/>
        <color indexed="8"/>
        <rFont val="メイリオ"/>
        <family val="3"/>
        <charset val="128"/>
      </rPr>
      <t>（万円）</t>
    </r>
    <rPh sb="5" eb="7">
      <t>マンエン</t>
    </rPh>
    <phoneticPr fontId="1"/>
  </si>
  <si>
    <r>
      <t xml:space="preserve">単価
</t>
    </r>
    <r>
      <rPr>
        <b/>
        <sz val="9"/>
        <color indexed="8"/>
        <rFont val="メイリオ"/>
        <family val="3"/>
        <charset val="128"/>
      </rPr>
      <t>（万円/人月）</t>
    </r>
    <rPh sb="0" eb="2">
      <t>タンカ</t>
    </rPh>
    <rPh sb="4" eb="6">
      <t>マンエン</t>
    </rPh>
    <rPh sb="7" eb="8">
      <t>ニン</t>
    </rPh>
    <rPh sb="8" eb="9">
      <t>ゲツ</t>
    </rPh>
    <phoneticPr fontId="1"/>
  </si>
  <si>
    <t>この内容をTimeTracker FXにコピーして運用する。</t>
    <rPh sb="2" eb="4">
      <t>ナイヨウ</t>
    </rPh>
    <rPh sb="25" eb="27">
      <t>ウンヨウ</t>
    </rPh>
    <phoneticPr fontId="1"/>
  </si>
  <si>
    <t>プロジェクトWBS</t>
    <phoneticPr fontId="1"/>
  </si>
  <si>
    <t>CR</t>
    <phoneticPr fontId="1"/>
  </si>
  <si>
    <t>テスト</t>
    <phoneticPr fontId="1"/>
  </si>
  <si>
    <t>統合テスト</t>
    <rPh sb="0" eb="2">
      <t>トウゴウ</t>
    </rPh>
    <phoneticPr fontId="1"/>
  </si>
  <si>
    <t>構成管理</t>
    <rPh sb="0" eb="2">
      <t>コウセイ</t>
    </rPh>
    <rPh sb="2" eb="4">
      <t>カンリ</t>
    </rPh>
    <phoneticPr fontId="1"/>
  </si>
  <si>
    <t>植田、黒川</t>
    <rPh sb="0" eb="2">
      <t>ウエダ</t>
    </rPh>
    <rPh sb="3" eb="5">
      <t>クロカワ</t>
    </rPh>
    <phoneticPr fontId="1"/>
  </si>
  <si>
    <t>要件管理</t>
    <rPh sb="0" eb="2">
      <t>ヨウケン</t>
    </rPh>
    <rPh sb="2" eb="4">
      <t>カンリ</t>
    </rPh>
    <phoneticPr fontId="1"/>
  </si>
  <si>
    <t>A機能外部仕様書</t>
    <rPh sb="1" eb="3">
      <t>キノウ</t>
    </rPh>
    <rPh sb="3" eb="5">
      <t>ガイブ</t>
    </rPh>
    <rPh sb="5" eb="8">
      <t>シヨウショ</t>
    </rPh>
    <phoneticPr fontId="1"/>
  </si>
  <si>
    <t>A機能プログラム設計書</t>
    <rPh sb="1" eb="3">
      <t>キノウ</t>
    </rPh>
    <rPh sb="8" eb="11">
      <t>セッケイショ</t>
    </rPh>
    <phoneticPr fontId="1"/>
  </si>
  <si>
    <t>A機能テスト仕様書</t>
    <rPh sb="1" eb="3">
      <t>キノウ</t>
    </rPh>
    <rPh sb="6" eb="8">
      <t>シヨウ</t>
    </rPh>
    <rPh sb="8" eb="9">
      <t>ショ</t>
    </rPh>
    <phoneticPr fontId="1"/>
  </si>
  <si>
    <t>A機能テスト報告書</t>
    <rPh sb="1" eb="3">
      <t>キノウ</t>
    </rPh>
    <rPh sb="6" eb="9">
      <t>ホウコクショ</t>
    </rPh>
    <phoneticPr fontId="1"/>
  </si>
  <si>
    <t>B機能外部仕様書</t>
    <rPh sb="1" eb="3">
      <t>キノウ</t>
    </rPh>
    <rPh sb="3" eb="5">
      <t>ガイブ</t>
    </rPh>
    <rPh sb="5" eb="8">
      <t>シヨウショ</t>
    </rPh>
    <phoneticPr fontId="1"/>
  </si>
  <si>
    <t>B機能プログラム設計書</t>
    <rPh sb="1" eb="3">
      <t>キノウ</t>
    </rPh>
    <rPh sb="8" eb="11">
      <t>セッケイショ</t>
    </rPh>
    <phoneticPr fontId="1"/>
  </si>
  <si>
    <t>B機能テスト仕様書</t>
    <rPh sb="1" eb="3">
      <t>キノウ</t>
    </rPh>
    <rPh sb="6" eb="8">
      <t>シヨウ</t>
    </rPh>
    <rPh sb="8" eb="9">
      <t>ショ</t>
    </rPh>
    <phoneticPr fontId="1"/>
  </si>
  <si>
    <t>B機能テスト報告書</t>
    <rPh sb="1" eb="3">
      <t>キノウ</t>
    </rPh>
    <rPh sb="6" eb="9">
      <t>ホウコクショ</t>
    </rPh>
    <phoneticPr fontId="1"/>
  </si>
  <si>
    <t>C機能外部仕様書</t>
    <rPh sb="1" eb="3">
      <t>キノウ</t>
    </rPh>
    <rPh sb="3" eb="5">
      <t>ガイブ</t>
    </rPh>
    <rPh sb="5" eb="8">
      <t>シヨウショ</t>
    </rPh>
    <phoneticPr fontId="1"/>
  </si>
  <si>
    <t>C機能プログラム設計書</t>
    <rPh sb="1" eb="3">
      <t>キノウ</t>
    </rPh>
    <rPh sb="8" eb="11">
      <t>セッケイショ</t>
    </rPh>
    <phoneticPr fontId="1"/>
  </si>
  <si>
    <t>C機能テスト仕様書</t>
    <rPh sb="1" eb="3">
      <t>キノウ</t>
    </rPh>
    <rPh sb="6" eb="8">
      <t>シヨウ</t>
    </rPh>
    <rPh sb="8" eb="9">
      <t>ショ</t>
    </rPh>
    <phoneticPr fontId="1"/>
  </si>
  <si>
    <t>C機能テスト報告書</t>
    <rPh sb="1" eb="3">
      <t>キノウ</t>
    </rPh>
    <rPh sb="6" eb="9">
      <t>ホウコクショ</t>
    </rPh>
    <phoneticPr fontId="1"/>
  </si>
  <si>
    <t>T製品統合テスト仕様書</t>
    <rPh sb="1" eb="3">
      <t>セイヒン</t>
    </rPh>
    <rPh sb="3" eb="5">
      <t>トウゴウ</t>
    </rPh>
    <rPh sb="8" eb="11">
      <t>シヨウショ</t>
    </rPh>
    <phoneticPr fontId="1"/>
  </si>
  <si>
    <t>T製品統合テスト報告書</t>
    <rPh sb="1" eb="3">
      <t>セイヒン</t>
    </rPh>
    <rPh sb="3" eb="5">
      <t>トウゴウ</t>
    </rPh>
    <rPh sb="8" eb="11">
      <t>ホウコクショ</t>
    </rPh>
    <phoneticPr fontId="1"/>
  </si>
  <si>
    <t>A機能プログラム</t>
    <rPh sb="1" eb="3">
      <t>キノウ</t>
    </rPh>
    <phoneticPr fontId="1"/>
  </si>
  <si>
    <t>B機能プログラム</t>
    <rPh sb="1" eb="3">
      <t>キノウ</t>
    </rPh>
    <phoneticPr fontId="1"/>
  </si>
  <si>
    <t>C機能プログラム</t>
    <rPh sb="1" eb="3">
      <t>キノウ</t>
    </rPh>
    <phoneticPr fontId="1"/>
  </si>
  <si>
    <t>A機能開発</t>
    <rPh sb="1" eb="3">
      <t>キノウ</t>
    </rPh>
    <rPh sb="3" eb="5">
      <t>カイハツ</t>
    </rPh>
    <phoneticPr fontId="1"/>
  </si>
  <si>
    <t>B機能開発</t>
    <rPh sb="1" eb="3">
      <t>キノウ</t>
    </rPh>
    <rPh sb="3" eb="5">
      <t>カイハツ</t>
    </rPh>
    <phoneticPr fontId="1"/>
  </si>
  <si>
    <t>C機能開発</t>
    <rPh sb="1" eb="3">
      <t>キノウ</t>
    </rPh>
    <rPh sb="3" eb="5">
      <t>カイハツ</t>
    </rPh>
    <phoneticPr fontId="1"/>
  </si>
  <si>
    <t>T製品開発要件定義書</t>
    <rPh sb="1" eb="3">
      <t>セイヒン</t>
    </rPh>
    <rPh sb="3" eb="5">
      <t>カイハツ</t>
    </rPh>
    <rPh sb="5" eb="7">
      <t>ヨウケン</t>
    </rPh>
    <rPh sb="7" eb="9">
      <t>テイギ</t>
    </rPh>
    <rPh sb="9" eb="10">
      <t>ショ</t>
    </rPh>
    <phoneticPr fontId="1"/>
  </si>
  <si>
    <t>T製品開発進捗管理票</t>
    <rPh sb="1" eb="3">
      <t>セイヒン</t>
    </rPh>
    <rPh sb="3" eb="5">
      <t>カイハツ</t>
    </rPh>
    <rPh sb="5" eb="7">
      <t>シンチョク</t>
    </rPh>
    <rPh sb="7" eb="10">
      <t>カンリヒョウ</t>
    </rPh>
    <phoneticPr fontId="1"/>
  </si>
  <si>
    <t>T製品開発構成管理計画書</t>
    <rPh sb="1" eb="3">
      <t>セイヒン</t>
    </rPh>
    <rPh sb="3" eb="5">
      <t>カイハツ</t>
    </rPh>
    <rPh sb="5" eb="7">
      <t>コウセイ</t>
    </rPh>
    <rPh sb="7" eb="9">
      <t>カンリ</t>
    </rPh>
    <rPh sb="9" eb="12">
      <t>ケイカクショ</t>
    </rPh>
    <phoneticPr fontId="1"/>
  </si>
  <si>
    <t>本プロジェクトの見積もりコストは1,121万円である。詳細は以下の通り。</t>
    <rPh sb="0" eb="1">
      <t>ホン</t>
    </rPh>
    <rPh sb="8" eb="10">
      <t>ミツ</t>
    </rPh>
    <rPh sb="21" eb="23">
      <t>マンエン</t>
    </rPh>
    <rPh sb="27" eb="29">
      <t>ショウサイ</t>
    </rPh>
    <rPh sb="30" eb="32">
      <t>イカ</t>
    </rPh>
    <rPh sb="33" eb="34">
      <t>トオ</t>
    </rPh>
    <phoneticPr fontId="1"/>
  </si>
  <si>
    <t>市販リリースの完了をゴールとする。</t>
    <rPh sb="0" eb="2">
      <t>シハン</t>
    </rPh>
    <rPh sb="7" eb="9">
      <t>カンリョウ</t>
    </rPh>
    <phoneticPr fontId="1"/>
  </si>
  <si>
    <t>T製品の仕様作成から設計、製作、テスト実施までを実施範囲とする。</t>
    <rPh sb="1" eb="3">
      <t>セイヒン</t>
    </rPh>
    <rPh sb="4" eb="6">
      <t>シヨウ</t>
    </rPh>
    <rPh sb="6" eb="8">
      <t>サクセイ</t>
    </rPh>
    <rPh sb="10" eb="12">
      <t>セッケイ</t>
    </rPh>
    <rPh sb="13" eb="15">
      <t>セイサク</t>
    </rPh>
    <rPh sb="19" eb="21">
      <t>ジッシ</t>
    </rPh>
    <rPh sb="24" eb="26">
      <t>ジッシ</t>
    </rPh>
    <rPh sb="26" eb="28">
      <t>ハンイ</t>
    </rPh>
    <phoneticPr fontId="1"/>
  </si>
  <si>
    <t>本プロジェクトでの作業を以下の通り定義する。</t>
    <rPh sb="0" eb="1">
      <t>ホン</t>
    </rPh>
    <rPh sb="9" eb="11">
      <t>サギョウ</t>
    </rPh>
    <rPh sb="12" eb="14">
      <t>イカ</t>
    </rPh>
    <rPh sb="15" eb="16">
      <t>トオ</t>
    </rPh>
    <rPh sb="17" eb="19">
      <t>テイギ</t>
    </rPh>
    <phoneticPr fontId="1"/>
  </si>
  <si>
    <t>黒川、柴田、志賀、藤岡、高畑</t>
    <rPh sb="0" eb="2">
      <t>クロカワ</t>
    </rPh>
    <rPh sb="3" eb="5">
      <t>シバタ</t>
    </rPh>
    <rPh sb="6" eb="8">
      <t>シガ</t>
    </rPh>
    <rPh sb="9" eb="11">
      <t>フジオカ</t>
    </rPh>
    <rPh sb="12" eb="14">
      <t>タカハタ</t>
    </rPh>
    <phoneticPr fontId="1"/>
  </si>
  <si>
    <t>黒川、柴田、志賀、藤岡、高畑</t>
    <rPh sb="0" eb="2">
      <t>クロカワ</t>
    </rPh>
    <rPh sb="3" eb="5">
      <t>シバタ</t>
    </rPh>
    <rPh sb="9" eb="11">
      <t>フジオカ</t>
    </rPh>
    <rPh sb="12" eb="14">
      <t>タカハタ</t>
    </rPh>
    <phoneticPr fontId="1"/>
  </si>
  <si>
    <t>黒川、柴田、志賀</t>
    <rPh sb="0" eb="2">
      <t>クロカワ</t>
    </rPh>
    <rPh sb="3" eb="5">
      <t>シバタ</t>
    </rPh>
    <rPh sb="6" eb="8">
      <t>シガ</t>
    </rPh>
    <phoneticPr fontId="1"/>
  </si>
  <si>
    <t>植田、黒川、柴田、志賀</t>
    <rPh sb="0" eb="2">
      <t>ウエダ</t>
    </rPh>
    <rPh sb="3" eb="5">
      <t>クロカワ</t>
    </rPh>
    <rPh sb="6" eb="8">
      <t>シバタ</t>
    </rPh>
    <phoneticPr fontId="1"/>
  </si>
  <si>
    <t>黒川、柴田、志賀</t>
    <rPh sb="0" eb="2">
      <t>クロカワ</t>
    </rPh>
    <rPh sb="3" eb="5">
      <t>シバタ</t>
    </rPh>
    <phoneticPr fontId="1"/>
  </si>
  <si>
    <t>バージョン：</t>
    <phoneticPr fontId="2"/>
  </si>
  <si>
    <t>プロジェクト期間</t>
    <rPh sb="6" eb="8">
      <t>キカン</t>
    </rPh>
    <phoneticPr fontId="2"/>
  </si>
  <si>
    <t>プロジェクト概要</t>
    <rPh sb="6" eb="8">
      <t>ガイヨウ</t>
    </rPh>
    <phoneticPr fontId="1"/>
  </si>
  <si>
    <t>(T製品については、&lt;Y:\project\T製品概要.pdf&gt;を参照。)</t>
    <rPh sb="2" eb="4">
      <t>セイヒン</t>
    </rPh>
    <rPh sb="23" eb="25">
      <t>セイヒン</t>
    </rPh>
    <rPh sb="25" eb="27">
      <t>ガイヨウ</t>
    </rPh>
    <rPh sb="33" eb="35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</si>
</sst>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#,##0_);[Red]\(#,##0\)"/>
    <numFmt numFmtId="178" formatCode="yyyy&quot;年&quot;m&quot;月&quot;;@"/>
    <numFmt numFmtId="179" formatCode="yyyy/m/d;@"/>
  </numFmts>
  <fonts count="12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</font>
    <font>
      <sz val="6"/>
      <name val="ＭＳ Ｐゴシック"/>
      <family val="3"/>
      <charset val="128"/>
    </font>
    <font>
      <b/>
      <sz val="20"/>
      <color indexed="8"/>
      <name val="メイリオ"/>
      <family val="3"/>
      <charset val="128"/>
    </font>
    <font>
      <b/>
      <sz val="11"/>
      <color indexed="8"/>
      <name val="メイリオ"/>
      <family val="3"/>
      <charset val="128"/>
    </font>
    <font>
      <b/>
      <sz val="11"/>
      <name val="メイリオ"/>
      <family val="3"/>
      <charset val="128"/>
    </font>
    <font>
      <sz val="11"/>
      <color indexed="8"/>
      <name val="メイリオ"/>
      <family val="3"/>
      <charset val="128"/>
    </font>
    <font>
      <b/>
      <sz val="14"/>
      <color indexed="8"/>
      <name val="メイリオ"/>
      <family val="3"/>
      <charset val="128"/>
    </font>
    <font>
      <b/>
      <sz val="9"/>
      <color indexed="8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2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6" fillId="0" borderId="4" xfId="0" applyFont="1" applyBorder="1">
      <alignment vertical="center"/>
    </xf>
    <xf numFmtId="14" fontId="6" fillId="0" borderId="4" xfId="0" applyNumberFormat="1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 applyAlignment="1">
      <alignment vertical="center" shrinkToFit="1"/>
    </xf>
    <xf numFmtId="0" fontId="6" fillId="0" borderId="5" xfId="0" applyFont="1" applyBorder="1" applyAlignment="1">
      <alignment vertical="center" shrinkToFit="1"/>
    </xf>
    <xf numFmtId="0" fontId="6" fillId="0" borderId="8" xfId="0" applyFont="1" applyBorder="1" applyAlignment="1">
      <alignment vertical="center" shrinkToFit="1"/>
    </xf>
    <xf numFmtId="0" fontId="6" fillId="0" borderId="3" xfId="0" applyFont="1" applyBorder="1">
      <alignment vertical="center"/>
    </xf>
    <xf numFmtId="0" fontId="6" fillId="0" borderId="3" xfId="0" applyFont="1" applyFill="1" applyBorder="1">
      <alignment vertical="center"/>
    </xf>
    <xf numFmtId="0" fontId="6" fillId="0" borderId="9" xfId="0" applyFont="1" applyBorder="1" applyAlignment="1">
      <alignment vertical="center" shrinkToFit="1"/>
    </xf>
    <xf numFmtId="0" fontId="6" fillId="0" borderId="2" xfId="0" applyFont="1" applyBorder="1" applyAlignment="1">
      <alignment vertical="center" shrinkToFit="1"/>
    </xf>
    <xf numFmtId="176" fontId="6" fillId="0" borderId="4" xfId="0" applyNumberFormat="1" applyFont="1" applyBorder="1">
      <alignment vertical="center"/>
    </xf>
    <xf numFmtId="176" fontId="4" fillId="0" borderId="4" xfId="0" applyNumberFormat="1" applyFont="1" applyBorder="1">
      <alignment vertical="center"/>
    </xf>
    <xf numFmtId="0" fontId="4" fillId="0" borderId="4" xfId="0" applyFont="1" applyFill="1" applyBorder="1">
      <alignment vertical="center"/>
    </xf>
    <xf numFmtId="14" fontId="6" fillId="0" borderId="3" xfId="0" applyNumberFormat="1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16" xfId="0" applyFont="1" applyFill="1" applyBorder="1">
      <alignment vertical="center"/>
    </xf>
    <xf numFmtId="177" fontId="6" fillId="0" borderId="4" xfId="0" applyNumberFormat="1" applyFont="1" applyBorder="1">
      <alignment vertical="center"/>
    </xf>
    <xf numFmtId="177" fontId="4" fillId="0" borderId="4" xfId="0" applyNumberFormat="1" applyFont="1" applyBorder="1">
      <alignment vertical="center"/>
    </xf>
    <xf numFmtId="177" fontId="4" fillId="0" borderId="17" xfId="0" applyNumberFormat="1" applyFont="1" applyBorder="1">
      <alignment vertical="center"/>
    </xf>
    <xf numFmtId="56" fontId="6" fillId="0" borderId="4" xfId="0" applyNumberFormat="1" applyFont="1" applyBorder="1">
      <alignment vertical="center"/>
    </xf>
    <xf numFmtId="56" fontId="6" fillId="0" borderId="17" xfId="0" applyNumberFormat="1" applyFont="1" applyBorder="1">
      <alignment vertical="center"/>
    </xf>
    <xf numFmtId="0" fontId="6" fillId="0" borderId="17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20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21" xfId="0" applyFont="1" applyBorder="1">
      <alignment vertical="center"/>
    </xf>
    <xf numFmtId="0" fontId="6" fillId="0" borderId="10" xfId="0" applyFont="1" applyBorder="1">
      <alignment vertical="center"/>
    </xf>
    <xf numFmtId="0" fontId="4" fillId="0" borderId="11" xfId="0" applyFont="1" applyFill="1" applyBorder="1">
      <alignment vertical="center"/>
    </xf>
    <xf numFmtId="0" fontId="6" fillId="0" borderId="22" xfId="0" applyFont="1" applyFill="1" applyBorder="1">
      <alignment vertical="center"/>
    </xf>
    <xf numFmtId="0" fontId="6" fillId="0" borderId="13" xfId="0" applyFont="1" applyFill="1" applyBorder="1">
      <alignment vertical="center"/>
    </xf>
    <xf numFmtId="0" fontId="6" fillId="0" borderId="20" xfId="0" applyFont="1" applyFill="1" applyBorder="1">
      <alignment vertical="center"/>
    </xf>
    <xf numFmtId="0" fontId="6" fillId="0" borderId="4" xfId="0" applyFont="1" applyFill="1" applyBorder="1">
      <alignment vertical="center"/>
    </xf>
    <xf numFmtId="0" fontId="6" fillId="0" borderId="23" xfId="0" applyFont="1" applyFill="1" applyBorder="1">
      <alignment vertical="center"/>
    </xf>
    <xf numFmtId="0" fontId="7" fillId="0" borderId="0" xfId="0" applyFont="1" applyAlignment="1">
      <alignment vertical="top"/>
    </xf>
    <xf numFmtId="0" fontId="6" fillId="0" borderId="12" xfId="0" applyFont="1" applyFill="1" applyBorder="1">
      <alignment vertical="center"/>
    </xf>
    <xf numFmtId="0" fontId="6" fillId="0" borderId="0" xfId="0" applyFont="1" applyAlignment="1">
      <alignment vertical="top"/>
    </xf>
    <xf numFmtId="0" fontId="6" fillId="0" borderId="4" xfId="0" applyFont="1" applyBorder="1" applyAlignment="1">
      <alignment vertical="top"/>
    </xf>
    <xf numFmtId="56" fontId="6" fillId="0" borderId="4" xfId="0" applyNumberFormat="1" applyFont="1" applyBorder="1" applyAlignment="1">
      <alignment vertical="top"/>
    </xf>
    <xf numFmtId="0" fontId="6" fillId="0" borderId="17" xfId="0" applyFont="1" applyBorder="1" applyAlignment="1">
      <alignment vertical="top"/>
    </xf>
    <xf numFmtId="56" fontId="6" fillId="0" borderId="17" xfId="0" applyNumberFormat="1" applyFont="1" applyBorder="1" applyAlignment="1">
      <alignment vertical="top"/>
    </xf>
    <xf numFmtId="0" fontId="4" fillId="0" borderId="2" xfId="0" applyFont="1" applyFill="1" applyBorder="1" applyAlignment="1">
      <alignment horizontal="center" vertical="center"/>
    </xf>
    <xf numFmtId="0" fontId="5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>
      <alignment vertical="center"/>
    </xf>
    <xf numFmtId="0" fontId="10" fillId="0" borderId="1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10" fillId="0" borderId="14" xfId="0" applyFont="1" applyBorder="1">
      <alignment vertical="center"/>
    </xf>
    <xf numFmtId="0" fontId="10" fillId="0" borderId="15" xfId="0" applyFont="1" applyBorder="1">
      <alignment vertical="center"/>
    </xf>
    <xf numFmtId="14" fontId="10" fillId="0" borderId="0" xfId="0" applyNumberFormat="1" applyFont="1">
      <alignment vertical="center"/>
    </xf>
    <xf numFmtId="178" fontId="4" fillId="2" borderId="4" xfId="0" applyNumberFormat="1" applyFont="1" applyFill="1" applyBorder="1" applyAlignment="1">
      <alignment vertical="center" shrinkToFit="1"/>
    </xf>
    <xf numFmtId="0" fontId="4" fillId="2" borderId="10" xfId="0" applyFont="1" applyFill="1" applyBorder="1">
      <alignment vertical="center"/>
    </xf>
    <xf numFmtId="0" fontId="4" fillId="2" borderId="18" xfId="0" applyFont="1" applyFill="1" applyBorder="1">
      <alignment vertical="center"/>
    </xf>
    <xf numFmtId="0" fontId="4" fillId="2" borderId="4" xfId="0" applyFont="1" applyFill="1" applyBorder="1" applyAlignment="1">
      <alignment vertical="center" wrapText="1" shrinkToFit="1"/>
    </xf>
    <xf numFmtId="0" fontId="4" fillId="2" borderId="4" xfId="0" applyFont="1" applyFill="1" applyBorder="1" applyAlignment="1">
      <alignment vertical="center" wrapText="1"/>
    </xf>
    <xf numFmtId="0" fontId="6" fillId="2" borderId="4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6" fillId="5" borderId="10" xfId="0" applyFont="1" applyFill="1" applyBorder="1">
      <alignment vertical="center"/>
    </xf>
    <xf numFmtId="56" fontId="6" fillId="5" borderId="4" xfId="0" applyNumberFormat="1" applyFont="1" applyFill="1" applyBorder="1">
      <alignment vertical="center"/>
    </xf>
    <xf numFmtId="0" fontId="6" fillId="4" borderId="4" xfId="0" applyFont="1" applyFill="1" applyBorder="1">
      <alignment vertical="center"/>
    </xf>
    <xf numFmtId="0" fontId="6" fillId="4" borderId="22" xfId="0" applyFont="1" applyFill="1" applyBorder="1">
      <alignment vertical="center"/>
    </xf>
    <xf numFmtId="0" fontId="6" fillId="4" borderId="23" xfId="0" applyFont="1" applyFill="1" applyBorder="1">
      <alignment vertical="center"/>
    </xf>
    <xf numFmtId="0" fontId="6" fillId="2" borderId="22" xfId="0" applyFont="1" applyFill="1" applyBorder="1">
      <alignment vertical="center"/>
    </xf>
    <xf numFmtId="0" fontId="6" fillId="2" borderId="23" xfId="0" applyFont="1" applyFill="1" applyBorder="1">
      <alignment vertical="center"/>
    </xf>
    <xf numFmtId="0" fontId="6" fillId="4" borderId="10" xfId="0" applyFont="1" applyFill="1" applyBorder="1">
      <alignment vertical="center"/>
    </xf>
    <xf numFmtId="56" fontId="6" fillId="4" borderId="4" xfId="0" applyNumberFormat="1" applyFont="1" applyFill="1" applyBorder="1">
      <alignment vertical="center"/>
    </xf>
    <xf numFmtId="0" fontId="4" fillId="6" borderId="19" xfId="0" applyFont="1" applyFill="1" applyBorder="1" applyAlignment="1">
      <alignment vertical="top"/>
    </xf>
    <xf numFmtId="0" fontId="4" fillId="6" borderId="4" xfId="0" applyFont="1" applyFill="1" applyBorder="1" applyAlignment="1">
      <alignment vertical="top"/>
    </xf>
    <xf numFmtId="0" fontId="4" fillId="6" borderId="10" xfId="0" applyFont="1" applyFill="1" applyBorder="1">
      <alignment vertical="center"/>
    </xf>
    <xf numFmtId="0" fontId="4" fillId="6" borderId="18" xfId="0" applyFont="1" applyFill="1" applyBorder="1">
      <alignment vertical="center"/>
    </xf>
    <xf numFmtId="0" fontId="4" fillId="6" borderId="19" xfId="0" applyFont="1" applyFill="1" applyBorder="1">
      <alignment vertical="center"/>
    </xf>
    <xf numFmtId="0" fontId="4" fillId="6" borderId="4" xfId="0" applyFont="1" applyFill="1" applyBorder="1">
      <alignment vertical="center"/>
    </xf>
    <xf numFmtId="0" fontId="4" fillId="2" borderId="11" xfId="0" applyFont="1" applyFill="1" applyBorder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2" borderId="10" xfId="0" applyFont="1" applyFill="1" applyBorder="1">
      <alignment vertical="center"/>
    </xf>
    <xf numFmtId="56" fontId="6" fillId="2" borderId="4" xfId="0" applyNumberFormat="1" applyFont="1" applyFill="1" applyBorder="1">
      <alignment vertical="center"/>
    </xf>
    <xf numFmtId="0" fontId="6" fillId="5" borderId="20" xfId="0" applyFont="1" applyFill="1" applyBorder="1">
      <alignment vertical="center"/>
    </xf>
    <xf numFmtId="0" fontId="6" fillId="5" borderId="16" xfId="0" applyFont="1" applyFill="1" applyBorder="1">
      <alignment vertical="center"/>
    </xf>
    <xf numFmtId="179" fontId="4" fillId="0" borderId="2" xfId="0" applyNumberFormat="1" applyFont="1" applyFill="1" applyBorder="1" applyAlignment="1">
      <alignment horizontal="center" vertical="center" shrinkToFit="1"/>
    </xf>
    <xf numFmtId="2" fontId="6" fillId="0" borderId="4" xfId="0" applyNumberFormat="1" applyFont="1" applyBorder="1">
      <alignment vertical="center"/>
    </xf>
    <xf numFmtId="2" fontId="7" fillId="0" borderId="0" xfId="0" applyNumberFormat="1" applyFont="1" applyAlignment="1">
      <alignment horizontal="center" vertical="center"/>
    </xf>
    <xf numFmtId="0" fontId="6" fillId="0" borderId="14" xfId="0" applyFont="1" applyBorder="1">
      <alignment vertical="center"/>
    </xf>
    <xf numFmtId="0" fontId="6" fillId="0" borderId="11" xfId="0" applyFont="1" applyFill="1" applyBorder="1">
      <alignment vertical="center"/>
    </xf>
    <xf numFmtId="0" fontId="6" fillId="0" borderId="13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2" xfId="0" applyFont="1" applyFill="1" applyBorder="1">
      <alignment vertical="center"/>
    </xf>
    <xf numFmtId="0" fontId="4" fillId="0" borderId="13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6" fillId="0" borderId="18" xfId="0" applyFont="1" applyFill="1" applyBorder="1">
      <alignment vertical="center"/>
    </xf>
    <xf numFmtId="0" fontId="6" fillId="0" borderId="19" xfId="0" applyFont="1" applyFill="1" applyBorder="1">
      <alignment vertical="center"/>
    </xf>
    <xf numFmtId="0" fontId="6" fillId="0" borderId="10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9" xfId="0" applyFont="1" applyBorder="1">
      <alignment vertical="center"/>
    </xf>
    <xf numFmtId="0" fontId="6" fillId="5" borderId="11" xfId="0" applyFont="1" applyFill="1" applyBorder="1">
      <alignment vertical="center"/>
    </xf>
    <xf numFmtId="0" fontId="6" fillId="5" borderId="13" xfId="0" applyFont="1" applyFill="1" applyBorder="1">
      <alignment vertical="center"/>
    </xf>
    <xf numFmtId="0" fontId="4" fillId="4" borderId="11" xfId="0" applyFont="1" applyFill="1" applyBorder="1">
      <alignment vertical="center"/>
    </xf>
    <xf numFmtId="0" fontId="4" fillId="4" borderId="12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4" fillId="2" borderId="11" xfId="0" applyFont="1" applyFill="1" applyBorder="1">
      <alignment vertical="center"/>
    </xf>
    <xf numFmtId="0" fontId="4" fillId="2" borderId="12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4" fillId="6" borderId="10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vertical="top"/>
    </xf>
    <xf numFmtId="0" fontId="6" fillId="5" borderId="24" xfId="0" applyFont="1" applyFill="1" applyBorder="1" applyAlignment="1">
      <alignment vertical="top"/>
    </xf>
    <xf numFmtId="0" fontId="6" fillId="5" borderId="23" xfId="0" applyFont="1" applyFill="1" applyBorder="1" applyAlignment="1">
      <alignment vertical="top"/>
    </xf>
    <xf numFmtId="0" fontId="6" fillId="2" borderId="24" xfId="0" applyFont="1" applyFill="1" applyBorder="1" applyAlignment="1">
      <alignment vertical="top"/>
    </xf>
    <xf numFmtId="0" fontId="6" fillId="2" borderId="22" xfId="0" applyFont="1" applyFill="1" applyBorder="1" applyAlignment="1">
      <alignment vertical="top"/>
    </xf>
    <xf numFmtId="0" fontId="6" fillId="2" borderId="23" xfId="0" applyFont="1" applyFill="1" applyBorder="1" applyAlignment="1">
      <alignment vertical="top"/>
    </xf>
    <xf numFmtId="0" fontId="6" fillId="4" borderId="24" xfId="0" applyFont="1" applyFill="1" applyBorder="1" applyAlignment="1">
      <alignment vertical="top"/>
    </xf>
    <xf numFmtId="0" fontId="6" fillId="4" borderId="22" xfId="0" applyFont="1" applyFill="1" applyBorder="1" applyAlignment="1">
      <alignment vertical="top"/>
    </xf>
    <xf numFmtId="0" fontId="6" fillId="4" borderId="23" xfId="0" applyFont="1" applyFill="1" applyBorder="1" applyAlignment="1">
      <alignment vertical="top"/>
    </xf>
    <xf numFmtId="0" fontId="6" fillId="0" borderId="10" xfId="0" applyFont="1" applyBorder="1" applyAlignment="1">
      <alignment vertical="top"/>
    </xf>
    <xf numFmtId="0" fontId="6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106139</xdr:colOff>
      <xdr:row>2</xdr:row>
      <xdr:rowOff>28575</xdr:rowOff>
    </xdr:from>
    <xdr:to>
      <xdr:col>11</xdr:col>
      <xdr:colOff>829414</xdr:colOff>
      <xdr:row>3</xdr:row>
      <xdr:rowOff>304800</xdr:rowOff>
    </xdr:to>
    <xdr:grpSp>
      <xdr:nvGrpSpPr>
        <xdr:cNvPr id="6" name="グループ化 5"/>
        <xdr:cNvGrpSpPr/>
      </xdr:nvGrpSpPr>
      <xdr:grpSpPr>
        <a:xfrm>
          <a:off x="6910799" y="485775"/>
          <a:ext cx="662315" cy="626745"/>
          <a:chOff x="6299492" y="1638300"/>
          <a:chExt cx="920531" cy="800100"/>
        </a:xfrm>
      </xdr:grpSpPr>
      <xdr:sp macro="" textlink="">
        <xdr:nvSpPr>
          <xdr:cNvPr id="2" name="円/楕円 1"/>
          <xdr:cNvSpPr/>
        </xdr:nvSpPr>
        <xdr:spPr>
          <a:xfrm>
            <a:off x="6334125" y="1638300"/>
            <a:ext cx="800100" cy="800100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テキスト ボックス 2"/>
          <xdr:cNvSpPr txBox="1"/>
        </xdr:nvSpPr>
        <xdr:spPr>
          <a:xfrm>
            <a:off x="6299492" y="1771650"/>
            <a:ext cx="920531" cy="340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000">
                <a:solidFill>
                  <a:srgbClr val="FF0000"/>
                </a:solidFill>
              </a:rPr>
              <a:t>岡本直哉</a:t>
            </a:r>
          </a:p>
        </xdr:txBody>
      </xdr:sp>
      <xdr:sp macro="" textlink="">
        <xdr:nvSpPr>
          <xdr:cNvPr id="5" name="テキスト ボックス 4"/>
          <xdr:cNvSpPr txBox="1"/>
        </xdr:nvSpPr>
        <xdr:spPr>
          <a:xfrm>
            <a:off x="6316807" y="2029690"/>
            <a:ext cx="869445" cy="2968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900">
                <a:solidFill>
                  <a:srgbClr val="FF0000"/>
                </a:solidFill>
              </a:rPr>
              <a:t>2017/4/24</a:t>
            </a:r>
            <a:endParaRPr kumimoji="1" lang="ja-JP" altLang="en-US" sz="9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showGridLines="0" zoomScaleNormal="100" workbookViewId="0">
      <selection activeCell="D10" sqref="D10"/>
    </sheetView>
  </sheetViews>
  <sheetFormatPr defaultColWidth="9" defaultRowHeight="17.399999999999999" x14ac:dyDescent="0.2"/>
  <cols>
    <col min="1" max="3" width="9" style="54"/>
    <col min="4" max="4" width="9.21875" style="54" bestFit="1" customWidth="1"/>
    <col min="5" max="11" width="9" style="54"/>
    <col min="12" max="13" width="11.21875" style="54" customWidth="1"/>
    <col min="14" max="16384" width="9" style="54"/>
  </cols>
  <sheetData>
    <row r="1" spans="2:13" ht="18" thickBot="1" x14ac:dyDescent="0.25"/>
    <row r="2" spans="2:13" ht="18" thickBot="1" x14ac:dyDescent="0.25">
      <c r="L2" s="51" t="s">
        <v>34</v>
      </c>
      <c r="M2" s="51" t="s">
        <v>35</v>
      </c>
    </row>
    <row r="3" spans="2:13" s="55" customFormat="1" ht="27.75" customHeight="1" x14ac:dyDescent="0.2">
      <c r="L3" s="50"/>
      <c r="M3" s="2"/>
    </row>
    <row r="4" spans="2:13" s="55" customFormat="1" ht="27.75" customHeight="1" thickBot="1" x14ac:dyDescent="0.25">
      <c r="L4" s="91"/>
      <c r="M4" s="2"/>
    </row>
    <row r="5" spans="2:13" ht="31.8" x14ac:dyDescent="0.2">
      <c r="B5" s="1" t="s">
        <v>32</v>
      </c>
      <c r="L5" s="56"/>
      <c r="M5" s="56"/>
    </row>
    <row r="6" spans="2:13" ht="31.8" x14ac:dyDescent="0.2">
      <c r="B6" s="1" t="s">
        <v>33</v>
      </c>
      <c r="L6" s="57"/>
      <c r="M6" s="57"/>
    </row>
    <row r="10" spans="2:13" ht="21.6" x14ac:dyDescent="0.2">
      <c r="B10" s="5"/>
      <c r="C10" s="4" t="s">
        <v>111</v>
      </c>
      <c r="D10" s="93">
        <f>MAX(改訂履歴!C5:C8)</f>
        <v>1.02</v>
      </c>
    </row>
  </sheetData>
  <phoneticPr fontId="2"/>
  <pageMargins left="0.75" right="0.75" top="1" bottom="1" header="0.51200000000000001" footer="0.51200000000000001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showGridLines="0" tabSelected="1" zoomScaleNormal="100" workbookViewId="0">
      <selection activeCell="N20" sqref="N20"/>
    </sheetView>
  </sheetViews>
  <sheetFormatPr defaultColWidth="9" defaultRowHeight="17.399999999999999" x14ac:dyDescent="0.2"/>
  <cols>
    <col min="1" max="2" width="4.109375" style="3" customWidth="1"/>
    <col min="3" max="3" width="11.21875" style="3" bestFit="1" customWidth="1"/>
    <col min="4" max="4" width="11.88671875" style="3" bestFit="1" customWidth="1"/>
    <col min="5" max="5" width="10.77734375" style="3" customWidth="1"/>
    <col min="6" max="6" width="31.77734375" style="3" customWidth="1"/>
    <col min="7" max="16384" width="9" style="3"/>
  </cols>
  <sheetData>
    <row r="2" spans="2:6" ht="21.6" x14ac:dyDescent="0.2">
      <c r="B2" s="5" t="s">
        <v>25</v>
      </c>
    </row>
    <row r="4" spans="2:6" x14ac:dyDescent="0.2">
      <c r="C4" s="52" t="s">
        <v>26</v>
      </c>
      <c r="D4" s="52" t="s">
        <v>27</v>
      </c>
      <c r="E4" s="52" t="s">
        <v>28</v>
      </c>
      <c r="F4" s="52" t="s">
        <v>29</v>
      </c>
    </row>
    <row r="5" spans="2:6" x14ac:dyDescent="0.2">
      <c r="C5" s="92">
        <v>1</v>
      </c>
      <c r="D5" s="7">
        <f ca="1">+プロジェクト概要!D4-7</f>
        <v>44718</v>
      </c>
      <c r="E5" s="6" t="s">
        <v>30</v>
      </c>
      <c r="F5" s="6" t="s">
        <v>31</v>
      </c>
    </row>
    <row r="6" spans="2:6" x14ac:dyDescent="0.2">
      <c r="C6" s="6">
        <v>1.02</v>
      </c>
      <c r="D6" s="7"/>
      <c r="E6" s="6"/>
      <c r="F6" s="6"/>
    </row>
    <row r="7" spans="2:6" x14ac:dyDescent="0.2">
      <c r="C7" s="6"/>
      <c r="D7" s="6"/>
      <c r="E7" s="6"/>
      <c r="F7" s="6"/>
    </row>
    <row r="8" spans="2:6" x14ac:dyDescent="0.2">
      <c r="C8" s="53"/>
      <c r="D8" s="53"/>
      <c r="E8" s="53"/>
      <c r="F8" s="53"/>
    </row>
  </sheetData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showGridLines="0" zoomScaleNormal="100" workbookViewId="0"/>
  </sheetViews>
  <sheetFormatPr defaultColWidth="9" defaultRowHeight="17.399999999999999" x14ac:dyDescent="0.2"/>
  <cols>
    <col min="1" max="1" width="5.44140625" style="54" customWidth="1"/>
    <col min="2" max="2" width="4.6640625" style="54" customWidth="1"/>
    <col min="3" max="3" width="11" style="54" customWidth="1"/>
    <col min="4" max="4" width="13" style="54" customWidth="1"/>
    <col min="5" max="16384" width="9" style="54"/>
  </cols>
  <sheetData>
    <row r="2" spans="2:9" ht="21.6" x14ac:dyDescent="0.2">
      <c r="B2" s="5" t="s">
        <v>112</v>
      </c>
    </row>
    <row r="3" spans="2:9" ht="22.2" thickBot="1" x14ac:dyDescent="0.25">
      <c r="B3" s="5"/>
      <c r="C3" s="54" t="s">
        <v>63</v>
      </c>
    </row>
    <row r="4" spans="2:9" ht="18" thickBot="1" x14ac:dyDescent="0.25">
      <c r="C4" s="12" t="s">
        <v>1</v>
      </c>
      <c r="D4" s="20">
        <f ca="1">TODAY()-(WEEKDAY(TODAY())-2)+7</f>
        <v>44725</v>
      </c>
      <c r="E4" s="58"/>
    </row>
    <row r="5" spans="2:9" ht="18" thickBot="1" x14ac:dyDescent="0.25">
      <c r="C5" s="12" t="s">
        <v>2</v>
      </c>
      <c r="D5" s="20">
        <f ca="1">D4+112</f>
        <v>44837</v>
      </c>
    </row>
    <row r="6" spans="2:9" s="3" customFormat="1" x14ac:dyDescent="0.2"/>
    <row r="7" spans="2:9" ht="21.6" x14ac:dyDescent="0.2">
      <c r="B7" s="5" t="s">
        <v>113</v>
      </c>
      <c r="C7" s="3"/>
      <c r="D7" s="3"/>
      <c r="E7" s="3"/>
      <c r="F7" s="3"/>
      <c r="G7" s="3"/>
      <c r="H7" s="3"/>
      <c r="I7" s="3"/>
    </row>
    <row r="8" spans="2:9" x14ac:dyDescent="0.2">
      <c r="B8" s="3"/>
      <c r="C8" s="21" t="s">
        <v>64</v>
      </c>
      <c r="D8" s="22"/>
      <c r="E8" s="22"/>
      <c r="F8" s="22"/>
      <c r="G8" s="22"/>
      <c r="H8" s="22"/>
      <c r="I8" s="23"/>
    </row>
    <row r="9" spans="2:9" x14ac:dyDescent="0.2">
      <c r="B9" s="3"/>
      <c r="C9" s="33" t="s">
        <v>114</v>
      </c>
      <c r="D9" s="32"/>
      <c r="E9" s="32"/>
      <c r="F9" s="32"/>
      <c r="G9" s="32"/>
      <c r="H9" s="32"/>
      <c r="I9" s="94"/>
    </row>
    <row r="10" spans="2:9" x14ac:dyDescent="0.2">
      <c r="B10" s="3"/>
      <c r="C10" s="33"/>
      <c r="D10" s="32"/>
      <c r="E10" s="32"/>
      <c r="F10" s="32"/>
      <c r="G10" s="32"/>
      <c r="H10" s="32"/>
      <c r="I10" s="94"/>
    </row>
    <row r="11" spans="2:9" x14ac:dyDescent="0.2">
      <c r="C11" s="33" t="s">
        <v>104</v>
      </c>
      <c r="D11" s="32"/>
      <c r="E11" s="32"/>
      <c r="F11" s="32"/>
      <c r="G11" s="32"/>
      <c r="H11" s="32"/>
      <c r="I11" s="59"/>
    </row>
    <row r="12" spans="2:9" x14ac:dyDescent="0.2">
      <c r="C12" s="33" t="s">
        <v>103</v>
      </c>
      <c r="D12" s="32"/>
      <c r="E12" s="32"/>
      <c r="F12" s="32"/>
      <c r="G12" s="32"/>
      <c r="H12" s="32"/>
      <c r="I12" s="59"/>
    </row>
    <row r="13" spans="2:9" x14ac:dyDescent="0.2">
      <c r="C13" s="33"/>
      <c r="D13" s="32"/>
      <c r="E13" s="32"/>
      <c r="F13" s="32"/>
      <c r="G13" s="32"/>
      <c r="H13" s="32"/>
      <c r="I13" s="59"/>
    </row>
    <row r="14" spans="2:9" x14ac:dyDescent="0.2">
      <c r="C14" s="34"/>
      <c r="D14" s="35"/>
      <c r="E14" s="35"/>
      <c r="F14" s="35"/>
      <c r="G14" s="35"/>
      <c r="H14" s="35"/>
      <c r="I14" s="60"/>
    </row>
    <row r="15" spans="2:9" x14ac:dyDescent="0.2">
      <c r="C15" s="57"/>
      <c r="D15" s="57"/>
      <c r="E15" s="57"/>
      <c r="F15" s="57"/>
    </row>
    <row r="16" spans="2:9" x14ac:dyDescent="0.2">
      <c r="C16" s="57"/>
      <c r="D16" s="57"/>
      <c r="E16" s="57"/>
      <c r="F16" s="57"/>
    </row>
    <row r="17" spans="4:4" x14ac:dyDescent="0.2">
      <c r="D17" s="61"/>
    </row>
    <row r="20" spans="4:4" x14ac:dyDescent="0.2">
      <c r="D20" s="61"/>
    </row>
  </sheetData>
  <phoneticPr fontId="1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"/>
  <sheetViews>
    <sheetView showGridLines="0" zoomScaleNormal="100" workbookViewId="0"/>
  </sheetViews>
  <sheetFormatPr defaultColWidth="9" defaultRowHeight="17.399999999999999" x14ac:dyDescent="0.2"/>
  <cols>
    <col min="1" max="1" width="5.44140625" style="3" customWidth="1"/>
    <col min="2" max="2" width="4.109375" style="3" customWidth="1"/>
    <col min="3" max="3" width="21" style="3" customWidth="1"/>
    <col min="4" max="8" width="11.21875" style="3" customWidth="1"/>
    <col min="9" max="16384" width="9" style="3"/>
  </cols>
  <sheetData>
    <row r="2" spans="2:8" ht="21.6" x14ac:dyDescent="0.2">
      <c r="B2" s="5" t="s">
        <v>36</v>
      </c>
    </row>
    <row r="3" spans="2:8" ht="22.2" thickBot="1" x14ac:dyDescent="0.25">
      <c r="B3" s="5"/>
      <c r="C3" s="3" t="s">
        <v>58</v>
      </c>
    </row>
    <row r="4" spans="2:8" ht="18" thickBot="1" x14ac:dyDescent="0.25">
      <c r="C4" s="12" t="s">
        <v>41</v>
      </c>
      <c r="D4" s="13" t="s">
        <v>46</v>
      </c>
    </row>
    <row r="5" spans="2:8" ht="18" thickBot="1" x14ac:dyDescent="0.25">
      <c r="C5" s="12" t="s">
        <v>47</v>
      </c>
      <c r="D5" s="13" t="s">
        <v>37</v>
      </c>
    </row>
    <row r="6" spans="2:8" ht="18" thickBot="1" x14ac:dyDescent="0.25">
      <c r="C6" s="10" t="s">
        <v>48</v>
      </c>
      <c r="D6" s="13" t="s">
        <v>45</v>
      </c>
    </row>
    <row r="7" spans="2:8" ht="18" thickBot="1" x14ac:dyDescent="0.25">
      <c r="C7" s="15"/>
      <c r="D7" s="13" t="s">
        <v>44</v>
      </c>
    </row>
    <row r="8" spans="2:8" ht="18" thickBot="1" x14ac:dyDescent="0.25">
      <c r="C8" s="11" t="s">
        <v>42</v>
      </c>
      <c r="D8" s="13" t="s">
        <v>43</v>
      </c>
    </row>
    <row r="9" spans="2:8" ht="18" thickBot="1" x14ac:dyDescent="0.25">
      <c r="C9" s="16"/>
      <c r="D9" s="13" t="s">
        <v>49</v>
      </c>
    </row>
    <row r="10" spans="2:8" ht="18" thickBot="1" x14ac:dyDescent="0.25">
      <c r="C10" s="8"/>
      <c r="D10" s="14" t="s">
        <v>50</v>
      </c>
    </row>
    <row r="11" spans="2:8" ht="18" thickBot="1" x14ac:dyDescent="0.25">
      <c r="C11" s="9"/>
      <c r="D11" s="14" t="s">
        <v>51</v>
      </c>
    </row>
    <row r="13" spans="2:8" ht="21.6" x14ac:dyDescent="0.2">
      <c r="B13" s="5" t="s">
        <v>52</v>
      </c>
    </row>
    <row r="14" spans="2:8" x14ac:dyDescent="0.2">
      <c r="C14" s="3" t="s">
        <v>62</v>
      </c>
    </row>
    <row r="15" spans="2:8" x14ac:dyDescent="0.2">
      <c r="C15" s="52" t="s">
        <v>56</v>
      </c>
      <c r="D15" s="62">
        <f ca="1">プロジェクト概要!D4</f>
        <v>44725</v>
      </c>
      <c r="E15" s="62">
        <f ca="1">DATE(IF(MONTH(D15)=12,YEAR(D15)+1,YEAR(D15)),IF(MONTH(D15)=12,1,MONTH(D15)+1),1)</f>
        <v>44743</v>
      </c>
      <c r="F15" s="62">
        <f ca="1">DATE(IF(MONTH(E15)=12,YEAR(E15)+1,YEAR(E15)),IF(MONTH(E15)=12,1,MONTH(E15)+1),1)</f>
        <v>44774</v>
      </c>
      <c r="G15" s="62">
        <f ca="1">DATE(IF(MONTH(F15)=12,YEAR(F15)+1,YEAR(F15)),IF(MONTH(F15)=12,1,MONTH(F15)+1),1)</f>
        <v>44805</v>
      </c>
      <c r="H15" s="52" t="s">
        <v>57</v>
      </c>
    </row>
    <row r="16" spans="2:8" x14ac:dyDescent="0.2">
      <c r="C16" s="6" t="s">
        <v>4</v>
      </c>
      <c r="D16" s="17">
        <v>0.5</v>
      </c>
      <c r="E16" s="17">
        <v>0.7</v>
      </c>
      <c r="F16" s="17">
        <v>0.7</v>
      </c>
      <c r="G16" s="17">
        <v>0.7</v>
      </c>
      <c r="H16" s="18">
        <f t="shared" ref="H16:H23" si="0">SUM(D16:G16)</f>
        <v>2.5999999999999996</v>
      </c>
    </row>
    <row r="17" spans="2:9" x14ac:dyDescent="0.2">
      <c r="C17" s="6" t="s">
        <v>38</v>
      </c>
      <c r="D17" s="17">
        <v>0.5</v>
      </c>
      <c r="E17" s="17">
        <v>0.8</v>
      </c>
      <c r="F17" s="17">
        <v>0.8</v>
      </c>
      <c r="G17" s="17">
        <v>0.8</v>
      </c>
      <c r="H17" s="18">
        <f t="shared" si="0"/>
        <v>2.9000000000000004</v>
      </c>
    </row>
    <row r="18" spans="2:9" x14ac:dyDescent="0.2">
      <c r="C18" s="6" t="s">
        <v>39</v>
      </c>
      <c r="D18" s="17">
        <v>0.5</v>
      </c>
      <c r="E18" s="17">
        <v>0.8</v>
      </c>
      <c r="F18" s="17">
        <v>0.8</v>
      </c>
      <c r="G18" s="17">
        <v>0.8</v>
      </c>
      <c r="H18" s="18">
        <f t="shared" si="0"/>
        <v>2.9000000000000004</v>
      </c>
    </row>
    <row r="19" spans="2:9" x14ac:dyDescent="0.2">
      <c r="C19" s="6" t="s">
        <v>40</v>
      </c>
      <c r="D19" s="17">
        <v>0.5</v>
      </c>
      <c r="E19" s="17">
        <v>0.6</v>
      </c>
      <c r="F19" s="17">
        <v>0.6</v>
      </c>
      <c r="G19" s="17">
        <v>0.6</v>
      </c>
      <c r="H19" s="18">
        <f t="shared" si="0"/>
        <v>2.3000000000000003</v>
      </c>
    </row>
    <row r="20" spans="2:9" x14ac:dyDescent="0.2">
      <c r="C20" s="6" t="s">
        <v>53</v>
      </c>
      <c r="D20" s="17">
        <v>0.3</v>
      </c>
      <c r="E20" s="17">
        <v>0.5</v>
      </c>
      <c r="F20" s="17">
        <v>0.5</v>
      </c>
      <c r="G20" s="17">
        <v>0.5</v>
      </c>
      <c r="H20" s="18">
        <f t="shared" si="0"/>
        <v>1.8</v>
      </c>
    </row>
    <row r="21" spans="2:9" x14ac:dyDescent="0.2">
      <c r="C21" s="6" t="s">
        <v>54</v>
      </c>
      <c r="D21" s="17">
        <v>0.3</v>
      </c>
      <c r="E21" s="17">
        <v>0.8</v>
      </c>
      <c r="F21" s="17">
        <v>0.8</v>
      </c>
      <c r="G21" s="17">
        <v>0.5</v>
      </c>
      <c r="H21" s="18">
        <f t="shared" si="0"/>
        <v>2.4000000000000004</v>
      </c>
    </row>
    <row r="22" spans="2:9" x14ac:dyDescent="0.2">
      <c r="C22" s="6" t="s">
        <v>55</v>
      </c>
      <c r="D22" s="17">
        <v>0.3</v>
      </c>
      <c r="E22" s="17">
        <v>0.3</v>
      </c>
      <c r="F22" s="17">
        <v>0.3</v>
      </c>
      <c r="G22" s="17">
        <v>0.3</v>
      </c>
      <c r="H22" s="18">
        <f t="shared" si="0"/>
        <v>1.2</v>
      </c>
    </row>
    <row r="23" spans="2:9" x14ac:dyDescent="0.2">
      <c r="C23" s="19" t="s">
        <v>57</v>
      </c>
      <c r="D23" s="18">
        <f>SUM(D16:D22)</f>
        <v>2.8999999999999995</v>
      </c>
      <c r="E23" s="18">
        <f>SUM(E16:E22)</f>
        <v>4.5</v>
      </c>
      <c r="F23" s="18">
        <f>SUM(F16:F22)</f>
        <v>4.5</v>
      </c>
      <c r="G23" s="18">
        <f>SUM(G16:G22)</f>
        <v>4.2</v>
      </c>
      <c r="H23" s="18">
        <f t="shared" si="0"/>
        <v>16.099999999999998</v>
      </c>
      <c r="I23" s="3" t="s">
        <v>61</v>
      </c>
    </row>
    <row r="25" spans="2:9" x14ac:dyDescent="0.2">
      <c r="C25" s="24" t="s">
        <v>65</v>
      </c>
    </row>
    <row r="27" spans="2:9" ht="21.6" x14ac:dyDescent="0.2">
      <c r="B27" s="5" t="s">
        <v>66</v>
      </c>
    </row>
    <row r="28" spans="2:9" x14ac:dyDescent="0.2">
      <c r="C28" s="3" t="s">
        <v>102</v>
      </c>
    </row>
    <row r="29" spans="2:9" x14ac:dyDescent="0.2">
      <c r="D29" s="63" t="s">
        <v>67</v>
      </c>
      <c r="E29" s="64"/>
      <c r="F29" s="25"/>
    </row>
    <row r="30" spans="2:9" ht="47.4" x14ac:dyDescent="0.2">
      <c r="C30" s="52" t="s">
        <v>56</v>
      </c>
      <c r="D30" s="65" t="s">
        <v>68</v>
      </c>
      <c r="E30" s="66" t="s">
        <v>69</v>
      </c>
      <c r="F30" s="66" t="s">
        <v>70</v>
      </c>
    </row>
    <row r="31" spans="2:9" x14ac:dyDescent="0.2">
      <c r="C31" s="6" t="s">
        <v>4</v>
      </c>
      <c r="D31" s="17">
        <f>H16</f>
        <v>2.5999999999999996</v>
      </c>
      <c r="E31" s="26">
        <f>D31*F31</f>
        <v>259.99999999999994</v>
      </c>
      <c r="F31" s="26">
        <v>100</v>
      </c>
    </row>
    <row r="32" spans="2:9" x14ac:dyDescent="0.2">
      <c r="C32" s="6" t="s">
        <v>38</v>
      </c>
      <c r="D32" s="17">
        <f t="shared" ref="D32:D37" si="1">H17</f>
        <v>2.9000000000000004</v>
      </c>
      <c r="E32" s="26">
        <f t="shared" ref="E32:E37" si="2">D32*F32</f>
        <v>232.00000000000003</v>
      </c>
      <c r="F32" s="26">
        <v>80</v>
      </c>
    </row>
    <row r="33" spans="3:6" x14ac:dyDescent="0.2">
      <c r="C33" s="6" t="s">
        <v>39</v>
      </c>
      <c r="D33" s="17">
        <f t="shared" si="1"/>
        <v>2.9000000000000004</v>
      </c>
      <c r="E33" s="26">
        <f t="shared" si="2"/>
        <v>203.00000000000003</v>
      </c>
      <c r="F33" s="26">
        <v>70</v>
      </c>
    </row>
    <row r="34" spans="3:6" x14ac:dyDescent="0.2">
      <c r="C34" s="6" t="s">
        <v>40</v>
      </c>
      <c r="D34" s="17">
        <f t="shared" si="1"/>
        <v>2.3000000000000003</v>
      </c>
      <c r="E34" s="26">
        <f t="shared" si="2"/>
        <v>138.00000000000003</v>
      </c>
      <c r="F34" s="26">
        <v>60</v>
      </c>
    </row>
    <row r="35" spans="3:6" x14ac:dyDescent="0.2">
      <c r="C35" s="6" t="s">
        <v>53</v>
      </c>
      <c r="D35" s="17">
        <f t="shared" si="1"/>
        <v>1.8</v>
      </c>
      <c r="E35" s="26">
        <f t="shared" si="2"/>
        <v>108</v>
      </c>
      <c r="F35" s="26">
        <v>60</v>
      </c>
    </row>
    <row r="36" spans="3:6" x14ac:dyDescent="0.2">
      <c r="C36" s="6" t="s">
        <v>54</v>
      </c>
      <c r="D36" s="17">
        <f t="shared" si="1"/>
        <v>2.4000000000000004</v>
      </c>
      <c r="E36" s="26">
        <f t="shared" si="2"/>
        <v>120.00000000000001</v>
      </c>
      <c r="F36" s="26">
        <v>50</v>
      </c>
    </row>
    <row r="37" spans="3:6" x14ac:dyDescent="0.2">
      <c r="C37" s="6" t="s">
        <v>55</v>
      </c>
      <c r="D37" s="17">
        <f t="shared" si="1"/>
        <v>1.2</v>
      </c>
      <c r="E37" s="26">
        <f t="shared" si="2"/>
        <v>60</v>
      </c>
      <c r="F37" s="26">
        <v>50</v>
      </c>
    </row>
    <row r="38" spans="3:6" x14ac:dyDescent="0.2">
      <c r="C38" s="19" t="s">
        <v>57</v>
      </c>
      <c r="D38" s="18">
        <f>SUM(D31:D37)</f>
        <v>16.100000000000001</v>
      </c>
      <c r="E38" s="27">
        <f>SUM(E31:E37)</f>
        <v>1121</v>
      </c>
      <c r="F38" s="28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F66"/>
  <sheetViews>
    <sheetView showGridLines="0" zoomScaleNormal="100" workbookViewId="0"/>
  </sheetViews>
  <sheetFormatPr defaultColWidth="9" defaultRowHeight="17.399999999999999" outlineLevelRow="1" x14ac:dyDescent="0.2"/>
  <cols>
    <col min="1" max="1" width="1.88671875" style="3" customWidth="1"/>
    <col min="2" max="2" width="3.21875" style="3" customWidth="1"/>
    <col min="3" max="3" width="5" style="3" customWidth="1"/>
    <col min="4" max="4" width="5.44140625" style="3" customWidth="1"/>
    <col min="5" max="5" width="5.88671875" style="3" customWidth="1"/>
    <col min="6" max="6" width="19.44140625" style="3" bestFit="1" customWidth="1"/>
    <col min="7" max="16384" width="9" style="3"/>
  </cols>
  <sheetData>
    <row r="2" spans="2:6" ht="21.6" x14ac:dyDescent="0.2">
      <c r="B2" s="5" t="s">
        <v>72</v>
      </c>
    </row>
    <row r="3" spans="2:6" x14ac:dyDescent="0.2">
      <c r="C3" s="3" t="s">
        <v>105</v>
      </c>
    </row>
    <row r="4" spans="2:6" x14ac:dyDescent="0.2">
      <c r="C4" s="3" t="s">
        <v>71</v>
      </c>
    </row>
    <row r="6" spans="2:6" x14ac:dyDescent="0.2">
      <c r="C6" s="97" t="s">
        <v>16</v>
      </c>
      <c r="D6" s="98"/>
      <c r="E6" s="98"/>
      <c r="F6" s="99"/>
    </row>
    <row r="7" spans="2:6" x14ac:dyDescent="0.2">
      <c r="C7" s="38"/>
      <c r="D7" s="97" t="s">
        <v>96</v>
      </c>
      <c r="E7" s="98"/>
      <c r="F7" s="99"/>
    </row>
    <row r="8" spans="2:6" outlineLevel="1" x14ac:dyDescent="0.2">
      <c r="C8" s="38"/>
      <c r="D8" s="38"/>
      <c r="E8" s="95" t="s">
        <v>5</v>
      </c>
      <c r="F8" s="96"/>
    </row>
    <row r="9" spans="2:6" outlineLevel="1" x14ac:dyDescent="0.2">
      <c r="C9" s="38"/>
      <c r="D9" s="38"/>
      <c r="E9" s="40"/>
      <c r="F9" s="41" t="s">
        <v>6</v>
      </c>
    </row>
    <row r="10" spans="2:6" outlineLevel="1" x14ac:dyDescent="0.2">
      <c r="C10" s="38"/>
      <c r="D10" s="38"/>
      <c r="E10" s="25"/>
      <c r="F10" s="41" t="s">
        <v>19</v>
      </c>
    </row>
    <row r="11" spans="2:6" outlineLevel="1" x14ac:dyDescent="0.2">
      <c r="C11" s="38"/>
      <c r="D11" s="38"/>
      <c r="E11" s="95" t="s">
        <v>7</v>
      </c>
      <c r="F11" s="96"/>
    </row>
    <row r="12" spans="2:6" outlineLevel="1" x14ac:dyDescent="0.2">
      <c r="C12" s="38"/>
      <c r="D12" s="38"/>
      <c r="E12" s="40"/>
      <c r="F12" s="41" t="s">
        <v>8</v>
      </c>
    </row>
    <row r="13" spans="2:6" outlineLevel="1" x14ac:dyDescent="0.2">
      <c r="C13" s="38"/>
      <c r="D13" s="38"/>
      <c r="E13" s="25"/>
      <c r="F13" s="41" t="s">
        <v>20</v>
      </c>
    </row>
    <row r="14" spans="2:6" outlineLevel="1" x14ac:dyDescent="0.2">
      <c r="C14" s="38"/>
      <c r="D14" s="38"/>
      <c r="E14" s="95" t="s">
        <v>9</v>
      </c>
      <c r="F14" s="96"/>
    </row>
    <row r="15" spans="2:6" outlineLevel="1" x14ac:dyDescent="0.2">
      <c r="C15" s="38"/>
      <c r="D15" s="38"/>
      <c r="E15" s="40"/>
      <c r="F15" s="41" t="s">
        <v>15</v>
      </c>
    </row>
    <row r="16" spans="2:6" outlineLevel="1" x14ac:dyDescent="0.2">
      <c r="C16" s="38"/>
      <c r="D16" s="38"/>
      <c r="E16" s="25"/>
      <c r="F16" s="41" t="s">
        <v>73</v>
      </c>
    </row>
    <row r="17" spans="3:6" outlineLevel="1" x14ac:dyDescent="0.2">
      <c r="C17" s="38"/>
      <c r="D17" s="38"/>
      <c r="E17" s="95" t="s">
        <v>21</v>
      </c>
      <c r="F17" s="96"/>
    </row>
    <row r="18" spans="3:6" outlineLevel="1" x14ac:dyDescent="0.2">
      <c r="C18" s="38"/>
      <c r="D18" s="38"/>
      <c r="E18" s="40"/>
      <c r="F18" s="41" t="s">
        <v>21</v>
      </c>
    </row>
    <row r="19" spans="3:6" outlineLevel="1" x14ac:dyDescent="0.2">
      <c r="C19" s="38"/>
      <c r="D19" s="38"/>
      <c r="E19" s="25"/>
      <c r="F19" s="41" t="s">
        <v>22</v>
      </c>
    </row>
    <row r="20" spans="3:6" outlineLevel="1" x14ac:dyDescent="0.2">
      <c r="C20" s="38"/>
      <c r="D20" s="38"/>
      <c r="E20" s="95" t="s">
        <v>23</v>
      </c>
      <c r="F20" s="96"/>
    </row>
    <row r="21" spans="3:6" outlineLevel="1" x14ac:dyDescent="0.2">
      <c r="C21" s="38"/>
      <c r="D21" s="38"/>
      <c r="E21" s="40"/>
      <c r="F21" s="41" t="s">
        <v>74</v>
      </c>
    </row>
    <row r="22" spans="3:6" outlineLevel="1" x14ac:dyDescent="0.2">
      <c r="C22" s="38"/>
      <c r="D22" s="42"/>
      <c r="E22" s="25"/>
      <c r="F22" s="41" t="s">
        <v>24</v>
      </c>
    </row>
    <row r="23" spans="3:6" x14ac:dyDescent="0.2">
      <c r="C23" s="38"/>
      <c r="D23" s="97" t="s">
        <v>97</v>
      </c>
      <c r="E23" s="98"/>
      <c r="F23" s="99"/>
    </row>
    <row r="24" spans="3:6" outlineLevel="1" x14ac:dyDescent="0.2">
      <c r="C24" s="38"/>
      <c r="D24" s="38"/>
      <c r="E24" s="95" t="s">
        <v>5</v>
      </c>
      <c r="F24" s="96"/>
    </row>
    <row r="25" spans="3:6" outlineLevel="1" x14ac:dyDescent="0.2">
      <c r="C25" s="38"/>
      <c r="D25" s="38"/>
      <c r="E25" s="40"/>
      <c r="F25" s="41" t="s">
        <v>6</v>
      </c>
    </row>
    <row r="26" spans="3:6" outlineLevel="1" x14ac:dyDescent="0.2">
      <c r="C26" s="38"/>
      <c r="D26" s="38"/>
      <c r="E26" s="25"/>
      <c r="F26" s="41" t="s">
        <v>19</v>
      </c>
    </row>
    <row r="27" spans="3:6" outlineLevel="1" x14ac:dyDescent="0.2">
      <c r="C27" s="38"/>
      <c r="D27" s="38"/>
      <c r="E27" s="95" t="s">
        <v>7</v>
      </c>
      <c r="F27" s="96"/>
    </row>
    <row r="28" spans="3:6" outlineLevel="1" x14ac:dyDescent="0.2">
      <c r="C28" s="38"/>
      <c r="D28" s="38"/>
      <c r="E28" s="40"/>
      <c r="F28" s="41" t="s">
        <v>8</v>
      </c>
    </row>
    <row r="29" spans="3:6" outlineLevel="1" x14ac:dyDescent="0.2">
      <c r="C29" s="38"/>
      <c r="D29" s="38"/>
      <c r="E29" s="25"/>
      <c r="F29" s="41" t="s">
        <v>20</v>
      </c>
    </row>
    <row r="30" spans="3:6" outlineLevel="1" x14ac:dyDescent="0.2">
      <c r="C30" s="38"/>
      <c r="D30" s="38"/>
      <c r="E30" s="95" t="s">
        <v>9</v>
      </c>
      <c r="F30" s="96"/>
    </row>
    <row r="31" spans="3:6" outlineLevel="1" x14ac:dyDescent="0.2">
      <c r="C31" s="38"/>
      <c r="D31" s="38"/>
      <c r="E31" s="40"/>
      <c r="F31" s="41" t="s">
        <v>15</v>
      </c>
    </row>
    <row r="32" spans="3:6" outlineLevel="1" x14ac:dyDescent="0.2">
      <c r="C32" s="38"/>
      <c r="D32" s="38"/>
      <c r="E32" s="25"/>
      <c r="F32" s="41" t="s">
        <v>73</v>
      </c>
    </row>
    <row r="33" spans="3:6" outlineLevel="1" x14ac:dyDescent="0.2">
      <c r="C33" s="38"/>
      <c r="D33" s="38"/>
      <c r="E33" s="95" t="s">
        <v>21</v>
      </c>
      <c r="F33" s="96"/>
    </row>
    <row r="34" spans="3:6" outlineLevel="1" x14ac:dyDescent="0.2">
      <c r="C34" s="38"/>
      <c r="D34" s="38"/>
      <c r="E34" s="40"/>
      <c r="F34" s="41" t="s">
        <v>21</v>
      </c>
    </row>
    <row r="35" spans="3:6" outlineLevel="1" x14ac:dyDescent="0.2">
      <c r="C35" s="38"/>
      <c r="D35" s="38"/>
      <c r="E35" s="25"/>
      <c r="F35" s="41" t="s">
        <v>22</v>
      </c>
    </row>
    <row r="36" spans="3:6" outlineLevel="1" x14ac:dyDescent="0.2">
      <c r="C36" s="38"/>
      <c r="D36" s="38"/>
      <c r="E36" s="95" t="s">
        <v>23</v>
      </c>
      <c r="F36" s="96"/>
    </row>
    <row r="37" spans="3:6" outlineLevel="1" x14ac:dyDescent="0.2">
      <c r="C37" s="38"/>
      <c r="D37" s="38"/>
      <c r="E37" s="40"/>
      <c r="F37" s="41" t="s">
        <v>74</v>
      </c>
    </row>
    <row r="38" spans="3:6" outlineLevel="1" x14ac:dyDescent="0.2">
      <c r="C38" s="38"/>
      <c r="D38" s="42"/>
      <c r="E38" s="25"/>
      <c r="F38" s="41" t="s">
        <v>24</v>
      </c>
    </row>
    <row r="39" spans="3:6" x14ac:dyDescent="0.2">
      <c r="C39" s="38"/>
      <c r="D39" s="97" t="s">
        <v>98</v>
      </c>
      <c r="E39" s="98"/>
      <c r="F39" s="99"/>
    </row>
    <row r="40" spans="3:6" outlineLevel="1" x14ac:dyDescent="0.2">
      <c r="C40" s="38"/>
      <c r="D40" s="38"/>
      <c r="E40" s="95" t="s">
        <v>5</v>
      </c>
      <c r="F40" s="96"/>
    </row>
    <row r="41" spans="3:6" outlineLevel="1" x14ac:dyDescent="0.2">
      <c r="C41" s="38"/>
      <c r="D41" s="38"/>
      <c r="E41" s="40"/>
      <c r="F41" s="41" t="s">
        <v>6</v>
      </c>
    </row>
    <row r="42" spans="3:6" outlineLevel="1" x14ac:dyDescent="0.2">
      <c r="C42" s="38"/>
      <c r="D42" s="38"/>
      <c r="E42" s="25"/>
      <c r="F42" s="41" t="s">
        <v>19</v>
      </c>
    </row>
    <row r="43" spans="3:6" outlineLevel="1" x14ac:dyDescent="0.2">
      <c r="C43" s="38"/>
      <c r="D43" s="38"/>
      <c r="E43" s="95" t="s">
        <v>7</v>
      </c>
      <c r="F43" s="96"/>
    </row>
    <row r="44" spans="3:6" outlineLevel="1" x14ac:dyDescent="0.2">
      <c r="C44" s="38"/>
      <c r="D44" s="38"/>
      <c r="E44" s="40"/>
      <c r="F44" s="41" t="s">
        <v>8</v>
      </c>
    </row>
    <row r="45" spans="3:6" outlineLevel="1" x14ac:dyDescent="0.2">
      <c r="C45" s="38"/>
      <c r="D45" s="38"/>
      <c r="E45" s="25"/>
      <c r="F45" s="41" t="s">
        <v>20</v>
      </c>
    </row>
    <row r="46" spans="3:6" outlineLevel="1" x14ac:dyDescent="0.2">
      <c r="C46" s="38"/>
      <c r="D46" s="38"/>
      <c r="E46" s="95" t="s">
        <v>9</v>
      </c>
      <c r="F46" s="96"/>
    </row>
    <row r="47" spans="3:6" outlineLevel="1" x14ac:dyDescent="0.2">
      <c r="C47" s="38"/>
      <c r="D47" s="38"/>
      <c r="E47" s="40"/>
      <c r="F47" s="41" t="s">
        <v>15</v>
      </c>
    </row>
    <row r="48" spans="3:6" outlineLevel="1" x14ac:dyDescent="0.2">
      <c r="C48" s="38"/>
      <c r="D48" s="38"/>
      <c r="E48" s="25"/>
      <c r="F48" s="41" t="s">
        <v>73</v>
      </c>
    </row>
    <row r="49" spans="3:6" outlineLevel="1" x14ac:dyDescent="0.2">
      <c r="C49" s="38"/>
      <c r="D49" s="38"/>
      <c r="E49" s="95" t="s">
        <v>21</v>
      </c>
      <c r="F49" s="96"/>
    </row>
    <row r="50" spans="3:6" outlineLevel="1" x14ac:dyDescent="0.2">
      <c r="C50" s="38"/>
      <c r="D50" s="38"/>
      <c r="E50" s="40"/>
      <c r="F50" s="41" t="s">
        <v>21</v>
      </c>
    </row>
    <row r="51" spans="3:6" outlineLevel="1" x14ac:dyDescent="0.2">
      <c r="C51" s="38"/>
      <c r="D51" s="38"/>
      <c r="E51" s="25"/>
      <c r="F51" s="41" t="s">
        <v>22</v>
      </c>
    </row>
    <row r="52" spans="3:6" outlineLevel="1" x14ac:dyDescent="0.2">
      <c r="C52" s="38"/>
      <c r="D52" s="38"/>
      <c r="E52" s="95" t="s">
        <v>23</v>
      </c>
      <c r="F52" s="96"/>
    </row>
    <row r="53" spans="3:6" outlineLevel="1" x14ac:dyDescent="0.2">
      <c r="C53" s="38"/>
      <c r="D53" s="38"/>
      <c r="E53" s="40"/>
      <c r="F53" s="41" t="s">
        <v>74</v>
      </c>
    </row>
    <row r="54" spans="3:6" outlineLevel="1" x14ac:dyDescent="0.2">
      <c r="C54" s="38"/>
      <c r="D54" s="42"/>
      <c r="E54" s="25"/>
      <c r="F54" s="41" t="s">
        <v>24</v>
      </c>
    </row>
    <row r="55" spans="3:6" x14ac:dyDescent="0.2">
      <c r="C55" s="38"/>
      <c r="D55" s="97" t="s">
        <v>75</v>
      </c>
      <c r="E55" s="98"/>
      <c r="F55" s="99"/>
    </row>
    <row r="56" spans="3:6" outlineLevel="1" x14ac:dyDescent="0.2">
      <c r="C56" s="38"/>
      <c r="D56" s="38"/>
      <c r="E56" s="95" t="s">
        <v>21</v>
      </c>
      <c r="F56" s="96"/>
    </row>
    <row r="57" spans="3:6" outlineLevel="1" x14ac:dyDescent="0.2">
      <c r="C57" s="38"/>
      <c r="D57" s="38"/>
      <c r="E57" s="40"/>
      <c r="F57" s="41" t="s">
        <v>21</v>
      </c>
    </row>
    <row r="58" spans="3:6" outlineLevel="1" x14ac:dyDescent="0.2">
      <c r="C58" s="38"/>
      <c r="D58" s="38"/>
      <c r="E58" s="25"/>
      <c r="F58" s="41" t="s">
        <v>22</v>
      </c>
    </row>
    <row r="59" spans="3:6" outlineLevel="1" x14ac:dyDescent="0.2">
      <c r="C59" s="38"/>
      <c r="D59" s="38"/>
      <c r="E59" s="95" t="s">
        <v>23</v>
      </c>
      <c r="F59" s="96"/>
    </row>
    <row r="60" spans="3:6" outlineLevel="1" x14ac:dyDescent="0.2">
      <c r="C60" s="38"/>
      <c r="D60" s="38"/>
      <c r="E60" s="40"/>
      <c r="F60" s="41" t="s">
        <v>74</v>
      </c>
    </row>
    <row r="61" spans="3:6" outlineLevel="1" x14ac:dyDescent="0.2">
      <c r="C61" s="38"/>
      <c r="D61" s="42"/>
      <c r="E61" s="25"/>
      <c r="F61" s="41" t="s">
        <v>24</v>
      </c>
    </row>
    <row r="62" spans="3:6" x14ac:dyDescent="0.2">
      <c r="C62" s="37" t="s">
        <v>10</v>
      </c>
      <c r="D62" s="44"/>
      <c r="E62" s="44"/>
      <c r="F62" s="39"/>
    </row>
    <row r="63" spans="3:6" x14ac:dyDescent="0.2">
      <c r="C63" s="38"/>
      <c r="D63" s="100" t="s">
        <v>11</v>
      </c>
      <c r="E63" s="101"/>
      <c r="F63" s="102"/>
    </row>
    <row r="64" spans="3:6" x14ac:dyDescent="0.2">
      <c r="C64" s="38"/>
      <c r="D64" s="100" t="s">
        <v>78</v>
      </c>
      <c r="E64" s="101"/>
      <c r="F64" s="102"/>
    </row>
    <row r="65" spans="3:6" x14ac:dyDescent="0.2">
      <c r="C65" s="38"/>
      <c r="D65" s="100" t="s">
        <v>12</v>
      </c>
      <c r="E65" s="101"/>
      <c r="F65" s="102"/>
    </row>
    <row r="66" spans="3:6" x14ac:dyDescent="0.2">
      <c r="C66" s="42"/>
      <c r="D66" s="100" t="s">
        <v>76</v>
      </c>
      <c r="E66" s="101"/>
      <c r="F66" s="102"/>
    </row>
  </sheetData>
  <mergeCells count="26">
    <mergeCell ref="E14:F14"/>
    <mergeCell ref="E17:F17"/>
    <mergeCell ref="C6:F6"/>
    <mergeCell ref="D7:F7"/>
    <mergeCell ref="E8:F8"/>
    <mergeCell ref="E11:F11"/>
    <mergeCell ref="E43:F43"/>
    <mergeCell ref="E36:F36"/>
    <mergeCell ref="D39:F39"/>
    <mergeCell ref="E20:F20"/>
    <mergeCell ref="D23:F23"/>
    <mergeCell ref="E24:F24"/>
    <mergeCell ref="E27:F27"/>
    <mergeCell ref="E30:F30"/>
    <mergeCell ref="E33:F33"/>
    <mergeCell ref="E40:F40"/>
    <mergeCell ref="D66:F66"/>
    <mergeCell ref="E56:F56"/>
    <mergeCell ref="E59:F59"/>
    <mergeCell ref="D63:F63"/>
    <mergeCell ref="D64:F64"/>
    <mergeCell ref="E52:F52"/>
    <mergeCell ref="D55:F55"/>
    <mergeCell ref="E46:F46"/>
    <mergeCell ref="E49:F49"/>
    <mergeCell ref="D65:F65"/>
  </mergeCells>
  <phoneticPr fontId="9"/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L69"/>
  <sheetViews>
    <sheetView showGridLines="0" zoomScaleNormal="100" workbookViewId="0"/>
  </sheetViews>
  <sheetFormatPr defaultColWidth="9" defaultRowHeight="17.399999999999999" outlineLevelRow="1" x14ac:dyDescent="0.2"/>
  <cols>
    <col min="1" max="1" width="1.88671875" style="3" customWidth="1"/>
    <col min="2" max="2" width="2.109375" style="3" customWidth="1"/>
    <col min="3" max="3" width="5.109375" style="3" customWidth="1"/>
    <col min="4" max="4" width="5.33203125" style="3" customWidth="1"/>
    <col min="5" max="5" width="5.6640625" style="3" customWidth="1"/>
    <col min="6" max="6" width="19.44140625" style="3" bestFit="1" customWidth="1"/>
    <col min="7" max="7" width="11.21875" style="3" bestFit="1" customWidth="1"/>
    <col min="8" max="8" width="29.88671875" style="3" bestFit="1" customWidth="1"/>
    <col min="9" max="10" width="10" style="3" bestFit="1" customWidth="1"/>
    <col min="11" max="11" width="9.21875" style="3" bestFit="1" customWidth="1"/>
    <col min="12" max="12" width="25.109375" style="3" bestFit="1" customWidth="1"/>
    <col min="13" max="16384" width="9" style="3"/>
  </cols>
  <sheetData>
    <row r="2" spans="2:12" ht="21.6" x14ac:dyDescent="0.2">
      <c r="B2" s="5" t="s">
        <v>72</v>
      </c>
    </row>
    <row r="3" spans="2:12" x14ac:dyDescent="0.2">
      <c r="C3" s="3" t="s">
        <v>105</v>
      </c>
    </row>
    <row r="4" spans="2:12" x14ac:dyDescent="0.2">
      <c r="C4" s="3" t="s">
        <v>71</v>
      </c>
    </row>
    <row r="6" spans="2:12" x14ac:dyDescent="0.2">
      <c r="C6" s="80" t="s">
        <v>18</v>
      </c>
      <c r="D6" s="81"/>
      <c r="E6" s="81"/>
      <c r="F6" s="82"/>
      <c r="G6" s="81" t="s">
        <v>59</v>
      </c>
      <c r="H6" s="83" t="s">
        <v>0</v>
      </c>
      <c r="I6" s="83" t="s">
        <v>1</v>
      </c>
      <c r="J6" s="83" t="s">
        <v>2</v>
      </c>
      <c r="K6" s="83" t="s">
        <v>3</v>
      </c>
      <c r="L6" s="83" t="s">
        <v>60</v>
      </c>
    </row>
    <row r="7" spans="2:12" x14ac:dyDescent="0.2">
      <c r="C7" s="111" t="s">
        <v>16</v>
      </c>
      <c r="D7" s="112"/>
      <c r="E7" s="112"/>
      <c r="F7" s="113"/>
      <c r="G7" s="67"/>
      <c r="H7" s="67"/>
      <c r="I7" s="67"/>
      <c r="J7" s="67"/>
      <c r="K7" s="67"/>
      <c r="L7" s="67"/>
    </row>
    <row r="8" spans="2:12" x14ac:dyDescent="0.2">
      <c r="C8" s="74"/>
      <c r="D8" s="108" t="s">
        <v>96</v>
      </c>
      <c r="E8" s="109"/>
      <c r="F8" s="110"/>
      <c r="G8" s="71"/>
      <c r="H8" s="71"/>
      <c r="I8" s="71"/>
      <c r="J8" s="71"/>
      <c r="K8" s="71"/>
      <c r="L8" s="71"/>
    </row>
    <row r="9" spans="2:12" outlineLevel="1" x14ac:dyDescent="0.2">
      <c r="C9" s="74"/>
      <c r="D9" s="72"/>
      <c r="E9" s="106" t="s">
        <v>5</v>
      </c>
      <c r="F9" s="107"/>
      <c r="G9" s="68"/>
      <c r="H9" s="68"/>
      <c r="I9" s="68"/>
      <c r="J9" s="68"/>
      <c r="K9" s="68"/>
      <c r="L9" s="68"/>
    </row>
    <row r="10" spans="2:12" outlineLevel="1" x14ac:dyDescent="0.2">
      <c r="C10" s="74"/>
      <c r="D10" s="72"/>
      <c r="E10" s="89"/>
      <c r="F10" s="6" t="s">
        <v>6</v>
      </c>
      <c r="G10" s="6" t="s">
        <v>38</v>
      </c>
      <c r="H10" s="6" t="s">
        <v>13</v>
      </c>
      <c r="I10" s="29">
        <f ca="1">プロジェクト概要!D4</f>
        <v>44725</v>
      </c>
      <c r="J10" s="29">
        <f ca="1">I10+4</f>
        <v>44729</v>
      </c>
      <c r="K10" s="6">
        <v>16</v>
      </c>
      <c r="L10" s="6" t="s">
        <v>79</v>
      </c>
    </row>
    <row r="11" spans="2:12" outlineLevel="1" x14ac:dyDescent="0.2">
      <c r="C11" s="74"/>
      <c r="D11" s="72"/>
      <c r="E11" s="90"/>
      <c r="F11" s="6" t="s">
        <v>19</v>
      </c>
      <c r="G11" s="6" t="s">
        <v>4</v>
      </c>
      <c r="H11" s="6" t="s">
        <v>13</v>
      </c>
      <c r="I11" s="29">
        <f ca="1">I10+3</f>
        <v>44728</v>
      </c>
      <c r="J11" s="29">
        <f ca="1">I11+1</f>
        <v>44729</v>
      </c>
      <c r="K11" s="6">
        <v>4</v>
      </c>
      <c r="L11" s="31"/>
    </row>
    <row r="12" spans="2:12" outlineLevel="1" x14ac:dyDescent="0.2">
      <c r="C12" s="74"/>
      <c r="D12" s="72"/>
      <c r="E12" s="106" t="s">
        <v>7</v>
      </c>
      <c r="F12" s="107"/>
      <c r="G12" s="68"/>
      <c r="H12" s="68"/>
      <c r="I12" s="68"/>
      <c r="J12" s="68"/>
      <c r="K12" s="68"/>
      <c r="L12" s="68"/>
    </row>
    <row r="13" spans="2:12" outlineLevel="1" x14ac:dyDescent="0.2">
      <c r="C13" s="74"/>
      <c r="D13" s="72"/>
      <c r="E13" s="89"/>
      <c r="F13" s="6" t="s">
        <v>8</v>
      </c>
      <c r="G13" s="6" t="s">
        <v>38</v>
      </c>
      <c r="H13" s="6" t="s">
        <v>13</v>
      </c>
      <c r="I13" s="29">
        <f ca="1">I10+7</f>
        <v>44732</v>
      </c>
      <c r="J13" s="29">
        <f ca="1">I13+4</f>
        <v>44736</v>
      </c>
      <c r="K13" s="6">
        <v>24</v>
      </c>
      <c r="L13" s="6" t="s">
        <v>80</v>
      </c>
    </row>
    <row r="14" spans="2:12" outlineLevel="1" x14ac:dyDescent="0.2">
      <c r="C14" s="74"/>
      <c r="D14" s="72"/>
      <c r="E14" s="90"/>
      <c r="F14" s="6" t="s">
        <v>20</v>
      </c>
      <c r="G14" s="6" t="s">
        <v>4</v>
      </c>
      <c r="H14" s="6" t="s">
        <v>13</v>
      </c>
      <c r="I14" s="29">
        <f ca="1">I13+3</f>
        <v>44735</v>
      </c>
      <c r="J14" s="29">
        <f ca="1">I14+1</f>
        <v>44736</v>
      </c>
      <c r="K14" s="6">
        <v>6</v>
      </c>
      <c r="L14" s="31"/>
    </row>
    <row r="15" spans="2:12" outlineLevel="1" x14ac:dyDescent="0.2">
      <c r="C15" s="74"/>
      <c r="D15" s="72"/>
      <c r="E15" s="106" t="s">
        <v>9</v>
      </c>
      <c r="F15" s="107"/>
      <c r="G15" s="68"/>
      <c r="H15" s="68"/>
      <c r="I15" s="68"/>
      <c r="J15" s="68"/>
      <c r="K15" s="68"/>
      <c r="L15" s="68"/>
    </row>
    <row r="16" spans="2:12" outlineLevel="1" x14ac:dyDescent="0.2">
      <c r="C16" s="74"/>
      <c r="D16" s="72"/>
      <c r="E16" s="89"/>
      <c r="F16" s="6" t="s">
        <v>15</v>
      </c>
      <c r="G16" s="6" t="s">
        <v>39</v>
      </c>
      <c r="H16" s="6" t="s">
        <v>108</v>
      </c>
      <c r="I16" s="29">
        <f ca="1">I10+14</f>
        <v>44739</v>
      </c>
      <c r="J16" s="29">
        <f ca="1">I16+4</f>
        <v>44743</v>
      </c>
      <c r="K16" s="6">
        <v>90</v>
      </c>
      <c r="L16" s="6" t="s">
        <v>93</v>
      </c>
    </row>
    <row r="17" spans="3:12" outlineLevel="1" x14ac:dyDescent="0.2">
      <c r="C17" s="74"/>
      <c r="D17" s="72"/>
      <c r="E17" s="90"/>
      <c r="F17" s="6" t="s">
        <v>73</v>
      </c>
      <c r="G17" s="6" t="s">
        <v>38</v>
      </c>
      <c r="H17" s="6" t="s">
        <v>109</v>
      </c>
      <c r="I17" s="29">
        <f ca="1">I16+3</f>
        <v>44742</v>
      </c>
      <c r="J17" s="29">
        <f ca="1">I17+1</f>
        <v>44743</v>
      </c>
      <c r="K17" s="6">
        <v>20</v>
      </c>
      <c r="L17" s="31"/>
    </row>
    <row r="18" spans="3:12" outlineLevel="1" x14ac:dyDescent="0.2">
      <c r="C18" s="74"/>
      <c r="D18" s="72"/>
      <c r="E18" s="106" t="s">
        <v>21</v>
      </c>
      <c r="F18" s="107"/>
      <c r="G18" s="68"/>
      <c r="H18" s="68"/>
      <c r="I18" s="68"/>
      <c r="J18" s="68"/>
      <c r="K18" s="68"/>
      <c r="L18" s="68"/>
    </row>
    <row r="19" spans="3:12" outlineLevel="1" x14ac:dyDescent="0.2">
      <c r="C19" s="74"/>
      <c r="D19" s="72"/>
      <c r="E19" s="89"/>
      <c r="F19" s="6" t="s">
        <v>21</v>
      </c>
      <c r="G19" s="6" t="s">
        <v>38</v>
      </c>
      <c r="H19" s="6" t="s">
        <v>13</v>
      </c>
      <c r="I19" s="29">
        <f ca="1">I10+14</f>
        <v>44739</v>
      </c>
      <c r="J19" s="29">
        <f ca="1">I19+4</f>
        <v>44743</v>
      </c>
      <c r="K19" s="6">
        <v>24</v>
      </c>
      <c r="L19" s="6" t="s">
        <v>81</v>
      </c>
    </row>
    <row r="20" spans="3:12" outlineLevel="1" x14ac:dyDescent="0.2">
      <c r="C20" s="74"/>
      <c r="D20" s="72"/>
      <c r="E20" s="90"/>
      <c r="F20" s="6" t="s">
        <v>22</v>
      </c>
      <c r="G20" s="6" t="s">
        <v>4</v>
      </c>
      <c r="H20" s="6" t="s">
        <v>13</v>
      </c>
      <c r="I20" s="29">
        <f ca="1">I19+3</f>
        <v>44742</v>
      </c>
      <c r="J20" s="29">
        <f ca="1">I20+1</f>
        <v>44743</v>
      </c>
      <c r="K20" s="6">
        <v>6</v>
      </c>
      <c r="L20" s="31"/>
    </row>
    <row r="21" spans="3:12" outlineLevel="1" x14ac:dyDescent="0.2">
      <c r="C21" s="74"/>
      <c r="D21" s="72"/>
      <c r="E21" s="106" t="s">
        <v>23</v>
      </c>
      <c r="F21" s="107"/>
      <c r="G21" s="68"/>
      <c r="H21" s="68"/>
      <c r="I21" s="68"/>
      <c r="J21" s="68"/>
      <c r="K21" s="68"/>
      <c r="L21" s="68"/>
    </row>
    <row r="22" spans="3:12" outlineLevel="1" x14ac:dyDescent="0.2">
      <c r="C22" s="74"/>
      <c r="D22" s="72"/>
      <c r="E22" s="89"/>
      <c r="F22" s="6" t="s">
        <v>74</v>
      </c>
      <c r="G22" s="6" t="s">
        <v>39</v>
      </c>
      <c r="H22" s="6" t="s">
        <v>106</v>
      </c>
      <c r="I22" s="29">
        <f ca="1">I10+21</f>
        <v>44746</v>
      </c>
      <c r="J22" s="29">
        <f ca="1">I22+4</f>
        <v>44750</v>
      </c>
      <c r="K22" s="6">
        <v>150</v>
      </c>
      <c r="L22" s="6" t="s">
        <v>82</v>
      </c>
    </row>
    <row r="23" spans="3:12" outlineLevel="1" x14ac:dyDescent="0.2">
      <c r="C23" s="74"/>
      <c r="D23" s="73"/>
      <c r="E23" s="90"/>
      <c r="F23" s="6" t="s">
        <v>24</v>
      </c>
      <c r="G23" s="6" t="s">
        <v>38</v>
      </c>
      <c r="H23" s="6" t="s">
        <v>14</v>
      </c>
      <c r="I23" s="29">
        <f ca="1">I22+4</f>
        <v>44750</v>
      </c>
      <c r="J23" s="29">
        <f ca="1">I23</f>
        <v>44750</v>
      </c>
      <c r="K23" s="6">
        <v>4</v>
      </c>
      <c r="L23" s="31"/>
    </row>
    <row r="24" spans="3:12" x14ac:dyDescent="0.2">
      <c r="C24" s="74"/>
      <c r="D24" s="108" t="s">
        <v>97</v>
      </c>
      <c r="E24" s="109"/>
      <c r="F24" s="110"/>
      <c r="G24" s="71"/>
      <c r="H24" s="71"/>
      <c r="I24" s="77"/>
      <c r="J24" s="77"/>
      <c r="K24" s="71"/>
      <c r="L24" s="71"/>
    </row>
    <row r="25" spans="3:12" outlineLevel="1" x14ac:dyDescent="0.2">
      <c r="C25" s="74"/>
      <c r="D25" s="72"/>
      <c r="E25" s="106" t="s">
        <v>5</v>
      </c>
      <c r="F25" s="107"/>
      <c r="G25" s="68"/>
      <c r="H25" s="68"/>
      <c r="I25" s="70"/>
      <c r="J25" s="70"/>
      <c r="K25" s="68"/>
      <c r="L25" s="68"/>
    </row>
    <row r="26" spans="3:12" outlineLevel="1" x14ac:dyDescent="0.2">
      <c r="C26" s="74"/>
      <c r="D26" s="72"/>
      <c r="E26" s="89"/>
      <c r="F26" s="6" t="s">
        <v>6</v>
      </c>
      <c r="G26" s="36" t="s">
        <v>38</v>
      </c>
      <c r="H26" s="6" t="s">
        <v>13</v>
      </c>
      <c r="I26" s="29">
        <f ca="1">I10+21</f>
        <v>44746</v>
      </c>
      <c r="J26" s="29">
        <f ca="1">I26+4</f>
        <v>44750</v>
      </c>
      <c r="K26" s="6">
        <v>16</v>
      </c>
      <c r="L26" s="6" t="s">
        <v>83</v>
      </c>
    </row>
    <row r="27" spans="3:12" outlineLevel="1" x14ac:dyDescent="0.2">
      <c r="C27" s="74"/>
      <c r="D27" s="72"/>
      <c r="E27" s="90"/>
      <c r="F27" s="6" t="s">
        <v>19</v>
      </c>
      <c r="G27" s="36" t="s">
        <v>4</v>
      </c>
      <c r="H27" s="6" t="s">
        <v>13</v>
      </c>
      <c r="I27" s="29">
        <f ca="1">I26+3</f>
        <v>44749</v>
      </c>
      <c r="J27" s="29">
        <f ca="1">I27+1</f>
        <v>44750</v>
      </c>
      <c r="K27" s="6">
        <v>4</v>
      </c>
      <c r="L27" s="31"/>
    </row>
    <row r="28" spans="3:12" outlineLevel="1" x14ac:dyDescent="0.2">
      <c r="C28" s="74"/>
      <c r="D28" s="72"/>
      <c r="E28" s="106" t="s">
        <v>7</v>
      </c>
      <c r="F28" s="107"/>
      <c r="G28" s="69"/>
      <c r="H28" s="68"/>
      <c r="I28" s="70"/>
      <c r="J28" s="70"/>
      <c r="K28" s="68"/>
      <c r="L28" s="68"/>
    </row>
    <row r="29" spans="3:12" outlineLevel="1" x14ac:dyDescent="0.2">
      <c r="C29" s="74"/>
      <c r="D29" s="72"/>
      <c r="E29" s="89"/>
      <c r="F29" s="6" t="s">
        <v>8</v>
      </c>
      <c r="G29" s="36" t="s">
        <v>38</v>
      </c>
      <c r="H29" s="6" t="s">
        <v>13</v>
      </c>
      <c r="I29" s="29">
        <f ca="1">I10+28</f>
        <v>44753</v>
      </c>
      <c r="J29" s="29">
        <f ca="1">I29+4</f>
        <v>44757</v>
      </c>
      <c r="K29" s="6">
        <v>24</v>
      </c>
      <c r="L29" s="6" t="s">
        <v>84</v>
      </c>
    </row>
    <row r="30" spans="3:12" outlineLevel="1" x14ac:dyDescent="0.2">
      <c r="C30" s="74"/>
      <c r="D30" s="72"/>
      <c r="E30" s="90"/>
      <c r="F30" s="6" t="s">
        <v>20</v>
      </c>
      <c r="G30" s="36" t="s">
        <v>4</v>
      </c>
      <c r="H30" s="6" t="s">
        <v>13</v>
      </c>
      <c r="I30" s="29">
        <f ca="1">I29+3</f>
        <v>44756</v>
      </c>
      <c r="J30" s="29">
        <f ca="1">I30+1</f>
        <v>44757</v>
      </c>
      <c r="K30" s="6">
        <v>6</v>
      </c>
      <c r="L30" s="31"/>
    </row>
    <row r="31" spans="3:12" outlineLevel="1" x14ac:dyDescent="0.2">
      <c r="C31" s="74"/>
      <c r="D31" s="72"/>
      <c r="E31" s="106" t="s">
        <v>9</v>
      </c>
      <c r="F31" s="107"/>
      <c r="G31" s="69"/>
      <c r="H31" s="68"/>
      <c r="I31" s="70"/>
      <c r="J31" s="70"/>
      <c r="K31" s="68"/>
      <c r="L31" s="68"/>
    </row>
    <row r="32" spans="3:12" outlineLevel="1" x14ac:dyDescent="0.2">
      <c r="C32" s="74"/>
      <c r="D32" s="72"/>
      <c r="E32" s="89"/>
      <c r="F32" s="6" t="s">
        <v>15</v>
      </c>
      <c r="G32" s="36" t="s">
        <v>39</v>
      </c>
      <c r="H32" s="6" t="s">
        <v>110</v>
      </c>
      <c r="I32" s="29">
        <f ca="1">I10+35</f>
        <v>44760</v>
      </c>
      <c r="J32" s="29">
        <f ca="1">I32+4</f>
        <v>44764</v>
      </c>
      <c r="K32" s="6">
        <v>90</v>
      </c>
      <c r="L32" s="6" t="s">
        <v>94</v>
      </c>
    </row>
    <row r="33" spans="3:12" outlineLevel="1" x14ac:dyDescent="0.2">
      <c r="C33" s="74"/>
      <c r="D33" s="72"/>
      <c r="E33" s="90"/>
      <c r="F33" s="6" t="s">
        <v>73</v>
      </c>
      <c r="G33" s="36" t="s">
        <v>38</v>
      </c>
      <c r="H33" s="6" t="s">
        <v>109</v>
      </c>
      <c r="I33" s="29">
        <f ca="1">I32+3</f>
        <v>44763</v>
      </c>
      <c r="J33" s="29">
        <f ca="1">I33+1</f>
        <v>44764</v>
      </c>
      <c r="K33" s="6">
        <v>20</v>
      </c>
      <c r="L33" s="31"/>
    </row>
    <row r="34" spans="3:12" outlineLevel="1" x14ac:dyDescent="0.2">
      <c r="C34" s="74"/>
      <c r="D34" s="72"/>
      <c r="E34" s="106" t="s">
        <v>21</v>
      </c>
      <c r="F34" s="107"/>
      <c r="G34" s="69"/>
      <c r="H34" s="68"/>
      <c r="I34" s="70"/>
      <c r="J34" s="70"/>
      <c r="K34" s="68"/>
      <c r="L34" s="68"/>
    </row>
    <row r="35" spans="3:12" outlineLevel="1" x14ac:dyDescent="0.2">
      <c r="C35" s="74"/>
      <c r="D35" s="72"/>
      <c r="E35" s="89"/>
      <c r="F35" s="6" t="s">
        <v>21</v>
      </c>
      <c r="G35" s="36" t="s">
        <v>38</v>
      </c>
      <c r="H35" s="6" t="s">
        <v>13</v>
      </c>
      <c r="I35" s="29">
        <f ca="1">I10+35</f>
        <v>44760</v>
      </c>
      <c r="J35" s="29">
        <f ca="1">I35+4</f>
        <v>44764</v>
      </c>
      <c r="K35" s="6">
        <v>24</v>
      </c>
      <c r="L35" s="6" t="s">
        <v>85</v>
      </c>
    </row>
    <row r="36" spans="3:12" outlineLevel="1" x14ac:dyDescent="0.2">
      <c r="C36" s="74"/>
      <c r="D36" s="72"/>
      <c r="E36" s="90"/>
      <c r="F36" s="6" t="s">
        <v>22</v>
      </c>
      <c r="G36" s="36" t="s">
        <v>4</v>
      </c>
      <c r="H36" s="6" t="s">
        <v>13</v>
      </c>
      <c r="I36" s="29">
        <f ca="1">I35+3</f>
        <v>44763</v>
      </c>
      <c r="J36" s="29">
        <f ca="1">I36+1</f>
        <v>44764</v>
      </c>
      <c r="K36" s="6">
        <v>6</v>
      </c>
      <c r="L36" s="31"/>
    </row>
    <row r="37" spans="3:12" outlineLevel="1" x14ac:dyDescent="0.2">
      <c r="C37" s="74"/>
      <c r="D37" s="72"/>
      <c r="E37" s="106" t="s">
        <v>23</v>
      </c>
      <c r="F37" s="107"/>
      <c r="G37" s="69"/>
      <c r="H37" s="68"/>
      <c r="I37" s="70"/>
      <c r="J37" s="70"/>
      <c r="K37" s="68"/>
      <c r="L37" s="68"/>
    </row>
    <row r="38" spans="3:12" outlineLevel="1" x14ac:dyDescent="0.2">
      <c r="C38" s="74"/>
      <c r="D38" s="72"/>
      <c r="E38" s="89"/>
      <c r="F38" s="6" t="s">
        <v>74</v>
      </c>
      <c r="G38" s="36" t="s">
        <v>39</v>
      </c>
      <c r="H38" s="6" t="s">
        <v>107</v>
      </c>
      <c r="I38" s="29">
        <f ca="1">I10+42</f>
        <v>44767</v>
      </c>
      <c r="J38" s="29">
        <f ca="1">I38+4</f>
        <v>44771</v>
      </c>
      <c r="K38" s="6">
        <v>150</v>
      </c>
      <c r="L38" s="6" t="s">
        <v>86</v>
      </c>
    </row>
    <row r="39" spans="3:12" outlineLevel="1" x14ac:dyDescent="0.2">
      <c r="C39" s="74"/>
      <c r="D39" s="73"/>
      <c r="E39" s="90"/>
      <c r="F39" s="6" t="s">
        <v>24</v>
      </c>
      <c r="G39" s="36" t="s">
        <v>38</v>
      </c>
      <c r="H39" s="6" t="s">
        <v>14</v>
      </c>
      <c r="I39" s="29">
        <f ca="1">I38+4</f>
        <v>44771</v>
      </c>
      <c r="J39" s="29">
        <f ca="1">I39</f>
        <v>44771</v>
      </c>
      <c r="K39" s="6">
        <v>4</v>
      </c>
      <c r="L39" s="31"/>
    </row>
    <row r="40" spans="3:12" x14ac:dyDescent="0.2">
      <c r="C40" s="74"/>
      <c r="D40" s="108" t="s">
        <v>98</v>
      </c>
      <c r="E40" s="109"/>
      <c r="F40" s="110"/>
      <c r="G40" s="76"/>
      <c r="H40" s="71"/>
      <c r="I40" s="77"/>
      <c r="J40" s="77"/>
      <c r="K40" s="71"/>
      <c r="L40" s="71"/>
    </row>
    <row r="41" spans="3:12" outlineLevel="1" x14ac:dyDescent="0.2">
      <c r="C41" s="74"/>
      <c r="D41" s="72"/>
      <c r="E41" s="106" t="s">
        <v>5</v>
      </c>
      <c r="F41" s="107"/>
      <c r="G41" s="69"/>
      <c r="H41" s="68"/>
      <c r="I41" s="70"/>
      <c r="J41" s="70"/>
      <c r="K41" s="68"/>
      <c r="L41" s="68"/>
    </row>
    <row r="42" spans="3:12" outlineLevel="1" x14ac:dyDescent="0.2">
      <c r="C42" s="74"/>
      <c r="D42" s="72"/>
      <c r="E42" s="89"/>
      <c r="F42" s="6" t="s">
        <v>6</v>
      </c>
      <c r="G42" s="36" t="s">
        <v>38</v>
      </c>
      <c r="H42" s="6" t="s">
        <v>13</v>
      </c>
      <c r="I42" s="29">
        <f ca="1">I10+49</f>
        <v>44774</v>
      </c>
      <c r="J42" s="29">
        <f ca="1">I42+4</f>
        <v>44778</v>
      </c>
      <c r="K42" s="6">
        <v>16</v>
      </c>
      <c r="L42" s="6" t="s">
        <v>87</v>
      </c>
    </row>
    <row r="43" spans="3:12" outlineLevel="1" x14ac:dyDescent="0.2">
      <c r="C43" s="74"/>
      <c r="D43" s="72"/>
      <c r="E43" s="90"/>
      <c r="F43" s="6" t="s">
        <v>19</v>
      </c>
      <c r="G43" s="36" t="s">
        <v>4</v>
      </c>
      <c r="H43" s="6" t="s">
        <v>13</v>
      </c>
      <c r="I43" s="29">
        <f ca="1">I42+3</f>
        <v>44777</v>
      </c>
      <c r="J43" s="29">
        <f ca="1">I43+1</f>
        <v>44778</v>
      </c>
      <c r="K43" s="6">
        <v>4</v>
      </c>
      <c r="L43" s="31"/>
    </row>
    <row r="44" spans="3:12" outlineLevel="1" x14ac:dyDescent="0.2">
      <c r="C44" s="74"/>
      <c r="D44" s="72"/>
      <c r="E44" s="106" t="s">
        <v>7</v>
      </c>
      <c r="F44" s="107"/>
      <c r="G44" s="69"/>
      <c r="H44" s="68"/>
      <c r="I44" s="70"/>
      <c r="J44" s="70"/>
      <c r="K44" s="68"/>
      <c r="L44" s="68"/>
    </row>
    <row r="45" spans="3:12" outlineLevel="1" x14ac:dyDescent="0.2">
      <c r="C45" s="74"/>
      <c r="D45" s="72"/>
      <c r="E45" s="89"/>
      <c r="F45" s="6" t="s">
        <v>8</v>
      </c>
      <c r="G45" s="36" t="s">
        <v>38</v>
      </c>
      <c r="H45" s="6" t="s">
        <v>13</v>
      </c>
      <c r="I45" s="29">
        <f ca="1">I10+56</f>
        <v>44781</v>
      </c>
      <c r="J45" s="29">
        <f ca="1">I45+4</f>
        <v>44785</v>
      </c>
      <c r="K45" s="6">
        <v>24</v>
      </c>
      <c r="L45" s="6" t="s">
        <v>88</v>
      </c>
    </row>
    <row r="46" spans="3:12" outlineLevel="1" x14ac:dyDescent="0.2">
      <c r="C46" s="74"/>
      <c r="D46" s="72"/>
      <c r="E46" s="90"/>
      <c r="F46" s="6" t="s">
        <v>20</v>
      </c>
      <c r="G46" s="36" t="s">
        <v>4</v>
      </c>
      <c r="H46" s="6" t="s">
        <v>13</v>
      </c>
      <c r="I46" s="29">
        <f ca="1">I45+3</f>
        <v>44784</v>
      </c>
      <c r="J46" s="29">
        <f ca="1">I46+1</f>
        <v>44785</v>
      </c>
      <c r="K46" s="6">
        <v>6</v>
      </c>
      <c r="L46" s="31"/>
    </row>
    <row r="47" spans="3:12" outlineLevel="1" x14ac:dyDescent="0.2">
      <c r="C47" s="74"/>
      <c r="D47" s="72"/>
      <c r="E47" s="106" t="s">
        <v>9</v>
      </c>
      <c r="F47" s="107"/>
      <c r="G47" s="69"/>
      <c r="H47" s="68"/>
      <c r="I47" s="70"/>
      <c r="J47" s="70"/>
      <c r="K47" s="68"/>
      <c r="L47" s="68"/>
    </row>
    <row r="48" spans="3:12" outlineLevel="1" x14ac:dyDescent="0.2">
      <c r="C48" s="74"/>
      <c r="D48" s="72"/>
      <c r="E48" s="89"/>
      <c r="F48" s="6" t="s">
        <v>15</v>
      </c>
      <c r="G48" s="36" t="s">
        <v>39</v>
      </c>
      <c r="H48" s="6" t="s">
        <v>110</v>
      </c>
      <c r="I48" s="29">
        <f ca="1">I10+63</f>
        <v>44788</v>
      </c>
      <c r="J48" s="29">
        <f ca="1">I48+4</f>
        <v>44792</v>
      </c>
      <c r="K48" s="6">
        <v>90</v>
      </c>
      <c r="L48" s="6" t="s">
        <v>95</v>
      </c>
    </row>
    <row r="49" spans="3:12" outlineLevel="1" x14ac:dyDescent="0.2">
      <c r="C49" s="74"/>
      <c r="D49" s="72"/>
      <c r="E49" s="90"/>
      <c r="F49" s="6" t="s">
        <v>73</v>
      </c>
      <c r="G49" s="36" t="s">
        <v>38</v>
      </c>
      <c r="H49" s="6" t="s">
        <v>109</v>
      </c>
      <c r="I49" s="29">
        <f ca="1">I48+3</f>
        <v>44791</v>
      </c>
      <c r="J49" s="29">
        <f ca="1">I49+1</f>
        <v>44792</v>
      </c>
      <c r="K49" s="6">
        <v>20</v>
      </c>
      <c r="L49" s="31"/>
    </row>
    <row r="50" spans="3:12" outlineLevel="1" x14ac:dyDescent="0.2">
      <c r="C50" s="74"/>
      <c r="D50" s="72"/>
      <c r="E50" s="106" t="s">
        <v>21</v>
      </c>
      <c r="F50" s="107"/>
      <c r="G50" s="69"/>
      <c r="H50" s="68"/>
      <c r="I50" s="70"/>
      <c r="J50" s="70"/>
      <c r="K50" s="68"/>
      <c r="L50" s="68"/>
    </row>
    <row r="51" spans="3:12" outlineLevel="1" x14ac:dyDescent="0.2">
      <c r="C51" s="74"/>
      <c r="D51" s="72"/>
      <c r="E51" s="89"/>
      <c r="F51" s="6" t="s">
        <v>21</v>
      </c>
      <c r="G51" s="36" t="s">
        <v>38</v>
      </c>
      <c r="H51" s="6" t="s">
        <v>13</v>
      </c>
      <c r="I51" s="29">
        <f ca="1">I10+63</f>
        <v>44788</v>
      </c>
      <c r="J51" s="29">
        <f ca="1">I51+4</f>
        <v>44792</v>
      </c>
      <c r="K51" s="6">
        <v>24</v>
      </c>
      <c r="L51" s="6" t="s">
        <v>89</v>
      </c>
    </row>
    <row r="52" spans="3:12" outlineLevel="1" x14ac:dyDescent="0.2">
      <c r="C52" s="74"/>
      <c r="D52" s="72"/>
      <c r="E52" s="90"/>
      <c r="F52" s="6" t="s">
        <v>22</v>
      </c>
      <c r="G52" s="36" t="s">
        <v>4</v>
      </c>
      <c r="H52" s="6" t="s">
        <v>13</v>
      </c>
      <c r="I52" s="29">
        <f ca="1">I51+3</f>
        <v>44791</v>
      </c>
      <c r="J52" s="29">
        <f ca="1">I52+1</f>
        <v>44792</v>
      </c>
      <c r="K52" s="6">
        <v>6</v>
      </c>
      <c r="L52" s="31"/>
    </row>
    <row r="53" spans="3:12" outlineLevel="1" x14ac:dyDescent="0.2">
      <c r="C53" s="74"/>
      <c r="D53" s="72"/>
      <c r="E53" s="106" t="s">
        <v>23</v>
      </c>
      <c r="F53" s="107"/>
      <c r="G53" s="69"/>
      <c r="H53" s="68"/>
      <c r="I53" s="70"/>
      <c r="J53" s="70"/>
      <c r="K53" s="68"/>
      <c r="L53" s="68"/>
    </row>
    <row r="54" spans="3:12" outlineLevel="1" x14ac:dyDescent="0.2">
      <c r="C54" s="74"/>
      <c r="D54" s="72"/>
      <c r="E54" s="89"/>
      <c r="F54" s="6" t="s">
        <v>74</v>
      </c>
      <c r="G54" s="36" t="s">
        <v>39</v>
      </c>
      <c r="H54" s="6" t="s">
        <v>107</v>
      </c>
      <c r="I54" s="29">
        <f ca="1">I10+70</f>
        <v>44795</v>
      </c>
      <c r="J54" s="29">
        <f ca="1">I54+4</f>
        <v>44799</v>
      </c>
      <c r="K54" s="6">
        <v>150</v>
      </c>
      <c r="L54" s="6" t="s">
        <v>90</v>
      </c>
    </row>
    <row r="55" spans="3:12" outlineLevel="1" x14ac:dyDescent="0.2">
      <c r="C55" s="74"/>
      <c r="D55" s="73"/>
      <c r="E55" s="90"/>
      <c r="F55" s="6" t="s">
        <v>24</v>
      </c>
      <c r="G55" s="36" t="s">
        <v>38</v>
      </c>
      <c r="H55" s="6" t="s">
        <v>14</v>
      </c>
      <c r="I55" s="29">
        <f ca="1">I54+4</f>
        <v>44799</v>
      </c>
      <c r="J55" s="29">
        <f ca="1">I55</f>
        <v>44799</v>
      </c>
      <c r="K55" s="6">
        <v>4</v>
      </c>
      <c r="L55" s="31"/>
    </row>
    <row r="56" spans="3:12" x14ac:dyDescent="0.2">
      <c r="C56" s="74"/>
      <c r="D56" s="108" t="s">
        <v>75</v>
      </c>
      <c r="E56" s="109"/>
      <c r="F56" s="110"/>
      <c r="G56" s="76"/>
      <c r="H56" s="71"/>
      <c r="I56" s="77"/>
      <c r="J56" s="77"/>
      <c r="K56" s="71"/>
      <c r="L56" s="71"/>
    </row>
    <row r="57" spans="3:12" outlineLevel="1" x14ac:dyDescent="0.2">
      <c r="C57" s="74"/>
      <c r="D57" s="72"/>
      <c r="E57" s="106" t="s">
        <v>21</v>
      </c>
      <c r="F57" s="107"/>
      <c r="G57" s="69"/>
      <c r="H57" s="68"/>
      <c r="I57" s="70"/>
      <c r="J57" s="70"/>
      <c r="K57" s="68"/>
      <c r="L57" s="68"/>
    </row>
    <row r="58" spans="3:12" outlineLevel="1" x14ac:dyDescent="0.2">
      <c r="C58" s="74"/>
      <c r="D58" s="72"/>
      <c r="E58" s="89"/>
      <c r="F58" s="6" t="s">
        <v>21</v>
      </c>
      <c r="G58" s="36" t="s">
        <v>38</v>
      </c>
      <c r="H58" s="6" t="s">
        <v>13</v>
      </c>
      <c r="I58" s="29">
        <f ca="1">I10+70</f>
        <v>44795</v>
      </c>
      <c r="J58" s="29">
        <f ca="1">I58+4</f>
        <v>44799</v>
      </c>
      <c r="K58" s="6">
        <v>32</v>
      </c>
      <c r="L58" s="6" t="s">
        <v>91</v>
      </c>
    </row>
    <row r="59" spans="3:12" outlineLevel="1" x14ac:dyDescent="0.2">
      <c r="C59" s="74"/>
      <c r="D59" s="72"/>
      <c r="E59" s="90"/>
      <c r="F59" s="6" t="s">
        <v>22</v>
      </c>
      <c r="G59" s="36" t="s">
        <v>4</v>
      </c>
      <c r="H59" s="6" t="s">
        <v>13</v>
      </c>
      <c r="I59" s="29">
        <f ca="1">I58+3</f>
        <v>44798</v>
      </c>
      <c r="J59" s="29">
        <f ca="1">I59+1</f>
        <v>44799</v>
      </c>
      <c r="K59" s="6">
        <v>6</v>
      </c>
      <c r="L59" s="31"/>
    </row>
    <row r="60" spans="3:12" outlineLevel="1" x14ac:dyDescent="0.2">
      <c r="C60" s="74"/>
      <c r="D60" s="72"/>
      <c r="E60" s="106" t="s">
        <v>23</v>
      </c>
      <c r="F60" s="107"/>
      <c r="G60" s="69"/>
      <c r="H60" s="68"/>
      <c r="I60" s="70"/>
      <c r="J60" s="70"/>
      <c r="K60" s="68"/>
      <c r="L60" s="68"/>
    </row>
    <row r="61" spans="3:12" outlineLevel="1" x14ac:dyDescent="0.2">
      <c r="C61" s="74"/>
      <c r="D61" s="72"/>
      <c r="E61" s="89"/>
      <c r="F61" s="6" t="s">
        <v>74</v>
      </c>
      <c r="G61" s="36" t="s">
        <v>39</v>
      </c>
      <c r="H61" s="6" t="s">
        <v>107</v>
      </c>
      <c r="I61" s="29">
        <f ca="1">I10+77</f>
        <v>44802</v>
      </c>
      <c r="J61" s="29">
        <f ca="1">I61+4</f>
        <v>44806</v>
      </c>
      <c r="K61" s="6">
        <v>280</v>
      </c>
      <c r="L61" s="6" t="s">
        <v>92</v>
      </c>
    </row>
    <row r="62" spans="3:12" outlineLevel="1" x14ac:dyDescent="0.2">
      <c r="C62" s="74"/>
      <c r="D62" s="73"/>
      <c r="E62" s="90"/>
      <c r="F62" s="6" t="s">
        <v>24</v>
      </c>
      <c r="G62" s="36" t="s">
        <v>38</v>
      </c>
      <c r="H62" s="6" t="s">
        <v>14</v>
      </c>
      <c r="I62" s="29">
        <f ca="1">I61+7</f>
        <v>44809</v>
      </c>
      <c r="J62" s="29">
        <f ca="1">I62</f>
        <v>44809</v>
      </c>
      <c r="K62" s="6">
        <v>8</v>
      </c>
      <c r="L62" s="31"/>
    </row>
    <row r="63" spans="3:12" x14ac:dyDescent="0.2">
      <c r="C63" s="84" t="s">
        <v>10</v>
      </c>
      <c r="D63" s="85"/>
      <c r="E63" s="85"/>
      <c r="F63" s="86"/>
      <c r="G63" s="87"/>
      <c r="H63" s="67"/>
      <c r="I63" s="88"/>
      <c r="J63" s="88"/>
      <c r="K63" s="67"/>
      <c r="L63" s="67"/>
    </row>
    <row r="64" spans="3:12" outlineLevel="1" x14ac:dyDescent="0.2">
      <c r="C64" s="74"/>
      <c r="D64" s="103" t="s">
        <v>11</v>
      </c>
      <c r="E64" s="104"/>
      <c r="F64" s="105"/>
      <c r="G64" s="36" t="s">
        <v>4</v>
      </c>
      <c r="H64" s="6" t="s">
        <v>13</v>
      </c>
      <c r="I64" s="30"/>
      <c r="J64" s="30"/>
      <c r="K64" s="6">
        <v>24</v>
      </c>
      <c r="L64" s="6" t="s">
        <v>17</v>
      </c>
    </row>
    <row r="65" spans="3:12" outlineLevel="1" x14ac:dyDescent="0.2">
      <c r="C65" s="74"/>
      <c r="D65" s="103" t="s">
        <v>78</v>
      </c>
      <c r="E65" s="104"/>
      <c r="F65" s="105"/>
      <c r="G65" s="36" t="s">
        <v>4</v>
      </c>
      <c r="H65" s="6" t="s">
        <v>4</v>
      </c>
      <c r="I65" s="30"/>
      <c r="J65" s="30"/>
      <c r="K65" s="6">
        <v>24</v>
      </c>
      <c r="L65" s="6" t="s">
        <v>99</v>
      </c>
    </row>
    <row r="66" spans="3:12" outlineLevel="1" x14ac:dyDescent="0.2">
      <c r="C66" s="74"/>
      <c r="D66" s="103" t="s">
        <v>12</v>
      </c>
      <c r="E66" s="104"/>
      <c r="F66" s="105"/>
      <c r="G66" s="36" t="s">
        <v>4</v>
      </c>
      <c r="H66" s="6" t="s">
        <v>13</v>
      </c>
      <c r="I66" s="30"/>
      <c r="J66" s="30"/>
      <c r="K66" s="6">
        <v>24</v>
      </c>
      <c r="L66" s="6" t="s">
        <v>100</v>
      </c>
    </row>
    <row r="67" spans="3:12" outlineLevel="1" x14ac:dyDescent="0.2">
      <c r="C67" s="75"/>
      <c r="D67" s="103" t="s">
        <v>76</v>
      </c>
      <c r="E67" s="104"/>
      <c r="F67" s="105"/>
      <c r="G67" s="36" t="s">
        <v>38</v>
      </c>
      <c r="H67" s="6" t="s">
        <v>77</v>
      </c>
      <c r="I67" s="30"/>
      <c r="J67" s="30"/>
      <c r="K67" s="6">
        <v>32</v>
      </c>
      <c r="L67" s="6" t="s">
        <v>101</v>
      </c>
    </row>
    <row r="68" spans="3:12" x14ac:dyDescent="0.2">
      <c r="C68" s="22"/>
      <c r="D68" s="22"/>
      <c r="E68" s="22"/>
      <c r="F68" s="22"/>
      <c r="G68" s="22"/>
      <c r="H68" s="22"/>
      <c r="I68" s="22"/>
      <c r="J68" s="22"/>
    </row>
    <row r="69" spans="3:12" x14ac:dyDescent="0.2">
      <c r="C69" s="32"/>
      <c r="D69" s="32"/>
      <c r="E69" s="32"/>
      <c r="F69" s="32"/>
      <c r="G69" s="32"/>
      <c r="H69" s="32"/>
      <c r="I69" s="32"/>
      <c r="J69" s="32"/>
    </row>
  </sheetData>
  <mergeCells count="26">
    <mergeCell ref="E18:F18"/>
    <mergeCell ref="C7:F7"/>
    <mergeCell ref="D8:F8"/>
    <mergeCell ref="E9:F9"/>
    <mergeCell ref="E12:F12"/>
    <mergeCell ref="E15:F15"/>
    <mergeCell ref="E21:F21"/>
    <mergeCell ref="E34:F34"/>
    <mergeCell ref="E37:F37"/>
    <mergeCell ref="D40:F40"/>
    <mergeCell ref="D24:F24"/>
    <mergeCell ref="E25:F25"/>
    <mergeCell ref="E28:F28"/>
    <mergeCell ref="E31:F31"/>
    <mergeCell ref="E47:F47"/>
    <mergeCell ref="D65:F65"/>
    <mergeCell ref="E50:F50"/>
    <mergeCell ref="E44:F44"/>
    <mergeCell ref="E41:F41"/>
    <mergeCell ref="D67:F67"/>
    <mergeCell ref="E53:F53"/>
    <mergeCell ref="D56:F56"/>
    <mergeCell ref="E57:F57"/>
    <mergeCell ref="E60:F60"/>
    <mergeCell ref="D64:F64"/>
    <mergeCell ref="D66:F66"/>
  </mergeCells>
  <phoneticPr fontId="9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showGridLines="0" zoomScaleNormal="100" workbookViewId="0"/>
  </sheetViews>
  <sheetFormatPr defaultColWidth="9" defaultRowHeight="17.399999999999999" x14ac:dyDescent="0.2"/>
  <cols>
    <col min="1" max="1" width="1.88671875" style="45" customWidth="1"/>
    <col min="2" max="2" width="3.21875" style="45" customWidth="1"/>
    <col min="3" max="3" width="6.44140625" style="45" bestFit="1" customWidth="1"/>
    <col min="4" max="4" width="11.6640625" style="45" customWidth="1"/>
    <col min="5" max="5" width="12.77734375" style="45" customWidth="1"/>
    <col min="6" max="6" width="19.44140625" style="45" bestFit="1" customWidth="1"/>
    <col min="7" max="7" width="11.21875" style="45" bestFit="1" customWidth="1"/>
    <col min="8" max="8" width="29.88671875" style="45" bestFit="1" customWidth="1"/>
    <col min="9" max="10" width="10" style="45" bestFit="1" customWidth="1"/>
    <col min="11" max="11" width="9.21875" style="45" bestFit="1" customWidth="1"/>
    <col min="12" max="12" width="25.109375" style="45" bestFit="1" customWidth="1"/>
    <col min="13" max="16384" width="9" style="45"/>
  </cols>
  <sheetData>
    <row r="2" spans="2:12" ht="21.6" x14ac:dyDescent="0.2">
      <c r="B2" s="43" t="s">
        <v>72</v>
      </c>
    </row>
    <row r="3" spans="2:12" x14ac:dyDescent="0.2">
      <c r="C3" s="45" t="s">
        <v>105</v>
      </c>
    </row>
    <row r="4" spans="2:12" x14ac:dyDescent="0.2">
      <c r="C4" s="45" t="s">
        <v>71</v>
      </c>
    </row>
    <row r="6" spans="2:12" x14ac:dyDescent="0.2">
      <c r="C6" s="114" t="s">
        <v>18</v>
      </c>
      <c r="D6" s="115"/>
      <c r="E6" s="115"/>
      <c r="F6" s="116"/>
      <c r="G6" s="78" t="s">
        <v>59</v>
      </c>
      <c r="H6" s="79" t="s">
        <v>0</v>
      </c>
      <c r="I6" s="79" t="s">
        <v>1</v>
      </c>
      <c r="J6" s="79" t="s">
        <v>2</v>
      </c>
      <c r="K6" s="79" t="s">
        <v>3</v>
      </c>
      <c r="L6" s="79" t="s">
        <v>60</v>
      </c>
    </row>
    <row r="7" spans="2:12" x14ac:dyDescent="0.2">
      <c r="C7" s="119" t="s">
        <v>16</v>
      </c>
      <c r="D7" s="122" t="s">
        <v>96</v>
      </c>
      <c r="E7" s="117" t="s">
        <v>5</v>
      </c>
      <c r="F7" s="46" t="s">
        <v>6</v>
      </c>
      <c r="G7" s="46" t="s">
        <v>38</v>
      </c>
      <c r="H7" s="46" t="s">
        <v>13</v>
      </c>
      <c r="I7" s="47">
        <f ca="1">プロジェクト概要!D4</f>
        <v>44725</v>
      </c>
      <c r="J7" s="47">
        <f ca="1">I7+4</f>
        <v>44729</v>
      </c>
      <c r="K7" s="46">
        <v>16</v>
      </c>
      <c r="L7" s="46" t="s">
        <v>79</v>
      </c>
    </row>
    <row r="8" spans="2:12" x14ac:dyDescent="0.2">
      <c r="C8" s="120"/>
      <c r="D8" s="123"/>
      <c r="E8" s="118"/>
      <c r="F8" s="46" t="s">
        <v>19</v>
      </c>
      <c r="G8" s="46" t="s">
        <v>4</v>
      </c>
      <c r="H8" s="46" t="s">
        <v>13</v>
      </c>
      <c r="I8" s="47">
        <f ca="1">I7+3</f>
        <v>44728</v>
      </c>
      <c r="J8" s="47">
        <f ca="1">I8+1</f>
        <v>44729</v>
      </c>
      <c r="K8" s="46">
        <v>4</v>
      </c>
      <c r="L8" s="48"/>
    </row>
    <row r="9" spans="2:12" x14ac:dyDescent="0.2">
      <c r="C9" s="120"/>
      <c r="D9" s="123"/>
      <c r="E9" s="117" t="s">
        <v>7</v>
      </c>
      <c r="F9" s="46" t="s">
        <v>8</v>
      </c>
      <c r="G9" s="46" t="s">
        <v>38</v>
      </c>
      <c r="H9" s="46" t="s">
        <v>13</v>
      </c>
      <c r="I9" s="47">
        <f ca="1">I7+7</f>
        <v>44732</v>
      </c>
      <c r="J9" s="47">
        <f ca="1">I9+4</f>
        <v>44736</v>
      </c>
      <c r="K9" s="46">
        <v>24</v>
      </c>
      <c r="L9" s="46" t="s">
        <v>80</v>
      </c>
    </row>
    <row r="10" spans="2:12" x14ac:dyDescent="0.2">
      <c r="C10" s="120"/>
      <c r="D10" s="123"/>
      <c r="E10" s="118"/>
      <c r="F10" s="46" t="s">
        <v>20</v>
      </c>
      <c r="G10" s="46" t="s">
        <v>4</v>
      </c>
      <c r="H10" s="46" t="s">
        <v>13</v>
      </c>
      <c r="I10" s="47">
        <f ca="1">I9+3</f>
        <v>44735</v>
      </c>
      <c r="J10" s="47">
        <f ca="1">I10+1</f>
        <v>44736</v>
      </c>
      <c r="K10" s="46">
        <v>6</v>
      </c>
      <c r="L10" s="48"/>
    </row>
    <row r="11" spans="2:12" x14ac:dyDescent="0.2">
      <c r="C11" s="120"/>
      <c r="D11" s="123"/>
      <c r="E11" s="117" t="s">
        <v>9</v>
      </c>
      <c r="F11" s="46" t="s">
        <v>15</v>
      </c>
      <c r="G11" s="46" t="s">
        <v>39</v>
      </c>
      <c r="H11" s="46" t="s">
        <v>108</v>
      </c>
      <c r="I11" s="47">
        <f ca="1">I7+14</f>
        <v>44739</v>
      </c>
      <c r="J11" s="47">
        <f ca="1">I11+4</f>
        <v>44743</v>
      </c>
      <c r="K11" s="46">
        <v>90</v>
      </c>
      <c r="L11" s="46" t="s">
        <v>93</v>
      </c>
    </row>
    <row r="12" spans="2:12" x14ac:dyDescent="0.2">
      <c r="C12" s="120"/>
      <c r="D12" s="123"/>
      <c r="E12" s="118"/>
      <c r="F12" s="46" t="s">
        <v>73</v>
      </c>
      <c r="G12" s="46" t="s">
        <v>38</v>
      </c>
      <c r="H12" s="46" t="s">
        <v>109</v>
      </c>
      <c r="I12" s="47">
        <f ca="1">I11+3</f>
        <v>44742</v>
      </c>
      <c r="J12" s="47">
        <f ca="1">I12+1</f>
        <v>44743</v>
      </c>
      <c r="K12" s="46">
        <v>20</v>
      </c>
      <c r="L12" s="48"/>
    </row>
    <row r="13" spans="2:12" x14ac:dyDescent="0.2">
      <c r="C13" s="120"/>
      <c r="D13" s="123"/>
      <c r="E13" s="117" t="s">
        <v>21</v>
      </c>
      <c r="F13" s="46" t="s">
        <v>21</v>
      </c>
      <c r="G13" s="46" t="s">
        <v>38</v>
      </c>
      <c r="H13" s="46" t="s">
        <v>13</v>
      </c>
      <c r="I13" s="47">
        <f ca="1">I7+14</f>
        <v>44739</v>
      </c>
      <c r="J13" s="47">
        <f ca="1">I13+4</f>
        <v>44743</v>
      </c>
      <c r="K13" s="46">
        <v>24</v>
      </c>
      <c r="L13" s="46" t="s">
        <v>81</v>
      </c>
    </row>
    <row r="14" spans="2:12" x14ac:dyDescent="0.2">
      <c r="C14" s="120"/>
      <c r="D14" s="123"/>
      <c r="E14" s="118"/>
      <c r="F14" s="46" t="s">
        <v>22</v>
      </c>
      <c r="G14" s="46" t="s">
        <v>4</v>
      </c>
      <c r="H14" s="46" t="s">
        <v>13</v>
      </c>
      <c r="I14" s="47">
        <f ca="1">I13+3</f>
        <v>44742</v>
      </c>
      <c r="J14" s="47">
        <f ca="1">I14+1</f>
        <v>44743</v>
      </c>
      <c r="K14" s="46">
        <v>6</v>
      </c>
      <c r="L14" s="48"/>
    </row>
    <row r="15" spans="2:12" x14ac:dyDescent="0.2">
      <c r="C15" s="120"/>
      <c r="D15" s="123"/>
      <c r="E15" s="117" t="s">
        <v>23</v>
      </c>
      <c r="F15" s="46" t="s">
        <v>74</v>
      </c>
      <c r="G15" s="46" t="s">
        <v>39</v>
      </c>
      <c r="H15" s="46" t="s">
        <v>106</v>
      </c>
      <c r="I15" s="47">
        <f ca="1">I7+21</f>
        <v>44746</v>
      </c>
      <c r="J15" s="47">
        <f ca="1">I15+4</f>
        <v>44750</v>
      </c>
      <c r="K15" s="46">
        <v>150</v>
      </c>
      <c r="L15" s="46" t="s">
        <v>82</v>
      </c>
    </row>
    <row r="16" spans="2:12" x14ac:dyDescent="0.2">
      <c r="C16" s="120"/>
      <c r="D16" s="124"/>
      <c r="E16" s="118"/>
      <c r="F16" s="46" t="s">
        <v>24</v>
      </c>
      <c r="G16" s="46" t="s">
        <v>38</v>
      </c>
      <c r="H16" s="46" t="s">
        <v>14</v>
      </c>
      <c r="I16" s="47">
        <f ca="1">I15+4</f>
        <v>44750</v>
      </c>
      <c r="J16" s="47">
        <f ca="1">I16</f>
        <v>44750</v>
      </c>
      <c r="K16" s="46">
        <v>4</v>
      </c>
      <c r="L16" s="48"/>
    </row>
    <row r="17" spans="3:12" x14ac:dyDescent="0.2">
      <c r="C17" s="120"/>
      <c r="D17" s="122" t="s">
        <v>97</v>
      </c>
      <c r="E17" s="117" t="s">
        <v>5</v>
      </c>
      <c r="F17" s="46" t="s">
        <v>6</v>
      </c>
      <c r="G17" s="46" t="s">
        <v>38</v>
      </c>
      <c r="H17" s="46" t="s">
        <v>13</v>
      </c>
      <c r="I17" s="47">
        <f ca="1">I7+21</f>
        <v>44746</v>
      </c>
      <c r="J17" s="47">
        <f ca="1">I17+4</f>
        <v>44750</v>
      </c>
      <c r="K17" s="46">
        <v>16</v>
      </c>
      <c r="L17" s="46" t="s">
        <v>83</v>
      </c>
    </row>
    <row r="18" spans="3:12" x14ac:dyDescent="0.2">
      <c r="C18" s="120"/>
      <c r="D18" s="123"/>
      <c r="E18" s="118"/>
      <c r="F18" s="46" t="s">
        <v>19</v>
      </c>
      <c r="G18" s="46" t="s">
        <v>4</v>
      </c>
      <c r="H18" s="46" t="s">
        <v>13</v>
      </c>
      <c r="I18" s="47">
        <f ca="1">I17+3</f>
        <v>44749</v>
      </c>
      <c r="J18" s="47">
        <f ca="1">I18+1</f>
        <v>44750</v>
      </c>
      <c r="K18" s="46">
        <v>4</v>
      </c>
      <c r="L18" s="48"/>
    </row>
    <row r="19" spans="3:12" x14ac:dyDescent="0.2">
      <c r="C19" s="120"/>
      <c r="D19" s="123"/>
      <c r="E19" s="117" t="s">
        <v>7</v>
      </c>
      <c r="F19" s="46" t="s">
        <v>8</v>
      </c>
      <c r="G19" s="46" t="s">
        <v>38</v>
      </c>
      <c r="H19" s="46" t="s">
        <v>13</v>
      </c>
      <c r="I19" s="47">
        <f ca="1">I7+28</f>
        <v>44753</v>
      </c>
      <c r="J19" s="47">
        <f ca="1">I19+4</f>
        <v>44757</v>
      </c>
      <c r="K19" s="46">
        <v>24</v>
      </c>
      <c r="L19" s="46" t="s">
        <v>84</v>
      </c>
    </row>
    <row r="20" spans="3:12" x14ac:dyDescent="0.2">
      <c r="C20" s="120"/>
      <c r="D20" s="123"/>
      <c r="E20" s="118"/>
      <c r="F20" s="46" t="s">
        <v>20</v>
      </c>
      <c r="G20" s="46" t="s">
        <v>4</v>
      </c>
      <c r="H20" s="46" t="s">
        <v>13</v>
      </c>
      <c r="I20" s="47">
        <f ca="1">I19+3</f>
        <v>44756</v>
      </c>
      <c r="J20" s="47">
        <f ca="1">I20+1</f>
        <v>44757</v>
      </c>
      <c r="K20" s="46">
        <v>6</v>
      </c>
      <c r="L20" s="48"/>
    </row>
    <row r="21" spans="3:12" x14ac:dyDescent="0.2">
      <c r="C21" s="120"/>
      <c r="D21" s="123"/>
      <c r="E21" s="117" t="s">
        <v>9</v>
      </c>
      <c r="F21" s="46" t="s">
        <v>15</v>
      </c>
      <c r="G21" s="46" t="s">
        <v>39</v>
      </c>
      <c r="H21" s="46" t="s">
        <v>110</v>
      </c>
      <c r="I21" s="47">
        <f ca="1">I7+35</f>
        <v>44760</v>
      </c>
      <c r="J21" s="47">
        <f ca="1">I21+4</f>
        <v>44764</v>
      </c>
      <c r="K21" s="46">
        <v>90</v>
      </c>
      <c r="L21" s="46" t="s">
        <v>94</v>
      </c>
    </row>
    <row r="22" spans="3:12" x14ac:dyDescent="0.2">
      <c r="C22" s="120"/>
      <c r="D22" s="123"/>
      <c r="E22" s="118"/>
      <c r="F22" s="46" t="s">
        <v>73</v>
      </c>
      <c r="G22" s="46" t="s">
        <v>38</v>
      </c>
      <c r="H22" s="46" t="s">
        <v>109</v>
      </c>
      <c r="I22" s="47">
        <f ca="1">I21+3</f>
        <v>44763</v>
      </c>
      <c r="J22" s="47">
        <f ca="1">I22+1</f>
        <v>44764</v>
      </c>
      <c r="K22" s="46">
        <v>20</v>
      </c>
      <c r="L22" s="48"/>
    </row>
    <row r="23" spans="3:12" x14ac:dyDescent="0.2">
      <c r="C23" s="120"/>
      <c r="D23" s="123"/>
      <c r="E23" s="117" t="s">
        <v>21</v>
      </c>
      <c r="F23" s="46" t="s">
        <v>21</v>
      </c>
      <c r="G23" s="46" t="s">
        <v>38</v>
      </c>
      <c r="H23" s="46" t="s">
        <v>13</v>
      </c>
      <c r="I23" s="47">
        <f ca="1">I7+35</f>
        <v>44760</v>
      </c>
      <c r="J23" s="47">
        <f ca="1">I23+4</f>
        <v>44764</v>
      </c>
      <c r="K23" s="46">
        <v>24</v>
      </c>
      <c r="L23" s="46" t="s">
        <v>85</v>
      </c>
    </row>
    <row r="24" spans="3:12" x14ac:dyDescent="0.2">
      <c r="C24" s="120"/>
      <c r="D24" s="123"/>
      <c r="E24" s="118"/>
      <c r="F24" s="46" t="s">
        <v>22</v>
      </c>
      <c r="G24" s="46" t="s">
        <v>4</v>
      </c>
      <c r="H24" s="46" t="s">
        <v>13</v>
      </c>
      <c r="I24" s="47">
        <f ca="1">I23+3</f>
        <v>44763</v>
      </c>
      <c r="J24" s="47">
        <f ca="1">I24+1</f>
        <v>44764</v>
      </c>
      <c r="K24" s="46">
        <v>6</v>
      </c>
      <c r="L24" s="48"/>
    </row>
    <row r="25" spans="3:12" x14ac:dyDescent="0.2">
      <c r="C25" s="120"/>
      <c r="D25" s="123"/>
      <c r="E25" s="117" t="s">
        <v>23</v>
      </c>
      <c r="F25" s="46" t="s">
        <v>74</v>
      </c>
      <c r="G25" s="46" t="s">
        <v>39</v>
      </c>
      <c r="H25" s="46" t="s">
        <v>107</v>
      </c>
      <c r="I25" s="47">
        <f ca="1">I7+42</f>
        <v>44767</v>
      </c>
      <c r="J25" s="47">
        <f ca="1">I25+4</f>
        <v>44771</v>
      </c>
      <c r="K25" s="46">
        <v>150</v>
      </c>
      <c r="L25" s="46" t="s">
        <v>86</v>
      </c>
    </row>
    <row r="26" spans="3:12" x14ac:dyDescent="0.2">
      <c r="C26" s="120"/>
      <c r="D26" s="124"/>
      <c r="E26" s="118"/>
      <c r="F26" s="46" t="s">
        <v>24</v>
      </c>
      <c r="G26" s="46" t="s">
        <v>38</v>
      </c>
      <c r="H26" s="46" t="s">
        <v>14</v>
      </c>
      <c r="I26" s="47">
        <f ca="1">I25+4</f>
        <v>44771</v>
      </c>
      <c r="J26" s="47">
        <f ca="1">I26</f>
        <v>44771</v>
      </c>
      <c r="K26" s="46">
        <v>4</v>
      </c>
      <c r="L26" s="48"/>
    </row>
    <row r="27" spans="3:12" x14ac:dyDescent="0.2">
      <c r="C27" s="120"/>
      <c r="D27" s="122" t="s">
        <v>98</v>
      </c>
      <c r="E27" s="117" t="s">
        <v>5</v>
      </c>
      <c r="F27" s="46" t="s">
        <v>6</v>
      </c>
      <c r="G27" s="46" t="s">
        <v>38</v>
      </c>
      <c r="H27" s="46" t="s">
        <v>13</v>
      </c>
      <c r="I27" s="47">
        <f ca="1">I7+49</f>
        <v>44774</v>
      </c>
      <c r="J27" s="47">
        <f ca="1">I27+4</f>
        <v>44778</v>
      </c>
      <c r="K27" s="46">
        <v>16</v>
      </c>
      <c r="L27" s="46" t="s">
        <v>87</v>
      </c>
    </row>
    <row r="28" spans="3:12" x14ac:dyDescent="0.2">
      <c r="C28" s="120"/>
      <c r="D28" s="123"/>
      <c r="E28" s="118"/>
      <c r="F28" s="46" t="s">
        <v>19</v>
      </c>
      <c r="G28" s="46" t="s">
        <v>4</v>
      </c>
      <c r="H28" s="46" t="s">
        <v>13</v>
      </c>
      <c r="I28" s="47">
        <f ca="1">I27+3</f>
        <v>44777</v>
      </c>
      <c r="J28" s="47">
        <f ca="1">I28+1</f>
        <v>44778</v>
      </c>
      <c r="K28" s="46">
        <v>4</v>
      </c>
      <c r="L28" s="48"/>
    </row>
    <row r="29" spans="3:12" x14ac:dyDescent="0.2">
      <c r="C29" s="120"/>
      <c r="D29" s="123"/>
      <c r="E29" s="117" t="s">
        <v>7</v>
      </c>
      <c r="F29" s="46" t="s">
        <v>8</v>
      </c>
      <c r="G29" s="46" t="s">
        <v>38</v>
      </c>
      <c r="H29" s="46" t="s">
        <v>13</v>
      </c>
      <c r="I29" s="47">
        <f ca="1">I7+56</f>
        <v>44781</v>
      </c>
      <c r="J29" s="47">
        <f ca="1">I29+4</f>
        <v>44785</v>
      </c>
      <c r="K29" s="46">
        <v>24</v>
      </c>
      <c r="L29" s="46" t="s">
        <v>88</v>
      </c>
    </row>
    <row r="30" spans="3:12" x14ac:dyDescent="0.2">
      <c r="C30" s="120"/>
      <c r="D30" s="123"/>
      <c r="E30" s="118"/>
      <c r="F30" s="46" t="s">
        <v>20</v>
      </c>
      <c r="G30" s="46" t="s">
        <v>4</v>
      </c>
      <c r="H30" s="46" t="s">
        <v>13</v>
      </c>
      <c r="I30" s="47">
        <f ca="1">I29+3</f>
        <v>44784</v>
      </c>
      <c r="J30" s="47">
        <f ca="1">I30+1</f>
        <v>44785</v>
      </c>
      <c r="K30" s="46">
        <v>6</v>
      </c>
      <c r="L30" s="48"/>
    </row>
    <row r="31" spans="3:12" x14ac:dyDescent="0.2">
      <c r="C31" s="120"/>
      <c r="D31" s="123"/>
      <c r="E31" s="117" t="s">
        <v>9</v>
      </c>
      <c r="F31" s="46" t="s">
        <v>15</v>
      </c>
      <c r="G31" s="46" t="s">
        <v>39</v>
      </c>
      <c r="H31" s="46" t="s">
        <v>110</v>
      </c>
      <c r="I31" s="47">
        <f ca="1">I7+63</f>
        <v>44788</v>
      </c>
      <c r="J31" s="47">
        <f ca="1">I31+4</f>
        <v>44792</v>
      </c>
      <c r="K31" s="46">
        <v>90</v>
      </c>
      <c r="L31" s="46" t="s">
        <v>95</v>
      </c>
    </row>
    <row r="32" spans="3:12" x14ac:dyDescent="0.2">
      <c r="C32" s="120"/>
      <c r="D32" s="123"/>
      <c r="E32" s="118"/>
      <c r="F32" s="46" t="s">
        <v>73</v>
      </c>
      <c r="G32" s="46" t="s">
        <v>38</v>
      </c>
      <c r="H32" s="46" t="s">
        <v>109</v>
      </c>
      <c r="I32" s="47">
        <f ca="1">I31+3</f>
        <v>44791</v>
      </c>
      <c r="J32" s="47">
        <f ca="1">I32+1</f>
        <v>44792</v>
      </c>
      <c r="K32" s="46">
        <v>20</v>
      </c>
      <c r="L32" s="48"/>
    </row>
    <row r="33" spans="3:12" x14ac:dyDescent="0.2">
      <c r="C33" s="120"/>
      <c r="D33" s="123"/>
      <c r="E33" s="117" t="s">
        <v>21</v>
      </c>
      <c r="F33" s="46" t="s">
        <v>21</v>
      </c>
      <c r="G33" s="46" t="s">
        <v>38</v>
      </c>
      <c r="H33" s="46" t="s">
        <v>13</v>
      </c>
      <c r="I33" s="47">
        <f ca="1">I7+63</f>
        <v>44788</v>
      </c>
      <c r="J33" s="47">
        <f ca="1">I33+4</f>
        <v>44792</v>
      </c>
      <c r="K33" s="46">
        <v>24</v>
      </c>
      <c r="L33" s="46" t="s">
        <v>89</v>
      </c>
    </row>
    <row r="34" spans="3:12" x14ac:dyDescent="0.2">
      <c r="C34" s="120"/>
      <c r="D34" s="123"/>
      <c r="E34" s="118"/>
      <c r="F34" s="46" t="s">
        <v>22</v>
      </c>
      <c r="G34" s="46" t="s">
        <v>4</v>
      </c>
      <c r="H34" s="46" t="s">
        <v>13</v>
      </c>
      <c r="I34" s="47">
        <f ca="1">I33+3</f>
        <v>44791</v>
      </c>
      <c r="J34" s="47">
        <f ca="1">I34+1</f>
        <v>44792</v>
      </c>
      <c r="K34" s="46">
        <v>6</v>
      </c>
      <c r="L34" s="48"/>
    </row>
    <row r="35" spans="3:12" x14ac:dyDescent="0.2">
      <c r="C35" s="120"/>
      <c r="D35" s="123"/>
      <c r="E35" s="117" t="s">
        <v>23</v>
      </c>
      <c r="F35" s="46" t="s">
        <v>74</v>
      </c>
      <c r="G35" s="46" t="s">
        <v>39</v>
      </c>
      <c r="H35" s="46" t="s">
        <v>107</v>
      </c>
      <c r="I35" s="47">
        <f ca="1">I7+70</f>
        <v>44795</v>
      </c>
      <c r="J35" s="47">
        <f ca="1">I35+4</f>
        <v>44799</v>
      </c>
      <c r="K35" s="46">
        <v>150</v>
      </c>
      <c r="L35" s="46" t="s">
        <v>90</v>
      </c>
    </row>
    <row r="36" spans="3:12" x14ac:dyDescent="0.2">
      <c r="C36" s="120"/>
      <c r="D36" s="124"/>
      <c r="E36" s="118"/>
      <c r="F36" s="46" t="s">
        <v>24</v>
      </c>
      <c r="G36" s="46" t="s">
        <v>38</v>
      </c>
      <c r="H36" s="46" t="s">
        <v>14</v>
      </c>
      <c r="I36" s="47">
        <f ca="1">I35+4</f>
        <v>44799</v>
      </c>
      <c r="J36" s="47">
        <f ca="1">I36</f>
        <v>44799</v>
      </c>
      <c r="K36" s="46">
        <v>4</v>
      </c>
      <c r="L36" s="48"/>
    </row>
    <row r="37" spans="3:12" x14ac:dyDescent="0.2">
      <c r="C37" s="120"/>
      <c r="D37" s="122" t="s">
        <v>75</v>
      </c>
      <c r="E37" s="117" t="s">
        <v>21</v>
      </c>
      <c r="F37" s="46" t="s">
        <v>21</v>
      </c>
      <c r="G37" s="46" t="s">
        <v>38</v>
      </c>
      <c r="H37" s="46" t="s">
        <v>13</v>
      </c>
      <c r="I37" s="47">
        <f ca="1">I7+70</f>
        <v>44795</v>
      </c>
      <c r="J37" s="47">
        <f ca="1">I37+4</f>
        <v>44799</v>
      </c>
      <c r="K37" s="46">
        <v>32</v>
      </c>
      <c r="L37" s="46" t="s">
        <v>91</v>
      </c>
    </row>
    <row r="38" spans="3:12" x14ac:dyDescent="0.2">
      <c r="C38" s="120"/>
      <c r="D38" s="123"/>
      <c r="E38" s="118"/>
      <c r="F38" s="46" t="s">
        <v>22</v>
      </c>
      <c r="G38" s="46" t="s">
        <v>4</v>
      </c>
      <c r="H38" s="46" t="s">
        <v>13</v>
      </c>
      <c r="I38" s="47">
        <f ca="1">I37+3</f>
        <v>44798</v>
      </c>
      <c r="J38" s="47">
        <f ca="1">I38+1</f>
        <v>44799</v>
      </c>
      <c r="K38" s="46">
        <v>6</v>
      </c>
      <c r="L38" s="48"/>
    </row>
    <row r="39" spans="3:12" x14ac:dyDescent="0.2">
      <c r="C39" s="120"/>
      <c r="D39" s="123"/>
      <c r="E39" s="117" t="s">
        <v>23</v>
      </c>
      <c r="F39" s="46" t="s">
        <v>74</v>
      </c>
      <c r="G39" s="46" t="s">
        <v>39</v>
      </c>
      <c r="H39" s="46" t="s">
        <v>107</v>
      </c>
      <c r="I39" s="47">
        <f ca="1">I7+77</f>
        <v>44802</v>
      </c>
      <c r="J39" s="47">
        <f ca="1">I39+4</f>
        <v>44806</v>
      </c>
      <c r="K39" s="46">
        <v>280</v>
      </c>
      <c r="L39" s="46" t="s">
        <v>92</v>
      </c>
    </row>
    <row r="40" spans="3:12" x14ac:dyDescent="0.2">
      <c r="C40" s="121"/>
      <c r="D40" s="124"/>
      <c r="E40" s="118"/>
      <c r="F40" s="46" t="s">
        <v>24</v>
      </c>
      <c r="G40" s="46" t="s">
        <v>38</v>
      </c>
      <c r="H40" s="46" t="s">
        <v>14</v>
      </c>
      <c r="I40" s="47">
        <f ca="1">I39+7</f>
        <v>44809</v>
      </c>
      <c r="J40" s="47">
        <f ca="1">I40</f>
        <v>44809</v>
      </c>
      <c r="K40" s="46">
        <v>8</v>
      </c>
      <c r="L40" s="48"/>
    </row>
    <row r="41" spans="3:12" x14ac:dyDescent="0.2">
      <c r="C41" s="119" t="s">
        <v>10</v>
      </c>
      <c r="D41" s="125" t="s">
        <v>11</v>
      </c>
      <c r="E41" s="126"/>
      <c r="F41" s="127"/>
      <c r="G41" s="46" t="s">
        <v>4</v>
      </c>
      <c r="H41" s="46" t="s">
        <v>13</v>
      </c>
      <c r="I41" s="49"/>
      <c r="J41" s="49"/>
      <c r="K41" s="46">
        <v>24</v>
      </c>
      <c r="L41" s="46" t="s">
        <v>17</v>
      </c>
    </row>
    <row r="42" spans="3:12" x14ac:dyDescent="0.2">
      <c r="C42" s="120"/>
      <c r="D42" s="125" t="s">
        <v>78</v>
      </c>
      <c r="E42" s="126"/>
      <c r="F42" s="127"/>
      <c r="G42" s="46" t="s">
        <v>4</v>
      </c>
      <c r="H42" s="46" t="s">
        <v>4</v>
      </c>
      <c r="I42" s="49"/>
      <c r="J42" s="49"/>
      <c r="K42" s="46">
        <v>24</v>
      </c>
      <c r="L42" s="46" t="s">
        <v>99</v>
      </c>
    </row>
    <row r="43" spans="3:12" x14ac:dyDescent="0.2">
      <c r="C43" s="120"/>
      <c r="D43" s="125" t="s">
        <v>12</v>
      </c>
      <c r="E43" s="126"/>
      <c r="F43" s="127"/>
      <c r="G43" s="46" t="s">
        <v>4</v>
      </c>
      <c r="H43" s="46" t="s">
        <v>13</v>
      </c>
      <c r="I43" s="49"/>
      <c r="J43" s="49"/>
      <c r="K43" s="46">
        <v>24</v>
      </c>
      <c r="L43" s="46" t="s">
        <v>100</v>
      </c>
    </row>
    <row r="44" spans="3:12" x14ac:dyDescent="0.2">
      <c r="C44" s="121"/>
      <c r="D44" s="125" t="s">
        <v>76</v>
      </c>
      <c r="E44" s="126"/>
      <c r="F44" s="127"/>
      <c r="G44" s="46" t="s">
        <v>38</v>
      </c>
      <c r="H44" s="46" t="s">
        <v>77</v>
      </c>
      <c r="I44" s="49"/>
      <c r="J44" s="49"/>
      <c r="K44" s="46">
        <v>32</v>
      </c>
      <c r="L44" s="46" t="s">
        <v>101</v>
      </c>
    </row>
  </sheetData>
  <mergeCells count="28">
    <mergeCell ref="C41:C44"/>
    <mergeCell ref="D7:D16"/>
    <mergeCell ref="D17:D26"/>
    <mergeCell ref="D27:D36"/>
    <mergeCell ref="D37:D40"/>
    <mergeCell ref="C7:C40"/>
    <mergeCell ref="D41:F41"/>
    <mergeCell ref="D42:F42"/>
    <mergeCell ref="D43:F43"/>
    <mergeCell ref="D44:F44"/>
    <mergeCell ref="E33:E34"/>
    <mergeCell ref="E35:E36"/>
    <mergeCell ref="E37:E38"/>
    <mergeCell ref="E39:E40"/>
    <mergeCell ref="E25:E26"/>
    <mergeCell ref="E27:E28"/>
    <mergeCell ref="E29:E30"/>
    <mergeCell ref="E31:E32"/>
    <mergeCell ref="E17:E18"/>
    <mergeCell ref="E19:E20"/>
    <mergeCell ref="E21:E22"/>
    <mergeCell ref="E23:E24"/>
    <mergeCell ref="C6:F6"/>
    <mergeCell ref="E15:E16"/>
    <mergeCell ref="E13:E14"/>
    <mergeCell ref="E11:E12"/>
    <mergeCell ref="E9:E10"/>
    <mergeCell ref="E7:E8"/>
  </mergeCells>
  <phoneticPr fontId="1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表紙</vt:lpstr>
      <vt:lpstr>改訂履歴</vt:lpstr>
      <vt:lpstr>プロジェクト概要</vt:lpstr>
      <vt:lpstr>開発体制</vt:lpstr>
      <vt:lpstr>WBS1</vt:lpstr>
      <vt:lpstr>WBS2</vt:lpstr>
      <vt:lpstr>WBS3</vt:lpstr>
      <vt:lpstr>Lakewood_Outline_371eefeb245949b58587f9af4da25dd1</vt:lpstr>
      <vt:lpstr>Lakewood_Outline_3cfc3b7b45fe423d9599da7078eda550</vt:lpstr>
      <vt:lpstr>Lakewood_Outline_403c4222c84a4336bea822a40fedb5cd</vt:lpstr>
      <vt:lpstr>Lakewood_Outline_48e5cb082d664c4e905475a7351aa4e7</vt:lpstr>
      <vt:lpstr>Lakewood_Outline_4c7c1cce18ee481db4094940d8080ed9</vt:lpstr>
      <vt:lpstr>Lakewood_Outline_5fa2a2fa69ab4c2cb68e31f5b0b57255</vt:lpstr>
      <vt:lpstr>Lakewood_Outline_884dee58c8db4a86b73a5ee978472c08</vt:lpstr>
      <vt:lpstr>Lakewood_Outline_9f4578f5e3354a89b81a4965c7b558cb</vt:lpstr>
      <vt:lpstr>Lakewood_Outline_d4edae8125ae4392b981d0180807d47b</vt:lpstr>
      <vt:lpstr>Lakewood_Outline_ffe5bdb7f3444884aa2dc641f35616c6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noma</dc:creator>
  <cp:lastModifiedBy>Takuma Tsuzuki (都築 卓馬)</cp:lastModifiedBy>
  <cp:lastPrinted>2010-04-23T07:46:57Z</cp:lastPrinted>
  <dcterms:created xsi:type="dcterms:W3CDTF">2010-04-14T01:39:49Z</dcterms:created>
  <dcterms:modified xsi:type="dcterms:W3CDTF">2022-06-08T04:44:42Z</dcterms:modified>
</cp:coreProperties>
</file>