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" windowWidth="20100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<sst xmlns="http://schemas.openxmlformats.org/spreadsheetml/2006/main" count="16" uniqueCount="16">
  <si>
    <t>Env Vari</t>
  </si>
  <si>
    <t>Value</t>
  </si>
  <si>
    <t>SI</t>
  </si>
  <si>
    <t>Overall HSI</t>
  </si>
  <si>
    <t>Ammonia</t>
  </si>
  <si>
    <t>Calcium</t>
  </si>
  <si>
    <t>hardness</t>
  </si>
  <si>
    <t>conductivity</t>
  </si>
  <si>
    <t>DO</t>
  </si>
  <si>
    <t>chla</t>
  </si>
  <si>
    <t>salinity</t>
  </si>
  <si>
    <t>potassium</t>
  </si>
  <si>
    <t>current</t>
  </si>
  <si>
    <t>temp</t>
  </si>
  <si>
    <t>spawntemp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</si>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</sst>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2" sqref="E2"/>
    </sheetView>
  </sheetViews>
  <sheetFormatPr defaultRowHeight="14.4" x14ac:dyDescent="0.3"/>
  <cols>
    <col min="1" max="1" width="10.88671875" bestFit="1" customWidth="1"/>
    <col min="3" max="4" width="12" bestFit="1" customWidth="1"/>
    <col min="7" max="7" width="12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1.5</v>
      </c>
      <c r="C2">
        <f>(1 / (1 + 0.03157 * (EXP(3.2 * B2))))</f>
        <v>0.20677887823969629</v>
      </c>
      <c r="D2">
        <f>(PRODUCT(C2:C13))^(1/12)</f>
        <v>1.6574588577038067E-3</v>
      </c>
    </row>
    <row r="3" spans="1:4" x14ac:dyDescent="0.3">
      <c r="A3" t="s">
        <v>5</v>
      </c>
      <c r="B3">
        <v>30</v>
      </c>
      <c r="C3">
        <f>(1/(1+521.334*(EXP(-0.368*B3))))</f>
        <v>0.99170365349753042</v>
      </c>
    </row>
    <row r="4" spans="1:4" x14ac:dyDescent="0.3">
      <c r="A4" t="s">
        <v>6</v>
      </c>
      <c r="B4">
        <v>45</v>
      </c>
      <c r="C4">
        <f>(1 / (1 + 182.967 * ( EXP(-0.0906 * B4))))</f>
        <v>0.24373582314172654</v>
      </c>
    </row>
    <row r="5" spans="1:4" x14ac:dyDescent="0.3">
      <c r="A5" t="s">
        <v>7</v>
      </c>
      <c r="B5">
        <v>60</v>
      </c>
      <c r="C5">
        <f>(1 / (1 + 158.89 * ( EXP(-0.097 * B5))))</f>
        <v>0.67956814029867885</v>
      </c>
    </row>
    <row r="6" spans="1:4" x14ac:dyDescent="0.3">
      <c r="A6" t="s">
        <v>8</v>
      </c>
      <c r="B6">
        <v>12</v>
      </c>
      <c r="C6">
        <f>(1 / (1 + 6858 * ( EXP(-1.472 * B6))))</f>
        <v>0.9998538643142435</v>
      </c>
    </row>
    <row r="7" spans="1:4" x14ac:dyDescent="0.3">
      <c r="A7" t="s">
        <v>9</v>
      </c>
      <c r="B7">
        <v>6</v>
      </c>
      <c r="C7">
        <f>(1 / (1 + 19.6754 * ( EXP(-0.69954 *B7))))</f>
        <v>0.77168864604538001</v>
      </c>
    </row>
    <row r="8" spans="1:4" x14ac:dyDescent="0.3">
      <c r="A8" t="s">
        <v>10</v>
      </c>
      <c r="B8">
        <v>10</v>
      </c>
      <c r="C8">
        <f>(1 / (1 + 0.001 * ( EXP(0.9585 * B8))))</f>
        <v>6.4329521102974768E-2</v>
      </c>
    </row>
    <row r="9" spans="1:4" x14ac:dyDescent="0.3">
      <c r="A9" t="s">
        <v>11</v>
      </c>
      <c r="B9">
        <v>72</v>
      </c>
      <c r="C9">
        <f>(1 / (1 + 0.00069 * ( EXP(0.1418 * B9))))</f>
        <v>5.0652753853833644E-2</v>
      </c>
    </row>
    <row r="10" spans="1:4" x14ac:dyDescent="0.3">
      <c r="A10" t="s">
        <v>12</v>
      </c>
      <c r="B10">
        <v>6.8</v>
      </c>
      <c r="C10">
        <f>(1 / (1 + 0.001 * ( EXP(4.6045 * B10))))</f>
        <v>2.5233598867876854E-11</v>
      </c>
    </row>
    <row r="11" spans="1:4" x14ac:dyDescent="0.3">
      <c r="A11" t="s">
        <v>13</v>
      </c>
      <c r="B11">
        <v>24</v>
      </c>
      <c r="C11">
        <f>IF(B11&lt;22,(1 / (1 + 177517 * ( EXP(-0.863 * B11)))),(1 / (1 + (5.7 * 10 ^ -12) * ( EXP(0.863 *B11)))))</f>
        <v>0.99439544300217919</v>
      </c>
    </row>
    <row r="12" spans="1:4" x14ac:dyDescent="0.3">
      <c r="A12" t="s">
        <v>14</v>
      </c>
      <c r="B12">
        <v>36</v>
      </c>
      <c r="C12">
        <f>IF(B12&lt;17,(1/(1+120686.3*(EXP(-1.90457*B12)))),(1/(1+(8.3*10^-12)*(EXP(1.90457*B12)))))</f>
        <v>2.0124690836133143E-19</v>
      </c>
    </row>
    <row r="13" spans="1:4" x14ac:dyDescent="0.3">
      <c r="A13" t="s">
        <v>15</v>
      </c>
      <c r="B13">
        <v>8.4</v>
      </c>
      <c r="C13">
        <f>IF(B13&lt;8.5,(1/(1+3.121*10^39*(EXP(-11.51*B13)))),(1/(1+3.211*10^(-46)*(EXP(11.51*B13)))))</f>
        <v>0.99681155343316186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Swannack, Todd M ERDC-RDE-EL-MS</dc:creator>
  <cp:lastModifiedBy>Swannack, Todd M ERDC-RDE-EL-MS</cp:lastModifiedBy>
  <dcterms:created xsi:type="dcterms:W3CDTF">2015-01-16T16:43:08Z</dcterms:created>
  <dcterms:modified xsi:type="dcterms:W3CDTF">2015-01-16T21:45:40Z</dcterms:modified>
</cp:coreProperties>
</file>