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 activeTab="5"/>
  </bookViews>
  <sheets>
    <sheet name="Goal Seek 1" sheetId="1" r:id="rId1"/>
    <sheet name="Goal Seek 2" sheetId="2" r:id="rId2"/>
    <sheet name="Analysis Table 1" sheetId="5" r:id="rId3"/>
    <sheet name="Analysis Table 2" sheetId="3" r:id="rId4"/>
    <sheet name="Scenario Analysis" sheetId="4" r:id="rId5"/>
    <sheet name="Scenario Manager" sheetId="8" r:id="rId6"/>
  </sheets>
  <definedNames>
    <definedName name="Disposible_Income">#REF!</definedName>
    <definedName name="Going_out">#REF!</definedName>
    <definedName name="Gym">#REF!</definedName>
    <definedName name="Internet_Mobile">#REF!</definedName>
    <definedName name="Net_Income_per_Hr">#REF!</definedName>
    <definedName name="Other">#REF!</definedName>
    <definedName name="Other_Expenses">#REF!</definedName>
    <definedName name="Other_Income">#REF!</definedName>
    <definedName name="Rent">#REF!</definedName>
    <definedName name="Salary">#REF!</definedName>
    <definedName name="Travel">#REF!</definedName>
    <definedName name="Utility">#REF!</definedName>
    <definedName name="Water_and_Gas">#REF!</definedName>
    <definedName name="Working_Hour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8" l="1"/>
  <c r="B9" i="8"/>
  <c r="B20" i="8" s="1"/>
  <c r="B22" i="8" s="1"/>
  <c r="D17" i="4" l="1"/>
  <c r="E16" i="4"/>
  <c r="E17" i="4"/>
  <c r="F16" i="4" s="1"/>
  <c r="F18" i="4"/>
  <c r="E18" i="4"/>
  <c r="E11" i="4"/>
  <c r="F13" i="4"/>
  <c r="E13" i="4"/>
  <c r="E12" i="4"/>
  <c r="F12" i="4" s="1"/>
  <c r="E6" i="5"/>
  <c r="E8" i="5" s="1"/>
  <c r="E5" i="3"/>
  <c r="E7" i="3" s="1"/>
  <c r="C5" i="2"/>
  <c r="C6" i="2"/>
  <c r="C7" i="2"/>
  <c r="G7" i="2" s="1"/>
  <c r="C8" i="2"/>
  <c r="C9" i="2"/>
  <c r="G9" i="2" s="1"/>
  <c r="C10" i="2"/>
  <c r="G10" i="2" s="1"/>
  <c r="C11" i="2"/>
  <c r="C4" i="2"/>
  <c r="F11" i="2"/>
  <c r="F10" i="2"/>
  <c r="F9" i="2"/>
  <c r="F8" i="2"/>
  <c r="F7" i="2"/>
  <c r="F6" i="2"/>
  <c r="F5" i="2"/>
  <c r="F4" i="2"/>
  <c r="D10" i="1"/>
  <c r="F11" i="4" l="1"/>
  <c r="G13" i="4"/>
  <c r="G12" i="4"/>
  <c r="G11" i="4"/>
  <c r="F17" i="4"/>
  <c r="H6" i="2"/>
  <c r="H4" i="2"/>
  <c r="H9" i="2"/>
  <c r="G6" i="2"/>
  <c r="H8" i="2"/>
  <c r="H11" i="2"/>
  <c r="H7" i="2"/>
  <c r="H5" i="2"/>
  <c r="H10" i="2"/>
  <c r="G8" i="2"/>
  <c r="G11" i="2"/>
  <c r="G5" i="2"/>
  <c r="G4" i="2"/>
  <c r="G17" i="4" l="1"/>
  <c r="G18" i="4"/>
  <c r="G16" i="4"/>
  <c r="H11" i="4"/>
  <c r="H13" i="4"/>
  <c r="H12" i="4"/>
  <c r="H12" i="2"/>
  <c r="G12" i="2"/>
  <c r="I11" i="4" l="1"/>
  <c r="I13" i="4"/>
  <c r="I12" i="4"/>
  <c r="H18" i="4"/>
  <c r="H16" i="4"/>
  <c r="H17" i="4"/>
  <c r="I18" i="4" l="1"/>
  <c r="I17" i="4"/>
  <c r="I16" i="4"/>
</calcChain>
</file>

<file path=xl/sharedStrings.xml><?xml version="1.0" encoding="utf-8"?>
<sst xmlns="http://schemas.openxmlformats.org/spreadsheetml/2006/main" count="71" uniqueCount="62">
  <si>
    <t xml:space="preserve">Goal Seek </t>
  </si>
  <si>
    <t xml:space="preserve">How much chocolate cake wee need to sell to earn 100000 QAR profit </t>
  </si>
  <si>
    <t xml:space="preserve">Numbar Of Units </t>
  </si>
  <si>
    <t xml:space="preserve">Price of the cake </t>
  </si>
  <si>
    <t xml:space="preserve">Cost of the cake </t>
  </si>
  <si>
    <t xml:space="preserve">Profit </t>
  </si>
  <si>
    <t>Total Sales</t>
  </si>
  <si>
    <t>Percentage</t>
  </si>
  <si>
    <t xml:space="preserve">Unit Price </t>
  </si>
  <si>
    <t xml:space="preserve">Unit Cost </t>
  </si>
  <si>
    <t xml:space="preserve">Revenue </t>
  </si>
  <si>
    <t>Butter Cake</t>
  </si>
  <si>
    <t>Cheese Cake</t>
  </si>
  <si>
    <t>Red Velvet Cake</t>
  </si>
  <si>
    <t>Chocolate Gateau</t>
  </si>
  <si>
    <t>Chocolate Cake</t>
  </si>
  <si>
    <t>Cupcake  (10)</t>
  </si>
  <si>
    <t>Fruit Cake</t>
  </si>
  <si>
    <t>Ice Cream Cake</t>
  </si>
  <si>
    <t>Priduct</t>
  </si>
  <si>
    <t xml:space="preserve">Total </t>
  </si>
  <si>
    <t xml:space="preserve">Avarage profit per units </t>
  </si>
  <si>
    <t>Net Profit</t>
  </si>
  <si>
    <t xml:space="preserve">How many cakes we need to sell achive 1 million profit 
To in our business we have fix cost as 48,000 QAR as per year what is the total sales we need for break even 
Generate Following Analysis too 
How much sales we have to do if we changes unit price by 10% to reach 1million   
If our total cake sales incresed 40000 How much profit we can gain from it
What will be the profit if we manage to aquired 1000000 sales revenue
</t>
  </si>
  <si>
    <t xml:space="preserve">Number of unit sold </t>
  </si>
  <si>
    <t xml:space="preserve">Total sales profits </t>
  </si>
  <si>
    <t xml:space="preserve">Basic Data </t>
  </si>
  <si>
    <t xml:space="preserve">Fixed cost </t>
  </si>
  <si>
    <t>Analysis Table (Sensitivity Analysis )</t>
  </si>
  <si>
    <t xml:space="preserve">Analysis Table </t>
  </si>
  <si>
    <t xml:space="preserve">Net profit </t>
  </si>
  <si>
    <t xml:space="preserve">Average profit per units </t>
  </si>
  <si>
    <t>Finacial  Summary</t>
  </si>
  <si>
    <t xml:space="preserve">Total revenue </t>
  </si>
  <si>
    <t xml:space="preserve">Scenario Analysis </t>
  </si>
  <si>
    <t xml:space="preserve">Cost </t>
  </si>
  <si>
    <t xml:space="preserve">Revenue Scenario </t>
  </si>
  <si>
    <t xml:space="preserve">Best </t>
  </si>
  <si>
    <t>Base</t>
  </si>
  <si>
    <t xml:space="preserve">Worst </t>
  </si>
  <si>
    <t xml:space="preserve">Cost Scenario </t>
  </si>
  <si>
    <t xml:space="preserve">Base </t>
  </si>
  <si>
    <t>Profit (Lost)</t>
  </si>
  <si>
    <t xml:space="preserve">Choose Scenario </t>
  </si>
  <si>
    <t xml:space="preserve">House Hold Finaces </t>
  </si>
  <si>
    <t xml:space="preserve">Expenses </t>
  </si>
  <si>
    <t>Income</t>
  </si>
  <si>
    <t xml:space="preserve">Salary </t>
  </si>
  <si>
    <t>Disposible Income</t>
  </si>
  <si>
    <t xml:space="preserve">Rent </t>
  </si>
  <si>
    <t xml:space="preserve">Utility </t>
  </si>
  <si>
    <t>Travel</t>
  </si>
  <si>
    <t>Gym</t>
  </si>
  <si>
    <t>Going out</t>
  </si>
  <si>
    <t>Internet/Mobile</t>
  </si>
  <si>
    <t>Water and Gas</t>
  </si>
  <si>
    <t>Total Expenses</t>
  </si>
  <si>
    <t>Total Income</t>
  </si>
  <si>
    <t xml:space="preserve">Working Hours </t>
  </si>
  <si>
    <t>Net Income per Hr</t>
  </si>
  <si>
    <t>Other Income</t>
  </si>
  <si>
    <t>Other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</si>
</sst>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AR]\ * #,##0.00_);_([$QAR]\ * \(#,##0.00\);_([$QAR]\ * &quot;-&quot;??_);_(@_)"/>
    <numFmt numFmtId="165" formatCode="yyyy\E"/>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1"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xf numFmtId="0" fontId="0" fillId="4" borderId="0" xfId="0" applyFill="1"/>
    <xf numFmtId="0" fontId="0" fillId="2" borderId="0" xfId="0" applyFill="1"/>
    <xf numFmtId="164" fontId="0" fillId="0" borderId="0" xfId="0" applyNumberFormat="1"/>
    <xf numFmtId="1" fontId="0" fillId="0" borderId="0" xfId="0" applyNumberFormat="1" applyAlignment="1">
      <alignment horizontal="center" vertical="top"/>
    </xf>
    <xf numFmtId="0" fontId="0" fillId="3" borderId="1" xfId="0" applyFill="1" applyBorder="1"/>
    <xf numFmtId="0" fontId="0" fillId="0" borderId="1" xfId="0" applyBorder="1"/>
    <xf numFmtId="9" fontId="0" fillId="0" borderId="1" xfId="2" applyFont="1" applyBorder="1"/>
    <xf numFmtId="164" fontId="0" fillId="0" borderId="1" xfId="1" applyNumberFormat="1" applyFont="1" applyBorder="1"/>
    <xf numFmtId="9" fontId="0" fillId="0" borderId="2" xfId="2" applyFont="1" applyBorder="1"/>
    <xf numFmtId="164" fontId="0" fillId="0" borderId="1" xfId="0" applyNumberFormat="1" applyBorder="1"/>
    <xf numFmtId="165" fontId="0" fillId="0" borderId="0" xfId="0" applyNumberFormat="1"/>
    <xf numFmtId="0" fontId="4" fillId="2" borderId="0" xfId="0" applyFont="1" applyFill="1"/>
    <xf numFmtId="0" fontId="4" fillId="2" borderId="0" xfId="0" applyFont="1" applyFill="1" applyAlignment="1">
      <alignment horizontal="center"/>
    </xf>
    <xf numFmtId="0" fontId="2" fillId="2" borderId="0" xfId="0" applyFont="1" applyFill="1" applyAlignment="1">
      <alignment horizontal="center" vertical="center"/>
    </xf>
    <xf numFmtId="0" fontId="2" fillId="6" borderId="0" xfId="0" applyFont="1" applyFill="1" applyAlignment="1">
      <alignment horizontal="center" vertical="center"/>
    </xf>
    <xf numFmtId="0" fontId="0" fillId="6" borderId="0" xfId="0" applyFill="1"/>
    <xf numFmtId="164" fontId="0" fillId="6" borderId="0" xfId="0" applyNumberFormat="1" applyFill="1"/>
    <xf numFmtId="164" fontId="5" fillId="0" borderId="0" xfId="0" applyNumberFormat="1" applyFont="1" applyFill="1" applyAlignment="1">
      <alignment horizontal="center" vertical="center"/>
    </xf>
    <xf numFmtId="164" fontId="6" fillId="7" borderId="0" xfId="0" applyNumberFormat="1" applyFont="1" applyFill="1"/>
    <xf numFmtId="164" fontId="6" fillId="0" borderId="0" xfId="0" applyNumberFormat="1" applyFont="1"/>
    <xf numFmtId="164" fontId="6" fillId="6" borderId="0" xfId="0" applyNumberFormat="1" applyFont="1" applyFill="1"/>
    <xf numFmtId="0" fontId="5" fillId="0" borderId="0" xfId="0" applyFont="1" applyFill="1" applyAlignment="1">
      <alignment horizontal="center" vertical="center"/>
    </xf>
    <xf numFmtId="0" fontId="6" fillId="7" borderId="0" xfId="0" applyFont="1" applyFill="1"/>
    <xf numFmtId="0" fontId="6" fillId="0" borderId="0" xfId="0" applyFont="1"/>
    <xf numFmtId="0" fontId="6" fillId="6" borderId="0" xfId="0" applyFont="1" applyFill="1"/>
    <xf numFmtId="0" fontId="2" fillId="6"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0" fillId="7" borderId="0" xfId="0" applyFill="1" applyAlignment="1"/>
    <xf numFmtId="0" fontId="0" fillId="0" borderId="0" xfId="0" applyFill="1" applyBorder="1" applyAlignment="1"/>
    <xf numFmtId="0" fontId="3" fillId="0" borderId="0" xfId="0" applyFont="1" applyFill="1" applyBorder="1" applyAlignment="1"/>
    <xf numFmtId="0" fontId="2" fillId="6" borderId="0" xfId="0" applyFont="1" applyFill="1" applyBorder="1" applyAlignment="1">
      <alignment vertical="center"/>
    </xf>
    <xf numFmtId="0" fontId="0" fillId="3" borderId="0" xfId="0" applyFill="1" applyAlignment="1">
      <alignment horizontal="center"/>
    </xf>
    <xf numFmtId="0" fontId="0" fillId="0" borderId="0" xfId="0" applyAlignment="1">
      <alignment horizontal="center" wrapText="1"/>
    </xf>
    <xf numFmtId="0" fontId="0" fillId="0" borderId="0" xfId="0"/>
    <xf numFmtId="0" fontId="0" fillId="0" borderId="0" xfId="0" applyAlignment="1"/>
    <xf numFmtId="0" fontId="0" fillId="0" borderId="0" xfId="0" applyAlignment="1">
      <alignment horizontal="left" vertical="top" wrapText="1"/>
    </xf>
    <xf numFmtId="0" fontId="0" fillId="5" borderId="0" xfId="0" applyFill="1" applyAlignment="1">
      <alignment horizontal="center"/>
    </xf>
    <xf numFmtId="0" fontId="0" fillId="3" borderId="1"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Fill="1" applyBorder="1"/>
    <xf numFmtId="0" fontId="0" fillId="0" borderId="0" xfId="0" applyAlignment="1">
      <alignment horizontal="left" vertical="center"/>
    </xf>
    <xf numFmtId="0" fontId="0" fillId="5" borderId="0" xfId="0" applyFill="1" applyAlignment="1">
      <alignment horizontal="center" vertical="center"/>
    </xf>
    <xf numFmtId="0" fontId="0" fillId="0" borderId="0" xfId="0" applyAlignment="1">
      <alignment horizontal="center"/>
    </xf>
    <xf numFmtId="0" fontId="4" fillId="2" borderId="0" xfId="0" applyFont="1" applyFill="1" applyAlignment="1">
      <alignment horizontal="center"/>
    </xf>
    <xf numFmtId="0" fontId="4" fillId="2" borderId="0" xfId="0" applyFont="1" applyFill="1" applyAlignment="1">
      <alignment horizontal="center" vertical="center"/>
    </xf>
    <xf numFmtId="0" fontId="2" fillId="2" borderId="0" xfId="0" applyFont="1" applyFill="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G8" sqref="G8"/>
    </sheetView>
  </sheetViews>
  <sheetFormatPr defaultRowHeight="15" x14ac:dyDescent="0.25"/>
  <cols>
    <col min="4" max="4" width="16" bestFit="1" customWidth="1"/>
  </cols>
  <sheetData>
    <row r="2" spans="1:6" x14ac:dyDescent="0.25">
      <c r="A2" s="35" t="s">
        <v>1</v>
      </c>
      <c r="B2" s="35"/>
      <c r="C2" s="35"/>
      <c r="D2" s="35"/>
      <c r="E2" s="35"/>
      <c r="F2" s="35"/>
    </row>
    <row r="3" spans="1:6" x14ac:dyDescent="0.25">
      <c r="A3" s="35"/>
      <c r="B3" s="35"/>
      <c r="C3" s="35"/>
      <c r="D3" s="35"/>
      <c r="E3" s="35"/>
      <c r="F3" s="35"/>
    </row>
    <row r="4" spans="1:6" x14ac:dyDescent="0.25">
      <c r="A4" s="34" t="s">
        <v>0</v>
      </c>
      <c r="B4" s="34"/>
      <c r="C4" s="34"/>
      <c r="D4" s="34"/>
    </row>
    <row r="5" spans="1:6" x14ac:dyDescent="0.25">
      <c r="A5" s="34"/>
      <c r="B5" s="34"/>
      <c r="C5" s="34"/>
      <c r="D5" s="34"/>
    </row>
    <row r="6" spans="1:6" x14ac:dyDescent="0.25">
      <c r="A6" s="36" t="s">
        <v>2</v>
      </c>
      <c r="B6" s="36"/>
      <c r="D6" s="5">
        <v>500</v>
      </c>
    </row>
    <row r="7" spans="1:6" x14ac:dyDescent="0.25">
      <c r="A7" s="36" t="s">
        <v>3</v>
      </c>
      <c r="B7" s="36"/>
      <c r="D7" s="4">
        <v>35</v>
      </c>
    </row>
    <row r="8" spans="1:6" x14ac:dyDescent="0.25">
      <c r="A8" s="36" t="s">
        <v>4</v>
      </c>
      <c r="B8" s="36"/>
      <c r="D8" s="4">
        <v>14</v>
      </c>
    </row>
    <row r="9" spans="1:6" x14ac:dyDescent="0.25">
      <c r="A9" s="2"/>
      <c r="B9" s="2"/>
      <c r="C9" s="2"/>
      <c r="D9" s="2"/>
    </row>
    <row r="10" spans="1:6" x14ac:dyDescent="0.25">
      <c r="A10" s="37" t="s">
        <v>5</v>
      </c>
      <c r="B10" s="37"/>
      <c r="D10" s="4">
        <f>D6*(D7-D8)</f>
        <v>10500</v>
      </c>
    </row>
  </sheetData>
  <mergeCells count="6">
    <mergeCell ref="A10:B10"/>
    <mergeCell ref="A4:D5"/>
    <mergeCell ref="A2:F3"/>
    <mergeCell ref="A6:B6"/>
    <mergeCell ref="A7:B7"/>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G12" sqref="G12"/>
    </sheetView>
  </sheetViews>
  <sheetFormatPr defaultRowHeight="15" x14ac:dyDescent="0.25"/>
  <cols>
    <col min="3" max="3" width="10.42578125" bestFit="1" customWidth="1"/>
    <col min="4" max="4" width="11" bestFit="1" customWidth="1"/>
    <col min="5" max="6" width="11.28515625" bestFit="1" customWidth="1"/>
    <col min="7" max="8" width="16" bestFit="1" customWidth="1"/>
  </cols>
  <sheetData>
    <row r="1" spans="1:17" x14ac:dyDescent="0.25">
      <c r="A1" s="39" t="s">
        <v>0</v>
      </c>
      <c r="B1" s="39"/>
      <c r="C1" s="39"/>
      <c r="D1" s="39"/>
      <c r="E1" s="39"/>
      <c r="F1" s="39"/>
      <c r="G1" s="39"/>
      <c r="H1" s="39"/>
    </row>
    <row r="2" spans="1:17" x14ac:dyDescent="0.25">
      <c r="A2" s="39"/>
      <c r="B2" s="39"/>
      <c r="C2" s="39"/>
      <c r="D2" s="39"/>
      <c r="E2" s="39"/>
      <c r="F2" s="39"/>
      <c r="G2" s="39"/>
      <c r="H2" s="39"/>
    </row>
    <row r="3" spans="1:17" x14ac:dyDescent="0.25">
      <c r="A3" s="40" t="s">
        <v>19</v>
      </c>
      <c r="B3" s="40"/>
      <c r="C3" s="6" t="s">
        <v>6</v>
      </c>
      <c r="D3" s="6" t="s">
        <v>7</v>
      </c>
      <c r="E3" s="6" t="s">
        <v>8</v>
      </c>
      <c r="F3" s="6" t="s">
        <v>9</v>
      </c>
      <c r="G3" s="6" t="s">
        <v>10</v>
      </c>
      <c r="H3" s="6" t="s">
        <v>5</v>
      </c>
    </row>
    <row r="4" spans="1:17" ht="15" customHeight="1" x14ac:dyDescent="0.25">
      <c r="A4" s="7" t="s">
        <v>11</v>
      </c>
      <c r="B4" s="7"/>
      <c r="C4" s="7">
        <f>$C$12*D4</f>
        <v>4285</v>
      </c>
      <c r="D4" s="10">
        <v>0.19992534876125601</v>
      </c>
      <c r="E4" s="11">
        <v>20</v>
      </c>
      <c r="F4" s="11">
        <f t="shared" ref="F4:F11" si="0">E4*40%</f>
        <v>8</v>
      </c>
      <c r="G4" s="9">
        <f t="shared" ref="G4:G11" si="1">E4*C4</f>
        <v>85700</v>
      </c>
      <c r="H4" s="9">
        <f>(E4*C4)-(C4*F4)</f>
        <v>51420</v>
      </c>
      <c r="J4" s="38" t="s">
        <v>23</v>
      </c>
      <c r="K4" s="38"/>
      <c r="L4" s="38"/>
      <c r="M4" s="38"/>
      <c r="N4" s="38"/>
      <c r="O4" s="38"/>
      <c r="P4" s="38"/>
      <c r="Q4" s="38"/>
    </row>
    <row r="5" spans="1:17" x14ac:dyDescent="0.25">
      <c r="A5" s="7" t="s">
        <v>12</v>
      </c>
      <c r="B5" s="7"/>
      <c r="C5" s="7">
        <f t="shared" ref="C5:C11" si="2">$C$12*D5</f>
        <v>3283</v>
      </c>
      <c r="D5" s="10">
        <v>0.15317501049783044</v>
      </c>
      <c r="E5" s="11">
        <v>35</v>
      </c>
      <c r="F5" s="11">
        <f t="shared" si="0"/>
        <v>14</v>
      </c>
      <c r="G5" s="9">
        <f t="shared" si="1"/>
        <v>114905</v>
      </c>
      <c r="H5" s="9">
        <f t="shared" ref="H5:H11" si="3">(E5*C5)-(C5*F5)</f>
        <v>68943</v>
      </c>
      <c r="J5" s="38"/>
      <c r="K5" s="38"/>
      <c r="L5" s="38"/>
      <c r="M5" s="38"/>
      <c r="N5" s="38"/>
      <c r="O5" s="38"/>
      <c r="P5" s="38"/>
      <c r="Q5" s="38"/>
    </row>
    <row r="6" spans="1:17" x14ac:dyDescent="0.25">
      <c r="A6" s="7" t="s">
        <v>13</v>
      </c>
      <c r="B6" s="7"/>
      <c r="C6" s="7">
        <f t="shared" si="2"/>
        <v>2156</v>
      </c>
      <c r="D6" s="10">
        <v>0.10059254420753044</v>
      </c>
      <c r="E6" s="11">
        <v>45</v>
      </c>
      <c r="F6" s="11">
        <f t="shared" si="0"/>
        <v>18</v>
      </c>
      <c r="G6" s="9">
        <f t="shared" si="1"/>
        <v>97020</v>
      </c>
      <c r="H6" s="9">
        <f t="shared" si="3"/>
        <v>58212</v>
      </c>
      <c r="J6" s="38"/>
      <c r="K6" s="38"/>
      <c r="L6" s="38"/>
      <c r="M6" s="38"/>
      <c r="N6" s="38"/>
      <c r="O6" s="38"/>
      <c r="P6" s="38"/>
      <c r="Q6" s="38"/>
    </row>
    <row r="7" spans="1:17" x14ac:dyDescent="0.25">
      <c r="A7" s="7" t="s">
        <v>14</v>
      </c>
      <c r="B7" s="7"/>
      <c r="C7" s="7">
        <f t="shared" si="2"/>
        <v>1125</v>
      </c>
      <c r="D7" s="10">
        <v>5.2489152241870014E-2</v>
      </c>
      <c r="E7" s="11">
        <v>50</v>
      </c>
      <c r="F7" s="11">
        <f t="shared" si="0"/>
        <v>20</v>
      </c>
      <c r="G7" s="9">
        <f t="shared" si="1"/>
        <v>56250</v>
      </c>
      <c r="H7" s="9">
        <f t="shared" si="3"/>
        <v>33750</v>
      </c>
      <c r="J7" s="38"/>
      <c r="K7" s="38"/>
      <c r="L7" s="38"/>
      <c r="M7" s="38"/>
      <c r="N7" s="38"/>
      <c r="O7" s="38"/>
      <c r="P7" s="38"/>
      <c r="Q7" s="38"/>
    </row>
    <row r="8" spans="1:17" x14ac:dyDescent="0.25">
      <c r="A8" s="7" t="s">
        <v>15</v>
      </c>
      <c r="B8" s="7"/>
      <c r="C8" s="7">
        <f t="shared" si="2"/>
        <v>4201</v>
      </c>
      <c r="D8" s="10">
        <v>0.19600615872719637</v>
      </c>
      <c r="E8" s="11">
        <v>35</v>
      </c>
      <c r="F8" s="11">
        <f t="shared" si="0"/>
        <v>14</v>
      </c>
      <c r="G8" s="9">
        <f t="shared" si="1"/>
        <v>147035</v>
      </c>
      <c r="H8" s="9">
        <f t="shared" si="3"/>
        <v>88221</v>
      </c>
      <c r="J8" s="38"/>
      <c r="K8" s="38"/>
      <c r="L8" s="38"/>
      <c r="M8" s="38"/>
      <c r="N8" s="38"/>
      <c r="O8" s="38"/>
      <c r="P8" s="38"/>
      <c r="Q8" s="38"/>
    </row>
    <row r="9" spans="1:17" x14ac:dyDescent="0.25">
      <c r="A9" s="7" t="s">
        <v>16</v>
      </c>
      <c r="B9" s="7"/>
      <c r="C9" s="7">
        <f t="shared" si="2"/>
        <v>3205</v>
      </c>
      <c r="D9" s="10">
        <v>0.14953576260906079</v>
      </c>
      <c r="E9" s="11">
        <v>75</v>
      </c>
      <c r="F9" s="11">
        <f t="shared" si="0"/>
        <v>30</v>
      </c>
      <c r="G9" s="9">
        <f t="shared" si="1"/>
        <v>240375</v>
      </c>
      <c r="H9" s="9">
        <f t="shared" si="3"/>
        <v>144225</v>
      </c>
      <c r="J9" s="38"/>
      <c r="K9" s="38"/>
      <c r="L9" s="38"/>
      <c r="M9" s="38"/>
      <c r="N9" s="38"/>
      <c r="O9" s="38"/>
      <c r="P9" s="38"/>
      <c r="Q9" s="38"/>
    </row>
    <row r="10" spans="1:17" x14ac:dyDescent="0.25">
      <c r="A10" s="7" t="s">
        <v>17</v>
      </c>
      <c r="B10" s="7"/>
      <c r="C10" s="7">
        <f t="shared" si="2"/>
        <v>2208</v>
      </c>
      <c r="D10" s="10">
        <v>0.10301870946671021</v>
      </c>
      <c r="E10" s="11">
        <v>45</v>
      </c>
      <c r="F10" s="11">
        <f t="shared" si="0"/>
        <v>18</v>
      </c>
      <c r="G10" s="9">
        <f t="shared" si="1"/>
        <v>99360</v>
      </c>
      <c r="H10" s="9">
        <f t="shared" si="3"/>
        <v>59616</v>
      </c>
      <c r="J10" s="38"/>
      <c r="K10" s="38"/>
      <c r="L10" s="38"/>
      <c r="M10" s="38"/>
      <c r="N10" s="38"/>
      <c r="O10" s="38"/>
      <c r="P10" s="38"/>
      <c r="Q10" s="38"/>
    </row>
    <row r="11" spans="1:17" x14ac:dyDescent="0.25">
      <c r="A11" s="7" t="s">
        <v>18</v>
      </c>
      <c r="B11" s="7"/>
      <c r="C11" s="7">
        <f t="shared" si="2"/>
        <v>969.99999999999989</v>
      </c>
      <c r="D11" s="10">
        <v>4.5257313488545697E-2</v>
      </c>
      <c r="E11" s="11">
        <v>55</v>
      </c>
      <c r="F11" s="11">
        <f t="shared" si="0"/>
        <v>22</v>
      </c>
      <c r="G11" s="9">
        <f t="shared" si="1"/>
        <v>53349.999999999993</v>
      </c>
      <c r="H11" s="9">
        <f t="shared" si="3"/>
        <v>32009.999999999996</v>
      </c>
      <c r="J11" s="38"/>
      <c r="K11" s="38"/>
      <c r="L11" s="38"/>
      <c r="M11" s="38"/>
      <c r="N11" s="38"/>
      <c r="O11" s="38"/>
      <c r="P11" s="38"/>
      <c r="Q11" s="38"/>
    </row>
    <row r="12" spans="1:17" x14ac:dyDescent="0.25">
      <c r="A12" s="41" t="s">
        <v>20</v>
      </c>
      <c r="B12" s="42"/>
      <c r="C12" s="7">
        <v>21433</v>
      </c>
      <c r="D12" s="8">
        <v>1</v>
      </c>
      <c r="E12" s="7"/>
      <c r="F12" s="7"/>
      <c r="G12" s="9">
        <f>SUM(G4:G11)</f>
        <v>893995</v>
      </c>
      <c r="H12" s="9">
        <f>SUM(H4:H11)</f>
        <v>536397</v>
      </c>
      <c r="J12" s="38"/>
      <c r="K12" s="38"/>
      <c r="L12" s="38"/>
      <c r="M12" s="38"/>
      <c r="N12" s="38"/>
      <c r="O12" s="38"/>
      <c r="P12" s="38"/>
      <c r="Q12" s="38"/>
    </row>
    <row r="13" spans="1:17" x14ac:dyDescent="0.25">
      <c r="J13" s="38"/>
      <c r="K13" s="38"/>
      <c r="L13" s="38"/>
      <c r="M13" s="38"/>
      <c r="N13" s="38"/>
      <c r="O13" s="38"/>
      <c r="P13" s="38"/>
      <c r="Q13" s="38"/>
    </row>
    <row r="14" spans="1:17" x14ac:dyDescent="0.25">
      <c r="J14" s="38"/>
      <c r="K14" s="38"/>
      <c r="L14" s="38"/>
      <c r="M14" s="38"/>
      <c r="N14" s="38"/>
      <c r="O14" s="38"/>
      <c r="P14" s="38"/>
      <c r="Q14" s="38"/>
    </row>
  </sheetData>
  <mergeCells count="4">
    <mergeCell ref="J4:Q14"/>
    <mergeCell ref="A1:H2"/>
    <mergeCell ref="A3:B3"/>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5" sqref="E5"/>
    </sheetView>
  </sheetViews>
  <sheetFormatPr defaultRowHeight="15" x14ac:dyDescent="0.25"/>
  <cols>
    <col min="5" max="5" width="16" bestFit="1" customWidth="1"/>
    <col min="7" max="7" width="23" bestFit="1" customWidth="1"/>
    <col min="8" max="8" width="21.28515625" customWidth="1"/>
  </cols>
  <sheetData>
    <row r="1" spans="1:8" x14ac:dyDescent="0.25">
      <c r="A1" s="45" t="s">
        <v>32</v>
      </c>
      <c r="B1" s="45"/>
      <c r="C1" s="45"/>
      <c r="D1" s="45"/>
      <c r="E1" s="45"/>
    </row>
    <row r="2" spans="1:8" x14ac:dyDescent="0.25">
      <c r="A2" s="45"/>
      <c r="B2" s="45"/>
      <c r="C2" s="45"/>
      <c r="D2" s="45"/>
      <c r="E2" s="45"/>
      <c r="G2" s="46" t="s">
        <v>29</v>
      </c>
      <c r="H2" s="46"/>
    </row>
    <row r="3" spans="1:8" x14ac:dyDescent="0.25">
      <c r="A3" s="36" t="s">
        <v>31</v>
      </c>
      <c r="B3" s="36"/>
      <c r="C3" s="36"/>
      <c r="E3" s="4">
        <v>25</v>
      </c>
    </row>
    <row r="4" spans="1:8" x14ac:dyDescent="0.25">
      <c r="A4" s="36" t="s">
        <v>24</v>
      </c>
      <c r="B4" s="36"/>
      <c r="C4" s="36"/>
      <c r="E4">
        <v>21433</v>
      </c>
      <c r="G4" s="4"/>
      <c r="H4" t="s">
        <v>30</v>
      </c>
    </row>
    <row r="5" spans="1:8" x14ac:dyDescent="0.25">
      <c r="A5" s="44" t="s">
        <v>33</v>
      </c>
      <c r="B5" s="44"/>
      <c r="C5" s="44"/>
      <c r="E5" s="4">
        <v>893995</v>
      </c>
      <c r="G5" s="4">
        <v>5</v>
      </c>
      <c r="H5" s="4"/>
    </row>
    <row r="6" spans="1:8" x14ac:dyDescent="0.25">
      <c r="A6" s="36" t="s">
        <v>25</v>
      </c>
      <c r="B6" s="36"/>
      <c r="C6" s="36"/>
      <c r="E6" s="4">
        <f>E3*E4</f>
        <v>535825</v>
      </c>
      <c r="G6" s="4">
        <v>10</v>
      </c>
      <c r="H6" s="4"/>
    </row>
    <row r="7" spans="1:8" x14ac:dyDescent="0.25">
      <c r="A7" s="43" t="s">
        <v>27</v>
      </c>
      <c r="B7" s="43"/>
      <c r="C7" s="43"/>
      <c r="E7" s="4">
        <v>48000</v>
      </c>
      <c r="G7" s="4">
        <v>15</v>
      </c>
      <c r="H7" s="4"/>
    </row>
    <row r="8" spans="1:8" x14ac:dyDescent="0.25">
      <c r="A8" s="43" t="s">
        <v>22</v>
      </c>
      <c r="B8" s="43"/>
      <c r="C8" s="43"/>
      <c r="E8" s="4">
        <f>E6-E7</f>
        <v>487825</v>
      </c>
      <c r="G8" s="4">
        <v>20</v>
      </c>
      <c r="H8" s="4"/>
    </row>
    <row r="9" spans="1:8" x14ac:dyDescent="0.25">
      <c r="A9" s="36"/>
      <c r="B9" s="36"/>
      <c r="C9" s="36"/>
      <c r="G9" s="4">
        <v>25</v>
      </c>
      <c r="H9" s="4"/>
    </row>
    <row r="10" spans="1:8" x14ac:dyDescent="0.25">
      <c r="A10" s="36"/>
      <c r="B10" s="36"/>
      <c r="C10" s="36"/>
      <c r="G10" s="4">
        <v>30</v>
      </c>
      <c r="H10" s="4"/>
    </row>
    <row r="11" spans="1:8" x14ac:dyDescent="0.25">
      <c r="A11" s="36"/>
      <c r="B11" s="36"/>
      <c r="C11" s="36"/>
      <c r="G11" s="4">
        <v>35</v>
      </c>
      <c r="H11" s="4"/>
    </row>
    <row r="12" spans="1:8" x14ac:dyDescent="0.25">
      <c r="G12" s="4">
        <v>40</v>
      </c>
      <c r="H12" s="4"/>
    </row>
    <row r="13" spans="1:8" x14ac:dyDescent="0.25">
      <c r="G13" s="4">
        <v>45</v>
      </c>
      <c r="H13" s="4"/>
    </row>
    <row r="14" spans="1:8" x14ac:dyDescent="0.25">
      <c r="G14" s="4">
        <v>50</v>
      </c>
      <c r="H14" s="4"/>
    </row>
  </sheetData>
  <mergeCells count="11">
    <mergeCell ref="A1:E2"/>
    <mergeCell ref="G2:H2"/>
    <mergeCell ref="A3:C3"/>
    <mergeCell ref="A4:C4"/>
    <mergeCell ref="A6:C6"/>
    <mergeCell ref="A8:C8"/>
    <mergeCell ref="A9:C9"/>
    <mergeCell ref="A10:C10"/>
    <mergeCell ref="A11:C11"/>
    <mergeCell ref="A5:C5"/>
    <mergeCell ref="A7:C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M11" sqref="M11"/>
    </sheetView>
  </sheetViews>
  <sheetFormatPr defaultRowHeight="15" x14ac:dyDescent="0.25"/>
  <cols>
    <col min="5" max="5" width="16" bestFit="1" customWidth="1"/>
    <col min="7" max="7" width="16" bestFit="1" customWidth="1"/>
    <col min="8" max="8" width="5" bestFit="1" customWidth="1"/>
    <col min="9" max="18" width="6" bestFit="1" customWidth="1"/>
  </cols>
  <sheetData>
    <row r="1" spans="1:18" x14ac:dyDescent="0.25">
      <c r="A1" s="45" t="s">
        <v>26</v>
      </c>
      <c r="B1" s="45"/>
      <c r="C1" s="45"/>
      <c r="D1" s="45"/>
      <c r="E1" s="45"/>
    </row>
    <row r="2" spans="1:18" x14ac:dyDescent="0.25">
      <c r="A2" s="45"/>
      <c r="B2" s="45"/>
      <c r="C2" s="45"/>
      <c r="D2" s="45"/>
      <c r="E2" s="45"/>
      <c r="G2" s="46" t="s">
        <v>28</v>
      </c>
      <c r="H2" s="46"/>
      <c r="I2" s="46"/>
      <c r="J2" s="46"/>
      <c r="K2" s="46"/>
      <c r="L2" s="46"/>
      <c r="M2" s="46"/>
      <c r="N2" s="46"/>
      <c r="O2" s="46"/>
    </row>
    <row r="3" spans="1:18" x14ac:dyDescent="0.25">
      <c r="A3" s="36" t="s">
        <v>21</v>
      </c>
      <c r="B3" s="36"/>
      <c r="C3" s="36"/>
      <c r="E3" s="4">
        <v>25</v>
      </c>
    </row>
    <row r="4" spans="1:18" x14ac:dyDescent="0.25">
      <c r="A4" s="36" t="s">
        <v>24</v>
      </c>
      <c r="B4" s="36"/>
      <c r="C4" s="36"/>
      <c r="E4">
        <v>21433</v>
      </c>
      <c r="G4" s="4"/>
      <c r="H4">
        <v>5000</v>
      </c>
      <c r="I4">
        <v>10000</v>
      </c>
      <c r="J4">
        <v>15000</v>
      </c>
      <c r="K4">
        <v>20000</v>
      </c>
      <c r="L4">
        <v>21433</v>
      </c>
      <c r="M4">
        <v>25000</v>
      </c>
      <c r="N4">
        <v>30000</v>
      </c>
      <c r="O4">
        <v>35000</v>
      </c>
      <c r="P4">
        <v>40000</v>
      </c>
      <c r="Q4">
        <v>45000</v>
      </c>
      <c r="R4">
        <v>50000</v>
      </c>
    </row>
    <row r="5" spans="1:18" x14ac:dyDescent="0.25">
      <c r="A5" s="36" t="s">
        <v>25</v>
      </c>
      <c r="B5" s="36"/>
      <c r="C5" s="36"/>
      <c r="E5" s="4">
        <f>E3*E4</f>
        <v>535825</v>
      </c>
      <c r="G5" s="4">
        <v>5</v>
      </c>
      <c r="H5" s="4"/>
      <c r="I5" s="4"/>
      <c r="J5" s="4"/>
      <c r="K5" s="4"/>
      <c r="L5" s="4"/>
      <c r="M5" s="4"/>
      <c r="N5" s="4"/>
      <c r="O5" s="4"/>
      <c r="P5" s="4"/>
      <c r="Q5" s="4"/>
      <c r="R5" s="4"/>
    </row>
    <row r="6" spans="1:18" x14ac:dyDescent="0.25">
      <c r="A6" s="43" t="s">
        <v>27</v>
      </c>
      <c r="B6" s="43"/>
      <c r="C6" s="43"/>
      <c r="E6" s="4">
        <v>48000</v>
      </c>
      <c r="G6" s="4">
        <v>10</v>
      </c>
      <c r="H6" s="4"/>
      <c r="I6" s="4"/>
      <c r="J6" s="4"/>
      <c r="K6" s="4"/>
      <c r="L6" s="4"/>
      <c r="M6" s="4"/>
      <c r="N6" s="4"/>
      <c r="O6" s="4"/>
      <c r="P6" s="4"/>
      <c r="Q6" s="4"/>
      <c r="R6" s="4"/>
    </row>
    <row r="7" spans="1:18" x14ac:dyDescent="0.25">
      <c r="A7" s="43" t="s">
        <v>22</v>
      </c>
      <c r="B7" s="43"/>
      <c r="C7" s="43"/>
      <c r="E7" s="4">
        <f>E5-E6</f>
        <v>487825</v>
      </c>
      <c r="G7" s="4">
        <v>15</v>
      </c>
      <c r="H7" s="4"/>
      <c r="I7" s="4"/>
      <c r="J7" s="4"/>
      <c r="K7" s="4"/>
      <c r="L7" s="4"/>
      <c r="M7" s="4"/>
      <c r="N7" s="4"/>
      <c r="O7" s="4"/>
      <c r="P7" s="4"/>
      <c r="Q7" s="4"/>
      <c r="R7" s="4"/>
    </row>
    <row r="8" spans="1:18" x14ac:dyDescent="0.25">
      <c r="A8" s="36"/>
      <c r="B8" s="36"/>
      <c r="C8" s="36"/>
      <c r="G8" s="4">
        <v>20</v>
      </c>
      <c r="H8" s="4"/>
      <c r="I8" s="4"/>
      <c r="J8" s="4"/>
      <c r="K8" s="4"/>
      <c r="L8" s="4"/>
      <c r="M8" s="4"/>
      <c r="N8" s="4"/>
      <c r="O8" s="4"/>
      <c r="P8" s="4"/>
      <c r="Q8" s="4"/>
      <c r="R8" s="4"/>
    </row>
    <row r="9" spans="1:18" x14ac:dyDescent="0.25">
      <c r="A9" s="36"/>
      <c r="B9" s="36"/>
      <c r="C9" s="36"/>
      <c r="G9" s="4">
        <v>25</v>
      </c>
      <c r="H9" s="4"/>
      <c r="I9" s="4"/>
      <c r="J9" s="4"/>
      <c r="K9" s="4"/>
      <c r="L9" s="4"/>
      <c r="M9" s="4"/>
      <c r="N9" s="4"/>
      <c r="O9" s="4"/>
      <c r="P9" s="4"/>
      <c r="Q9" s="4"/>
      <c r="R9" s="4"/>
    </row>
    <row r="10" spans="1:18" x14ac:dyDescent="0.25">
      <c r="A10" s="36"/>
      <c r="B10" s="36"/>
      <c r="C10" s="36"/>
      <c r="G10" s="4">
        <v>30</v>
      </c>
      <c r="H10" s="4"/>
      <c r="I10" s="4"/>
      <c r="J10" s="4"/>
      <c r="K10" s="4"/>
      <c r="L10" s="4"/>
      <c r="M10" s="4"/>
      <c r="N10" s="4"/>
      <c r="O10" s="4"/>
      <c r="P10" s="4"/>
      <c r="Q10" s="4"/>
      <c r="R10" s="4"/>
    </row>
    <row r="11" spans="1:18" x14ac:dyDescent="0.25">
      <c r="G11" s="4">
        <v>35</v>
      </c>
      <c r="H11" s="4"/>
      <c r="I11" s="4"/>
      <c r="J11" s="4"/>
      <c r="K11" s="4"/>
      <c r="L11" s="4"/>
      <c r="M11" s="4"/>
      <c r="N11" s="4"/>
      <c r="O11" s="4"/>
      <c r="P11" s="4"/>
      <c r="Q11" s="4"/>
      <c r="R11" s="4"/>
    </row>
    <row r="12" spans="1:18" x14ac:dyDescent="0.25">
      <c r="G12" s="4">
        <v>40</v>
      </c>
      <c r="H12" s="4"/>
      <c r="I12" s="4"/>
      <c r="J12" s="4"/>
      <c r="K12" s="4"/>
      <c r="L12" s="4"/>
      <c r="M12" s="4"/>
      <c r="N12" s="4"/>
      <c r="O12" s="4"/>
      <c r="P12" s="4"/>
      <c r="Q12" s="4"/>
      <c r="R12" s="4"/>
    </row>
    <row r="13" spans="1:18" x14ac:dyDescent="0.25">
      <c r="G13" s="4">
        <v>45</v>
      </c>
      <c r="H13" s="4"/>
      <c r="I13" s="4"/>
      <c r="J13" s="4"/>
      <c r="K13" s="4"/>
      <c r="L13" s="4"/>
      <c r="M13" s="4"/>
      <c r="N13" s="4"/>
      <c r="O13" s="4"/>
      <c r="P13" s="4"/>
      <c r="Q13" s="4"/>
      <c r="R13" s="4"/>
    </row>
    <row r="14" spans="1:18" x14ac:dyDescent="0.25">
      <c r="G14" s="4">
        <v>50</v>
      </c>
      <c r="H14" s="4"/>
      <c r="I14" s="4"/>
      <c r="J14" s="4"/>
      <c r="K14" s="4"/>
      <c r="L14" s="4"/>
      <c r="M14" s="4"/>
      <c r="N14" s="4"/>
      <c r="O14" s="4"/>
      <c r="P14" s="4"/>
      <c r="Q14" s="4"/>
      <c r="R14" s="4"/>
    </row>
  </sheetData>
  <mergeCells count="10">
    <mergeCell ref="A8:C8"/>
    <mergeCell ref="A9:C9"/>
    <mergeCell ref="A10:C10"/>
    <mergeCell ref="A1:E2"/>
    <mergeCell ref="G2:O2"/>
    <mergeCell ref="A3:C3"/>
    <mergeCell ref="A4:C4"/>
    <mergeCell ref="A5:C5"/>
    <mergeCell ref="A6:C6"/>
    <mergeCell ref="A7:C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I20" sqref="I20"/>
    </sheetView>
  </sheetViews>
  <sheetFormatPr defaultRowHeight="15" x14ac:dyDescent="0.25"/>
  <cols>
    <col min="4" max="4" width="16.7109375" bestFit="1" customWidth="1"/>
    <col min="5" max="9" width="17.7109375" bestFit="1" customWidth="1"/>
  </cols>
  <sheetData>
    <row r="1" spans="1:9" x14ac:dyDescent="0.25">
      <c r="A1" s="48" t="s">
        <v>34</v>
      </c>
      <c r="B1" s="48"/>
      <c r="C1" s="48"/>
      <c r="D1" s="48"/>
      <c r="E1" s="48"/>
      <c r="F1" s="48"/>
      <c r="G1" s="48"/>
      <c r="H1" s="48"/>
      <c r="I1" s="48"/>
    </row>
    <row r="2" spans="1:9" x14ac:dyDescent="0.25">
      <c r="A2" s="48"/>
      <c r="B2" s="48"/>
      <c r="C2" s="48"/>
      <c r="D2" s="48"/>
      <c r="E2" s="48"/>
      <c r="F2" s="48"/>
      <c r="G2" s="48"/>
      <c r="H2" s="48"/>
      <c r="I2" s="48"/>
    </row>
    <row r="3" spans="1:9" x14ac:dyDescent="0.25">
      <c r="A3" s="47"/>
      <c r="B3" s="47"/>
      <c r="C3" s="47"/>
      <c r="D3">
        <v>2018</v>
      </c>
      <c r="E3" s="12">
        <v>43466</v>
      </c>
      <c r="F3" s="12">
        <v>43831</v>
      </c>
      <c r="G3" s="12">
        <v>44197</v>
      </c>
      <c r="H3" s="12">
        <v>44562</v>
      </c>
      <c r="I3" s="12">
        <v>44927</v>
      </c>
    </row>
    <row r="4" spans="1:9" x14ac:dyDescent="0.25">
      <c r="A4" s="47" t="s">
        <v>10</v>
      </c>
      <c r="B4" s="47"/>
      <c r="C4" s="47"/>
      <c r="D4" s="4"/>
      <c r="E4" s="4"/>
      <c r="F4" s="4"/>
      <c r="G4" s="4"/>
      <c r="H4" s="4"/>
      <c r="I4" s="4"/>
    </row>
    <row r="5" spans="1:9" x14ac:dyDescent="0.25">
      <c r="A5" s="47" t="s">
        <v>35</v>
      </c>
      <c r="B5" s="47"/>
      <c r="C5" s="47"/>
      <c r="D5" s="4"/>
      <c r="E5" s="4"/>
      <c r="F5" s="4"/>
      <c r="G5" s="4"/>
      <c r="H5" s="4"/>
      <c r="I5" s="4"/>
    </row>
    <row r="6" spans="1:9" x14ac:dyDescent="0.25">
      <c r="A6" s="47" t="s">
        <v>42</v>
      </c>
      <c r="B6" s="47"/>
      <c r="C6" s="47"/>
      <c r="D6" s="4"/>
      <c r="E6" s="4"/>
      <c r="F6" s="4"/>
      <c r="G6" s="4"/>
      <c r="H6" s="4"/>
      <c r="I6" s="4"/>
    </row>
    <row r="7" spans="1:9" x14ac:dyDescent="0.25">
      <c r="A7" s="14"/>
      <c r="B7" s="14"/>
      <c r="C7" s="14"/>
      <c r="D7" s="3"/>
      <c r="E7" s="3"/>
      <c r="F7" s="3"/>
      <c r="G7" s="3"/>
      <c r="H7" s="3"/>
      <c r="I7" s="3"/>
    </row>
    <row r="8" spans="1:9" x14ac:dyDescent="0.25">
      <c r="A8" s="14"/>
      <c r="B8" s="14"/>
      <c r="C8" s="14"/>
    </row>
    <row r="9" spans="1:9" x14ac:dyDescent="0.25">
      <c r="A9" s="13"/>
      <c r="B9" s="13"/>
      <c r="C9" s="13"/>
      <c r="D9" s="46" t="s">
        <v>43</v>
      </c>
      <c r="E9" s="46"/>
      <c r="F9" s="46"/>
    </row>
    <row r="10" spans="1:9" x14ac:dyDescent="0.25">
      <c r="A10" s="47" t="s">
        <v>36</v>
      </c>
      <c r="B10" s="47"/>
      <c r="C10" s="47"/>
    </row>
    <row r="11" spans="1:9" x14ac:dyDescent="0.25">
      <c r="A11" s="47" t="s">
        <v>37</v>
      </c>
      <c r="B11" s="47"/>
      <c r="C11" s="47"/>
      <c r="E11" s="4">
        <f>D12+(D12*20%)</f>
        <v>1072794</v>
      </c>
      <c r="F11" s="4">
        <f t="shared" ref="F11:I11" si="0">E12+(E12*20%)</f>
        <v>1180073.3999999999</v>
      </c>
      <c r="G11" s="4">
        <f t="shared" si="0"/>
        <v>1298080.74</v>
      </c>
      <c r="H11" s="4">
        <f t="shared" si="0"/>
        <v>1427888.814</v>
      </c>
      <c r="I11" s="4">
        <f t="shared" si="0"/>
        <v>1570677.6954000001</v>
      </c>
    </row>
    <row r="12" spans="1:9" x14ac:dyDescent="0.25">
      <c r="A12" s="47" t="s">
        <v>38</v>
      </c>
      <c r="B12" s="47"/>
      <c r="C12" s="47"/>
      <c r="D12" s="4">
        <v>893995</v>
      </c>
      <c r="E12" s="4">
        <f>D12+(D12*10%)</f>
        <v>983394.5</v>
      </c>
      <c r="F12" s="4">
        <f t="shared" ref="F12:I12" si="1">E12+(E12*10%)</f>
        <v>1081733.95</v>
      </c>
      <c r="G12" s="4">
        <f t="shared" si="1"/>
        <v>1189907.345</v>
      </c>
      <c r="H12" s="4">
        <f t="shared" si="1"/>
        <v>1308898.0795</v>
      </c>
      <c r="I12" s="4">
        <f t="shared" si="1"/>
        <v>1439787.88745</v>
      </c>
    </row>
    <row r="13" spans="1:9" x14ac:dyDescent="0.25">
      <c r="A13" s="47" t="s">
        <v>39</v>
      </c>
      <c r="B13" s="47"/>
      <c r="C13" s="47"/>
      <c r="E13" s="4">
        <f>D12-(D12*10%)</f>
        <v>804595.5</v>
      </c>
      <c r="F13" s="4">
        <f t="shared" ref="F13:I13" si="2">E12-(E12*10%)</f>
        <v>885055.05</v>
      </c>
      <c r="G13" s="4">
        <f t="shared" si="2"/>
        <v>973560.55499999993</v>
      </c>
      <c r="H13" s="4">
        <f t="shared" si="2"/>
        <v>1070916.6105</v>
      </c>
      <c r="I13" s="4">
        <f t="shared" si="2"/>
        <v>1178008.2715499999</v>
      </c>
    </row>
    <row r="14" spans="1:9" x14ac:dyDescent="0.25">
      <c r="A14" s="47"/>
      <c r="B14" s="47"/>
      <c r="C14" s="47"/>
    </row>
    <row r="15" spans="1:9" x14ac:dyDescent="0.25">
      <c r="A15" s="47" t="s">
        <v>40</v>
      </c>
      <c r="B15" s="47"/>
      <c r="C15" s="47"/>
    </row>
    <row r="16" spans="1:9" x14ac:dyDescent="0.25">
      <c r="A16" s="47" t="s">
        <v>37</v>
      </c>
      <c r="B16" s="47"/>
      <c r="C16" s="47"/>
      <c r="E16" s="4">
        <f>D17-(D17*10%)</f>
        <v>-365038.2</v>
      </c>
      <c r="F16" s="4">
        <f t="shared" ref="F16:I16" si="3">E17-(E17*10%)</f>
        <v>-383290.11</v>
      </c>
      <c r="G16" s="4">
        <f t="shared" si="3"/>
        <v>-402454.61550000001</v>
      </c>
      <c r="H16" s="4">
        <f t="shared" si="3"/>
        <v>-422577.34627500002</v>
      </c>
      <c r="I16" s="4">
        <f t="shared" si="3"/>
        <v>-443706.21358874999</v>
      </c>
    </row>
    <row r="17" spans="1:9" x14ac:dyDescent="0.25">
      <c r="A17" s="47" t="s">
        <v>41</v>
      </c>
      <c r="B17" s="47"/>
      <c r="C17" s="47"/>
      <c r="D17" s="4">
        <f>405598*-1</f>
        <v>-405598</v>
      </c>
      <c r="E17" s="4">
        <f>D17+(D17*5%)</f>
        <v>-425877.9</v>
      </c>
      <c r="F17" s="4">
        <f t="shared" ref="F17:I17" si="4">E17+(E17*5%)</f>
        <v>-447171.79500000004</v>
      </c>
      <c r="G17" s="4">
        <f t="shared" si="4"/>
        <v>-469530.38475000003</v>
      </c>
      <c r="H17" s="4">
        <f t="shared" si="4"/>
        <v>-493006.9039875</v>
      </c>
      <c r="I17" s="4">
        <f t="shared" si="4"/>
        <v>-517657.24918687501</v>
      </c>
    </row>
    <row r="18" spans="1:9" x14ac:dyDescent="0.25">
      <c r="A18" s="47" t="s">
        <v>39</v>
      </c>
      <c r="B18" s="47"/>
      <c r="C18" s="47"/>
      <c r="E18" s="4">
        <f>D17+(D17*10%)</f>
        <v>-446157.8</v>
      </c>
      <c r="F18" s="4">
        <f t="shared" ref="F18:I18" si="5">E17+(E17*10%)</f>
        <v>-468465.69000000006</v>
      </c>
      <c r="G18" s="4">
        <f t="shared" si="5"/>
        <v>-491888.97450000007</v>
      </c>
      <c r="H18" s="4">
        <f t="shared" si="5"/>
        <v>-516483.42322500004</v>
      </c>
      <c r="I18" s="4">
        <f t="shared" si="5"/>
        <v>-542307.59438625001</v>
      </c>
    </row>
    <row r="19" spans="1:9" x14ac:dyDescent="0.25">
      <c r="A19" s="47"/>
      <c r="B19" s="47"/>
      <c r="C19" s="47"/>
    </row>
    <row r="20" spans="1:9" x14ac:dyDescent="0.25">
      <c r="A20" s="46"/>
      <c r="B20" s="46"/>
      <c r="C20" s="46"/>
    </row>
    <row r="21" spans="1:9" x14ac:dyDescent="0.25">
      <c r="D21" s="4"/>
      <c r="E21" s="4"/>
      <c r="F21" s="4"/>
    </row>
  </sheetData>
  <mergeCells count="17">
    <mergeCell ref="A3:C3"/>
    <mergeCell ref="A1:I2"/>
    <mergeCell ref="A4:C4"/>
    <mergeCell ref="A5:C5"/>
    <mergeCell ref="A6:C6"/>
    <mergeCell ref="A19:C19"/>
    <mergeCell ref="A20:C20"/>
    <mergeCell ref="D9:F9"/>
    <mergeCell ref="A10:C10"/>
    <mergeCell ref="A11:C11"/>
    <mergeCell ref="A12:C12"/>
    <mergeCell ref="A13:C13"/>
    <mergeCell ref="A14:C14"/>
    <mergeCell ref="A15:C15"/>
    <mergeCell ref="A16:C16"/>
    <mergeCell ref="A17:C17"/>
    <mergeCell ref="A18:C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election activeCell="H11" sqref="H11"/>
    </sheetView>
  </sheetViews>
  <sheetFormatPr defaultRowHeight="15" x14ac:dyDescent="0.25"/>
  <cols>
    <col min="1" max="1" width="28" customWidth="1"/>
    <col min="2" max="2" width="14.7109375" bestFit="1" customWidth="1"/>
  </cols>
  <sheetData>
    <row r="1" spans="1:3" x14ac:dyDescent="0.25">
      <c r="A1" s="49" t="s">
        <v>44</v>
      </c>
      <c r="B1" s="49"/>
      <c r="C1" s="15"/>
    </row>
    <row r="2" spans="1:3" x14ac:dyDescent="0.25">
      <c r="A2" s="49"/>
      <c r="B2" s="49"/>
      <c r="C2" s="15"/>
    </row>
    <row r="3" spans="1:3" x14ac:dyDescent="0.25">
      <c r="A3" s="27" t="s">
        <v>46</v>
      </c>
      <c r="B3" s="16"/>
      <c r="C3" s="16"/>
    </row>
    <row r="4" spans="1:3" x14ac:dyDescent="0.25">
      <c r="A4" s="28" t="s">
        <v>47</v>
      </c>
      <c r="B4" s="19">
        <v>3000</v>
      </c>
      <c r="C4" s="23"/>
    </row>
    <row r="5" spans="1:3" x14ac:dyDescent="0.25">
      <c r="A5" s="28" t="s">
        <v>60</v>
      </c>
      <c r="B5" s="19">
        <v>500</v>
      </c>
      <c r="C5" s="23"/>
    </row>
    <row r="6" spans="1:3" x14ac:dyDescent="0.25">
      <c r="A6" s="28"/>
      <c r="B6" s="19"/>
      <c r="C6" s="23"/>
    </row>
    <row r="7" spans="1:3" x14ac:dyDescent="0.25">
      <c r="A7" s="28"/>
      <c r="B7" s="19"/>
      <c r="C7" s="23"/>
    </row>
    <row r="8" spans="1:3" x14ac:dyDescent="0.25">
      <c r="A8" s="28"/>
      <c r="B8" s="19"/>
      <c r="C8" s="23"/>
    </row>
    <row r="9" spans="1:3" x14ac:dyDescent="0.25">
      <c r="A9" s="29" t="s">
        <v>57</v>
      </c>
      <c r="B9" s="19">
        <f>SUM(B4:B8)</f>
        <v>3500</v>
      </c>
      <c r="C9" s="23"/>
    </row>
    <row r="10" spans="1:3" x14ac:dyDescent="0.25">
      <c r="A10" s="30" t="s">
        <v>45</v>
      </c>
      <c r="B10" s="20"/>
      <c r="C10" s="24"/>
    </row>
    <row r="11" spans="1:3" x14ac:dyDescent="0.25">
      <c r="A11" s="1" t="s">
        <v>49</v>
      </c>
      <c r="B11" s="21">
        <v>0</v>
      </c>
      <c r="C11" s="25"/>
    </row>
    <row r="12" spans="1:3" x14ac:dyDescent="0.25">
      <c r="A12" s="1" t="s">
        <v>50</v>
      </c>
      <c r="B12" s="21">
        <v>0</v>
      </c>
      <c r="C12" s="25"/>
    </row>
    <row r="13" spans="1:3" x14ac:dyDescent="0.25">
      <c r="A13" s="1" t="s">
        <v>51</v>
      </c>
      <c r="B13" s="21">
        <v>0</v>
      </c>
      <c r="C13" s="25"/>
    </row>
    <row r="14" spans="1:3" x14ac:dyDescent="0.25">
      <c r="A14" s="31" t="s">
        <v>52</v>
      </c>
      <c r="B14" s="21">
        <v>100</v>
      </c>
      <c r="C14" s="25"/>
    </row>
    <row r="15" spans="1:3" x14ac:dyDescent="0.25">
      <c r="A15" s="31" t="s">
        <v>54</v>
      </c>
      <c r="B15" s="21">
        <v>250</v>
      </c>
      <c r="C15" s="25"/>
    </row>
    <row r="16" spans="1:3" x14ac:dyDescent="0.25">
      <c r="A16" s="31" t="s">
        <v>53</v>
      </c>
      <c r="B16" s="21">
        <v>350</v>
      </c>
      <c r="C16" s="25"/>
    </row>
    <row r="17" spans="1:3" x14ac:dyDescent="0.25">
      <c r="A17" s="31" t="s">
        <v>55</v>
      </c>
      <c r="B17" s="21">
        <v>100</v>
      </c>
      <c r="C17" s="25"/>
    </row>
    <row r="18" spans="1:3" x14ac:dyDescent="0.25">
      <c r="A18" s="31" t="s">
        <v>61</v>
      </c>
      <c r="B18" s="21">
        <v>200</v>
      </c>
      <c r="C18" s="25"/>
    </row>
    <row r="19" spans="1:3" x14ac:dyDescent="0.25">
      <c r="A19" s="32" t="s">
        <v>56</v>
      </c>
      <c r="B19" s="21">
        <f>SUM(B11:B18)*-1</f>
        <v>-1000</v>
      </c>
      <c r="C19" s="25"/>
    </row>
    <row r="20" spans="1:3" x14ac:dyDescent="0.25">
      <c r="A20" s="27" t="s">
        <v>48</v>
      </c>
      <c r="B20" s="22">
        <f>SUM(B9,B19)</f>
        <v>2500</v>
      </c>
      <c r="C20" s="26"/>
    </row>
    <row r="21" spans="1:3" x14ac:dyDescent="0.25">
      <c r="A21" s="33" t="s">
        <v>58</v>
      </c>
      <c r="B21" s="17">
        <v>45</v>
      </c>
      <c r="C21" s="17"/>
    </row>
    <row r="22" spans="1:3" x14ac:dyDescent="0.25">
      <c r="A22" s="27" t="s">
        <v>59</v>
      </c>
      <c r="B22" s="18">
        <f>B20/B21</f>
        <v>55.555555555555557</v>
      </c>
      <c r="C22" s="17"/>
    </row>
  </sheetData>
  <mergeCells count="1">
    <mergeCell ref="A1: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Goal Seek 1</vt:lpstr>
      <vt:lpstr>Goal Seek 2</vt:lpstr>
      <vt:lpstr>Analysis Table 1</vt:lpstr>
      <vt:lpstr>Analysis Table 2</vt:lpstr>
      <vt:lpstr>Scenario Analysis</vt:lpstr>
      <vt:lpstr>Scenario 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2023-05-07T09:30:58Z</dcterms:modified>
</cp:coreProperties>
</file>