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压缩对比2/"/>
    </mc:Choice>
  </mc:AlternateContent>
  <xr:revisionPtr revIDLastSave="0" documentId="13_ncr:1_{04848E6E-F07B-3842-BA1F-1BA45EF58119}" xr6:coauthVersionLast="37" xr6:coauthVersionMax="37" xr10:uidLastSave="{00000000-0000-0000-0000-000000000000}"/>
  <bookViews>
    <workbookView xWindow="660" yWindow="460" windowWidth="24940" windowHeight="14420" xr2:uid="{CF93D8B2-2A94-DB48-BA83-83D3A38D6A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" i="1"/>
  <c r="U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" i="1"/>
  <c r="T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" i="1"/>
  <c r="S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" i="1"/>
  <c r="R4" i="1"/>
  <c r="L6" i="1"/>
  <c r="L7" i="1"/>
  <c r="L8" i="1"/>
  <c r="L9" i="1"/>
  <c r="L10" i="1"/>
  <c r="L11" i="1"/>
  <c r="L14" i="1"/>
  <c r="L15" i="1"/>
  <c r="L16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9" i="1"/>
  <c r="L51" i="1"/>
  <c r="L5" i="1"/>
  <c r="L4" i="1"/>
  <c r="K6" i="1"/>
  <c r="K8" i="1"/>
  <c r="K9" i="1"/>
  <c r="K10" i="1"/>
  <c r="K14" i="1"/>
  <c r="K16" i="1"/>
  <c r="K17" i="1"/>
  <c r="K19" i="1"/>
  <c r="K21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8" i="1"/>
  <c r="K40" i="1"/>
  <c r="K41" i="1"/>
  <c r="K44" i="1"/>
  <c r="K46" i="1"/>
  <c r="K49" i="1"/>
  <c r="K51" i="1"/>
  <c r="K5" i="1"/>
  <c r="K4" i="1"/>
  <c r="J6" i="1"/>
  <c r="J7" i="1"/>
  <c r="J8" i="1"/>
  <c r="J9" i="1"/>
  <c r="J10" i="1"/>
  <c r="J11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1" i="1"/>
  <c r="J5" i="1"/>
  <c r="J4" i="1"/>
  <c r="I6" i="1"/>
  <c r="I7" i="1"/>
  <c r="I8" i="1"/>
  <c r="I9" i="1"/>
  <c r="I10" i="1"/>
  <c r="I11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51" i="1"/>
  <c r="I5" i="1"/>
  <c r="I4" i="1"/>
  <c r="H50" i="1"/>
  <c r="L50" i="1" s="1"/>
  <c r="H48" i="1"/>
  <c r="L48" i="1" s="1"/>
  <c r="H47" i="1"/>
  <c r="L47" i="1" s="1"/>
  <c r="H39" i="1"/>
  <c r="L39" i="1" s="1"/>
  <c r="H37" i="1"/>
  <c r="H22" i="1"/>
  <c r="L22" i="1" s="1"/>
  <c r="H20" i="1"/>
  <c r="L20" i="1" s="1"/>
  <c r="H12" i="1"/>
  <c r="L12" i="1" s="1"/>
  <c r="G50" i="1"/>
  <c r="K50" i="1" s="1"/>
  <c r="G48" i="1"/>
  <c r="K48" i="1" s="1"/>
  <c r="G47" i="1"/>
  <c r="K47" i="1" s="1"/>
  <c r="G45" i="1"/>
  <c r="K45" i="1" s="1"/>
  <c r="G43" i="1"/>
  <c r="K43" i="1" s="1"/>
  <c r="G42" i="1"/>
  <c r="K42" i="1" s="1"/>
  <c r="G39" i="1"/>
  <c r="K39" i="1" s="1"/>
  <c r="G37" i="1"/>
  <c r="K37" i="1" s="1"/>
  <c r="G27" i="1"/>
  <c r="K27" i="1" s="1"/>
  <c r="G25" i="1"/>
  <c r="G22" i="1"/>
  <c r="K22" i="1" s="1"/>
  <c r="G20" i="1"/>
  <c r="K20" i="1" s="1"/>
  <c r="G18" i="1"/>
  <c r="K18" i="1" s="1"/>
  <c r="G15" i="1"/>
  <c r="K15" i="1" s="1"/>
  <c r="G12" i="1"/>
  <c r="K12" i="1" s="1"/>
  <c r="G11" i="1"/>
  <c r="K11" i="1" s="1"/>
  <c r="G7" i="1"/>
  <c r="K7" i="1" s="1"/>
  <c r="F50" i="1"/>
  <c r="J50" i="1" s="1"/>
  <c r="F48" i="1"/>
  <c r="J48" i="1" s="1"/>
  <c r="F22" i="1"/>
  <c r="J22" i="1" s="1"/>
  <c r="E50" i="1"/>
  <c r="I50" i="1" s="1"/>
  <c r="E48" i="1"/>
  <c r="I48" i="1" s="1"/>
  <c r="E22" i="1"/>
  <c r="I22" i="1" s="1"/>
  <c r="D13" i="1"/>
  <c r="L13" i="1" s="1"/>
  <c r="D12" i="1"/>
  <c r="J12" i="1" s="1"/>
  <c r="K13" i="1" l="1"/>
  <c r="I12" i="1"/>
  <c r="I13" i="1"/>
  <c r="J13" i="1"/>
</calcChain>
</file>

<file path=xl/sharedStrings.xml><?xml version="1.0" encoding="utf-8"?>
<sst xmlns="http://schemas.openxmlformats.org/spreadsheetml/2006/main" count="122" uniqueCount="70">
  <si>
    <t>编号</t>
  </si>
  <si>
    <t>名称</t>
  </si>
  <si>
    <t>文件大小</t>
    <phoneticPr fontId="2" type="noConversion"/>
  </si>
  <si>
    <t>码率</t>
    <phoneticPr fontId="2" type="noConversion"/>
  </si>
  <si>
    <t>压缩比</t>
    <phoneticPr fontId="2" type="noConversion"/>
  </si>
  <si>
    <t>码率压缩比</t>
    <phoneticPr fontId="2" type="noConversion"/>
  </si>
  <si>
    <t>raw</t>
    <phoneticPr fontId="2" type="noConversion"/>
  </si>
  <si>
    <t>rawC2</t>
    <phoneticPr fontId="2" type="noConversion"/>
  </si>
  <si>
    <t>raw27</t>
    <phoneticPr fontId="2" type="noConversion"/>
  </si>
  <si>
    <t>raw2</t>
    <phoneticPr fontId="2" type="noConversion"/>
  </si>
  <si>
    <t>rawC27</t>
    <phoneticPr fontId="2" type="noConversion"/>
  </si>
  <si>
    <t>0A0D6AE4-F16A-4870-5EA5-C2C4BA5B813D20190306</t>
  </si>
  <si>
    <t>0A7F9B01-ABB3-BDD5-93B4-91AF62816F7720190306</t>
  </si>
  <si>
    <t>0A10C510-A81E-7ABA-6E14-C50C182EFC4320190306</t>
  </si>
  <si>
    <t>00A10DC5-1467-AC29-E172-3D5C40F5D28720190306</t>
  </si>
  <si>
    <t>0A48A5A0-B920-0D78-0952-B7A8044F403A20190306</t>
  </si>
  <si>
    <t>0A08975E-BCD9-E812-C167-E4FF806903F420190306</t>
  </si>
  <si>
    <t>0A052111-080A-0CD4-1821-E9901D2743B120190306</t>
  </si>
  <si>
    <t>0A71351A-9994-19DC-38B6-8159E3CED9DD20190306</t>
  </si>
  <si>
    <t>0A365146-1BDD-D870-60D5-55363DFE1CFE20190306</t>
  </si>
  <si>
    <t>00AD71EE-B10B-954E-44DB-EF1F6954920920190306</t>
  </si>
  <si>
    <t>0AEFB9EE-39AE-97F9-320F-E5CB4214430220190306</t>
  </si>
  <si>
    <t>0B00B9BA-7D39-FB86-966B-5BE9F455085C20190306</t>
  </si>
  <si>
    <t>0B7CDB43-C671-37E5-71C9-FA6F712C7CFE20190306</t>
  </si>
  <si>
    <t>0B8C3B59-4313-416A-C536-50303603A6F720190306</t>
  </si>
  <si>
    <t>0B9A4153-B778-429E-25C7-A445418B8D4120190306</t>
  </si>
  <si>
    <t>0B39FA34-DFB3-A9ED-7DBD-97E0352BA7B520190306</t>
  </si>
  <si>
    <t>0BC0D59D-BF67-0C51-845F-1DD40BF6380620190306</t>
  </si>
  <si>
    <t>0BE46009-CF5E-7D49-96FB-D902F8360DE020190306</t>
  </si>
  <si>
    <t>0C6B35AB-FC91-5D52-BDB5-31DD6AAB7D4520190306</t>
  </si>
  <si>
    <t>00C7AAED-1DE4-A1A5-F6D5-D25715B6323A20190306</t>
  </si>
  <si>
    <t>0C22C6A1-C929-877F-08AB-E1B0EB84C8FA20190306</t>
  </si>
  <si>
    <t>00C701D2-182D-0B20-54C1-AD33F7C5531F20190306</t>
  </si>
  <si>
    <t>00C73463-C831-9B70-8C48-86DB67ADB2FA20190306</t>
  </si>
  <si>
    <t>0CAF093D-4451-E2C0-A359-8CADE2BE6E1620190306</t>
  </si>
  <si>
    <t>0D26E14D-FBE0-C43A-C546-196370C1669C20190306</t>
  </si>
  <si>
    <t>0D413A43-65C7-0A55-71E1-D95665CB331C20190306</t>
  </si>
  <si>
    <t>0D30731F-27FC-CBC4-8F62-0178C30B498F20190306</t>
  </si>
  <si>
    <t>00DA1A0D-B440-A05A-59D7-4BF80347960F20190306</t>
  </si>
  <si>
    <t>0DA8597B-8C0A-6A30-6662-11F5A7C7C31520190306</t>
  </si>
  <si>
    <t>0DDD8410-BAB8-BB52-6E9C-EBBB9DD2586020190306</t>
  </si>
  <si>
    <t>0DEA7DF0-99B2-4E9C-6F38-DE841909E29320190306</t>
  </si>
  <si>
    <t>0E1EBA35-1EF0-CEF9-C8FF-095661CE92A720190306</t>
  </si>
  <si>
    <t>0E9E33B0-620A-CC00-64BF-31DC48172B6320190306</t>
  </si>
  <si>
    <t>0E34C026-1F13-96F3-5C4E-08656EE6D9CC20190306</t>
  </si>
  <si>
    <t>0EA02AE1-0949-DC41-25FA-E091ACD6676720190306</t>
  </si>
  <si>
    <t>0EA9B9EB-A1C6-8CB3-42FF-D8E31B6A92D420190306</t>
  </si>
  <si>
    <t>0EDA0808-12B7-7AAA-B28F-0A1E62E6FFBD20190306</t>
  </si>
  <si>
    <t>00EED255-CFB3-192F-C4EF-DC33F37FC58920190306</t>
  </si>
  <si>
    <t>0F263F33-F8FC-163C-5AC9-1D862C0B255C20190306</t>
  </si>
  <si>
    <t>97312DBB-4E24-4D7D-6638-E355B06F905620190306</t>
  </si>
  <si>
    <t>198661FF-78EC-26D9-9C8B-CA68FE0A4E7A20190306</t>
  </si>
  <si>
    <t>290529FE-C20E-074A-639D-5F039352761220190306</t>
  </si>
  <si>
    <t>306262F9-62CB-117E-6C35-098FF5013A1720190306</t>
  </si>
  <si>
    <t>326742A5-9507-0CFF-B615-22F9AAA3187A20190306</t>
  </si>
  <si>
    <t>327205E0-6E47-D412-20DA-3830FD2CE4C420190306</t>
  </si>
  <si>
    <t>337754BE-7EAC-DB59-4E77-83DBBDEF57CA20190306</t>
  </si>
  <si>
    <t>385662A2-9454-A1D5-8BA0-943AC886973F20190306</t>
  </si>
  <si>
    <t>406491DB-D264-F30F-61F6-998C24D3DAEC20190306</t>
  </si>
  <si>
    <t>参数值</t>
    <phoneticPr fontId="2" type="noConversion"/>
  </si>
  <si>
    <t>分辨率</t>
    <phoneticPr fontId="2" type="noConversion"/>
  </si>
  <si>
    <t>1280x720</t>
    <phoneticPr fontId="2" type="noConversion"/>
  </si>
  <si>
    <t>720x1280</t>
    <phoneticPr fontId="2" type="noConversion"/>
  </si>
  <si>
    <t>540x960</t>
    <phoneticPr fontId="2" type="noConversion"/>
  </si>
  <si>
    <t>448x960</t>
    <phoneticPr fontId="2" type="noConversion"/>
  </si>
  <si>
    <t>1380x668</t>
    <phoneticPr fontId="2" type="noConversion"/>
  </si>
  <si>
    <t>960x544</t>
    <phoneticPr fontId="2" type="noConversion"/>
  </si>
  <si>
    <t>544x960</t>
    <phoneticPr fontId="2" type="noConversion"/>
  </si>
  <si>
    <t>576x1024</t>
    <phoneticPr fontId="2" type="noConversion"/>
  </si>
  <si>
    <t>320x568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</si>
</sst>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10" fontId="1" fillId="5" borderId="1" xfId="4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10" fontId="1" fillId="6" borderId="1" xfId="5" applyNumberFormat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</cellXfs>
  <cellStyles count="6">
    <cellStyle name="60% - 着色 2" xfId="1" builtinId="36"/>
    <cellStyle name="60% - 着色 3" xfId="2" builtinId="40"/>
    <cellStyle name="60% - 着色 4" xfId="3" builtinId="44"/>
    <cellStyle name="60% - 着色 5" xfId="4" builtinId="48"/>
    <cellStyle name="60% - 着色 6" xfId="5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8155-5C1F-E547-8774-0BCC96F3F487}">
  <dimension ref="A1:U51"/>
  <sheetViews>
    <sheetView tabSelected="1" topLeftCell="A27" workbookViewId="0">
      <selection activeCell="C42" sqref="C42"/>
    </sheetView>
  </sheetViews>
  <sheetFormatPr baseColWidth="10" defaultRowHeight="16"/>
  <cols>
    <col min="1" max="1" width="10.83203125" style="1"/>
    <col min="2" max="2" width="49.6640625" style="1" customWidth="1"/>
    <col min="3" max="3" width="20.83203125" style="1" customWidth="1"/>
    <col min="4" max="16384" width="10.83203125" style="1"/>
  </cols>
  <sheetData>
    <row r="1" spans="1:21">
      <c r="A1" s="13" t="s">
        <v>59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6"/>
      <c r="B2" s="6"/>
      <c r="C2" s="7"/>
      <c r="D2" s="9" t="s">
        <v>2</v>
      </c>
      <c r="E2" s="9"/>
      <c r="F2" s="9"/>
      <c r="G2" s="9"/>
      <c r="H2" s="9"/>
      <c r="I2" s="10" t="s">
        <v>4</v>
      </c>
      <c r="J2" s="10"/>
      <c r="K2" s="10"/>
      <c r="L2" s="10"/>
      <c r="M2" s="11" t="s">
        <v>3</v>
      </c>
      <c r="N2" s="11"/>
      <c r="O2" s="11"/>
      <c r="P2" s="11"/>
      <c r="Q2" s="11"/>
      <c r="R2" s="12" t="s">
        <v>5</v>
      </c>
      <c r="S2" s="12"/>
      <c r="T2" s="12"/>
      <c r="U2" s="12"/>
    </row>
    <row r="3" spans="1:21">
      <c r="A3" s="6" t="s">
        <v>0</v>
      </c>
      <c r="B3" s="6" t="s">
        <v>1</v>
      </c>
      <c r="C3" s="8" t="s">
        <v>60</v>
      </c>
      <c r="D3" s="2" t="s">
        <v>6</v>
      </c>
      <c r="E3" s="2" t="s">
        <v>7</v>
      </c>
      <c r="F3" s="2" t="s">
        <v>9</v>
      </c>
      <c r="G3" s="2" t="s">
        <v>8</v>
      </c>
      <c r="H3" s="2" t="s">
        <v>10</v>
      </c>
      <c r="I3" s="3" t="s">
        <v>7</v>
      </c>
      <c r="J3" s="3" t="s">
        <v>9</v>
      </c>
      <c r="K3" s="3" t="s">
        <v>8</v>
      </c>
      <c r="L3" s="3" t="s">
        <v>10</v>
      </c>
      <c r="M3" s="4" t="s">
        <v>6</v>
      </c>
      <c r="N3" s="4" t="s">
        <v>7</v>
      </c>
      <c r="O3" s="4" t="s">
        <v>9</v>
      </c>
      <c r="P3" s="4" t="s">
        <v>8</v>
      </c>
      <c r="Q3" s="4" t="s">
        <v>10</v>
      </c>
      <c r="R3" s="5" t="s">
        <v>7</v>
      </c>
      <c r="S3" s="5" t="s">
        <v>9</v>
      </c>
      <c r="T3" s="5" t="s">
        <v>8</v>
      </c>
      <c r="U3" s="5" t="s">
        <v>10</v>
      </c>
    </row>
    <row r="4" spans="1:21">
      <c r="A4" s="6">
        <v>1</v>
      </c>
      <c r="B4" s="6" t="s">
        <v>11</v>
      </c>
      <c r="C4" s="14" t="s">
        <v>61</v>
      </c>
      <c r="D4" s="2">
        <v>12.6</v>
      </c>
      <c r="E4" s="2">
        <v>6.5</v>
      </c>
      <c r="F4" s="2">
        <v>5.0999999999999996</v>
      </c>
      <c r="G4" s="2">
        <v>3.4</v>
      </c>
      <c r="H4" s="2">
        <v>4.3</v>
      </c>
      <c r="I4" s="3">
        <f>1-(E4/D4)</f>
        <v>0.48412698412698407</v>
      </c>
      <c r="J4" s="3">
        <f>1-(F4/D4)</f>
        <v>0.59523809523809523</v>
      </c>
      <c r="K4" s="3">
        <f>1-(G4/D4)</f>
        <v>0.73015873015873023</v>
      </c>
      <c r="L4" s="3">
        <f>1-(H4/D4)</f>
        <v>0.65873015873015872</v>
      </c>
      <c r="M4" s="4">
        <v>4944</v>
      </c>
      <c r="N4" s="4">
        <v>2504</v>
      </c>
      <c r="O4" s="4">
        <v>2029</v>
      </c>
      <c r="P4" s="4">
        <v>1380</v>
      </c>
      <c r="Q4" s="4">
        <v>1763</v>
      </c>
      <c r="R4" s="5">
        <f>1-(N4/M4)</f>
        <v>0.49352750809061485</v>
      </c>
      <c r="S4" s="5">
        <f>1-(O4/M4)</f>
        <v>0.58960355987055024</v>
      </c>
      <c r="T4" s="5">
        <f>1-(P4/M4)</f>
        <v>0.720873786407767</v>
      </c>
      <c r="U4" s="5">
        <f>1-(Q4/M4)</f>
        <v>0.64340614886731395</v>
      </c>
    </row>
    <row r="5" spans="1:21">
      <c r="A5" s="6">
        <v>2</v>
      </c>
      <c r="B5" s="6" t="s">
        <v>12</v>
      </c>
      <c r="C5" s="8" t="s">
        <v>62</v>
      </c>
      <c r="D5" s="2">
        <v>5.5</v>
      </c>
      <c r="E5" s="2">
        <v>6.1</v>
      </c>
      <c r="F5" s="2">
        <v>5.3</v>
      </c>
      <c r="G5" s="2">
        <v>3.5</v>
      </c>
      <c r="H5" s="2">
        <v>4.0999999999999996</v>
      </c>
      <c r="I5" s="3">
        <f>1-(E5/D5)</f>
        <v>-0.10909090909090913</v>
      </c>
      <c r="J5" s="3">
        <f>1-(F5/D5)</f>
        <v>3.6363636363636376E-2</v>
      </c>
      <c r="K5" s="3">
        <f>1-(G5/D5)</f>
        <v>0.36363636363636365</v>
      </c>
      <c r="L5" s="3">
        <f>1-(H5/D5)</f>
        <v>0.25454545454545463</v>
      </c>
      <c r="M5" s="4">
        <v>1031</v>
      </c>
      <c r="N5" s="4">
        <v>1152</v>
      </c>
      <c r="O5" s="4">
        <v>1111</v>
      </c>
      <c r="P5" s="4">
        <v>760</v>
      </c>
      <c r="Q5" s="4">
        <v>876</v>
      </c>
      <c r="R5" s="5">
        <f>1-(N5/M5)</f>
        <v>-0.11736178467507274</v>
      </c>
      <c r="S5" s="5">
        <f>1-(O5/M5)</f>
        <v>-7.759456838021328E-2</v>
      </c>
      <c r="T5" s="5">
        <f>1-(P5/M5)</f>
        <v>0.26285160038797284</v>
      </c>
      <c r="U5" s="5">
        <f>1-(Q5/M5)</f>
        <v>0.15033947623666344</v>
      </c>
    </row>
    <row r="6" spans="1:21">
      <c r="A6" s="6">
        <v>3</v>
      </c>
      <c r="B6" s="6" t="s">
        <v>13</v>
      </c>
      <c r="C6" s="14" t="s">
        <v>63</v>
      </c>
      <c r="D6" s="2">
        <v>8.1</v>
      </c>
      <c r="E6" s="2">
        <v>7.8</v>
      </c>
      <c r="F6" s="2">
        <v>6.5</v>
      </c>
      <c r="G6" s="2">
        <v>4.7</v>
      </c>
      <c r="H6" s="2">
        <v>5.7</v>
      </c>
      <c r="I6" s="3">
        <f t="shared" ref="I6:I51" si="0">1-(E6/D6)</f>
        <v>3.7037037037036979E-2</v>
      </c>
      <c r="J6" s="3">
        <f t="shared" ref="J6:J51" si="1">1-(F6/D6)</f>
        <v>0.19753086419753085</v>
      </c>
      <c r="K6" s="3">
        <f t="shared" ref="K6:K51" si="2">1-(G6/D6)</f>
        <v>0.41975308641975306</v>
      </c>
      <c r="L6" s="3">
        <f t="shared" ref="L6:L51" si="3">1-(H6/D6)</f>
        <v>0.29629629629629628</v>
      </c>
      <c r="M6" s="4">
        <v>4209</v>
      </c>
      <c r="N6" s="4">
        <v>4085</v>
      </c>
      <c r="O6" s="4">
        <v>3468</v>
      </c>
      <c r="P6" s="4">
        <v>2593</v>
      </c>
      <c r="Q6" s="4">
        <v>3098</v>
      </c>
      <c r="R6" s="5">
        <f t="shared" ref="R6:R51" si="4">1-(N6/M6)</f>
        <v>2.9460679496317366E-2</v>
      </c>
      <c r="S6" s="5">
        <f t="shared" ref="S6:S51" si="5">1-(O6/M6)</f>
        <v>0.17605131860299361</v>
      </c>
      <c r="T6" s="5">
        <f t="shared" ref="T6:T51" si="6">1-(P6/M6)</f>
        <v>0.3839391779520076</v>
      </c>
      <c r="U6" s="5">
        <f t="shared" ref="U6:U51" si="7">1-(Q6/M6)</f>
        <v>0.26395818484200517</v>
      </c>
    </row>
    <row r="7" spans="1:21">
      <c r="A7" s="6">
        <v>4</v>
      </c>
      <c r="B7" s="6" t="s">
        <v>14</v>
      </c>
      <c r="C7" s="8" t="s">
        <v>62</v>
      </c>
      <c r="D7" s="2">
        <v>2.4</v>
      </c>
      <c r="E7" s="2">
        <v>1.6</v>
      </c>
      <c r="F7" s="2">
        <v>1.3</v>
      </c>
      <c r="G7" s="2">
        <f>888/1024</f>
        <v>0.8671875</v>
      </c>
      <c r="H7" s="2">
        <v>1.1000000000000001</v>
      </c>
      <c r="I7" s="3">
        <f t="shared" si="0"/>
        <v>0.33333333333333326</v>
      </c>
      <c r="J7" s="3">
        <f t="shared" si="1"/>
        <v>0.45833333333333326</v>
      </c>
      <c r="K7" s="3">
        <f t="shared" si="2"/>
        <v>0.638671875</v>
      </c>
      <c r="L7" s="3">
        <f t="shared" si="3"/>
        <v>0.54166666666666663</v>
      </c>
      <c r="M7" s="4">
        <v>3178</v>
      </c>
      <c r="N7" s="4">
        <v>2088</v>
      </c>
      <c r="O7" s="4">
        <v>1736</v>
      </c>
      <c r="P7" s="4">
        <v>1232</v>
      </c>
      <c r="Q7" s="4">
        <v>1572</v>
      </c>
      <c r="R7" s="5">
        <f t="shared" si="4"/>
        <v>0.34298300818124605</v>
      </c>
      <c r="S7" s="5">
        <f t="shared" si="5"/>
        <v>0.45374449339207046</v>
      </c>
      <c r="T7" s="5">
        <f t="shared" si="6"/>
        <v>0.61233480176211452</v>
      </c>
      <c r="U7" s="5">
        <f t="shared" si="7"/>
        <v>0.50534927627438642</v>
      </c>
    </row>
    <row r="8" spans="1:21">
      <c r="A8" s="6">
        <v>5</v>
      </c>
      <c r="B8" s="6" t="s">
        <v>15</v>
      </c>
      <c r="C8" s="8" t="s">
        <v>62</v>
      </c>
      <c r="D8" s="2">
        <v>11.6</v>
      </c>
      <c r="E8" s="2">
        <v>8.1</v>
      </c>
      <c r="F8" s="2">
        <v>6.7</v>
      </c>
      <c r="G8" s="2">
        <v>4.5999999999999996</v>
      </c>
      <c r="H8" s="2">
        <v>5.7</v>
      </c>
      <c r="I8" s="3">
        <f t="shared" si="0"/>
        <v>0.30172413793103448</v>
      </c>
      <c r="J8" s="3">
        <f t="shared" si="1"/>
        <v>0.42241379310344829</v>
      </c>
      <c r="K8" s="3">
        <f t="shared" si="2"/>
        <v>0.60344827586206895</v>
      </c>
      <c r="L8" s="3">
        <f t="shared" si="3"/>
        <v>0.50862068965517238</v>
      </c>
      <c r="M8" s="4">
        <v>4625</v>
      </c>
      <c r="N8" s="4">
        <v>3232</v>
      </c>
      <c r="O8" s="4">
        <v>2681</v>
      </c>
      <c r="P8" s="4">
        <v>1928</v>
      </c>
      <c r="Q8" s="4">
        <v>2378</v>
      </c>
      <c r="R8" s="5">
        <f t="shared" si="4"/>
        <v>0.30118918918918924</v>
      </c>
      <c r="S8" s="5">
        <f t="shared" si="5"/>
        <v>0.42032432432432432</v>
      </c>
      <c r="T8" s="5">
        <f t="shared" si="6"/>
        <v>0.58313513513513515</v>
      </c>
      <c r="U8" s="5">
        <f t="shared" si="7"/>
        <v>0.48583783783783785</v>
      </c>
    </row>
    <row r="9" spans="1:21">
      <c r="A9" s="6">
        <v>6</v>
      </c>
      <c r="B9" s="6" t="s">
        <v>16</v>
      </c>
      <c r="C9" s="8" t="s">
        <v>62</v>
      </c>
      <c r="D9" s="2">
        <v>2.8</v>
      </c>
      <c r="E9" s="2">
        <v>2.2999999999999998</v>
      </c>
      <c r="F9" s="2">
        <v>1.6</v>
      </c>
      <c r="G9" s="2">
        <v>1.1000000000000001</v>
      </c>
      <c r="H9" s="2">
        <v>1.5</v>
      </c>
      <c r="I9" s="3">
        <f t="shared" si="0"/>
        <v>0.1785714285714286</v>
      </c>
      <c r="J9" s="3">
        <f t="shared" si="1"/>
        <v>0.42857142857142849</v>
      </c>
      <c r="K9" s="3">
        <f t="shared" si="2"/>
        <v>0.6071428571428571</v>
      </c>
      <c r="L9" s="3">
        <f t="shared" si="3"/>
        <v>0.4642857142857143</v>
      </c>
      <c r="M9" s="4">
        <v>1502</v>
      </c>
      <c r="N9" s="4">
        <v>1185</v>
      </c>
      <c r="O9" s="4">
        <v>929</v>
      </c>
      <c r="P9" s="4">
        <v>631</v>
      </c>
      <c r="Q9" s="4">
        <v>888</v>
      </c>
      <c r="R9" s="5">
        <f t="shared" si="4"/>
        <v>0.21105193075898798</v>
      </c>
      <c r="S9" s="5">
        <f t="shared" si="5"/>
        <v>0.381491344873502</v>
      </c>
      <c r="T9" s="5">
        <f t="shared" si="6"/>
        <v>0.57989347536617841</v>
      </c>
      <c r="U9" s="5">
        <f t="shared" si="7"/>
        <v>0.40878828229027964</v>
      </c>
    </row>
    <row r="10" spans="1:21">
      <c r="A10" s="6">
        <v>7</v>
      </c>
      <c r="B10" s="6" t="s">
        <v>17</v>
      </c>
      <c r="C10" s="8" t="s">
        <v>62</v>
      </c>
      <c r="D10" s="2">
        <v>19.7</v>
      </c>
      <c r="E10" s="2">
        <v>6.8</v>
      </c>
      <c r="F10" s="2">
        <v>6.6</v>
      </c>
      <c r="G10" s="2">
        <v>4.8</v>
      </c>
      <c r="H10" s="2">
        <v>5</v>
      </c>
      <c r="I10" s="3">
        <f t="shared" si="0"/>
        <v>0.65482233502538079</v>
      </c>
      <c r="J10" s="3">
        <f t="shared" si="1"/>
        <v>0.6649746192893401</v>
      </c>
      <c r="K10" s="3">
        <f t="shared" si="2"/>
        <v>0.75634517766497456</v>
      </c>
      <c r="L10" s="3">
        <f t="shared" si="3"/>
        <v>0.74619289340101524</v>
      </c>
      <c r="M10" s="4">
        <v>11819</v>
      </c>
      <c r="N10" s="4">
        <v>4005</v>
      </c>
      <c r="O10" s="4">
        <v>3935</v>
      </c>
      <c r="P10" s="4">
        <v>2941</v>
      </c>
      <c r="Q10" s="4">
        <v>3064</v>
      </c>
      <c r="R10" s="5">
        <f t="shared" si="4"/>
        <v>0.66113884423386071</v>
      </c>
      <c r="S10" s="5">
        <f t="shared" si="5"/>
        <v>0.66706151112615286</v>
      </c>
      <c r="T10" s="5">
        <f t="shared" si="6"/>
        <v>0.75116338099670021</v>
      </c>
      <c r="U10" s="5">
        <f t="shared" si="7"/>
        <v>0.74075640917167274</v>
      </c>
    </row>
    <row r="11" spans="1:21">
      <c r="A11" s="6">
        <v>8</v>
      </c>
      <c r="B11" s="6" t="s">
        <v>18</v>
      </c>
      <c r="C11" s="8" t="s">
        <v>62</v>
      </c>
      <c r="D11" s="2">
        <v>2.2999999999999998</v>
      </c>
      <c r="E11" s="2">
        <v>1.8</v>
      </c>
      <c r="F11" s="2">
        <v>1.5</v>
      </c>
      <c r="G11" s="2">
        <f>910/1024</f>
        <v>0.888671875</v>
      </c>
      <c r="H11" s="2">
        <v>1.1000000000000001</v>
      </c>
      <c r="I11" s="3">
        <f t="shared" si="0"/>
        <v>0.21739130434782605</v>
      </c>
      <c r="J11" s="3">
        <f t="shared" si="1"/>
        <v>0.34782608695652173</v>
      </c>
      <c r="K11" s="3">
        <f t="shared" si="2"/>
        <v>0.61362092391304346</v>
      </c>
      <c r="L11" s="3">
        <f t="shared" si="3"/>
        <v>0.52173913043478248</v>
      </c>
      <c r="M11" s="4">
        <v>2244</v>
      </c>
      <c r="N11" s="4">
        <v>1730</v>
      </c>
      <c r="O11" s="4">
        <v>1450</v>
      </c>
      <c r="P11" s="4">
        <v>925</v>
      </c>
      <c r="Q11" s="4">
        <v>1153</v>
      </c>
      <c r="R11" s="5">
        <f t="shared" si="4"/>
        <v>0.22905525846702313</v>
      </c>
      <c r="S11" s="5">
        <f t="shared" si="5"/>
        <v>0.35383244206773623</v>
      </c>
      <c r="T11" s="5">
        <f t="shared" si="6"/>
        <v>0.58778966131907306</v>
      </c>
      <c r="U11" s="5">
        <f t="shared" si="7"/>
        <v>0.48618538324420679</v>
      </c>
    </row>
    <row r="12" spans="1:21">
      <c r="A12" s="6">
        <v>9</v>
      </c>
      <c r="B12" s="6" t="s">
        <v>19</v>
      </c>
      <c r="C12" s="8" t="s">
        <v>62</v>
      </c>
      <c r="D12" s="2">
        <f>772/1024</f>
        <v>0.75390625</v>
      </c>
      <c r="E12" s="2">
        <v>1.1000000000000001</v>
      </c>
      <c r="F12" s="2">
        <v>1</v>
      </c>
      <c r="G12" s="2">
        <f>531/1024</f>
        <v>0.5185546875</v>
      </c>
      <c r="H12" s="2">
        <f>585/1024</f>
        <v>0.5712890625</v>
      </c>
      <c r="I12" s="3">
        <f t="shared" si="0"/>
        <v>-0.45906735751295358</v>
      </c>
      <c r="J12" s="3">
        <f t="shared" si="1"/>
        <v>-0.32642487046632129</v>
      </c>
      <c r="K12" s="3">
        <f t="shared" si="2"/>
        <v>0.31217616580310881</v>
      </c>
      <c r="L12" s="3">
        <f t="shared" si="3"/>
        <v>0.24222797927461137</v>
      </c>
      <c r="M12" s="4">
        <v>343</v>
      </c>
      <c r="N12" s="4">
        <v>558</v>
      </c>
      <c r="O12" s="4">
        <v>602</v>
      </c>
      <c r="P12" s="4">
        <v>318</v>
      </c>
      <c r="Q12" s="4">
        <v>350</v>
      </c>
      <c r="R12" s="5">
        <f t="shared" si="4"/>
        <v>-0.62682215743440239</v>
      </c>
      <c r="S12" s="5">
        <f t="shared" si="5"/>
        <v>-0.75510204081632648</v>
      </c>
      <c r="T12" s="5">
        <f t="shared" si="6"/>
        <v>7.2886297376093312E-2</v>
      </c>
      <c r="U12" s="5">
        <f t="shared" si="7"/>
        <v>-2.0408163265306145E-2</v>
      </c>
    </row>
    <row r="13" spans="1:21">
      <c r="A13" s="6">
        <v>10</v>
      </c>
      <c r="B13" s="6" t="s">
        <v>20</v>
      </c>
      <c r="C13" s="14" t="s">
        <v>64</v>
      </c>
      <c r="D13" s="2">
        <f>797/1024</f>
        <v>0.7783203125</v>
      </c>
      <c r="E13" s="2">
        <v>2.2000000000000002</v>
      </c>
      <c r="F13" s="2">
        <v>1.8</v>
      </c>
      <c r="G13" s="2">
        <v>1.3</v>
      </c>
      <c r="H13" s="2">
        <v>1.5</v>
      </c>
      <c r="I13" s="3">
        <f t="shared" si="0"/>
        <v>-1.8265997490589712</v>
      </c>
      <c r="J13" s="3">
        <f t="shared" si="1"/>
        <v>-1.3126725219573401</v>
      </c>
      <c r="K13" s="3">
        <f t="shared" si="2"/>
        <v>-0.67026348808030112</v>
      </c>
      <c r="L13" s="3">
        <f t="shared" si="3"/>
        <v>-0.92722710163111666</v>
      </c>
      <c r="M13" s="4">
        <v>725</v>
      </c>
      <c r="N13" s="4">
        <v>1996</v>
      </c>
      <c r="O13" s="4">
        <v>1765</v>
      </c>
      <c r="P13" s="4">
        <v>1266</v>
      </c>
      <c r="Q13" s="4">
        <v>1532</v>
      </c>
      <c r="R13" s="5">
        <f t="shared" si="4"/>
        <v>-1.7531034482758621</v>
      </c>
      <c r="S13" s="5">
        <f t="shared" si="5"/>
        <v>-1.4344827586206899</v>
      </c>
      <c r="T13" s="5">
        <f t="shared" si="6"/>
        <v>-0.74620689655172412</v>
      </c>
      <c r="U13" s="5">
        <f t="shared" si="7"/>
        <v>-1.1131034482758619</v>
      </c>
    </row>
    <row r="14" spans="1:21">
      <c r="A14" s="6">
        <v>11</v>
      </c>
      <c r="B14" s="6" t="s">
        <v>21</v>
      </c>
      <c r="C14" s="14" t="s">
        <v>65</v>
      </c>
      <c r="D14" s="2">
        <v>7.1</v>
      </c>
      <c r="E14" s="2">
        <v>4.8</v>
      </c>
      <c r="F14" s="2">
        <v>3.6</v>
      </c>
      <c r="G14" s="2">
        <v>2.5</v>
      </c>
      <c r="H14" s="2">
        <v>3.3</v>
      </c>
      <c r="I14" s="3">
        <f t="shared" si="0"/>
        <v>0.323943661971831</v>
      </c>
      <c r="J14" s="3">
        <f t="shared" si="1"/>
        <v>0.49295774647887325</v>
      </c>
      <c r="K14" s="3">
        <f t="shared" si="2"/>
        <v>0.647887323943662</v>
      </c>
      <c r="L14" s="3">
        <f t="shared" si="3"/>
        <v>0.53521126760563376</v>
      </c>
      <c r="M14" s="4">
        <v>827</v>
      </c>
      <c r="N14" s="4">
        <v>515</v>
      </c>
      <c r="O14" s="4">
        <v>486</v>
      </c>
      <c r="P14" s="4">
        <v>343</v>
      </c>
      <c r="Q14" s="4">
        <v>464</v>
      </c>
      <c r="R14" s="5">
        <f t="shared" si="4"/>
        <v>0.37726723095525994</v>
      </c>
      <c r="S14" s="5">
        <f t="shared" si="5"/>
        <v>0.4123337363966143</v>
      </c>
      <c r="T14" s="5">
        <f t="shared" si="6"/>
        <v>0.58524788391777505</v>
      </c>
      <c r="U14" s="5">
        <f t="shared" si="7"/>
        <v>0.43893591293833134</v>
      </c>
    </row>
    <row r="15" spans="1:21">
      <c r="A15" s="6">
        <v>12</v>
      </c>
      <c r="B15" s="6" t="s">
        <v>22</v>
      </c>
      <c r="C15" s="14" t="s">
        <v>66</v>
      </c>
      <c r="D15" s="2">
        <v>6.3</v>
      </c>
      <c r="E15" s="2">
        <v>1.7</v>
      </c>
      <c r="F15" s="2">
        <v>1.4</v>
      </c>
      <c r="G15" s="2">
        <f>916/1024</f>
        <v>0.89453125</v>
      </c>
      <c r="H15" s="2">
        <v>1.1000000000000001</v>
      </c>
      <c r="I15" s="3">
        <f t="shared" si="0"/>
        <v>0.73015873015873023</v>
      </c>
      <c r="J15" s="3">
        <f t="shared" si="1"/>
        <v>0.77777777777777779</v>
      </c>
      <c r="K15" s="3">
        <f t="shared" si="2"/>
        <v>0.85801091269841268</v>
      </c>
      <c r="L15" s="3">
        <f t="shared" si="3"/>
        <v>0.82539682539682535</v>
      </c>
      <c r="M15" s="4">
        <v>4115</v>
      </c>
      <c r="N15" s="4">
        <v>1001</v>
      </c>
      <c r="O15" s="4">
        <v>909</v>
      </c>
      <c r="P15" s="4">
        <v>628</v>
      </c>
      <c r="Q15" s="4">
        <v>789</v>
      </c>
      <c r="R15" s="5">
        <f t="shared" si="4"/>
        <v>0.75674362089914948</v>
      </c>
      <c r="S15" s="5">
        <f t="shared" si="5"/>
        <v>0.77910085054678002</v>
      </c>
      <c r="T15" s="5">
        <f t="shared" si="6"/>
        <v>0.84738760631834753</v>
      </c>
      <c r="U15" s="5">
        <f t="shared" si="7"/>
        <v>0.80826245443499389</v>
      </c>
    </row>
    <row r="16" spans="1:21">
      <c r="A16" s="6">
        <v>13</v>
      </c>
      <c r="B16" s="6" t="s">
        <v>23</v>
      </c>
      <c r="C16" s="8" t="s">
        <v>62</v>
      </c>
      <c r="D16" s="2">
        <v>2.4</v>
      </c>
      <c r="E16" s="2">
        <v>3</v>
      </c>
      <c r="F16" s="2">
        <v>2.7</v>
      </c>
      <c r="G16" s="2">
        <v>1.6</v>
      </c>
      <c r="H16" s="2">
        <v>1.9</v>
      </c>
      <c r="I16" s="3">
        <f t="shared" si="0"/>
        <v>-0.25</v>
      </c>
      <c r="J16" s="3">
        <f t="shared" si="1"/>
        <v>-0.12500000000000022</v>
      </c>
      <c r="K16" s="3">
        <f t="shared" si="2"/>
        <v>0.33333333333333326</v>
      </c>
      <c r="L16" s="3">
        <f t="shared" si="3"/>
        <v>0.20833333333333337</v>
      </c>
      <c r="M16" s="4">
        <v>578</v>
      </c>
      <c r="N16" s="4">
        <v>758</v>
      </c>
      <c r="O16" s="4">
        <v>771</v>
      </c>
      <c r="P16" s="4">
        <v>491</v>
      </c>
      <c r="Q16" s="4">
        <v>563</v>
      </c>
      <c r="R16" s="5">
        <f t="shared" si="4"/>
        <v>-0.31141868512110737</v>
      </c>
      <c r="S16" s="5">
        <f t="shared" si="5"/>
        <v>-0.33391003460207602</v>
      </c>
      <c r="T16" s="5">
        <f t="shared" si="6"/>
        <v>0.15051903114186849</v>
      </c>
      <c r="U16" s="5">
        <f t="shared" si="7"/>
        <v>2.5951557093425559E-2</v>
      </c>
    </row>
    <row r="17" spans="1:21">
      <c r="A17" s="6">
        <v>14</v>
      </c>
      <c r="B17" s="6" t="s">
        <v>24</v>
      </c>
      <c r="C17" s="8" t="s">
        <v>62</v>
      </c>
      <c r="D17" s="2">
        <v>8.1</v>
      </c>
      <c r="E17" s="2">
        <v>2.9</v>
      </c>
      <c r="F17" s="2">
        <v>2.1</v>
      </c>
      <c r="G17" s="2">
        <v>1.5</v>
      </c>
      <c r="H17" s="2">
        <v>2.1</v>
      </c>
      <c r="I17" s="3">
        <f t="shared" si="0"/>
        <v>0.64197530864197527</v>
      </c>
      <c r="J17" s="3">
        <f t="shared" si="1"/>
        <v>0.7407407407407407</v>
      </c>
      <c r="K17" s="3">
        <f t="shared" si="2"/>
        <v>0.81481481481481477</v>
      </c>
      <c r="L17" s="3">
        <f t="shared" si="3"/>
        <v>0.7407407407407407</v>
      </c>
      <c r="M17" s="4">
        <v>5436</v>
      </c>
      <c r="N17" s="4">
        <v>1910</v>
      </c>
      <c r="O17" s="4">
        <v>1460</v>
      </c>
      <c r="P17" s="4">
        <v>1060</v>
      </c>
      <c r="Q17" s="4">
        <v>1444</v>
      </c>
      <c r="R17" s="5">
        <f t="shared" si="4"/>
        <v>0.64863870493009568</v>
      </c>
      <c r="S17" s="5">
        <f t="shared" si="5"/>
        <v>0.73142016188373804</v>
      </c>
      <c r="T17" s="5">
        <f t="shared" si="6"/>
        <v>0.80500367917586457</v>
      </c>
      <c r="U17" s="5">
        <f t="shared" si="7"/>
        <v>0.73436350257542315</v>
      </c>
    </row>
    <row r="18" spans="1:21">
      <c r="A18" s="6">
        <v>15</v>
      </c>
      <c r="B18" s="6" t="s">
        <v>25</v>
      </c>
      <c r="C18" s="14" t="s">
        <v>67</v>
      </c>
      <c r="D18" s="2">
        <v>1.3</v>
      </c>
      <c r="E18" s="2">
        <v>1.6</v>
      </c>
      <c r="F18" s="2">
        <v>1.3</v>
      </c>
      <c r="G18" s="2">
        <f>936/1024</f>
        <v>0.9140625</v>
      </c>
      <c r="H18" s="2">
        <v>1.2</v>
      </c>
      <c r="I18" s="3">
        <f t="shared" si="0"/>
        <v>-0.23076923076923084</v>
      </c>
      <c r="J18" s="3">
        <f t="shared" si="1"/>
        <v>0</v>
      </c>
      <c r="K18" s="3">
        <f t="shared" si="2"/>
        <v>0.296875</v>
      </c>
      <c r="L18" s="3">
        <f t="shared" si="3"/>
        <v>7.6923076923076983E-2</v>
      </c>
      <c r="M18" s="4">
        <v>1019</v>
      </c>
      <c r="N18" s="4">
        <v>1211</v>
      </c>
      <c r="O18" s="4">
        <v>1086</v>
      </c>
      <c r="P18" s="4">
        <v>799</v>
      </c>
      <c r="Q18" s="4">
        <v>986</v>
      </c>
      <c r="R18" s="5">
        <f t="shared" si="4"/>
        <v>-0.18842001962708532</v>
      </c>
      <c r="S18" s="5">
        <f t="shared" si="5"/>
        <v>-6.5750736015701694E-2</v>
      </c>
      <c r="T18" s="5">
        <f t="shared" si="6"/>
        <v>0.21589793915603528</v>
      </c>
      <c r="U18" s="5">
        <f t="shared" si="7"/>
        <v>3.2384690873405342E-2</v>
      </c>
    </row>
    <row r="19" spans="1:21">
      <c r="A19" s="6">
        <v>16</v>
      </c>
      <c r="B19" s="6" t="s">
        <v>26</v>
      </c>
      <c r="C19" s="8" t="s">
        <v>62</v>
      </c>
      <c r="D19" s="2">
        <v>3</v>
      </c>
      <c r="E19" s="2">
        <v>3.8</v>
      </c>
      <c r="F19" s="2">
        <v>3.3</v>
      </c>
      <c r="G19" s="2">
        <v>2.4</v>
      </c>
      <c r="H19" s="2">
        <v>2.7</v>
      </c>
      <c r="I19" s="3">
        <f t="shared" si="0"/>
        <v>-0.26666666666666661</v>
      </c>
      <c r="J19" s="3">
        <f t="shared" si="1"/>
        <v>-9.9999999999999867E-2</v>
      </c>
      <c r="K19" s="3">
        <f t="shared" si="2"/>
        <v>0.20000000000000007</v>
      </c>
      <c r="L19" s="3">
        <f t="shared" si="3"/>
        <v>9.9999999999999978E-2</v>
      </c>
      <c r="M19" s="4">
        <v>880</v>
      </c>
      <c r="N19" s="4">
        <v>1054</v>
      </c>
      <c r="O19" s="4">
        <v>1045</v>
      </c>
      <c r="P19" s="4">
        <v>770</v>
      </c>
      <c r="Q19" s="4">
        <v>879</v>
      </c>
      <c r="R19" s="5">
        <f t="shared" si="4"/>
        <v>-0.19772727272727275</v>
      </c>
      <c r="S19" s="5">
        <f t="shared" si="5"/>
        <v>-0.1875</v>
      </c>
      <c r="T19" s="5">
        <f t="shared" si="6"/>
        <v>0.125</v>
      </c>
      <c r="U19" s="5">
        <f t="shared" si="7"/>
        <v>1.136363636363602E-3</v>
      </c>
    </row>
    <row r="20" spans="1:21">
      <c r="A20" s="6">
        <v>17</v>
      </c>
      <c r="B20" s="6" t="s">
        <v>27</v>
      </c>
      <c r="C20" s="8" t="s">
        <v>62</v>
      </c>
      <c r="D20" s="2">
        <v>1.8</v>
      </c>
      <c r="E20" s="2">
        <v>2</v>
      </c>
      <c r="F20" s="2">
        <v>1.7</v>
      </c>
      <c r="G20" s="2">
        <f>783/1024</f>
        <v>0.7646484375</v>
      </c>
      <c r="H20" s="2">
        <f>921/1024</f>
        <v>0.8994140625</v>
      </c>
      <c r="I20" s="3">
        <f t="shared" si="0"/>
        <v>-0.11111111111111116</v>
      </c>
      <c r="J20" s="3">
        <f t="shared" si="1"/>
        <v>5.555555555555558E-2</v>
      </c>
      <c r="K20" s="3">
        <f t="shared" si="2"/>
        <v>0.5751953125</v>
      </c>
      <c r="L20" s="3">
        <f t="shared" si="3"/>
        <v>0.50032552083333337</v>
      </c>
      <c r="M20" s="4">
        <v>1408</v>
      </c>
      <c r="N20" s="4">
        <v>1531</v>
      </c>
      <c r="O20" s="4">
        <v>1388</v>
      </c>
      <c r="P20" s="4">
        <v>663</v>
      </c>
      <c r="Q20" s="4">
        <v>780</v>
      </c>
      <c r="R20" s="5">
        <f t="shared" si="4"/>
        <v>-8.7357954545454586E-2</v>
      </c>
      <c r="S20" s="5">
        <f t="shared" si="5"/>
        <v>1.4204545454545414E-2</v>
      </c>
      <c r="T20" s="5">
        <f t="shared" si="6"/>
        <v>0.52911931818181812</v>
      </c>
      <c r="U20" s="5">
        <f t="shared" si="7"/>
        <v>0.44602272727272729</v>
      </c>
    </row>
    <row r="21" spans="1:21">
      <c r="A21" s="6">
        <v>18</v>
      </c>
      <c r="B21" s="6" t="s">
        <v>28</v>
      </c>
      <c r="C21" s="8" t="s">
        <v>62</v>
      </c>
      <c r="D21" s="2">
        <v>23.4</v>
      </c>
      <c r="E21" s="2">
        <v>11.2</v>
      </c>
      <c r="F21" s="2">
        <v>9.4</v>
      </c>
      <c r="G21" s="2">
        <v>6.9</v>
      </c>
      <c r="H21" s="2">
        <v>8.3000000000000007</v>
      </c>
      <c r="I21" s="3">
        <f t="shared" si="0"/>
        <v>0.52136752136752129</v>
      </c>
      <c r="J21" s="3">
        <f t="shared" si="1"/>
        <v>0.59829059829059827</v>
      </c>
      <c r="K21" s="3">
        <f t="shared" si="2"/>
        <v>0.70512820512820507</v>
      </c>
      <c r="L21" s="3">
        <f t="shared" si="3"/>
        <v>0.64529914529914523</v>
      </c>
      <c r="M21" s="4">
        <v>8297</v>
      </c>
      <c r="N21" s="4">
        <v>3951</v>
      </c>
      <c r="O21" s="4">
        <v>3354</v>
      </c>
      <c r="P21" s="4">
        <v>2535</v>
      </c>
      <c r="Q21" s="4">
        <v>3056</v>
      </c>
      <c r="R21" s="5">
        <f t="shared" si="4"/>
        <v>0.52380378450042187</v>
      </c>
      <c r="S21" s="5">
        <f t="shared" si="5"/>
        <v>0.59575750271182359</v>
      </c>
      <c r="T21" s="5">
        <f t="shared" si="6"/>
        <v>0.69446787995661086</v>
      </c>
      <c r="U21" s="5">
        <f t="shared" si="7"/>
        <v>0.63167409907195371</v>
      </c>
    </row>
    <row r="22" spans="1:21">
      <c r="A22" s="6">
        <v>19</v>
      </c>
      <c r="B22" s="6" t="s">
        <v>29</v>
      </c>
      <c r="C22" s="8" t="s">
        <v>62</v>
      </c>
      <c r="D22" s="2">
        <v>4.2</v>
      </c>
      <c r="E22" s="2">
        <f>847/1024</f>
        <v>0.8271484375</v>
      </c>
      <c r="F22" s="2">
        <f>670/1024</f>
        <v>0.654296875</v>
      </c>
      <c r="G22" s="2">
        <f>479/1024</f>
        <v>0.4677734375</v>
      </c>
      <c r="H22" s="2">
        <f>607/1024</f>
        <v>0.5927734375</v>
      </c>
      <c r="I22" s="3">
        <f t="shared" si="0"/>
        <v>0.80305989583333337</v>
      </c>
      <c r="J22" s="3">
        <f t="shared" si="1"/>
        <v>0.84421502976190477</v>
      </c>
      <c r="K22" s="3">
        <f t="shared" si="2"/>
        <v>0.88862537202380953</v>
      </c>
      <c r="L22" s="3">
        <f t="shared" si="3"/>
        <v>0.85886346726190477</v>
      </c>
      <c r="M22" s="4">
        <v>5408</v>
      </c>
      <c r="N22" s="4">
        <v>1033</v>
      </c>
      <c r="O22" s="4">
        <v>865</v>
      </c>
      <c r="P22" s="4">
        <v>641</v>
      </c>
      <c r="Q22" s="4">
        <v>812</v>
      </c>
      <c r="R22" s="5">
        <f t="shared" si="4"/>
        <v>0.80898668639053251</v>
      </c>
      <c r="S22" s="5">
        <f t="shared" si="5"/>
        <v>0.84005177514792906</v>
      </c>
      <c r="T22" s="5">
        <f t="shared" si="6"/>
        <v>0.88147189349112431</v>
      </c>
      <c r="U22" s="5">
        <f t="shared" si="7"/>
        <v>0.8498520710059172</v>
      </c>
    </row>
    <row r="23" spans="1:21">
      <c r="A23" s="6">
        <v>20</v>
      </c>
      <c r="B23" s="6" t="s">
        <v>30</v>
      </c>
      <c r="C23" s="14" t="s">
        <v>68</v>
      </c>
      <c r="D23" s="2">
        <v>4.0999999999999996</v>
      </c>
      <c r="E23" s="2">
        <v>3.9</v>
      </c>
      <c r="F23" s="2">
        <v>3.4</v>
      </c>
      <c r="G23" s="2">
        <v>2.2999999999999998</v>
      </c>
      <c r="H23" s="2">
        <v>2.7</v>
      </c>
      <c r="I23" s="3">
        <f t="shared" si="0"/>
        <v>4.8780487804877981E-2</v>
      </c>
      <c r="J23" s="3">
        <f t="shared" si="1"/>
        <v>0.1707317073170731</v>
      </c>
      <c r="K23" s="3">
        <f t="shared" si="2"/>
        <v>0.43902439024390238</v>
      </c>
      <c r="L23" s="3">
        <f t="shared" si="3"/>
        <v>0.3414634146341462</v>
      </c>
      <c r="M23" s="4">
        <v>3166</v>
      </c>
      <c r="N23" s="4">
        <v>3102</v>
      </c>
      <c r="O23" s="4">
        <v>2683</v>
      </c>
      <c r="P23" s="4">
        <v>1898</v>
      </c>
      <c r="Q23" s="4">
        <v>2193</v>
      </c>
      <c r="R23" s="5">
        <f t="shared" si="4"/>
        <v>2.0214782059380876E-2</v>
      </c>
      <c r="S23" s="5">
        <f t="shared" si="5"/>
        <v>0.15255843335439034</v>
      </c>
      <c r="T23" s="5">
        <f t="shared" si="6"/>
        <v>0.40050536955148452</v>
      </c>
      <c r="U23" s="5">
        <f t="shared" si="7"/>
        <v>0.30732785849652555</v>
      </c>
    </row>
    <row r="24" spans="1:21">
      <c r="A24" s="6">
        <v>21</v>
      </c>
      <c r="B24" s="6" t="s">
        <v>31</v>
      </c>
      <c r="C24" s="8" t="s">
        <v>62</v>
      </c>
      <c r="D24" s="2">
        <v>1.7</v>
      </c>
      <c r="E24" s="2">
        <v>2.2000000000000002</v>
      </c>
      <c r="F24" s="2">
        <v>2</v>
      </c>
      <c r="G24" s="2">
        <v>1.1000000000000001</v>
      </c>
      <c r="H24" s="2">
        <v>1.3</v>
      </c>
      <c r="I24" s="3">
        <f t="shared" si="0"/>
        <v>-0.29411764705882359</v>
      </c>
      <c r="J24" s="3">
        <f t="shared" si="1"/>
        <v>-0.17647058823529416</v>
      </c>
      <c r="K24" s="3">
        <f t="shared" si="2"/>
        <v>0.3529411764705882</v>
      </c>
      <c r="L24" s="3">
        <f t="shared" si="3"/>
        <v>0.23529411764705876</v>
      </c>
      <c r="M24" s="4">
        <v>675</v>
      </c>
      <c r="N24" s="4">
        <v>900</v>
      </c>
      <c r="O24" s="4">
        <v>898</v>
      </c>
      <c r="P24" s="4">
        <v>523</v>
      </c>
      <c r="Q24" s="4">
        <v>595</v>
      </c>
      <c r="R24" s="5">
        <f t="shared" si="4"/>
        <v>-0.33333333333333326</v>
      </c>
      <c r="S24" s="5">
        <f t="shared" si="5"/>
        <v>-0.33037037037037043</v>
      </c>
      <c r="T24" s="5">
        <f t="shared" si="6"/>
        <v>0.22518518518518515</v>
      </c>
      <c r="U24" s="5">
        <f t="shared" si="7"/>
        <v>0.11851851851851847</v>
      </c>
    </row>
    <row r="25" spans="1:21">
      <c r="A25" s="6">
        <v>22</v>
      </c>
      <c r="B25" s="6" t="s">
        <v>32</v>
      </c>
      <c r="C25" s="8" t="s">
        <v>62</v>
      </c>
      <c r="D25" s="2">
        <v>1.4</v>
      </c>
      <c r="E25" s="2">
        <v>1.9</v>
      </c>
      <c r="F25" s="2">
        <v>1.7</v>
      </c>
      <c r="G25" s="2">
        <f>936/1024</f>
        <v>0.9140625</v>
      </c>
      <c r="H25" s="2">
        <v>1.1000000000000001</v>
      </c>
      <c r="I25" s="3">
        <f t="shared" si="0"/>
        <v>-0.35714285714285721</v>
      </c>
      <c r="J25" s="3">
        <f t="shared" si="1"/>
        <v>-0.21428571428571441</v>
      </c>
      <c r="K25" s="3">
        <f t="shared" si="2"/>
        <v>0.34709821428571419</v>
      </c>
      <c r="L25" s="3">
        <f t="shared" si="3"/>
        <v>0.21428571428571419</v>
      </c>
      <c r="M25" s="4">
        <v>544</v>
      </c>
      <c r="N25" s="4">
        <v>748</v>
      </c>
      <c r="O25" s="4">
        <v>756</v>
      </c>
      <c r="P25" s="4">
        <v>439</v>
      </c>
      <c r="Q25" s="4">
        <v>503</v>
      </c>
      <c r="R25" s="5">
        <f t="shared" si="4"/>
        <v>-0.375</v>
      </c>
      <c r="S25" s="5">
        <f t="shared" si="5"/>
        <v>-0.38970588235294112</v>
      </c>
      <c r="T25" s="5">
        <f t="shared" si="6"/>
        <v>0.19301470588235292</v>
      </c>
      <c r="U25" s="5">
        <f t="shared" si="7"/>
        <v>7.5367647058823484E-2</v>
      </c>
    </row>
    <row r="26" spans="1:21">
      <c r="A26" s="6">
        <v>23</v>
      </c>
      <c r="B26" s="6" t="s">
        <v>33</v>
      </c>
      <c r="C26" s="8" t="s">
        <v>62</v>
      </c>
      <c r="D26" s="2">
        <v>12.1</v>
      </c>
      <c r="E26" s="2">
        <v>5.6</v>
      </c>
      <c r="F26" s="2">
        <v>5</v>
      </c>
      <c r="G26" s="2">
        <v>3.6</v>
      </c>
      <c r="H26" s="2">
        <v>4.0999999999999996</v>
      </c>
      <c r="I26" s="3">
        <f t="shared" si="0"/>
        <v>0.53719008264462809</v>
      </c>
      <c r="J26" s="3">
        <f t="shared" si="1"/>
        <v>0.58677685950413228</v>
      </c>
      <c r="K26" s="3">
        <f t="shared" si="2"/>
        <v>0.7024793388429752</v>
      </c>
      <c r="L26" s="3">
        <f t="shared" si="3"/>
        <v>0.66115702479338845</v>
      </c>
      <c r="M26" s="4">
        <v>7403</v>
      </c>
      <c r="N26" s="4">
        <v>3347</v>
      </c>
      <c r="O26" s="4">
        <v>3024</v>
      </c>
      <c r="P26" s="4">
        <v>2251</v>
      </c>
      <c r="Q26" s="4">
        <v>2550</v>
      </c>
      <c r="R26" s="5">
        <f t="shared" si="4"/>
        <v>0.5478859921653384</v>
      </c>
      <c r="S26" s="5">
        <f t="shared" si="5"/>
        <v>0.59151695258678916</v>
      </c>
      <c r="T26" s="5">
        <f t="shared" si="6"/>
        <v>0.69593408077806296</v>
      </c>
      <c r="U26" s="5">
        <f t="shared" si="7"/>
        <v>0.6555450493043361</v>
      </c>
    </row>
    <row r="27" spans="1:21">
      <c r="A27" s="6">
        <v>24</v>
      </c>
      <c r="B27" s="6" t="s">
        <v>34</v>
      </c>
      <c r="C27" s="14" t="s">
        <v>67</v>
      </c>
      <c r="D27" s="2">
        <v>2.4</v>
      </c>
      <c r="E27" s="2">
        <v>1.6</v>
      </c>
      <c r="F27" s="2">
        <v>1.3</v>
      </c>
      <c r="G27" s="2">
        <f>909/1024</f>
        <v>0.8876953125</v>
      </c>
      <c r="H27" s="2">
        <v>1.1000000000000001</v>
      </c>
      <c r="I27" s="3">
        <f t="shared" si="0"/>
        <v>0.33333333333333326</v>
      </c>
      <c r="J27" s="3">
        <f t="shared" si="1"/>
        <v>0.45833333333333326</v>
      </c>
      <c r="K27" s="3">
        <f t="shared" si="2"/>
        <v>0.630126953125</v>
      </c>
      <c r="L27" s="3">
        <f t="shared" si="3"/>
        <v>0.54166666666666663</v>
      </c>
      <c r="M27" s="4">
        <v>2868</v>
      </c>
      <c r="N27" s="4">
        <v>1815</v>
      </c>
      <c r="O27" s="4">
        <v>1512</v>
      </c>
      <c r="P27" s="4">
        <v>1121</v>
      </c>
      <c r="Q27" s="4">
        <v>1403</v>
      </c>
      <c r="R27" s="5">
        <f t="shared" si="4"/>
        <v>0.36715481171548114</v>
      </c>
      <c r="S27" s="5">
        <f t="shared" si="5"/>
        <v>0.47280334728033468</v>
      </c>
      <c r="T27" s="5">
        <f t="shared" si="6"/>
        <v>0.60913528591352861</v>
      </c>
      <c r="U27" s="5">
        <f t="shared" si="7"/>
        <v>0.51080892608089257</v>
      </c>
    </row>
    <row r="28" spans="1:21">
      <c r="A28" s="6">
        <v>25</v>
      </c>
      <c r="B28" s="6" t="s">
        <v>35</v>
      </c>
      <c r="C28" s="8" t="s">
        <v>62</v>
      </c>
      <c r="D28" s="2">
        <v>11.6</v>
      </c>
      <c r="E28" s="2">
        <v>6.5</v>
      </c>
      <c r="F28" s="2">
        <v>4.9000000000000004</v>
      </c>
      <c r="G28" s="2">
        <v>3.2</v>
      </c>
      <c r="H28" s="2">
        <v>4.3</v>
      </c>
      <c r="I28" s="3">
        <f t="shared" si="0"/>
        <v>0.43965517241379304</v>
      </c>
      <c r="J28" s="3">
        <f t="shared" si="1"/>
        <v>0.5775862068965516</v>
      </c>
      <c r="K28" s="3">
        <f t="shared" si="2"/>
        <v>0.72413793103448276</v>
      </c>
      <c r="L28" s="3">
        <f t="shared" si="3"/>
        <v>0.62931034482758619</v>
      </c>
      <c r="M28" s="4">
        <v>6035</v>
      </c>
      <c r="N28" s="4">
        <v>3291</v>
      </c>
      <c r="O28" s="4">
        <v>2567</v>
      </c>
      <c r="P28" s="4">
        <v>1733</v>
      </c>
      <c r="Q28" s="4">
        <v>2331</v>
      </c>
      <c r="R28" s="5">
        <f t="shared" si="4"/>
        <v>0.45468102734051363</v>
      </c>
      <c r="S28" s="5">
        <f t="shared" si="5"/>
        <v>0.57464788732394367</v>
      </c>
      <c r="T28" s="5">
        <f t="shared" si="6"/>
        <v>0.71284175642087821</v>
      </c>
      <c r="U28" s="5">
        <f t="shared" si="7"/>
        <v>0.61375310687655338</v>
      </c>
    </row>
    <row r="29" spans="1:21">
      <c r="A29" s="6">
        <v>26</v>
      </c>
      <c r="B29" s="6" t="s">
        <v>36</v>
      </c>
      <c r="C29" s="8" t="s">
        <v>62</v>
      </c>
      <c r="D29" s="2">
        <v>3.8</v>
      </c>
      <c r="E29" s="2">
        <v>2.8</v>
      </c>
      <c r="F29" s="2">
        <v>2.2000000000000002</v>
      </c>
      <c r="G29" s="2">
        <v>1.6</v>
      </c>
      <c r="H29" s="2">
        <v>2</v>
      </c>
      <c r="I29" s="3">
        <f t="shared" si="0"/>
        <v>0.26315789473684215</v>
      </c>
      <c r="J29" s="3">
        <f t="shared" si="1"/>
        <v>0.42105263157894735</v>
      </c>
      <c r="K29" s="3">
        <f t="shared" si="2"/>
        <v>0.57894736842105265</v>
      </c>
      <c r="L29" s="3">
        <f t="shared" si="3"/>
        <v>0.47368421052631582</v>
      </c>
      <c r="M29" s="4">
        <v>2523</v>
      </c>
      <c r="N29" s="4">
        <v>1832</v>
      </c>
      <c r="O29" s="4">
        <v>1489</v>
      </c>
      <c r="P29" s="4">
        <v>1082</v>
      </c>
      <c r="Q29" s="4">
        <v>1393</v>
      </c>
      <c r="R29" s="5">
        <f t="shared" si="4"/>
        <v>0.273880301228696</v>
      </c>
      <c r="S29" s="5">
        <f t="shared" si="5"/>
        <v>0.40982956797463332</v>
      </c>
      <c r="T29" s="5">
        <f t="shared" si="6"/>
        <v>0.57114546175188274</v>
      </c>
      <c r="U29" s="5">
        <f t="shared" si="7"/>
        <v>0.4478795085216013</v>
      </c>
    </row>
    <row r="30" spans="1:21">
      <c r="A30" s="6">
        <v>27</v>
      </c>
      <c r="B30" s="6" t="s">
        <v>37</v>
      </c>
      <c r="C30" s="8" t="s">
        <v>62</v>
      </c>
      <c r="D30" s="2">
        <v>18.399999999999999</v>
      </c>
      <c r="E30" s="2">
        <v>6.2</v>
      </c>
      <c r="F30" s="2">
        <v>4.2</v>
      </c>
      <c r="G30" s="2">
        <v>2.5</v>
      </c>
      <c r="H30" s="2">
        <v>3.8</v>
      </c>
      <c r="I30" s="3">
        <f t="shared" si="0"/>
        <v>0.66304347826086951</v>
      </c>
      <c r="J30" s="3">
        <f t="shared" si="1"/>
        <v>0.77173913043478259</v>
      </c>
      <c r="K30" s="3">
        <f t="shared" si="2"/>
        <v>0.86413043478260865</v>
      </c>
      <c r="L30" s="3">
        <f t="shared" si="3"/>
        <v>0.79347826086956519</v>
      </c>
      <c r="M30" s="4">
        <v>4346</v>
      </c>
      <c r="N30" s="4">
        <v>1366</v>
      </c>
      <c r="O30" s="4">
        <v>1023</v>
      </c>
      <c r="P30" s="4">
        <v>625</v>
      </c>
      <c r="Q30" s="4">
        <v>958</v>
      </c>
      <c r="R30" s="5">
        <f t="shared" si="4"/>
        <v>0.68568798895536132</v>
      </c>
      <c r="S30" s="5">
        <f t="shared" si="5"/>
        <v>0.76461113667740455</v>
      </c>
      <c r="T30" s="5">
        <f t="shared" si="6"/>
        <v>0.85618959963184538</v>
      </c>
      <c r="U30" s="5">
        <f t="shared" si="7"/>
        <v>0.77956741831569265</v>
      </c>
    </row>
    <row r="31" spans="1:21">
      <c r="A31" s="6">
        <v>28</v>
      </c>
      <c r="B31" s="6" t="s">
        <v>38</v>
      </c>
      <c r="C31" s="8" t="s">
        <v>62</v>
      </c>
      <c r="D31" s="2">
        <v>5.0999999999999996</v>
      </c>
      <c r="E31" s="2">
        <v>5.7</v>
      </c>
      <c r="F31" s="2">
        <v>4.9000000000000004</v>
      </c>
      <c r="G31" s="2">
        <v>3.1</v>
      </c>
      <c r="H31" s="2">
        <v>3.7</v>
      </c>
      <c r="I31" s="3">
        <f t="shared" si="0"/>
        <v>-0.11764705882352944</v>
      </c>
      <c r="J31" s="3">
        <f t="shared" si="1"/>
        <v>3.9215686274509665E-2</v>
      </c>
      <c r="K31" s="3">
        <f t="shared" si="2"/>
        <v>0.39215686274509798</v>
      </c>
      <c r="L31" s="3">
        <f t="shared" si="3"/>
        <v>0.27450980392156854</v>
      </c>
      <c r="M31" s="4">
        <v>1031</v>
      </c>
      <c r="N31" s="4">
        <v>1178</v>
      </c>
      <c r="O31" s="4">
        <v>1107</v>
      </c>
      <c r="P31" s="4">
        <v>725</v>
      </c>
      <c r="Q31" s="4">
        <v>858</v>
      </c>
      <c r="R31" s="5">
        <f t="shared" si="4"/>
        <v>-0.14258001939864218</v>
      </c>
      <c r="S31" s="5">
        <f t="shared" si="5"/>
        <v>-7.3714839961202649E-2</v>
      </c>
      <c r="T31" s="5">
        <f t="shared" si="6"/>
        <v>0.29679922405431625</v>
      </c>
      <c r="U31" s="5">
        <f t="shared" si="7"/>
        <v>0.1677982541222115</v>
      </c>
    </row>
    <row r="32" spans="1:21">
      <c r="A32" s="6">
        <v>29</v>
      </c>
      <c r="B32" s="6" t="s">
        <v>39</v>
      </c>
      <c r="C32" s="14" t="s">
        <v>61</v>
      </c>
      <c r="D32" s="2">
        <v>4.8</v>
      </c>
      <c r="E32" s="2">
        <v>1.9</v>
      </c>
      <c r="F32" s="2">
        <v>1.4</v>
      </c>
      <c r="G32" s="2">
        <v>1</v>
      </c>
      <c r="H32" s="2">
        <v>1.3</v>
      </c>
      <c r="I32" s="3">
        <f t="shared" si="0"/>
        <v>0.60416666666666674</v>
      </c>
      <c r="J32" s="3">
        <f t="shared" si="1"/>
        <v>0.70833333333333326</v>
      </c>
      <c r="K32" s="3">
        <f t="shared" si="2"/>
        <v>0.79166666666666663</v>
      </c>
      <c r="L32" s="3">
        <f t="shared" si="3"/>
        <v>0.72916666666666663</v>
      </c>
      <c r="M32" s="4">
        <v>5387</v>
      </c>
      <c r="N32" s="4">
        <v>2039</v>
      </c>
      <c r="O32" s="4">
        <v>1622</v>
      </c>
      <c r="P32" s="4">
        <v>1179</v>
      </c>
      <c r="Q32" s="4">
        <v>1541</v>
      </c>
      <c r="R32" s="5">
        <f t="shared" si="4"/>
        <v>0.62149619454241689</v>
      </c>
      <c r="S32" s="5">
        <f t="shared" si="5"/>
        <v>0.69890477074438462</v>
      </c>
      <c r="T32" s="5">
        <f t="shared" si="6"/>
        <v>0.78113978095414893</v>
      </c>
      <c r="U32" s="5">
        <f t="shared" si="7"/>
        <v>0.71394096899944315</v>
      </c>
    </row>
    <row r="33" spans="1:21">
      <c r="A33" s="6">
        <v>30</v>
      </c>
      <c r="B33" s="6" t="s">
        <v>40</v>
      </c>
      <c r="C33" s="8" t="s">
        <v>62</v>
      </c>
      <c r="D33" s="2">
        <v>2.7</v>
      </c>
      <c r="E33" s="2">
        <v>1.6</v>
      </c>
      <c r="F33" s="2">
        <v>1.4</v>
      </c>
      <c r="G33" s="2">
        <v>1.1000000000000001</v>
      </c>
      <c r="H33" s="2">
        <v>1.2</v>
      </c>
      <c r="I33" s="3">
        <f t="shared" si="0"/>
        <v>0.40740740740740744</v>
      </c>
      <c r="J33" s="3">
        <f t="shared" si="1"/>
        <v>0.48148148148148151</v>
      </c>
      <c r="K33" s="3">
        <f t="shared" si="2"/>
        <v>0.59259259259259256</v>
      </c>
      <c r="L33" s="3">
        <f t="shared" si="3"/>
        <v>0.55555555555555558</v>
      </c>
      <c r="M33" s="4">
        <v>6431</v>
      </c>
      <c r="N33" s="4">
        <v>3888</v>
      </c>
      <c r="O33" s="4">
        <v>3470</v>
      </c>
      <c r="P33" s="4">
        <v>2642</v>
      </c>
      <c r="Q33" s="4">
        <v>3089</v>
      </c>
      <c r="R33" s="5">
        <f t="shared" si="4"/>
        <v>0.39542839371792882</v>
      </c>
      <c r="S33" s="5">
        <f t="shared" si="5"/>
        <v>0.46042606126574404</v>
      </c>
      <c r="T33" s="5">
        <f t="shared" si="6"/>
        <v>0.58917742186285182</v>
      </c>
      <c r="U33" s="5">
        <f t="shared" si="7"/>
        <v>0.51967034675789148</v>
      </c>
    </row>
    <row r="34" spans="1:21">
      <c r="A34" s="6">
        <v>31</v>
      </c>
      <c r="B34" s="6" t="s">
        <v>41</v>
      </c>
      <c r="C34" s="8" t="s">
        <v>62</v>
      </c>
      <c r="D34" s="2">
        <v>8.4</v>
      </c>
      <c r="E34" s="2">
        <v>5.6</v>
      </c>
      <c r="F34" s="2">
        <v>4.7</v>
      </c>
      <c r="G34" s="2">
        <v>3.5</v>
      </c>
      <c r="H34" s="2">
        <v>4.2</v>
      </c>
      <c r="I34" s="3">
        <f t="shared" si="0"/>
        <v>0.33333333333333337</v>
      </c>
      <c r="J34" s="3">
        <f t="shared" si="1"/>
        <v>0.44047619047619047</v>
      </c>
      <c r="K34" s="3">
        <f t="shared" si="2"/>
        <v>0.58333333333333337</v>
      </c>
      <c r="L34" s="3">
        <f t="shared" si="3"/>
        <v>0.5</v>
      </c>
      <c r="M34" s="4">
        <v>5224</v>
      </c>
      <c r="N34" s="4">
        <v>3487</v>
      </c>
      <c r="O34" s="4">
        <v>2956</v>
      </c>
      <c r="P34" s="4">
        <v>2250</v>
      </c>
      <c r="Q34" s="4">
        <v>2704</v>
      </c>
      <c r="R34" s="5">
        <f t="shared" si="4"/>
        <v>0.33250382848392035</v>
      </c>
      <c r="S34" s="5">
        <f t="shared" si="5"/>
        <v>0.43415007656967841</v>
      </c>
      <c r="T34" s="5">
        <f t="shared" si="6"/>
        <v>0.56929555895865236</v>
      </c>
      <c r="U34" s="5">
        <f t="shared" si="7"/>
        <v>0.48238897396630931</v>
      </c>
    </row>
    <row r="35" spans="1:21">
      <c r="A35" s="6">
        <v>32</v>
      </c>
      <c r="B35" s="6" t="s">
        <v>42</v>
      </c>
      <c r="C35" s="8" t="s">
        <v>62</v>
      </c>
      <c r="D35" s="2">
        <v>2.1</v>
      </c>
      <c r="E35" s="2">
        <v>2.2999999999999998</v>
      </c>
      <c r="F35" s="2">
        <v>2</v>
      </c>
      <c r="G35" s="2">
        <v>1.4</v>
      </c>
      <c r="H35" s="2">
        <v>1.6</v>
      </c>
      <c r="I35" s="3">
        <f t="shared" si="0"/>
        <v>-9.5238095238095122E-2</v>
      </c>
      <c r="J35" s="3">
        <f t="shared" si="1"/>
        <v>4.7619047619047672E-2</v>
      </c>
      <c r="K35" s="3">
        <f t="shared" si="2"/>
        <v>0.33333333333333337</v>
      </c>
      <c r="L35" s="3">
        <f t="shared" si="3"/>
        <v>0.23809523809523814</v>
      </c>
      <c r="M35" s="4">
        <v>1294</v>
      </c>
      <c r="N35" s="4">
        <v>1434</v>
      </c>
      <c r="O35" s="4">
        <v>1343</v>
      </c>
      <c r="P35" s="4">
        <v>966</v>
      </c>
      <c r="Q35" s="4">
        <v>1130</v>
      </c>
      <c r="R35" s="5">
        <f t="shared" si="4"/>
        <v>-0.10819165378670781</v>
      </c>
      <c r="S35" s="5">
        <f t="shared" si="5"/>
        <v>-3.7867078825347678E-2</v>
      </c>
      <c r="T35" s="5">
        <f t="shared" si="6"/>
        <v>0.25347758887171556</v>
      </c>
      <c r="U35" s="5">
        <f t="shared" si="7"/>
        <v>0.12673879443585778</v>
      </c>
    </row>
    <row r="36" spans="1:21">
      <c r="A36" s="6">
        <v>33</v>
      </c>
      <c r="B36" s="6" t="s">
        <v>43</v>
      </c>
      <c r="C36" s="8" t="s">
        <v>62</v>
      </c>
      <c r="D36" s="2">
        <v>10.9</v>
      </c>
      <c r="E36" s="2">
        <v>2.4</v>
      </c>
      <c r="F36" s="2">
        <v>1.8</v>
      </c>
      <c r="G36" s="2">
        <v>1.3</v>
      </c>
      <c r="H36" s="2">
        <v>1.7</v>
      </c>
      <c r="I36" s="3">
        <f t="shared" si="0"/>
        <v>0.77981651376146788</v>
      </c>
      <c r="J36" s="3">
        <f t="shared" si="1"/>
        <v>0.83486238532110091</v>
      </c>
      <c r="K36" s="3">
        <f t="shared" si="2"/>
        <v>0.88073394495412849</v>
      </c>
      <c r="L36" s="3">
        <f t="shared" si="3"/>
        <v>0.84403669724770647</v>
      </c>
      <c r="M36" s="4">
        <v>3933</v>
      </c>
      <c r="N36" s="4">
        <v>784</v>
      </c>
      <c r="O36" s="4">
        <v>640</v>
      </c>
      <c r="P36" s="4">
        <v>476</v>
      </c>
      <c r="Q36" s="4">
        <v>644</v>
      </c>
      <c r="R36" s="5">
        <f t="shared" si="4"/>
        <v>0.80066107297228584</v>
      </c>
      <c r="S36" s="5">
        <f t="shared" si="5"/>
        <v>0.83727434528349853</v>
      </c>
      <c r="T36" s="5">
        <f t="shared" si="6"/>
        <v>0.87897279430460207</v>
      </c>
      <c r="U36" s="5">
        <f t="shared" si="7"/>
        <v>0.83625730994152048</v>
      </c>
    </row>
    <row r="37" spans="1:21">
      <c r="A37" s="6">
        <v>34</v>
      </c>
      <c r="B37" s="6" t="s">
        <v>44</v>
      </c>
      <c r="C37" s="8" t="s">
        <v>62</v>
      </c>
      <c r="D37" s="2">
        <v>1.1000000000000001</v>
      </c>
      <c r="E37" s="2">
        <v>1.2</v>
      </c>
      <c r="F37" s="2">
        <v>1</v>
      </c>
      <c r="G37" s="2">
        <f>679/1024</f>
        <v>0.6630859375</v>
      </c>
      <c r="H37" s="2">
        <f>806/1024</f>
        <v>0.787109375</v>
      </c>
      <c r="I37" s="3">
        <f t="shared" si="0"/>
        <v>-9.0909090909090828E-2</v>
      </c>
      <c r="J37" s="3">
        <f t="shared" si="1"/>
        <v>9.0909090909090939E-2</v>
      </c>
      <c r="K37" s="3">
        <f t="shared" si="2"/>
        <v>0.39719460227272729</v>
      </c>
      <c r="L37" s="3">
        <f t="shared" si="3"/>
        <v>0.28444602272727282</v>
      </c>
      <c r="M37" s="4">
        <v>588</v>
      </c>
      <c r="N37" s="4">
        <v>671</v>
      </c>
      <c r="O37" s="4">
        <v>686</v>
      </c>
      <c r="P37" s="4">
        <v>463</v>
      </c>
      <c r="Q37" s="4">
        <v>550</v>
      </c>
      <c r="R37" s="5">
        <f t="shared" si="4"/>
        <v>-0.14115646258503411</v>
      </c>
      <c r="S37" s="5">
        <f t="shared" si="5"/>
        <v>-0.16666666666666674</v>
      </c>
      <c r="T37" s="5">
        <f t="shared" si="6"/>
        <v>0.2125850340136054</v>
      </c>
      <c r="U37" s="5">
        <f t="shared" si="7"/>
        <v>6.4625850340136015E-2</v>
      </c>
    </row>
    <row r="38" spans="1:21">
      <c r="A38" s="6">
        <v>35</v>
      </c>
      <c r="B38" s="6" t="s">
        <v>45</v>
      </c>
      <c r="C38" s="8" t="s">
        <v>62</v>
      </c>
      <c r="D38" s="2">
        <v>21.7</v>
      </c>
      <c r="E38" s="2">
        <v>4.9000000000000004</v>
      </c>
      <c r="F38" s="2">
        <v>3.4</v>
      </c>
      <c r="G38" s="2">
        <v>2.2000000000000002</v>
      </c>
      <c r="H38" s="2">
        <v>3.3</v>
      </c>
      <c r="I38" s="3">
        <f t="shared" si="0"/>
        <v>0.77419354838709675</v>
      </c>
      <c r="J38" s="3">
        <f t="shared" si="1"/>
        <v>0.84331797235023043</v>
      </c>
      <c r="K38" s="3">
        <f t="shared" si="2"/>
        <v>0.89861751152073732</v>
      </c>
      <c r="L38" s="3">
        <f t="shared" si="3"/>
        <v>0.84792626728110598</v>
      </c>
      <c r="M38" s="4">
        <v>15403</v>
      </c>
      <c r="N38" s="4">
        <v>3444</v>
      </c>
      <c r="O38" s="4">
        <v>2416</v>
      </c>
      <c r="P38" s="4">
        <v>1645</v>
      </c>
      <c r="Q38" s="4">
        <v>2382</v>
      </c>
      <c r="R38" s="5">
        <f t="shared" si="4"/>
        <v>0.77640719340388231</v>
      </c>
      <c r="S38" s="5">
        <f t="shared" si="5"/>
        <v>0.84314743881062126</v>
      </c>
      <c r="T38" s="5">
        <f t="shared" si="6"/>
        <v>0.89320262286567553</v>
      </c>
      <c r="U38" s="5">
        <f t="shared" si="7"/>
        <v>0.8453548010127897</v>
      </c>
    </row>
    <row r="39" spans="1:21">
      <c r="A39" s="6">
        <v>36</v>
      </c>
      <c r="B39" s="6" t="s">
        <v>46</v>
      </c>
      <c r="C39" s="8" t="s">
        <v>62</v>
      </c>
      <c r="D39" s="2">
        <v>1.1000000000000001</v>
      </c>
      <c r="E39" s="2">
        <v>1.3</v>
      </c>
      <c r="F39" s="2">
        <v>1.2</v>
      </c>
      <c r="G39" s="2">
        <f>645/1024</f>
        <v>0.6298828125</v>
      </c>
      <c r="H39" s="2">
        <f>727/1024</f>
        <v>0.7099609375</v>
      </c>
      <c r="I39" s="3">
        <f t="shared" si="0"/>
        <v>-0.18181818181818166</v>
      </c>
      <c r="J39" s="3">
        <f t="shared" si="1"/>
        <v>-9.0909090909090828E-2</v>
      </c>
      <c r="K39" s="3">
        <f t="shared" si="2"/>
        <v>0.42737926136363646</v>
      </c>
      <c r="L39" s="3">
        <f t="shared" si="3"/>
        <v>0.35458096590909094</v>
      </c>
      <c r="M39" s="4">
        <v>582</v>
      </c>
      <c r="N39" s="4">
        <v>727</v>
      </c>
      <c r="O39" s="4">
        <v>743</v>
      </c>
      <c r="P39" s="4">
        <v>424</v>
      </c>
      <c r="Q39" s="4">
        <v>477</v>
      </c>
      <c r="R39" s="5">
        <f t="shared" si="4"/>
        <v>-0.24914089347079038</v>
      </c>
      <c r="S39" s="5">
        <f t="shared" si="5"/>
        <v>-0.27663230240549819</v>
      </c>
      <c r="T39" s="5">
        <f t="shared" si="6"/>
        <v>0.27147766323024058</v>
      </c>
      <c r="U39" s="5">
        <f t="shared" si="7"/>
        <v>0.18041237113402064</v>
      </c>
    </row>
    <row r="40" spans="1:21">
      <c r="A40" s="6">
        <v>37</v>
      </c>
      <c r="B40" s="6" t="s">
        <v>47</v>
      </c>
      <c r="C40" s="8" t="s">
        <v>62</v>
      </c>
      <c r="D40" s="2">
        <v>10.1</v>
      </c>
      <c r="E40" s="2">
        <v>5.2</v>
      </c>
      <c r="F40" s="2">
        <v>4</v>
      </c>
      <c r="G40" s="2">
        <v>2.8</v>
      </c>
      <c r="H40" s="2">
        <v>3.6</v>
      </c>
      <c r="I40" s="3">
        <f t="shared" si="0"/>
        <v>0.48514851485148514</v>
      </c>
      <c r="J40" s="3">
        <f t="shared" si="1"/>
        <v>0.60396039603960394</v>
      </c>
      <c r="K40" s="3">
        <f t="shared" si="2"/>
        <v>0.72277227722772275</v>
      </c>
      <c r="L40" s="3">
        <f t="shared" si="3"/>
        <v>0.64356435643564347</v>
      </c>
      <c r="M40" s="4">
        <v>5375</v>
      </c>
      <c r="N40" s="4">
        <v>2656</v>
      </c>
      <c r="O40" s="4">
        <v>2151</v>
      </c>
      <c r="P40" s="4">
        <v>1548</v>
      </c>
      <c r="Q40" s="4">
        <v>2016</v>
      </c>
      <c r="R40" s="5">
        <f t="shared" si="4"/>
        <v>0.50586046511627902</v>
      </c>
      <c r="S40" s="5">
        <f t="shared" si="5"/>
        <v>0.59981395348837208</v>
      </c>
      <c r="T40" s="5">
        <f t="shared" si="6"/>
        <v>0.71199999999999997</v>
      </c>
      <c r="U40" s="5">
        <f t="shared" si="7"/>
        <v>0.62493023255813951</v>
      </c>
    </row>
    <row r="41" spans="1:21">
      <c r="A41" s="6">
        <v>38</v>
      </c>
      <c r="B41" s="6" t="s">
        <v>48</v>
      </c>
      <c r="C41" s="8" t="s">
        <v>62</v>
      </c>
      <c r="D41" s="2">
        <v>3</v>
      </c>
      <c r="E41" s="2">
        <v>3.1</v>
      </c>
      <c r="F41" s="2">
        <v>2.7</v>
      </c>
      <c r="G41" s="2">
        <v>1.5</v>
      </c>
      <c r="H41" s="2">
        <v>1.7</v>
      </c>
      <c r="I41" s="3">
        <f t="shared" si="0"/>
        <v>-3.3333333333333437E-2</v>
      </c>
      <c r="J41" s="3">
        <f t="shared" si="1"/>
        <v>9.9999999999999978E-2</v>
      </c>
      <c r="K41" s="3">
        <f t="shared" si="2"/>
        <v>0.5</v>
      </c>
      <c r="L41" s="3">
        <f t="shared" si="3"/>
        <v>0.43333333333333335</v>
      </c>
      <c r="M41" s="4">
        <v>1576</v>
      </c>
      <c r="N41" s="4">
        <v>1649</v>
      </c>
      <c r="O41" s="4">
        <v>1514</v>
      </c>
      <c r="P41" s="4">
        <v>843</v>
      </c>
      <c r="Q41" s="4">
        <v>988</v>
      </c>
      <c r="R41" s="5">
        <f t="shared" si="4"/>
        <v>-4.6319796954314763E-2</v>
      </c>
      <c r="S41" s="5">
        <f t="shared" si="5"/>
        <v>3.9340101522842619E-2</v>
      </c>
      <c r="T41" s="5">
        <f t="shared" si="6"/>
        <v>0.46510152284263961</v>
      </c>
      <c r="U41" s="5">
        <f t="shared" si="7"/>
        <v>0.37309644670050757</v>
      </c>
    </row>
    <row r="42" spans="1:21">
      <c r="A42" s="6">
        <v>39</v>
      </c>
      <c r="B42" s="6" t="s">
        <v>49</v>
      </c>
      <c r="C42" s="8" t="s">
        <v>62</v>
      </c>
      <c r="D42" s="2">
        <v>2.1</v>
      </c>
      <c r="E42" s="2">
        <v>1.5</v>
      </c>
      <c r="F42" s="2">
        <v>1.2</v>
      </c>
      <c r="G42" s="2">
        <f>865/1024</f>
        <v>0.8447265625</v>
      </c>
      <c r="H42" s="2">
        <v>1.1000000000000001</v>
      </c>
      <c r="I42" s="3">
        <f t="shared" si="0"/>
        <v>0.2857142857142857</v>
      </c>
      <c r="J42" s="3">
        <f t="shared" si="1"/>
        <v>0.4285714285714286</v>
      </c>
      <c r="K42" s="3">
        <f t="shared" si="2"/>
        <v>0.59774925595238093</v>
      </c>
      <c r="L42" s="3">
        <f t="shared" si="3"/>
        <v>0.47619047619047616</v>
      </c>
      <c r="M42" s="4">
        <v>3660</v>
      </c>
      <c r="N42" s="4">
        <v>2604</v>
      </c>
      <c r="O42" s="4">
        <v>2084</v>
      </c>
      <c r="P42" s="4">
        <v>1608</v>
      </c>
      <c r="Q42" s="4">
        <v>2052</v>
      </c>
      <c r="R42" s="5">
        <f t="shared" si="4"/>
        <v>0.28852459016393439</v>
      </c>
      <c r="S42" s="5">
        <f t="shared" si="5"/>
        <v>0.43060109289617488</v>
      </c>
      <c r="T42" s="5">
        <f t="shared" si="6"/>
        <v>0.56065573770491806</v>
      </c>
      <c r="U42" s="5">
        <f t="shared" si="7"/>
        <v>0.43934426229508194</v>
      </c>
    </row>
    <row r="43" spans="1:21">
      <c r="A43" s="6">
        <v>40</v>
      </c>
      <c r="B43" s="6" t="s">
        <v>50</v>
      </c>
      <c r="C43" s="8" t="s">
        <v>62</v>
      </c>
      <c r="D43" s="2">
        <v>2.6</v>
      </c>
      <c r="E43" s="2">
        <v>1.7</v>
      </c>
      <c r="F43" s="2">
        <v>1.4</v>
      </c>
      <c r="G43" s="2">
        <f>905/1024</f>
        <v>0.8837890625</v>
      </c>
      <c r="H43" s="2">
        <v>1.2</v>
      </c>
      <c r="I43" s="3">
        <f t="shared" si="0"/>
        <v>0.34615384615384615</v>
      </c>
      <c r="J43" s="3">
        <f t="shared" si="1"/>
        <v>0.46153846153846156</v>
      </c>
      <c r="K43" s="3">
        <f t="shared" si="2"/>
        <v>0.66008112980769229</v>
      </c>
      <c r="L43" s="3">
        <f t="shared" si="3"/>
        <v>0.53846153846153855</v>
      </c>
      <c r="M43" s="4">
        <v>3497</v>
      </c>
      <c r="N43" s="4">
        <v>2223</v>
      </c>
      <c r="O43" s="4">
        <v>1733</v>
      </c>
      <c r="P43" s="4">
        <v>1285</v>
      </c>
      <c r="Q43" s="4">
        <v>1752</v>
      </c>
      <c r="R43" s="5">
        <f t="shared" si="4"/>
        <v>0.36431226765799252</v>
      </c>
      <c r="S43" s="5">
        <f t="shared" si="5"/>
        <v>0.50443237060337431</v>
      </c>
      <c r="T43" s="5">
        <f t="shared" si="6"/>
        <v>0.63254217901058052</v>
      </c>
      <c r="U43" s="5">
        <f t="shared" si="7"/>
        <v>0.49899914212181873</v>
      </c>
    </row>
    <row r="44" spans="1:21">
      <c r="A44" s="6">
        <v>41</v>
      </c>
      <c r="B44" s="6" t="s">
        <v>51</v>
      </c>
      <c r="C44" s="8" t="s">
        <v>62</v>
      </c>
      <c r="D44" s="2">
        <v>2.7</v>
      </c>
      <c r="E44" s="2">
        <v>2.1</v>
      </c>
      <c r="F44" s="2">
        <v>1.7</v>
      </c>
      <c r="G44" s="2">
        <v>1.1000000000000001</v>
      </c>
      <c r="H44" s="2">
        <v>1.4</v>
      </c>
      <c r="I44" s="3">
        <f t="shared" si="0"/>
        <v>0.22222222222222221</v>
      </c>
      <c r="J44" s="3">
        <f t="shared" si="1"/>
        <v>0.37037037037037046</v>
      </c>
      <c r="K44" s="3">
        <f t="shared" si="2"/>
        <v>0.59259259259259256</v>
      </c>
      <c r="L44" s="3">
        <f t="shared" si="3"/>
        <v>0.48148148148148151</v>
      </c>
      <c r="M44" s="4">
        <v>2171</v>
      </c>
      <c r="N44" s="4">
        <v>1675</v>
      </c>
      <c r="O44" s="4">
        <v>1421</v>
      </c>
      <c r="P44" s="4">
        <v>959</v>
      </c>
      <c r="Q44" s="4">
        <v>1239</v>
      </c>
      <c r="R44" s="5">
        <f t="shared" si="4"/>
        <v>0.22846614463380932</v>
      </c>
      <c r="S44" s="5">
        <f t="shared" si="5"/>
        <v>0.34546292031321968</v>
      </c>
      <c r="T44" s="5">
        <f t="shared" si="6"/>
        <v>0.55826807922616306</v>
      </c>
      <c r="U44" s="5">
        <f t="shared" si="7"/>
        <v>0.42929525564256099</v>
      </c>
    </row>
    <row r="45" spans="1:21">
      <c r="A45" s="6">
        <v>42</v>
      </c>
      <c r="B45" s="6" t="s">
        <v>52</v>
      </c>
      <c r="C45" s="8" t="s">
        <v>62</v>
      </c>
      <c r="D45" s="2">
        <v>6.7</v>
      </c>
      <c r="E45" s="2">
        <v>1.6</v>
      </c>
      <c r="F45" s="2">
        <v>1.2</v>
      </c>
      <c r="G45" s="2">
        <f>773/1024</f>
        <v>0.7548828125</v>
      </c>
      <c r="H45" s="2">
        <v>1</v>
      </c>
      <c r="I45" s="3">
        <f t="shared" si="0"/>
        <v>0.76119402985074625</v>
      </c>
      <c r="J45" s="3">
        <f t="shared" si="1"/>
        <v>0.82089552238805974</v>
      </c>
      <c r="K45" s="3">
        <f t="shared" si="2"/>
        <v>0.88733092350746268</v>
      </c>
      <c r="L45" s="3">
        <f t="shared" si="3"/>
        <v>0.85074626865671643</v>
      </c>
      <c r="M45" s="4">
        <v>5378</v>
      </c>
      <c r="N45" s="4">
        <v>1124</v>
      </c>
      <c r="O45" s="4">
        <v>940</v>
      </c>
      <c r="P45" s="4">
        <v>640</v>
      </c>
      <c r="Q45" s="4">
        <v>867</v>
      </c>
      <c r="R45" s="5">
        <f t="shared" si="4"/>
        <v>0.79100037188545924</v>
      </c>
      <c r="S45" s="5">
        <f t="shared" si="5"/>
        <v>0.82521383413908511</v>
      </c>
      <c r="T45" s="5">
        <f t="shared" si="6"/>
        <v>0.88099665303086649</v>
      </c>
      <c r="U45" s="5">
        <f t="shared" si="7"/>
        <v>0.83878765340275196</v>
      </c>
    </row>
    <row r="46" spans="1:21">
      <c r="A46" s="6">
        <v>43</v>
      </c>
      <c r="B46" s="6" t="s">
        <v>53</v>
      </c>
      <c r="C46" s="8" t="s">
        <v>62</v>
      </c>
      <c r="D46" s="2">
        <v>2.2999999999999998</v>
      </c>
      <c r="E46" s="2">
        <v>4.7</v>
      </c>
      <c r="F46" s="2">
        <v>3.9</v>
      </c>
      <c r="G46" s="2">
        <v>2.8</v>
      </c>
      <c r="H46" s="2">
        <v>3.4</v>
      </c>
      <c r="I46" s="3">
        <f t="shared" si="0"/>
        <v>-1.0434782608695654</v>
      </c>
      <c r="J46" s="3">
        <f t="shared" si="1"/>
        <v>-0.69565217391304368</v>
      </c>
      <c r="K46" s="3">
        <f t="shared" si="2"/>
        <v>-0.21739130434782616</v>
      </c>
      <c r="L46" s="3">
        <f t="shared" si="3"/>
        <v>-0.47826086956521752</v>
      </c>
      <c r="M46" s="4">
        <v>1016</v>
      </c>
      <c r="N46" s="4">
        <v>2098</v>
      </c>
      <c r="O46" s="4">
        <v>1850</v>
      </c>
      <c r="P46" s="4">
        <v>1363</v>
      </c>
      <c r="Q46" s="4">
        <v>1641</v>
      </c>
      <c r="R46" s="5">
        <f t="shared" si="4"/>
        <v>-1.0649606299212597</v>
      </c>
      <c r="S46" s="5">
        <f t="shared" si="5"/>
        <v>-0.82086614173228356</v>
      </c>
      <c r="T46" s="5">
        <f t="shared" si="6"/>
        <v>-0.3415354330708662</v>
      </c>
      <c r="U46" s="5">
        <f t="shared" si="7"/>
        <v>-0.61515748031496065</v>
      </c>
    </row>
    <row r="47" spans="1:21">
      <c r="A47" s="6">
        <v>44</v>
      </c>
      <c r="B47" s="6" t="s">
        <v>54</v>
      </c>
      <c r="C47" s="14" t="s">
        <v>64</v>
      </c>
      <c r="D47" s="2">
        <v>1.2</v>
      </c>
      <c r="E47" s="2">
        <v>1.4</v>
      </c>
      <c r="F47" s="2">
        <v>1.2</v>
      </c>
      <c r="G47" s="2">
        <f>775/1024</f>
        <v>0.7568359375</v>
      </c>
      <c r="H47" s="2">
        <f>950/1024</f>
        <v>0.927734375</v>
      </c>
      <c r="I47" s="3">
        <f t="shared" si="0"/>
        <v>-0.16666666666666674</v>
      </c>
      <c r="J47" s="3">
        <f t="shared" si="1"/>
        <v>0</v>
      </c>
      <c r="K47" s="3">
        <f t="shared" si="2"/>
        <v>0.36930338541666663</v>
      </c>
      <c r="L47" s="3">
        <f t="shared" si="3"/>
        <v>0.22688802083333326</v>
      </c>
      <c r="M47" s="4">
        <v>855</v>
      </c>
      <c r="N47" s="4">
        <v>961</v>
      </c>
      <c r="O47" s="4">
        <v>885</v>
      </c>
      <c r="P47" s="4">
        <v>608</v>
      </c>
      <c r="Q47" s="4">
        <v>745</v>
      </c>
      <c r="R47" s="5">
        <f t="shared" si="4"/>
        <v>-0.12397660818713452</v>
      </c>
      <c r="S47" s="5">
        <f t="shared" si="5"/>
        <v>-3.5087719298245723E-2</v>
      </c>
      <c r="T47" s="5">
        <f t="shared" si="6"/>
        <v>0.28888888888888886</v>
      </c>
      <c r="U47" s="5">
        <f t="shared" si="7"/>
        <v>0.12865497076023391</v>
      </c>
    </row>
    <row r="48" spans="1:21">
      <c r="A48" s="6">
        <v>45</v>
      </c>
      <c r="B48" s="6" t="s">
        <v>55</v>
      </c>
      <c r="C48" s="8" t="s">
        <v>62</v>
      </c>
      <c r="D48" s="2">
        <v>2.6</v>
      </c>
      <c r="E48" s="2">
        <f>886/1024</f>
        <v>0.865234375</v>
      </c>
      <c r="F48" s="2">
        <f>770/1024</f>
        <v>0.751953125</v>
      </c>
      <c r="G48" s="2">
        <f>439/1024</f>
        <v>0.4287109375</v>
      </c>
      <c r="H48" s="2">
        <f>533/1024</f>
        <v>0.5205078125</v>
      </c>
      <c r="I48" s="3">
        <f t="shared" si="0"/>
        <v>0.66721754807692313</v>
      </c>
      <c r="J48" s="3">
        <f t="shared" si="1"/>
        <v>0.71078725961538458</v>
      </c>
      <c r="K48" s="3">
        <f t="shared" si="2"/>
        <v>0.83511117788461542</v>
      </c>
      <c r="L48" s="3">
        <f t="shared" si="3"/>
        <v>0.7998046875</v>
      </c>
      <c r="M48" s="4">
        <v>1286</v>
      </c>
      <c r="N48" s="4">
        <v>351</v>
      </c>
      <c r="O48" s="4">
        <v>407</v>
      </c>
      <c r="P48" s="4">
        <v>239</v>
      </c>
      <c r="Q48" s="4">
        <v>302</v>
      </c>
      <c r="R48" s="5">
        <f t="shared" si="4"/>
        <v>0.72706065318818047</v>
      </c>
      <c r="S48" s="5">
        <f t="shared" si="5"/>
        <v>0.68351477449455678</v>
      </c>
      <c r="T48" s="5">
        <f t="shared" si="6"/>
        <v>0.81415241057542764</v>
      </c>
      <c r="U48" s="5">
        <f t="shared" si="7"/>
        <v>0.76516329704510111</v>
      </c>
    </row>
    <row r="49" spans="1:21">
      <c r="A49" s="6">
        <v>46</v>
      </c>
      <c r="B49" s="6" t="s">
        <v>56</v>
      </c>
      <c r="C49" s="8" t="s">
        <v>62</v>
      </c>
      <c r="D49" s="2">
        <v>13.5</v>
      </c>
      <c r="E49" s="2">
        <v>3.7</v>
      </c>
      <c r="F49" s="2">
        <v>2.6</v>
      </c>
      <c r="G49" s="2">
        <v>1.8</v>
      </c>
      <c r="H49" s="2">
        <v>2.6</v>
      </c>
      <c r="I49" s="3">
        <f t="shared" si="0"/>
        <v>0.72592592592592586</v>
      </c>
      <c r="J49" s="3">
        <f t="shared" si="1"/>
        <v>0.80740740740740735</v>
      </c>
      <c r="K49" s="3">
        <f t="shared" si="2"/>
        <v>0.8666666666666667</v>
      </c>
      <c r="L49" s="3">
        <f t="shared" si="3"/>
        <v>0.80740740740740735</v>
      </c>
      <c r="M49" s="4">
        <v>5312</v>
      </c>
      <c r="N49" s="4">
        <v>1387</v>
      </c>
      <c r="O49" s="4">
        <v>1034</v>
      </c>
      <c r="P49" s="4">
        <v>740</v>
      </c>
      <c r="Q49" s="4">
        <v>1051</v>
      </c>
      <c r="R49" s="5">
        <f t="shared" si="4"/>
        <v>0.73889307228915668</v>
      </c>
      <c r="S49" s="5">
        <f t="shared" si="5"/>
        <v>0.80534638554216864</v>
      </c>
      <c r="T49" s="5">
        <f t="shared" si="6"/>
        <v>0.86069277108433728</v>
      </c>
      <c r="U49" s="5">
        <f t="shared" si="7"/>
        <v>0.80214608433734935</v>
      </c>
    </row>
    <row r="50" spans="1:21">
      <c r="A50" s="6">
        <v>47</v>
      </c>
      <c r="B50" s="6" t="s">
        <v>57</v>
      </c>
      <c r="C50" s="14" t="s">
        <v>69</v>
      </c>
      <c r="D50" s="2">
        <v>6</v>
      </c>
      <c r="E50" s="2">
        <f>739/1024</f>
        <v>0.7216796875</v>
      </c>
      <c r="F50" s="2">
        <f>601/1024</f>
        <v>0.5869140625</v>
      </c>
      <c r="G50" s="2">
        <f>425/1024</f>
        <v>0.4150390625</v>
      </c>
      <c r="H50" s="2">
        <f>528/1024</f>
        <v>0.515625</v>
      </c>
      <c r="I50" s="3">
        <f t="shared" si="0"/>
        <v>0.87972005208333337</v>
      </c>
      <c r="J50" s="3">
        <f t="shared" si="1"/>
        <v>0.90218098958333337</v>
      </c>
      <c r="K50" s="3">
        <f t="shared" si="2"/>
        <v>0.93082682291666663</v>
      </c>
      <c r="L50" s="3">
        <f t="shared" si="3"/>
        <v>0.9140625</v>
      </c>
      <c r="M50" s="4">
        <v>4952</v>
      </c>
      <c r="N50" s="4">
        <v>485</v>
      </c>
      <c r="O50" s="4">
        <v>497</v>
      </c>
      <c r="P50" s="4">
        <v>364</v>
      </c>
      <c r="Q50" s="4">
        <v>452</v>
      </c>
      <c r="R50" s="5">
        <f t="shared" si="4"/>
        <v>0.90205977382875602</v>
      </c>
      <c r="S50" s="5">
        <f t="shared" si="5"/>
        <v>0.89963651050080773</v>
      </c>
      <c r="T50" s="5">
        <f t="shared" si="6"/>
        <v>0.92649434571890144</v>
      </c>
      <c r="U50" s="5">
        <f t="shared" si="7"/>
        <v>0.90872374798061384</v>
      </c>
    </row>
    <row r="51" spans="1:21">
      <c r="A51" s="6">
        <v>48</v>
      </c>
      <c r="B51" s="6" t="s">
        <v>58</v>
      </c>
      <c r="C51" s="8" t="s">
        <v>62</v>
      </c>
      <c r="D51" s="2">
        <v>5.9</v>
      </c>
      <c r="E51" s="2">
        <v>4.4000000000000004</v>
      </c>
      <c r="F51" s="2">
        <v>3.6</v>
      </c>
      <c r="G51" s="2">
        <v>2.6</v>
      </c>
      <c r="H51" s="2">
        <v>3.2</v>
      </c>
      <c r="I51" s="3">
        <f t="shared" si="0"/>
        <v>0.25423728813559321</v>
      </c>
      <c r="J51" s="3">
        <f t="shared" si="1"/>
        <v>0.38983050847457634</v>
      </c>
      <c r="K51" s="3">
        <f t="shared" si="2"/>
        <v>0.55932203389830515</v>
      </c>
      <c r="L51" s="3">
        <f t="shared" si="3"/>
        <v>0.4576271186440678</v>
      </c>
      <c r="M51" s="4">
        <v>3653</v>
      </c>
      <c r="N51" s="4">
        <v>2684</v>
      </c>
      <c r="O51" s="4">
        <v>2265</v>
      </c>
      <c r="P51" s="4">
        <v>1678</v>
      </c>
      <c r="Q51" s="4">
        <v>2065</v>
      </c>
      <c r="R51" s="5">
        <f t="shared" si="4"/>
        <v>0.2652614289624966</v>
      </c>
      <c r="S51" s="5">
        <f t="shared" si="5"/>
        <v>0.37996167533534086</v>
      </c>
      <c r="T51" s="5">
        <f t="shared" si="6"/>
        <v>0.54065151929920607</v>
      </c>
      <c r="U51" s="5">
        <f t="shared" si="7"/>
        <v>0.43471119627703259</v>
      </c>
    </row>
  </sheetData>
  <mergeCells count="5">
    <mergeCell ref="D2:H2"/>
    <mergeCell ref="I2:L2"/>
    <mergeCell ref="M2:Q2"/>
    <mergeCell ref="R2:U2"/>
    <mergeCell ref="A1:U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2019-03-10T12:46:52Z</dcterms:created>
  <dcterms:modified xsi:type="dcterms:W3CDTF">2019-03-11T04:27:30Z</dcterms:modified>
</cp:coreProperties>
</file>