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kayukitamura/Documents/R_Computing/"/>
    </mc:Choice>
  </mc:AlternateContent>
  <xr:revisionPtr revIDLastSave="0" documentId="8_{52C38B79-9FD6-6246-B534-4A166BA0B777}" xr6:coauthVersionLast="47" xr6:coauthVersionMax="47" xr10:uidLastSave="{00000000-0000-0000-0000-000000000000}"/>
  <bookViews>
    <workbookView xWindow="30980" yWindow="-20000" windowWidth="27640" windowHeight="16440" xr2:uid="{00D3B6CE-C7C5-3949-8117-DEC14FEB53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45" i="1"/>
  <c r="J46" i="1"/>
  <c r="J47" i="1"/>
  <c r="J48" i="1"/>
  <c r="J49" i="1"/>
  <c r="J50" i="1"/>
  <c r="J51" i="1"/>
  <c r="J52" i="1"/>
  <c r="I43" i="1"/>
  <c r="I44" i="1"/>
  <c r="I45" i="1"/>
  <c r="I46" i="1"/>
  <c r="I47" i="1"/>
  <c r="I48" i="1"/>
  <c r="I49" i="1"/>
  <c r="I50" i="1"/>
  <c r="I51" i="1"/>
  <c r="I52" i="1"/>
  <c r="J42" i="1"/>
  <c r="I42" i="1"/>
  <c r="F53" i="1"/>
  <c r="D53" i="1"/>
  <c r="E53" i="1"/>
  <c r="E52" i="1"/>
  <c r="E43" i="1"/>
  <c r="E44" i="1"/>
  <c r="E45" i="1"/>
  <c r="E46" i="1"/>
  <c r="E47" i="1"/>
  <c r="E48" i="1"/>
  <c r="E49" i="1"/>
  <c r="E50" i="1"/>
  <c r="E51" i="1"/>
  <c r="E42" i="1"/>
  <c r="B45" i="1"/>
  <c r="B46" i="1" s="1"/>
  <c r="B47" i="1" s="1"/>
  <c r="B48" i="1" s="1"/>
  <c r="B49" i="1" s="1"/>
  <c r="B50" i="1" s="1"/>
  <c r="B51" i="1" s="1"/>
  <c r="B52" i="1" s="1"/>
  <c r="G41" i="1"/>
  <c r="C42" i="1" s="1"/>
  <c r="G42" i="1" s="1"/>
  <c r="C43" i="1" s="1"/>
  <c r="G43" i="1" s="1"/>
  <c r="C44" i="1" s="1"/>
  <c r="G44" i="1" s="1"/>
  <c r="C45" i="1" s="1"/>
  <c r="G45" i="1" s="1"/>
  <c r="C46" i="1" s="1"/>
  <c r="G46" i="1" s="1"/>
  <c r="C47" i="1" s="1"/>
  <c r="G47" i="1" s="1"/>
  <c r="C48" i="1" s="1"/>
  <c r="G48" i="1" s="1"/>
  <c r="C49" i="1" s="1"/>
  <c r="G49" i="1" s="1"/>
  <c r="C50" i="1" s="1"/>
  <c r="G50" i="1" s="1"/>
  <c r="C51" i="1" s="1"/>
  <c r="G51" i="1" s="1"/>
  <c r="C52" i="1" s="1"/>
  <c r="G52" i="1" s="1"/>
  <c r="D35" i="1"/>
  <c r="P28" i="1"/>
  <c r="E28" i="1"/>
  <c r="R25" i="1"/>
  <c r="E26" i="1"/>
  <c r="F24" i="1" s="1"/>
  <c r="C15" i="1"/>
  <c r="D16" i="1" s="1"/>
  <c r="C9" i="1"/>
  <c r="C6" i="1"/>
  <c r="F28" i="1" l="1"/>
  <c r="G24" i="1"/>
  <c r="C10" i="1"/>
  <c r="C13" i="1" s="1"/>
  <c r="F36" i="1"/>
  <c r="G35" i="1" s="1"/>
  <c r="G36" i="1" s="1"/>
  <c r="H35" i="1" s="1"/>
  <c r="H36" i="1" s="1"/>
  <c r="I35" i="1" s="1"/>
  <c r="I36" i="1" s="1"/>
  <c r="J35" i="1" s="1"/>
  <c r="C17" i="1"/>
  <c r="C20" i="1" s="1"/>
  <c r="G28" i="1" l="1"/>
  <c r="H24" i="1"/>
  <c r="J36" i="1"/>
  <c r="K35" i="1" s="1"/>
  <c r="H28" i="1" l="1"/>
  <c r="I24" i="1"/>
  <c r="K36" i="1"/>
  <c r="L35" i="1" s="1"/>
  <c r="J24" i="1" l="1"/>
  <c r="I28" i="1"/>
  <c r="L36" i="1"/>
  <c r="M35" i="1" s="1"/>
  <c r="K24" i="1" l="1"/>
  <c r="J28" i="1"/>
  <c r="M36" i="1"/>
  <c r="N35" i="1"/>
  <c r="L24" i="1" l="1"/>
  <c r="K28" i="1"/>
  <c r="N36" i="1"/>
  <c r="O35" i="1" s="1"/>
  <c r="M24" i="1" l="1"/>
  <c r="L28" i="1"/>
  <c r="O36" i="1"/>
  <c r="P35" i="1" s="1"/>
  <c r="P36" i="1" s="1"/>
  <c r="Q35" i="1" s="1"/>
  <c r="Q36" i="1" s="1"/>
  <c r="R35" i="1" s="1"/>
  <c r="R36" i="1" s="1"/>
  <c r="S35" i="1" s="1"/>
  <c r="N24" i="1" l="1"/>
  <c r="M28" i="1"/>
  <c r="S36" i="1"/>
  <c r="T35" i="1" s="1"/>
  <c r="T36" i="1" s="1"/>
  <c r="U35" i="1" s="1"/>
  <c r="O24" i="1" l="1"/>
  <c r="O28" i="1" s="1"/>
  <c r="N28" i="1"/>
  <c r="U36" i="1"/>
  <c r="V35" i="1" s="1"/>
  <c r="V36" i="1" s="1"/>
  <c r="W35" i="1" s="1"/>
  <c r="W36" i="1" s="1"/>
  <c r="X35" i="1" s="1"/>
  <c r="X36" i="1" s="1"/>
  <c r="Y35" i="1" l="1"/>
  <c r="Y36" i="1" s="1"/>
  <c r="Z35" i="1" s="1"/>
  <c r="Z36" i="1" l="1"/>
  <c r="AA35" i="1" s="1"/>
  <c r="AA36" i="1" l="1"/>
  <c r="AB35" i="1" s="1"/>
  <c r="AB36" i="1" l="1"/>
  <c r="AC35" i="1" s="1"/>
  <c r="AC36" i="1" l="1"/>
  <c r="AD35" i="1" s="1"/>
  <c r="AD36" i="1" l="1"/>
  <c r="AE35" i="1" s="1"/>
  <c r="AE36" i="1" l="1"/>
  <c r="AF35" i="1" s="1"/>
  <c r="AF36" i="1" l="1"/>
  <c r="AG35" i="1"/>
  <c r="AG36" i="1" l="1"/>
  <c r="AH35" i="1" s="1"/>
  <c r="AH36" i="1" l="1"/>
  <c r="AI35" i="1" s="1"/>
  <c r="AI36" i="1" l="1"/>
  <c r="AJ35" i="1" s="1"/>
  <c r="AJ36" i="1" l="1"/>
  <c r="AK35" i="1" s="1"/>
  <c r="AK36" i="1" l="1"/>
  <c r="AL35" i="1" s="1"/>
  <c r="AL36" i="1" l="1"/>
  <c r="AM35" i="1" s="1"/>
  <c r="AM36" i="1" l="1"/>
  <c r="AN35" i="1" s="1"/>
  <c r="AN36" i="1" l="1"/>
  <c r="AO35" i="1" s="1"/>
  <c r="AO36" i="1" l="1"/>
  <c r="AP35" i="1" s="1"/>
  <c r="AP36" i="1" l="1"/>
  <c r="AQ35" i="1" s="1"/>
  <c r="AQ36" i="1" l="1"/>
  <c r="AR35" i="1" s="1"/>
  <c r="AR36" i="1" l="1"/>
  <c r="AS35" i="1" s="1"/>
  <c r="AS36" i="1" s="1"/>
</calcChain>
</file>

<file path=xl/sharedStrings.xml><?xml version="1.0" encoding="utf-8"?>
<sst xmlns="http://schemas.openxmlformats.org/spreadsheetml/2006/main" count="27" uniqueCount="21">
  <si>
    <t>premium</t>
  </si>
  <si>
    <t>PA stamping fee</t>
  </si>
  <si>
    <t>PA state tax</t>
  </si>
  <si>
    <t>risk purchasing group fee</t>
  </si>
  <si>
    <t>total</t>
  </si>
  <si>
    <t>total - premium</t>
  </si>
  <si>
    <t>cash down payment</t>
  </si>
  <si>
    <t>initial payment</t>
  </si>
  <si>
    <t>premium balance</t>
  </si>
  <si>
    <t>monthly payment</t>
  </si>
  <si>
    <t>total financial charge</t>
  </si>
  <si>
    <t>total payment</t>
  </si>
  <si>
    <t>n</t>
  </si>
  <si>
    <t>i =</t>
  </si>
  <si>
    <t xml:space="preserve"> </t>
  </si>
  <si>
    <t>i=</t>
  </si>
  <si>
    <t>Beginning Balance</t>
  </si>
  <si>
    <t>Interest</t>
  </si>
  <si>
    <t>Principal</t>
  </si>
  <si>
    <t>ending Balance</t>
  </si>
  <si>
    <t>https://www.calculator.net/loan-calculator.html?cloanamount=1%2C325.50&amp;cloanterm=0&amp;cloantermmonth=11&amp;cinterestrate=20.689&amp;ccompound=monthly&amp;cpayback=month&amp;x=Calculate&amp;type=1#monthlyfixedr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</si>
</sst>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0" fontId="0" fillId="0" borderId="0" xfId="0" quotePrefix="1"/>
    <xf numFmtId="14" fontId="0" fillId="0" borderId="0" xfId="0" applyNumberFormat="1"/>
    <xf numFmtId="2" fontId="0" fillId="0" borderId="0" xfId="0" applyNumberFormat="1"/>
    <xf numFmtId="0" fontId="2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lculator.net/loan-calculator.html?cloanamount=1%2C325.50&amp;cloanterm=0&amp;cloantermmonth=11&amp;cinterestrate=20.689&amp;ccompound=monthly&amp;cpayback=month&amp;x=Calculate&amp;typ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CF21-C35B-4E4B-A5D1-158D2998E15F}">
  <dimension ref="B2:AT56"/>
  <sheetViews>
    <sheetView tabSelected="1" topLeftCell="A22" workbookViewId="0">
      <selection activeCell="L44" sqref="L44"/>
    </sheetView>
  </sheetViews>
  <sheetFormatPr baseColWidth="10" defaultRowHeight="16" x14ac:dyDescent="0.2"/>
  <cols>
    <col min="2" max="2" width="34.83203125" customWidth="1"/>
  </cols>
  <sheetData>
    <row r="2" spans="2:5" x14ac:dyDescent="0.2">
      <c r="B2" t="s">
        <v>0</v>
      </c>
      <c r="C2" s="1">
        <v>1446</v>
      </c>
    </row>
    <row r="3" spans="2:5" x14ac:dyDescent="0.2">
      <c r="B3" t="s">
        <v>1</v>
      </c>
      <c r="C3" s="1">
        <v>20</v>
      </c>
    </row>
    <row r="4" spans="2:5" x14ac:dyDescent="0.2">
      <c r="B4" t="s">
        <v>2</v>
      </c>
      <c r="C4" s="1">
        <v>43.38</v>
      </c>
    </row>
    <row r="5" spans="2:5" x14ac:dyDescent="0.2">
      <c r="B5" t="s">
        <v>3</v>
      </c>
      <c r="C5" s="1">
        <v>850</v>
      </c>
    </row>
    <row r="6" spans="2:5" x14ac:dyDescent="0.2">
      <c r="B6" t="s">
        <v>4</v>
      </c>
      <c r="C6" s="1">
        <f>SUM(C2:C5)</f>
        <v>2359.38</v>
      </c>
    </row>
    <row r="7" spans="2:5" x14ac:dyDescent="0.2">
      <c r="C7" s="1"/>
    </row>
    <row r="8" spans="2:5" x14ac:dyDescent="0.2">
      <c r="C8" s="1"/>
    </row>
    <row r="9" spans="2:5" x14ac:dyDescent="0.2">
      <c r="B9" t="s">
        <v>0</v>
      </c>
      <c r="C9" s="1">
        <f>C2</f>
        <v>1446</v>
      </c>
    </row>
    <row r="10" spans="2:5" x14ac:dyDescent="0.2">
      <c r="B10" t="s">
        <v>5</v>
      </c>
      <c r="C10" s="1">
        <f>C6-C9</f>
        <v>913.38000000000011</v>
      </c>
    </row>
    <row r="11" spans="2:5" x14ac:dyDescent="0.2">
      <c r="B11" t="s">
        <v>6</v>
      </c>
      <c r="C11" s="1">
        <v>120.5</v>
      </c>
    </row>
    <row r="13" spans="2:5" x14ac:dyDescent="0.2">
      <c r="B13" t="s">
        <v>7</v>
      </c>
      <c r="C13" s="1">
        <f>C10+C11</f>
        <v>1033.8800000000001</v>
      </c>
    </row>
    <row r="15" spans="2:5" x14ac:dyDescent="0.2">
      <c r="B15" t="s">
        <v>8</v>
      </c>
      <c r="C15" s="2">
        <f>C2-C11</f>
        <v>1325.5</v>
      </c>
    </row>
    <row r="16" spans="2:5" x14ac:dyDescent="0.2">
      <c r="B16" t="s">
        <v>10</v>
      </c>
      <c r="C16">
        <v>141.02000000000001</v>
      </c>
      <c r="D16" s="3">
        <f>C16/C15</f>
        <v>0.10639004149377594</v>
      </c>
      <c r="E16" s="3"/>
    </row>
    <row r="17" spans="2:18" x14ac:dyDescent="0.2">
      <c r="B17" t="s">
        <v>11</v>
      </c>
      <c r="C17" s="2">
        <f>SUM(C15:C16)</f>
        <v>1466.52</v>
      </c>
    </row>
    <row r="19" spans="2:18" x14ac:dyDescent="0.2">
      <c r="B19" t="s">
        <v>12</v>
      </c>
      <c r="C19">
        <v>11</v>
      </c>
    </row>
    <row r="20" spans="2:18" x14ac:dyDescent="0.2">
      <c r="B20" t="s">
        <v>9</v>
      </c>
      <c r="C20" s="2">
        <f>C17/C19</f>
        <v>133.32</v>
      </c>
    </row>
    <row r="22" spans="2:18" x14ac:dyDescent="0.2">
      <c r="E22">
        <v>0</v>
      </c>
      <c r="F22">
        <v>1</v>
      </c>
      <c r="G22">
        <v>2</v>
      </c>
      <c r="H22">
        <v>3</v>
      </c>
      <c r="I22">
        <v>4</v>
      </c>
      <c r="J22">
        <v>5</v>
      </c>
      <c r="K22">
        <v>6</v>
      </c>
      <c r="L22">
        <v>7</v>
      </c>
      <c r="M22">
        <v>8</v>
      </c>
      <c r="N22">
        <v>9</v>
      </c>
      <c r="O22">
        <v>10</v>
      </c>
      <c r="P22">
        <v>11</v>
      </c>
      <c r="Q22">
        <v>12</v>
      </c>
    </row>
    <row r="23" spans="2:18" x14ac:dyDescent="0.2">
      <c r="F23" s="5">
        <v>45445</v>
      </c>
      <c r="G23" s="5">
        <v>45475</v>
      </c>
      <c r="H23" s="5">
        <v>45506</v>
      </c>
      <c r="I23" s="5">
        <v>45537</v>
      </c>
      <c r="J23" s="5">
        <v>45567</v>
      </c>
      <c r="K23" s="5">
        <v>45598</v>
      </c>
      <c r="L23" s="5">
        <v>45628</v>
      </c>
      <c r="M23" s="5">
        <v>45659</v>
      </c>
      <c r="N23" s="5">
        <v>45690</v>
      </c>
      <c r="O23" s="5">
        <v>45718</v>
      </c>
      <c r="P23" s="5">
        <v>45749</v>
      </c>
      <c r="Q23" s="5">
        <v>45779</v>
      </c>
    </row>
    <row r="24" spans="2:18" x14ac:dyDescent="0.2">
      <c r="B24" s="4" t="s">
        <v>13</v>
      </c>
      <c r="C24" s="3">
        <v>0.20688000000000001</v>
      </c>
      <c r="E24">
        <v>1446</v>
      </c>
      <c r="F24">
        <f>E26</f>
        <v>1325.5</v>
      </c>
      <c r="G24">
        <f>F24-F25</f>
        <v>1192.18</v>
      </c>
      <c r="H24">
        <f t="shared" ref="H24:O24" si="0">G24-G25</f>
        <v>1058.8600000000001</v>
      </c>
      <c r="I24">
        <f t="shared" si="0"/>
        <v>925.54000000000019</v>
      </c>
      <c r="J24">
        <f t="shared" si="0"/>
        <v>792.22000000000025</v>
      </c>
      <c r="K24">
        <f t="shared" si="0"/>
        <v>658.90000000000032</v>
      </c>
      <c r="L24">
        <f t="shared" si="0"/>
        <v>525.58000000000038</v>
      </c>
      <c r="M24">
        <f t="shared" si="0"/>
        <v>392.26000000000039</v>
      </c>
      <c r="N24">
        <f t="shared" si="0"/>
        <v>258.9400000000004</v>
      </c>
      <c r="O24">
        <f t="shared" si="0"/>
        <v>125.6200000000004</v>
      </c>
      <c r="P24" t="s">
        <v>14</v>
      </c>
    </row>
    <row r="25" spans="2:18" x14ac:dyDescent="0.2">
      <c r="E25">
        <v>120.5</v>
      </c>
      <c r="F25">
        <v>133.32</v>
      </c>
      <c r="G25">
        <v>133.32</v>
      </c>
      <c r="H25">
        <v>133.32</v>
      </c>
      <c r="I25">
        <v>133.32</v>
      </c>
      <c r="J25">
        <v>133.32</v>
      </c>
      <c r="K25">
        <v>133.32</v>
      </c>
      <c r="L25">
        <v>133.32</v>
      </c>
      <c r="M25">
        <v>133.32</v>
      </c>
      <c r="N25">
        <v>133.32</v>
      </c>
      <c r="O25">
        <v>133.32</v>
      </c>
      <c r="P25">
        <v>133.32</v>
      </c>
      <c r="R25">
        <f>SUM(F25:Q25)</f>
        <v>1466.5199999999995</v>
      </c>
    </row>
    <row r="26" spans="2:18" x14ac:dyDescent="0.2">
      <c r="E26">
        <f>E24-E25</f>
        <v>1325.5</v>
      </c>
    </row>
    <row r="28" spans="2:18" x14ac:dyDescent="0.2">
      <c r="E28" s="3">
        <f>C24/12</f>
        <v>1.7240000000000002E-2</v>
      </c>
      <c r="F28">
        <f>F25/F24/12</f>
        <v>8.3817427385892117E-3</v>
      </c>
      <c r="G28">
        <f t="shared" ref="G28:P28" si="1">G25/G24/12</f>
        <v>9.3190625576674655E-3</v>
      </c>
      <c r="H28">
        <f t="shared" si="1"/>
        <v>1.0492416372324951E-2</v>
      </c>
      <c r="I28">
        <f t="shared" si="1"/>
        <v>1.2003803185167574E-2</v>
      </c>
      <c r="J28">
        <f t="shared" si="1"/>
        <v>1.4023882254929182E-2</v>
      </c>
      <c r="K28">
        <f t="shared" si="1"/>
        <v>1.6861435726210339E-2</v>
      </c>
      <c r="L28">
        <f t="shared" si="1"/>
        <v>2.1138551695269972E-2</v>
      </c>
      <c r="M28">
        <f t="shared" si="1"/>
        <v>2.8323051037577086E-2</v>
      </c>
      <c r="N28">
        <f t="shared" si="1"/>
        <v>4.290569243840265E-2</v>
      </c>
      <c r="O28">
        <f t="shared" si="1"/>
        <v>8.8441330998248399E-2</v>
      </c>
      <c r="P28" t="e">
        <f t="shared" si="1"/>
        <v>#VALUE!</v>
      </c>
    </row>
    <row r="33" spans="2:46" x14ac:dyDescent="0.2">
      <c r="D33" s="3">
        <v>0.2</v>
      </c>
      <c r="E33">
        <v>0</v>
      </c>
      <c r="F33">
        <v>1</v>
      </c>
      <c r="G33">
        <v>2</v>
      </c>
      <c r="H33">
        <v>3</v>
      </c>
      <c r="I33">
        <v>4</v>
      </c>
      <c r="J33">
        <v>5</v>
      </c>
      <c r="K33">
        <v>6</v>
      </c>
      <c r="L33">
        <v>7</v>
      </c>
      <c r="M33">
        <v>8</v>
      </c>
      <c r="N33">
        <v>9</v>
      </c>
      <c r="O33">
        <v>10</v>
      </c>
      <c r="P33">
        <v>11</v>
      </c>
      <c r="Q33">
        <v>12</v>
      </c>
      <c r="R33">
        <v>13</v>
      </c>
      <c r="S33">
        <v>14</v>
      </c>
      <c r="T33">
        <v>15</v>
      </c>
      <c r="U33">
        <v>16</v>
      </c>
      <c r="V33">
        <v>17</v>
      </c>
      <c r="W33">
        <v>18</v>
      </c>
      <c r="X33">
        <v>19</v>
      </c>
      <c r="Y33">
        <v>20</v>
      </c>
      <c r="Z33">
        <v>21</v>
      </c>
      <c r="AA33">
        <v>22</v>
      </c>
      <c r="AB33">
        <v>23</v>
      </c>
      <c r="AC33">
        <v>24</v>
      </c>
      <c r="AD33">
        <v>25</v>
      </c>
      <c r="AE33">
        <v>26</v>
      </c>
      <c r="AF33">
        <v>27</v>
      </c>
      <c r="AG33">
        <v>28</v>
      </c>
      <c r="AH33">
        <v>29</v>
      </c>
      <c r="AI33">
        <v>30</v>
      </c>
      <c r="AJ33">
        <v>31</v>
      </c>
      <c r="AK33">
        <v>32</v>
      </c>
      <c r="AL33">
        <v>33</v>
      </c>
      <c r="AM33">
        <v>34</v>
      </c>
      <c r="AN33">
        <v>35</v>
      </c>
      <c r="AO33">
        <v>36</v>
      </c>
      <c r="AP33">
        <v>37</v>
      </c>
      <c r="AQ33">
        <v>38</v>
      </c>
      <c r="AR33">
        <v>39</v>
      </c>
      <c r="AS33">
        <v>40</v>
      </c>
      <c r="AT33">
        <v>41</v>
      </c>
    </row>
    <row r="35" spans="2:46" x14ac:dyDescent="0.2">
      <c r="C35" t="s">
        <v>15</v>
      </c>
      <c r="D35" s="3">
        <f>D33/11</f>
        <v>1.8181818181818184E-2</v>
      </c>
      <c r="E35">
        <v>1000</v>
      </c>
      <c r="F35">
        <v>1000</v>
      </c>
      <c r="G35">
        <f>F35-F36</f>
        <v>-18.18181818181813</v>
      </c>
      <c r="H35">
        <f t="shared" ref="H35:N35" si="2">G35-G36</f>
        <v>-17.851239669421435</v>
      </c>
      <c r="I35">
        <f t="shared" si="2"/>
        <v>-17.526671675431956</v>
      </c>
      <c r="J35">
        <f t="shared" si="2"/>
        <v>-17.208004917696829</v>
      </c>
      <c r="K35">
        <f t="shared" si="2"/>
        <v>-16.895132101011434</v>
      </c>
      <c r="L35">
        <f t="shared" si="2"/>
        <v>-16.587947880993045</v>
      </c>
      <c r="M35">
        <f t="shared" si="2"/>
        <v>-16.286348828611352</v>
      </c>
      <c r="N35">
        <f t="shared" si="2"/>
        <v>-15.990233395363873</v>
      </c>
      <c r="O35">
        <f t="shared" ref="O35:AS35" si="3">N35-N36</f>
        <v>-15.699501879084529</v>
      </c>
      <c r="P35">
        <f t="shared" si="3"/>
        <v>-15.414056390373901</v>
      </c>
      <c r="Q35">
        <f t="shared" si="3"/>
        <v>-15.133800819639831</v>
      </c>
      <c r="R35">
        <f t="shared" si="3"/>
        <v>-14.858640804737288</v>
      </c>
      <c r="S35">
        <f t="shared" si="3"/>
        <v>-14.58848369919661</v>
      </c>
      <c r="T35">
        <f t="shared" si="3"/>
        <v>-14.323238541029399</v>
      </c>
      <c r="U35">
        <f t="shared" si="3"/>
        <v>-14.062816022101591</v>
      </c>
      <c r="V35">
        <f t="shared" si="3"/>
        <v>-13.807128458063382</v>
      </c>
      <c r="W35">
        <f t="shared" si="3"/>
        <v>-13.556089758825866</v>
      </c>
      <c r="X35">
        <f t="shared" si="3"/>
        <v>-13.309615399574486</v>
      </c>
      <c r="Y35">
        <f t="shared" si="3"/>
        <v>-13.067622392309495</v>
      </c>
      <c r="Z35">
        <f t="shared" si="3"/>
        <v>-12.830029257903869</v>
      </c>
      <c r="AA35">
        <f t="shared" si="3"/>
        <v>-12.596755998669252</v>
      </c>
      <c r="AB35">
        <f t="shared" si="3"/>
        <v>-12.367724071420721</v>
      </c>
      <c r="AC35">
        <f t="shared" si="3"/>
        <v>-12.142856361031253</v>
      </c>
      <c r="AD35">
        <f t="shared" si="3"/>
        <v>-11.922077154467049</v>
      </c>
      <c r="AE35">
        <f t="shared" si="3"/>
        <v>-11.705312115294921</v>
      </c>
      <c r="AF35">
        <f t="shared" si="3"/>
        <v>-11.492488258653195</v>
      </c>
      <c r="AG35">
        <f t="shared" si="3"/>
        <v>-11.283533926677682</v>
      </c>
      <c r="AH35">
        <f t="shared" si="3"/>
        <v>-11.078378764374452</v>
      </c>
      <c r="AI35">
        <f t="shared" si="3"/>
        <v>-10.876953695931281</v>
      </c>
      <c r="AJ35">
        <f t="shared" si="3"/>
        <v>-10.679190901459803</v>
      </c>
      <c r="AK35">
        <f t="shared" si="3"/>
        <v>-10.485023794160535</v>
      </c>
      <c r="AL35">
        <f t="shared" si="3"/>
        <v>-10.29438699790307</v>
      </c>
      <c r="AM35">
        <f t="shared" si="3"/>
        <v>-10.107216325213923</v>
      </c>
      <c r="AN35">
        <f t="shared" si="3"/>
        <v>-9.9234487556645785</v>
      </c>
      <c r="AO35">
        <f t="shared" si="3"/>
        <v>-9.7430224146524953</v>
      </c>
      <c r="AP35">
        <f t="shared" si="3"/>
        <v>-9.5658765525679037</v>
      </c>
      <c r="AQ35">
        <f t="shared" si="3"/>
        <v>-9.3919515243393956</v>
      </c>
      <c r="AR35">
        <f t="shared" si="3"/>
        <v>-9.2211887693514072</v>
      </c>
      <c r="AS35">
        <f t="shared" si="3"/>
        <v>-9.0535307917268355</v>
      </c>
    </row>
    <row r="36" spans="2:46" x14ac:dyDescent="0.2">
      <c r="F36">
        <f>F35*(1+$D$35)</f>
        <v>1018.1818181818181</v>
      </c>
      <c r="G36">
        <f>G35*$D$35</f>
        <v>-0.33057851239669334</v>
      </c>
      <c r="H36">
        <f t="shared" ref="H36:N36" si="4">H35*$D$35</f>
        <v>-0.32456799398948066</v>
      </c>
      <c r="I36">
        <f t="shared" si="4"/>
        <v>-0.31866675773512654</v>
      </c>
      <c r="J36">
        <f t="shared" si="4"/>
        <v>-0.31287281668539696</v>
      </c>
      <c r="K36">
        <f t="shared" si="4"/>
        <v>-0.30718422001838974</v>
      </c>
      <c r="L36">
        <f t="shared" si="4"/>
        <v>-0.30159905238169177</v>
      </c>
      <c r="M36">
        <f t="shared" si="4"/>
        <v>-0.29611543324747919</v>
      </c>
      <c r="N36">
        <f t="shared" si="4"/>
        <v>-0.29073151627934318</v>
      </c>
      <c r="O36">
        <f t="shared" ref="O36" si="5">O35*$D$35</f>
        <v>-0.28544548871062786</v>
      </c>
      <c r="P36">
        <f t="shared" ref="P36" si="6">P35*$D$35</f>
        <v>-0.28025557073407098</v>
      </c>
      <c r="Q36">
        <f t="shared" ref="Q36" si="7">Q35*$D$35</f>
        <v>-0.27516001490254244</v>
      </c>
      <c r="R36">
        <f t="shared" ref="R36" si="8">R35*$D$35</f>
        <v>-0.27015710554067801</v>
      </c>
      <c r="S36">
        <f t="shared" ref="S36" si="9">S35*$D$35</f>
        <v>-0.26524515816721111</v>
      </c>
      <c r="T36">
        <f t="shared" ref="T36" si="10">T35*$D$35</f>
        <v>-0.26042251892780727</v>
      </c>
      <c r="U36">
        <f t="shared" ref="U36" si="11">U35*$D$35</f>
        <v>-0.2556875640382108</v>
      </c>
      <c r="V36">
        <f t="shared" ref="V36" si="12">V35*$D$35</f>
        <v>-0.25103869923751604</v>
      </c>
      <c r="W36">
        <f t="shared" ref="W36" si="13">W35*$D$35</f>
        <v>-0.24647435925137942</v>
      </c>
      <c r="X36">
        <f t="shared" ref="X36" si="14">X35*$D$35</f>
        <v>-0.24199300726499071</v>
      </c>
      <c r="Y36">
        <f t="shared" ref="Y36" si="15">Y35*$D$35</f>
        <v>-0.23759313440562721</v>
      </c>
      <c r="Z36">
        <f t="shared" ref="Z36" si="16">Z35*$D$35</f>
        <v>-0.23327325923461584</v>
      </c>
      <c r="AA36">
        <f t="shared" ref="AA36" si="17">AA35*$D$35</f>
        <v>-0.22903192724853189</v>
      </c>
      <c r="AB36">
        <f t="shared" ref="AB36" si="18">AB35*$D$35</f>
        <v>-0.22486771038946768</v>
      </c>
      <c r="AC36">
        <f t="shared" ref="AC36" si="19">AC35*$D$35</f>
        <v>-0.22077920656420463</v>
      </c>
      <c r="AD36">
        <f t="shared" ref="AD36" si="20">AD35*$D$35</f>
        <v>-0.21676503917212819</v>
      </c>
      <c r="AE36">
        <f t="shared" ref="AE36" si="21">AE35*$D$35</f>
        <v>-0.21282385664172587</v>
      </c>
      <c r="AF36">
        <f t="shared" ref="AF36" si="22">AF35*$D$35</f>
        <v>-0.20895433197551266</v>
      </c>
      <c r="AG36">
        <f t="shared" ref="AG36" si="23">AG35*$D$35</f>
        <v>-0.20515516230323061</v>
      </c>
      <c r="AH36">
        <f t="shared" ref="AH36" si="24">AH35*$D$35</f>
        <v>-0.2014250684431719</v>
      </c>
      <c r="AI36">
        <f t="shared" ref="AI36" si="25">AI35*$D$35</f>
        <v>-0.19776279447147788</v>
      </c>
      <c r="AJ36">
        <f t="shared" ref="AJ36" si="26">AJ35*$D$35</f>
        <v>-0.19416710729926917</v>
      </c>
      <c r="AK36">
        <f t="shared" ref="AK36" si="27">AK35*$D$35</f>
        <v>-0.1906367962574643</v>
      </c>
      <c r="AL36">
        <f t="shared" ref="AL36" si="28">AL35*$D$35</f>
        <v>-0.18717067268914675</v>
      </c>
      <c r="AM36">
        <f t="shared" ref="AM36" si="29">AM35*$D$35</f>
        <v>-0.18376756954934406</v>
      </c>
      <c r="AN36">
        <f t="shared" ref="AN36" si="30">AN35*$D$35</f>
        <v>-0.18042634101208327</v>
      </c>
      <c r="AO36">
        <f t="shared" ref="AO36" si="31">AO35*$D$35</f>
        <v>-0.17714586208459085</v>
      </c>
      <c r="AP36">
        <f t="shared" ref="AP36" si="32">AP35*$D$35</f>
        <v>-0.17392502822850736</v>
      </c>
      <c r="AQ36">
        <f t="shared" ref="AQ36" si="33">AQ35*$D$35</f>
        <v>-0.17076275498798904</v>
      </c>
      <c r="AR36">
        <f t="shared" ref="AR36" si="34">AR35*$D$35</f>
        <v>-0.16765797762457108</v>
      </c>
      <c r="AS36">
        <f t="shared" ref="AS36" si="35">AS35*$D$35</f>
        <v>-0.16460965075866976</v>
      </c>
    </row>
    <row r="37" spans="2:46" x14ac:dyDescent="0.2">
      <c r="B37" s="7" t="s">
        <v>20</v>
      </c>
    </row>
    <row r="40" spans="2:46" x14ac:dyDescent="0.2">
      <c r="C40" t="s">
        <v>16</v>
      </c>
      <c r="D40" t="s">
        <v>17</v>
      </c>
      <c r="E40" t="s">
        <v>18</v>
      </c>
      <c r="F40" t="s">
        <v>9</v>
      </c>
      <c r="G40" t="s">
        <v>19</v>
      </c>
    </row>
    <row r="41" spans="2:46" x14ac:dyDescent="0.2">
      <c r="B41">
        <v>0</v>
      </c>
      <c r="C41" s="6">
        <v>1325.5</v>
      </c>
      <c r="D41" s="6">
        <v>0</v>
      </c>
      <c r="E41" s="6">
        <v>0</v>
      </c>
      <c r="F41" s="6">
        <v>0</v>
      </c>
      <c r="G41" s="6">
        <f>C41-D41-E41</f>
        <v>1325.5</v>
      </c>
    </row>
    <row r="42" spans="2:46" x14ac:dyDescent="0.2">
      <c r="B42">
        <v>1</v>
      </c>
      <c r="C42" s="6">
        <f>G41</f>
        <v>1325.5</v>
      </c>
      <c r="D42" s="6">
        <v>22.85</v>
      </c>
      <c r="E42" s="6">
        <f>F42-D42</f>
        <v>110.47</v>
      </c>
      <c r="F42" s="6">
        <v>133.32</v>
      </c>
      <c r="G42" s="6">
        <f>C42-F42</f>
        <v>1192.18</v>
      </c>
      <c r="I42">
        <f>D42/C42</f>
        <v>1.7238777819690684E-2</v>
      </c>
      <c r="J42">
        <f>I42*12</f>
        <v>0.20686533383628819</v>
      </c>
    </row>
    <row r="43" spans="2:46" x14ac:dyDescent="0.2">
      <c r="B43">
        <v>2</v>
      </c>
      <c r="C43" s="6">
        <f>G42</f>
        <v>1192.18</v>
      </c>
      <c r="D43" s="6">
        <v>20.95</v>
      </c>
      <c r="E43" s="6">
        <f t="shared" ref="E43:E52" si="36">F43-D43</f>
        <v>112.36999999999999</v>
      </c>
      <c r="F43" s="6">
        <v>133.32</v>
      </c>
      <c r="G43" s="6">
        <f t="shared" ref="G43:G52" si="37">C43-F43</f>
        <v>1058.8600000000001</v>
      </c>
      <c r="I43">
        <f t="shared" ref="I43:I52" si="38">D43/C43</f>
        <v>1.7572849737455751E-2</v>
      </c>
      <c r="J43">
        <f t="shared" ref="J43:J52" si="39">I43*12</f>
        <v>0.21087419684946901</v>
      </c>
    </row>
    <row r="44" spans="2:46" x14ac:dyDescent="0.2">
      <c r="B44">
        <v>3</v>
      </c>
      <c r="C44" s="6">
        <f t="shared" ref="C44:C52" si="40">G43</f>
        <v>1058.8600000000001</v>
      </c>
      <c r="D44" s="6">
        <v>19.010000000000002</v>
      </c>
      <c r="E44" s="6">
        <f t="shared" si="36"/>
        <v>114.30999999999999</v>
      </c>
      <c r="F44" s="6">
        <v>133.32</v>
      </c>
      <c r="G44" s="6">
        <f t="shared" si="37"/>
        <v>925.54000000000019</v>
      </c>
      <c r="I44">
        <f t="shared" si="38"/>
        <v>1.7953270498460606E-2</v>
      </c>
      <c r="J44">
        <f t="shared" si="39"/>
        <v>0.21543924598152728</v>
      </c>
    </row>
    <row r="45" spans="2:46" x14ac:dyDescent="0.2">
      <c r="B45">
        <f>B44+1</f>
        <v>4</v>
      </c>
      <c r="C45" s="6">
        <f t="shared" si="40"/>
        <v>925.54000000000019</v>
      </c>
      <c r="D45" s="6">
        <v>17.04</v>
      </c>
      <c r="E45" s="6">
        <f t="shared" si="36"/>
        <v>116.28</v>
      </c>
      <c r="F45" s="6">
        <v>133.32</v>
      </c>
      <c r="G45" s="6">
        <f t="shared" si="37"/>
        <v>792.22000000000025</v>
      </c>
      <c r="I45">
        <f t="shared" si="38"/>
        <v>1.8410873652138206E-2</v>
      </c>
      <c r="J45">
        <f t="shared" si="39"/>
        <v>0.22093048382565847</v>
      </c>
    </row>
    <row r="46" spans="2:46" x14ac:dyDescent="0.2">
      <c r="B46">
        <f t="shared" ref="B46:B52" si="41">B45+1</f>
        <v>5</v>
      </c>
      <c r="C46" s="6">
        <f t="shared" si="40"/>
        <v>792.22000000000025</v>
      </c>
      <c r="D46" s="6">
        <v>15.04</v>
      </c>
      <c r="E46" s="6">
        <f t="shared" si="36"/>
        <v>118.28</v>
      </c>
      <c r="F46" s="6">
        <v>133.32</v>
      </c>
      <c r="G46" s="6">
        <f t="shared" si="37"/>
        <v>658.90000000000032</v>
      </c>
      <c r="I46">
        <f t="shared" si="38"/>
        <v>1.8984625482820421E-2</v>
      </c>
      <c r="J46">
        <f t="shared" si="39"/>
        <v>0.22781550579384505</v>
      </c>
    </row>
    <row r="47" spans="2:46" x14ac:dyDescent="0.2">
      <c r="B47">
        <f t="shared" si="41"/>
        <v>6</v>
      </c>
      <c r="C47" s="6">
        <f t="shared" si="40"/>
        <v>658.90000000000032</v>
      </c>
      <c r="D47" s="6">
        <v>13</v>
      </c>
      <c r="E47" s="6">
        <f t="shared" si="36"/>
        <v>120.32</v>
      </c>
      <c r="F47" s="6">
        <v>133.32</v>
      </c>
      <c r="G47" s="6">
        <f t="shared" si="37"/>
        <v>525.58000000000038</v>
      </c>
      <c r="I47">
        <f t="shared" si="38"/>
        <v>1.9729852784944595E-2</v>
      </c>
      <c r="J47">
        <f t="shared" si="39"/>
        <v>0.23675823341933513</v>
      </c>
    </row>
    <row r="48" spans="2:46" x14ac:dyDescent="0.2">
      <c r="B48">
        <f t="shared" si="41"/>
        <v>7</v>
      </c>
      <c r="C48" s="6">
        <f t="shared" si="40"/>
        <v>525.58000000000038</v>
      </c>
      <c r="D48" s="6">
        <v>10.92</v>
      </c>
      <c r="E48" s="6">
        <f t="shared" si="36"/>
        <v>122.39999999999999</v>
      </c>
      <c r="F48" s="6">
        <v>133.32</v>
      </c>
      <c r="G48" s="6">
        <f t="shared" si="37"/>
        <v>392.26000000000039</v>
      </c>
      <c r="I48">
        <f t="shared" si="38"/>
        <v>2.0777046310742401E-2</v>
      </c>
      <c r="J48">
        <f t="shared" si="39"/>
        <v>0.24932455572890883</v>
      </c>
    </row>
    <row r="49" spans="2:10" x14ac:dyDescent="0.2">
      <c r="B49">
        <f t="shared" si="41"/>
        <v>8</v>
      </c>
      <c r="C49" s="6">
        <f t="shared" si="40"/>
        <v>392.26000000000039</v>
      </c>
      <c r="D49" s="6">
        <v>8.81</v>
      </c>
      <c r="E49" s="6">
        <f t="shared" si="36"/>
        <v>124.50999999999999</v>
      </c>
      <c r="F49" s="6">
        <v>133.32</v>
      </c>
      <c r="G49" s="6">
        <f t="shared" si="37"/>
        <v>258.9400000000004</v>
      </c>
      <c r="I49">
        <f t="shared" si="38"/>
        <v>2.2459593127007575E-2</v>
      </c>
      <c r="J49">
        <f t="shared" si="39"/>
        <v>0.26951511752409091</v>
      </c>
    </row>
    <row r="50" spans="2:10" x14ac:dyDescent="0.2">
      <c r="B50">
        <f t="shared" si="41"/>
        <v>9</v>
      </c>
      <c r="C50" s="6">
        <f t="shared" si="40"/>
        <v>258.9400000000004</v>
      </c>
      <c r="D50" s="6">
        <v>6.66</v>
      </c>
      <c r="E50" s="6">
        <f t="shared" si="36"/>
        <v>126.66</v>
      </c>
      <c r="F50" s="6">
        <v>133.32</v>
      </c>
      <c r="G50" s="6">
        <f t="shared" si="37"/>
        <v>125.6200000000004</v>
      </c>
      <c r="I50">
        <f t="shared" si="38"/>
        <v>2.572024407198575E-2</v>
      </c>
      <c r="J50">
        <f t="shared" si="39"/>
        <v>0.30864292886382899</v>
      </c>
    </row>
    <row r="51" spans="2:10" x14ac:dyDescent="0.2">
      <c r="B51">
        <f t="shared" si="41"/>
        <v>10</v>
      </c>
      <c r="C51" s="6">
        <f t="shared" si="40"/>
        <v>125.6200000000004</v>
      </c>
      <c r="D51" s="6">
        <v>4.4800000000000004</v>
      </c>
      <c r="E51" s="6">
        <f t="shared" si="36"/>
        <v>128.84</v>
      </c>
      <c r="F51" s="6">
        <v>133.32</v>
      </c>
      <c r="G51" s="6">
        <f t="shared" si="37"/>
        <v>-7.6999999999995907</v>
      </c>
      <c r="I51">
        <f t="shared" si="38"/>
        <v>3.5663110969590718E-2</v>
      </c>
      <c r="J51">
        <f t="shared" si="39"/>
        <v>0.42795733163508864</v>
      </c>
    </row>
    <row r="52" spans="2:10" x14ac:dyDescent="0.2">
      <c r="B52">
        <f t="shared" si="41"/>
        <v>11</v>
      </c>
      <c r="C52" s="6">
        <f t="shared" si="40"/>
        <v>-7.6999999999995907</v>
      </c>
      <c r="D52" s="6">
        <v>2.2599999999999998</v>
      </c>
      <c r="E52" s="6">
        <f t="shared" si="36"/>
        <v>131.06</v>
      </c>
      <c r="F52" s="6">
        <v>133.32</v>
      </c>
      <c r="G52" s="6">
        <f t="shared" si="37"/>
        <v>-141.01999999999958</v>
      </c>
      <c r="I52">
        <f t="shared" si="38"/>
        <v>-0.29350649350650909</v>
      </c>
      <c r="J52">
        <f t="shared" si="39"/>
        <v>-3.5220779220781093</v>
      </c>
    </row>
    <row r="53" spans="2:10" x14ac:dyDescent="0.2">
      <c r="B53" t="s">
        <v>14</v>
      </c>
      <c r="D53" s="6">
        <f>SUM(D41:D52)</f>
        <v>141.01999999999998</v>
      </c>
      <c r="E53" s="6">
        <f>SUM(E41:E52)</f>
        <v>1325.4999999999998</v>
      </c>
      <c r="F53" s="6">
        <f>SUM(F41:F52)</f>
        <v>1466.5199999999995</v>
      </c>
    </row>
    <row r="54" spans="2:10" x14ac:dyDescent="0.2">
      <c r="B54" t="s">
        <v>14</v>
      </c>
    </row>
    <row r="55" spans="2:10" x14ac:dyDescent="0.2">
      <c r="B55" t="s">
        <v>14</v>
      </c>
    </row>
    <row r="56" spans="2:10" x14ac:dyDescent="0.2">
      <c r="B56" t="s">
        <v>14</v>
      </c>
    </row>
  </sheetData>
  <hyperlinks>
    <hyperlink ref="B37" r:id="rId1" location="monthlyfixedr" xr:uid="{047ABC72-2F8F-6D44-A226-47617CD642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Tamura</dc:creator>
  <cp:lastModifiedBy>Ted Tamura</cp:lastModifiedBy>
  <dcterms:created xsi:type="dcterms:W3CDTF">2024-04-02T15:35:52Z</dcterms:created>
  <dcterms:modified xsi:type="dcterms:W3CDTF">2024-04-03T10:54:37Z</dcterms:modified>
</cp:coreProperties>
</file>