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Data\Dev\Pocket_Organ\Doc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D13" i="1"/>
  <c r="C16" i="1" s="1"/>
  <c r="C13" i="1"/>
  <c r="D14" i="1" l="1"/>
  <c r="C17" i="1" s="1"/>
  <c r="C14" i="1" l="1"/>
</calcChain>
</file>

<file path=xl/sharedStrings.xml><?xml version="1.0" encoding="utf-8"?>
<sst xmlns="http://schemas.openxmlformats.org/spreadsheetml/2006/main" count="19" uniqueCount="19">
  <si>
    <t>Microcontroller</t>
    <phoneticPr fontId="1" type="noConversion"/>
  </si>
  <si>
    <t>Item</t>
    <phoneticPr fontId="1" type="noConversion"/>
  </si>
  <si>
    <t>Display</t>
    <phoneticPr fontId="1" type="noConversion"/>
  </si>
  <si>
    <t>MIDI synth</t>
    <phoneticPr fontId="1" type="noConversion"/>
  </si>
  <si>
    <t>Shell</t>
    <phoneticPr fontId="1" type="noConversion"/>
  </si>
  <si>
    <t>Battery</t>
    <phoneticPr fontId="1" type="noConversion"/>
  </si>
  <si>
    <t>Printed cover</t>
    <phoneticPr fontId="1" type="noConversion"/>
  </si>
  <si>
    <t xml:space="preserve">  Total (RMB)  </t>
    <phoneticPr fontId="1" type="noConversion"/>
  </si>
  <si>
    <t xml:space="preserve">Total (USD)  </t>
    <phoneticPr fontId="1" type="noConversion"/>
  </si>
  <si>
    <t>Unit Cost (10 pcs)</t>
    <phoneticPr fontId="1" type="noConversion"/>
  </si>
  <si>
    <t>Unit cost (1000 pcs)</t>
    <phoneticPr fontId="1" type="noConversion"/>
  </si>
  <si>
    <t>Capacitive sensor</t>
    <phoneticPr fontId="1" type="noConversion"/>
  </si>
  <si>
    <t>Qty</t>
    <phoneticPr fontId="1" type="noConversion"/>
  </si>
  <si>
    <t>Estimated market price</t>
    <phoneticPr fontId="1" type="noConversion"/>
  </si>
  <si>
    <t>Latest HW version</t>
    <phoneticPr fontId="1" type="noConversion"/>
  </si>
  <si>
    <t>V16</t>
    <phoneticPr fontId="1" type="noConversion"/>
  </si>
  <si>
    <t>Update date</t>
    <phoneticPr fontId="1" type="noConversion"/>
  </si>
  <si>
    <t>PCB</t>
    <phoneticPr fontId="1" type="noConversion"/>
  </si>
  <si>
    <t>Misc. components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</si>
</sst>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6" formatCode="_ [$¥-804]* #,##0.00_ ;_ [$¥-804]* \-#,##0.00_ ;_ [$¥-804]* &quot;-&quot;??_ ;_ @_ "/>
    <numFmt numFmtId="177" formatCode="_ [$¥-804]* #,##0_ ;_ [$¥-804]* \-#,##0_ ;_ [$¥-804]* &quot;-&quot;??_ ;_ @_ "/>
    <numFmt numFmtId="178" formatCode="_([$$-409]* #,##0_);_([$$-409]* \(#,##0\);_([$$-409]* &quot;-&quot;??_);_(@_)"/>
    <numFmt numFmtId="179" formatCode="_(&quot;$&quot;* #,##0_);_(&quot;$&quot;* \(#,##0\);_(&quot;$&quot;* &quot;-&quot;??_);_(@_)"/>
    <numFmt numFmtId="183" formatCode="0_);[Red]\(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176" fontId="0" fillId="0" borderId="0">
      <alignment vertical="center"/>
    </xf>
    <xf numFmtId="44" fontId="2" fillId="0" borderId="0" applyFont="0" applyFill="0" applyBorder="0" applyAlignment="0" applyProtection="0">
      <alignment vertical="center"/>
    </xf>
  </cellStyleXfs>
  <cellXfs count="15">
    <xf numFmtId="176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2" borderId="0" xfId="0" applyFill="1">
      <alignment vertical="center"/>
    </xf>
    <xf numFmtId="177" fontId="0" fillId="2" borderId="0" xfId="0" applyNumberFormat="1" applyFill="1">
      <alignment vertical="center"/>
    </xf>
    <xf numFmtId="178" fontId="3" fillId="2" borderId="0" xfId="0" applyNumberFormat="1" applyFont="1" applyFill="1">
      <alignment vertical="center"/>
    </xf>
    <xf numFmtId="179" fontId="3" fillId="2" borderId="0" xfId="1" applyNumberFormat="1" applyFont="1" applyFill="1">
      <alignment vertical="center"/>
    </xf>
    <xf numFmtId="177" fontId="0" fillId="2" borderId="0" xfId="0" applyNumberFormat="1" applyFill="1" applyAlignment="1">
      <alignment horizontal="right" vertical="center"/>
    </xf>
    <xf numFmtId="178" fontId="3" fillId="2" borderId="0" xfId="0" applyNumberFormat="1" applyFont="1" applyFill="1" applyAlignment="1">
      <alignment horizontal="right" vertical="center"/>
    </xf>
    <xf numFmtId="183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179" fontId="0" fillId="0" borderId="0" xfId="1" applyNumberFormat="1" applyFon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2">
    <cellStyle name="Currency" xfId="1" builtinId="4"/>
    <cellStyle name="Normal" xfId="0" builtinId="0"/>
  </cellStyles>
  <dxfs count="9">
    <dxf>
      <numFmt numFmtId="177" formatCode="_ [$¥-804]* #,##0_ ;_ [$¥-804]* \-#,##0_ ;_ [$¥-804]* &quot;-&quot;??_ ;_ @_ "/>
      <fill>
        <patternFill patternType="solid">
          <fgColor indexed="64"/>
          <bgColor theme="0"/>
        </patternFill>
      </fill>
    </dxf>
    <dxf>
      <numFmt numFmtId="177" formatCode="_ [$¥-804]* #,##0_ ;_ [$¥-804]* \-#,##0_ ;_ [$¥-804]* &quot;-&quot;??_ ;_ @_ "/>
      <fill>
        <patternFill patternType="solid">
          <fgColor indexed="64"/>
          <bgColor theme="0"/>
        </patternFill>
      </fill>
    </dxf>
    <dxf>
      <numFmt numFmtId="177" formatCode="_ [$¥-804]* #,##0_ ;_ [$¥-804]* \-#,##0_ ;_ [$¥-804]* &quot;-&quot;??_ ;_ @_ 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177" formatCode="_ [$¥-804]* #,##0_ ;_ [$¥-804]* \-#,##0_ ;_ [$¥-804]* &quot;-&quot;??_ ;_ @_ 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183" formatCode="0_);[Red]\(0\)"/>
      <fill>
        <patternFill patternType="solid">
          <fgColor indexed="64"/>
          <bgColor theme="0"/>
        </patternFill>
      </fill>
    </dxf>
    <dxf>
      <numFmt numFmtId="177" formatCode="_ [$¥-804]* #,##0_ ;_ [$¥-804]* \-#,##0_ ;_ [$¥-804]* &quot;-&quot;??_ ;_ @_ 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77" formatCode="_ [$¥-804]* #,##0_ ;_ [$¥-804]* \-#,##0_ ;_ [$¥-804]* &quot;-&quot;??_ ;_ @_ "/>
      <fill>
        <patternFill patternType="solid">
          <fgColor indexed="64"/>
          <bgColor theme="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13" totalsRowCount="1" headerRowDxfId="8">
  <autoFilter ref="A3:D12"/>
  <tableColumns count="4">
    <tableColumn id="1" name="Item" totalsRowLabel="  Total (RMB)  " dataDxfId="6" totalsRowDxfId="3"/>
    <tableColumn id="4" name="Qty" dataDxfId="4" totalsRowDxfId="2"/>
    <tableColumn id="2" name="Unit Cost (10 pcs)" totalsRowFunction="custom" dataDxfId="5" totalsRowDxfId="1">
      <totalsRowFormula>SUMPRODUCT(Table1[Unit Cost (10 pcs)],Table1[Qty])</totalsRowFormula>
    </tableColumn>
    <tableColumn id="3" name="Unit cost (1000 pcs)" totalsRowFunction="custom" dataDxfId="7" totalsRowDxfId="0">
      <totalsRowFormula>SUMPRODUCT(Table1[Unit cost (1000 pcs)],Table1[Qty])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19" sqref="F19"/>
    </sheetView>
  </sheetViews>
  <sheetFormatPr defaultRowHeight="14.25" x14ac:dyDescent="0.2"/>
  <cols>
    <col min="1" max="1" width="24" customWidth="1"/>
    <col min="2" max="2" width="7" bestFit="1" customWidth="1"/>
    <col min="3" max="3" width="9.5" style="1" customWidth="1"/>
    <col min="4" max="4" width="11" customWidth="1"/>
  </cols>
  <sheetData>
    <row r="1" spans="1:4" x14ac:dyDescent="0.2">
      <c r="C1" s="14" t="s">
        <v>16</v>
      </c>
      <c r="D1" s="13">
        <v>44121</v>
      </c>
    </row>
    <row r="2" spans="1:4" x14ac:dyDescent="0.2">
      <c r="C2" s="14" t="s">
        <v>14</v>
      </c>
      <c r="D2" t="s">
        <v>15</v>
      </c>
    </row>
    <row r="3" spans="1:4" s="2" customFormat="1" ht="29.25" customHeight="1" x14ac:dyDescent="0.2">
      <c r="A3" s="2" t="s">
        <v>1</v>
      </c>
      <c r="B3" s="2" t="s">
        <v>12</v>
      </c>
      <c r="C3" s="3" t="s">
        <v>9</v>
      </c>
      <c r="D3" s="2" t="s">
        <v>10</v>
      </c>
    </row>
    <row r="4" spans="1:4" x14ac:dyDescent="0.2">
      <c r="A4" s="4" t="s">
        <v>0</v>
      </c>
      <c r="B4" s="10">
        <v>1</v>
      </c>
      <c r="C4" s="5">
        <v>32</v>
      </c>
      <c r="D4" s="5">
        <v>23</v>
      </c>
    </row>
    <row r="5" spans="1:4" x14ac:dyDescent="0.2">
      <c r="A5" s="4" t="s">
        <v>11</v>
      </c>
      <c r="B5" s="10">
        <v>3</v>
      </c>
      <c r="C5" s="5">
        <v>15</v>
      </c>
      <c r="D5" s="5">
        <v>8</v>
      </c>
    </row>
    <row r="6" spans="1:4" x14ac:dyDescent="0.2">
      <c r="A6" s="4" t="s">
        <v>2</v>
      </c>
      <c r="B6" s="10">
        <v>1</v>
      </c>
      <c r="C6" s="5">
        <v>18</v>
      </c>
      <c r="D6" s="5">
        <v>14</v>
      </c>
    </row>
    <row r="7" spans="1:4" x14ac:dyDescent="0.2">
      <c r="A7" s="4" t="s">
        <v>3</v>
      </c>
      <c r="B7" s="10">
        <v>1</v>
      </c>
      <c r="C7" s="5">
        <v>15</v>
      </c>
      <c r="D7" s="5">
        <v>14</v>
      </c>
    </row>
    <row r="8" spans="1:4" x14ac:dyDescent="0.2">
      <c r="A8" s="4" t="s">
        <v>17</v>
      </c>
      <c r="B8" s="10">
        <v>1</v>
      </c>
      <c r="C8" s="5">
        <f>40/5</f>
        <v>8</v>
      </c>
      <c r="D8" s="5">
        <f>Table1[[#This Row],[Unit Cost (10 pcs)]]/2</f>
        <v>4</v>
      </c>
    </row>
    <row r="9" spans="1:4" x14ac:dyDescent="0.2">
      <c r="A9" s="4" t="s">
        <v>18</v>
      </c>
      <c r="B9" s="10">
        <v>1</v>
      </c>
      <c r="C9" s="5">
        <v>24</v>
      </c>
      <c r="D9" s="5">
        <v>16</v>
      </c>
    </row>
    <row r="10" spans="1:4" x14ac:dyDescent="0.2">
      <c r="A10" s="4" t="s">
        <v>5</v>
      </c>
      <c r="B10" s="10">
        <v>1</v>
      </c>
      <c r="C10" s="5">
        <v>16</v>
      </c>
      <c r="D10" s="5">
        <v>12</v>
      </c>
    </row>
    <row r="11" spans="1:4" x14ac:dyDescent="0.2">
      <c r="A11" s="4" t="s">
        <v>4</v>
      </c>
      <c r="B11" s="10">
        <v>1</v>
      </c>
      <c r="C11" s="5">
        <v>50</v>
      </c>
      <c r="D11" s="5">
        <v>3</v>
      </c>
    </row>
    <row r="12" spans="1:4" x14ac:dyDescent="0.2">
      <c r="A12" s="4" t="s">
        <v>6</v>
      </c>
      <c r="B12" s="10">
        <v>1</v>
      </c>
      <c r="C12" s="5">
        <v>20</v>
      </c>
      <c r="D12" s="5">
        <v>2</v>
      </c>
    </row>
    <row r="13" spans="1:4" x14ac:dyDescent="0.2">
      <c r="A13" s="8" t="s">
        <v>7</v>
      </c>
      <c r="B13" s="8"/>
      <c r="C13" s="5">
        <f>SUMPRODUCT(Table1[Unit Cost (10 pcs)],Table1[Qty])</f>
        <v>228</v>
      </c>
      <c r="D13" s="5">
        <f>SUMPRODUCT(Table1[Unit cost (1000 pcs)],Table1[Qty])</f>
        <v>112</v>
      </c>
    </row>
    <row r="14" spans="1:4" x14ac:dyDescent="0.2">
      <c r="A14" s="9" t="s">
        <v>8</v>
      </c>
      <c r="B14" s="9"/>
      <c r="C14" s="6">
        <f>Table1[[#Totals],[Unit Cost (10 pcs)]]/6</f>
        <v>38</v>
      </c>
      <c r="D14" s="7">
        <f>Table1[[#Totals],[Unit cost (1000 pcs)]]/6</f>
        <v>18.666666666666668</v>
      </c>
    </row>
    <row r="16" spans="1:4" x14ac:dyDescent="0.2">
      <c r="A16" t="s">
        <v>13</v>
      </c>
      <c r="C16" s="11">
        <f>Table1[[#Totals],[Unit cost (1000 pcs)]]*5</f>
        <v>560</v>
      </c>
    </row>
    <row r="17" spans="3:3" x14ac:dyDescent="0.2">
      <c r="C17" s="12">
        <f>D14*5</f>
        <v>93.333333333333343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Lectra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Tempe Thomas</dc:creator>
  <cp:lastModifiedBy>Tempe Thomas</cp:lastModifiedBy>
  <dcterms:created xsi:type="dcterms:W3CDTF">2020-06-06T01:39:22Z</dcterms:created>
  <dcterms:modified xsi:type="dcterms:W3CDTF">2020-10-17T09:44:29Z</dcterms:modified>
</cp:coreProperties>
</file>