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https://d.docs.live.net/ce4de106a916a8f7/Data/Dev/Pocket_Organ/Doc/Price/"/>
    </mc:Choice>
  </mc:AlternateContent>
  <xr:revisionPtr revIDLastSave="39" documentId="11_154DD3B61768154B0062031971DE5182D7B1CF39" xr6:coauthVersionLast="47" xr6:coauthVersionMax="47" xr10:uidLastSave="{9B72A49D-BD82-4B03-BA53-2590CA6CDCB2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3" i="1" l="1"/>
  <c r="G22" i="1"/>
  <c r="C11" i="1"/>
  <c r="C14" i="1" s="1"/>
  <c r="C17" i="1" s="1"/>
  <c r="D8" i="1"/>
  <c r="D14" i="1" s="1"/>
  <c r="D17" i="1" s="1"/>
  <c r="C8" i="1"/>
  <c r="D15" i="1" l="1"/>
  <c r="D18" i="1" s="1"/>
  <c r="C15" i="1" l="1"/>
  <c r="C18" i="1" s="1"/>
</calcChain>
</file>

<file path=xl/sharedStrings.xml><?xml version="1.0" encoding="utf-8"?>
<sst xmlns="http://schemas.openxmlformats.org/spreadsheetml/2006/main" count="20" uniqueCount="20">
  <si>
    <t>Microcontroller</t>
    <phoneticPr fontId="1" type="noConversion"/>
  </si>
  <si>
    <t>Item</t>
    <phoneticPr fontId="1" type="noConversion"/>
  </si>
  <si>
    <t>Display</t>
    <phoneticPr fontId="1" type="noConversion"/>
  </si>
  <si>
    <t>MIDI synth</t>
    <phoneticPr fontId="1" type="noConversion"/>
  </si>
  <si>
    <t>Battery</t>
    <phoneticPr fontId="1" type="noConversion"/>
  </si>
  <si>
    <t xml:space="preserve">  Total (RMB)  </t>
    <phoneticPr fontId="1" type="noConversion"/>
  </si>
  <si>
    <t xml:space="preserve">Total (USD)  </t>
    <phoneticPr fontId="1" type="noConversion"/>
  </si>
  <si>
    <t>Unit Cost (10 pcs)</t>
    <phoneticPr fontId="1" type="noConversion"/>
  </si>
  <si>
    <t>Unit cost (1000 pcs)</t>
    <phoneticPr fontId="1" type="noConversion"/>
  </si>
  <si>
    <t>Capacitive sensor</t>
    <phoneticPr fontId="1" type="noConversion"/>
  </si>
  <si>
    <t>Qty</t>
    <phoneticPr fontId="1" type="noConversion"/>
  </si>
  <si>
    <t>Estimated market price</t>
    <phoneticPr fontId="1" type="noConversion"/>
  </si>
  <si>
    <t>Latest HW version</t>
    <phoneticPr fontId="1" type="noConversion"/>
  </si>
  <si>
    <t>Update date</t>
    <phoneticPr fontId="1" type="noConversion"/>
  </si>
  <si>
    <t>PCB</t>
    <phoneticPr fontId="1" type="noConversion"/>
  </si>
  <si>
    <t>Misc. components</t>
    <phoneticPr fontId="1" type="noConversion"/>
  </si>
  <si>
    <t>V19</t>
    <phoneticPr fontId="1" type="noConversion"/>
  </si>
  <si>
    <t>Shell marking</t>
    <phoneticPr fontId="1" type="noConversion"/>
  </si>
  <si>
    <t>Shell (3D printed)</t>
    <phoneticPr fontId="1" type="noConversion"/>
  </si>
  <si>
    <t>Window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</si>
</sst>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_(&quot;$&quot;* #,##0.00_);_(&quot;$&quot;* \(#,##0.00\);_(&quot;$&quot;* &quot;-&quot;??_);_(@_)"/>
    <numFmt numFmtId="177" formatCode="_ [$¥-804]* #,##0.00_ ;_ [$¥-804]* \-#,##0.00_ ;_ [$¥-804]* &quot;-&quot;??_ ;_ @_ "/>
    <numFmt numFmtId="178" formatCode="_ [$¥-804]* #,##0_ ;_ [$¥-804]* \-#,##0_ ;_ [$¥-804]* &quot;-&quot;??_ ;_ @_ "/>
    <numFmt numFmtId="179" formatCode="_([$$-409]* #,##0_);_([$$-409]* \(#,##0\);_([$$-409]* &quot;-&quot;??_);_(@_)"/>
    <numFmt numFmtId="180" formatCode="_(&quot;$&quot;* #,##0_);_(&quot;$&quot;* \(#,##0\);_(&quot;$&quot;* &quot;-&quot;??_);_(@_)"/>
    <numFmt numFmtId="181" formatCode="0_);[Red]\(0\)"/>
  </numFmts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177" fontId="0" fillId="0" borderId="0">
      <alignment vertical="center"/>
    </xf>
    <xf numFmtId="176" fontId="2" fillId="0" borderId="0" applyFont="0" applyFill="0" applyBorder="0" applyAlignment="0" applyProtection="0">
      <alignment vertical="center"/>
    </xf>
  </cellStyleXfs>
  <cellXfs count="15">
    <xf numFmtId="177" fontId="0" fillId="0" borderId="0" xfId="0">
      <alignment vertical="center"/>
    </xf>
    <xf numFmtId="177" fontId="0" fillId="0" borderId="0" xfId="0" applyNumberFormat="1">
      <alignment vertical="center"/>
    </xf>
    <xf numFmtId="177" fontId="0" fillId="0" borderId="0" xfId="0" applyAlignment="1">
      <alignment vertical="center" wrapText="1"/>
    </xf>
    <xf numFmtId="177" fontId="0" fillId="0" borderId="0" xfId="0" applyNumberFormat="1" applyAlignment="1">
      <alignment vertical="center" wrapText="1"/>
    </xf>
    <xf numFmtId="177" fontId="0" fillId="2" borderId="0" xfId="0" applyFill="1">
      <alignment vertical="center"/>
    </xf>
    <xf numFmtId="178" fontId="0" fillId="2" borderId="0" xfId="0" applyNumberFormat="1" applyFill="1">
      <alignment vertical="center"/>
    </xf>
    <xf numFmtId="179" fontId="3" fillId="2" borderId="0" xfId="0" applyNumberFormat="1" applyFont="1" applyFill="1">
      <alignment vertical="center"/>
    </xf>
    <xf numFmtId="180" fontId="3" fillId="2" borderId="0" xfId="1" applyNumberFormat="1" applyFont="1" applyFill="1">
      <alignment vertical="center"/>
    </xf>
    <xf numFmtId="178" fontId="0" fillId="2" borderId="0" xfId="0" applyNumberFormat="1" applyFill="1" applyAlignment="1">
      <alignment horizontal="right" vertical="center"/>
    </xf>
    <xf numFmtId="179" fontId="3" fillId="2" borderId="0" xfId="0" applyNumberFormat="1" applyFont="1" applyFill="1" applyAlignment="1">
      <alignment horizontal="right" vertical="center"/>
    </xf>
    <xf numFmtId="181" fontId="0" fillId="2" borderId="0" xfId="0" applyNumberFormat="1" applyFill="1">
      <alignment vertical="center"/>
    </xf>
    <xf numFmtId="178" fontId="0" fillId="0" borderId="0" xfId="0" applyNumberFormat="1">
      <alignment vertical="center"/>
    </xf>
    <xf numFmtId="180" fontId="0" fillId="0" borderId="0" xfId="1" applyNumberFormat="1" applyFont="1">
      <alignment vertical="center"/>
    </xf>
    <xf numFmtId="14" fontId="0" fillId="0" borderId="0" xfId="0" applyNumberFormat="1">
      <alignment vertical="center"/>
    </xf>
    <xf numFmtId="177" fontId="0" fillId="0" borderId="0" xfId="0" applyNumberFormat="1" applyAlignment="1">
      <alignment horizontal="right" vertical="center"/>
    </xf>
  </cellXfs>
  <cellStyles count="2">
    <cellStyle name="Currency" xfId="1" builtinId="4"/>
    <cellStyle name="Normal" xfId="0" builtinId="0"/>
  </cellStyles>
  <dxfs count="9">
    <dxf>
      <numFmt numFmtId="178" formatCode="_ [$¥-804]* #,##0_ ;_ [$¥-804]* \-#,##0_ ;_ [$¥-804]* &quot;-&quot;??_ ;_ @_ "/>
      <fill>
        <patternFill patternType="solid">
          <fgColor indexed="64"/>
          <bgColor theme="0"/>
        </patternFill>
      </fill>
    </dxf>
    <dxf>
      <numFmt numFmtId="178" formatCode="_ [$¥-804]* #,##0_ ;_ [$¥-804]* \-#,##0_ ;_ [$¥-804]* &quot;-&quot;??_ ;_ @_ "/>
      <fill>
        <patternFill patternType="solid">
          <fgColor indexed="64"/>
          <bgColor theme="0"/>
        </patternFill>
      </fill>
    </dxf>
    <dxf>
      <numFmt numFmtId="178" formatCode="_ [$¥-804]* #,##0_ ;_ [$¥-804]* \-#,##0_ ;_ [$¥-804]* &quot;-&quot;??_ ;_ @_ "/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</dxf>
    <dxf>
      <numFmt numFmtId="178" formatCode="_ [$¥-804]* #,##0_ ;_ [$¥-804]* \-#,##0_ ;_ [$¥-804]* &quot;-&quot;??_ ;_ @_ "/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</dxf>
    <dxf>
      <numFmt numFmtId="178" formatCode="_ [$¥-804]* #,##0_ ;_ [$¥-804]* \-#,##0_ ;_ [$¥-804]* &quot;-&quot;??_ ;_ @_ "/>
      <fill>
        <patternFill patternType="solid">
          <fgColor indexed="64"/>
          <bgColor theme="0"/>
        </patternFill>
      </fill>
    </dxf>
    <dxf>
      <numFmt numFmtId="178" formatCode="_ [$¥-804]* #,##0_ ;_ [$¥-804]* \-#,##0_ ;_ [$¥-804]* &quot;-&quot;??_ ;_ @_ "/>
      <fill>
        <patternFill patternType="solid">
          <fgColor indexed="64"/>
          <bgColor theme="0"/>
        </patternFill>
      </fill>
    </dxf>
    <dxf>
      <numFmt numFmtId="181" formatCode="0_);[Red]\(0\)"/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alignment horizontal="general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3:D14" totalsRowCount="1" headerRowDxfId="8">
  <autoFilter ref="A3:D13" xr:uid="{00000000-0009-0000-0100-000001000000}"/>
  <tableColumns count="4">
    <tableColumn id="1" xr3:uid="{00000000-0010-0000-0000-000001000000}" name="Item" totalsRowLabel="  Total (RMB)  " dataDxfId="7" totalsRowDxfId="3"/>
    <tableColumn id="4" xr3:uid="{00000000-0010-0000-0000-000004000000}" name="Qty" dataDxfId="6" totalsRowDxfId="2"/>
    <tableColumn id="2" xr3:uid="{00000000-0010-0000-0000-000002000000}" name="Unit Cost (10 pcs)" totalsRowFunction="custom" dataDxfId="5" totalsRowDxfId="1">
      <totalsRowFormula>SUMPRODUCT(Table1[Unit Cost (10 pcs)],Table1[Qty])</totalsRowFormula>
    </tableColumn>
    <tableColumn id="3" xr3:uid="{00000000-0010-0000-0000-000003000000}" name="Unit cost (1000 pcs)" totalsRowFunction="custom" dataDxfId="4" totalsRowDxfId="0">
      <totalsRowFormula>SUMPRODUCT(Table1[Unit cost (1000 pcs)],Table1[Qty])</totalsRow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3"/>
  <sheetViews>
    <sheetView tabSelected="1" workbookViewId="0">
      <selection activeCell="G21" sqref="G21"/>
    </sheetView>
  </sheetViews>
  <sheetFormatPr defaultRowHeight="14" x14ac:dyDescent="0.3"/>
  <cols>
    <col min="1" max="1" width="24" customWidth="1"/>
    <col min="2" max="2" width="7" bestFit="1" customWidth="1"/>
    <col min="3" max="3" width="9.5" style="1" customWidth="1"/>
    <col min="4" max="4" width="11" customWidth="1"/>
    <col min="7" max="7" width="11.33203125" bestFit="1" customWidth="1"/>
  </cols>
  <sheetData>
    <row r="1" spans="1:7" x14ac:dyDescent="0.3">
      <c r="C1" s="14" t="s">
        <v>13</v>
      </c>
      <c r="D1" s="13">
        <v>44464</v>
      </c>
    </row>
    <row r="2" spans="1:7" x14ac:dyDescent="0.3">
      <c r="C2" s="14" t="s">
        <v>12</v>
      </c>
      <c r="D2" t="s">
        <v>16</v>
      </c>
    </row>
    <row r="3" spans="1:7" s="2" customFormat="1" ht="29.25" customHeight="1" x14ac:dyDescent="0.3">
      <c r="A3" s="2" t="s">
        <v>1</v>
      </c>
      <c r="B3" s="2" t="s">
        <v>10</v>
      </c>
      <c r="C3" s="3" t="s">
        <v>7</v>
      </c>
      <c r="D3" s="2" t="s">
        <v>8</v>
      </c>
    </row>
    <row r="4" spans="1:7" x14ac:dyDescent="0.3">
      <c r="A4" s="4" t="s">
        <v>0</v>
      </c>
      <c r="B4" s="10">
        <v>1</v>
      </c>
      <c r="C4" s="5">
        <v>125</v>
      </c>
      <c r="D4" s="5">
        <v>80</v>
      </c>
    </row>
    <row r="5" spans="1:7" x14ac:dyDescent="0.3">
      <c r="A5" s="4" t="s">
        <v>9</v>
      </c>
      <c r="B5" s="10">
        <v>3</v>
      </c>
      <c r="C5" s="5">
        <v>12</v>
      </c>
      <c r="D5" s="5">
        <v>8</v>
      </c>
    </row>
    <row r="6" spans="1:7" x14ac:dyDescent="0.3">
      <c r="A6" s="4" t="s">
        <v>2</v>
      </c>
      <c r="B6" s="10">
        <v>1</v>
      </c>
      <c r="C6" s="5">
        <v>18</v>
      </c>
      <c r="D6" s="5">
        <v>14</v>
      </c>
    </row>
    <row r="7" spans="1:7" x14ac:dyDescent="0.3">
      <c r="A7" s="4" t="s">
        <v>3</v>
      </c>
      <c r="B7" s="10">
        <v>1</v>
      </c>
      <c r="C7" s="5">
        <v>15</v>
      </c>
      <c r="D7" s="5">
        <v>14</v>
      </c>
    </row>
    <row r="8" spans="1:7" x14ac:dyDescent="0.3">
      <c r="A8" s="4" t="s">
        <v>14</v>
      </c>
      <c r="B8" s="10">
        <v>1</v>
      </c>
      <c r="C8" s="5">
        <f>40/5</f>
        <v>8</v>
      </c>
      <c r="D8" s="5">
        <f>Table1[[#This Row],[Unit Cost (10 pcs)]]/2</f>
        <v>4</v>
      </c>
    </row>
    <row r="9" spans="1:7" x14ac:dyDescent="0.3">
      <c r="A9" s="4" t="s">
        <v>15</v>
      </c>
      <c r="B9" s="10">
        <v>1</v>
      </c>
      <c r="C9" s="5">
        <v>24</v>
      </c>
      <c r="D9" s="5">
        <v>16</v>
      </c>
    </row>
    <row r="10" spans="1:7" x14ac:dyDescent="0.3">
      <c r="A10" s="4" t="s">
        <v>4</v>
      </c>
      <c r="B10" s="10">
        <v>1</v>
      </c>
      <c r="C10" s="5">
        <v>16</v>
      </c>
      <c r="D10" s="5">
        <v>12</v>
      </c>
    </row>
    <row r="11" spans="1:7" x14ac:dyDescent="0.3">
      <c r="A11" s="4" t="s">
        <v>19</v>
      </c>
      <c r="B11" s="10">
        <v>1</v>
      </c>
      <c r="C11" s="5">
        <f>140/50</f>
        <v>2.8</v>
      </c>
      <c r="D11" s="5">
        <v>0.5</v>
      </c>
    </row>
    <row r="12" spans="1:7" x14ac:dyDescent="0.3">
      <c r="A12" s="4" t="s">
        <v>18</v>
      </c>
      <c r="B12" s="10">
        <v>1</v>
      </c>
      <c r="C12" s="5">
        <v>25</v>
      </c>
      <c r="D12" s="5">
        <v>25</v>
      </c>
    </row>
    <row r="13" spans="1:7" x14ac:dyDescent="0.3">
      <c r="A13" s="4" t="s">
        <v>17</v>
      </c>
      <c r="B13" s="10">
        <v>1</v>
      </c>
      <c r="C13" s="5">
        <v>25</v>
      </c>
      <c r="D13" s="5">
        <v>2</v>
      </c>
    </row>
    <row r="14" spans="1:7" x14ac:dyDescent="0.3">
      <c r="A14" s="8" t="s">
        <v>5</v>
      </c>
      <c r="B14" s="8"/>
      <c r="C14" s="5">
        <f>SUMPRODUCT(Table1[Unit Cost (10 pcs)],Table1[Qty])</f>
        <v>294.8</v>
      </c>
      <c r="D14" s="5">
        <f>SUMPRODUCT(Table1[Unit cost (1000 pcs)],Table1[Qty])</f>
        <v>191.5</v>
      </c>
      <c r="F14">
        <v>228</v>
      </c>
      <c r="G14">
        <v>112</v>
      </c>
    </row>
    <row r="15" spans="1:7" x14ac:dyDescent="0.3">
      <c r="A15" s="9" t="s">
        <v>6</v>
      </c>
      <c r="B15" s="9"/>
      <c r="C15" s="6">
        <f>Table1[[#Totals],[Unit Cost (10 pcs)]]/6</f>
        <v>49.133333333333333</v>
      </c>
      <c r="D15" s="7">
        <f>Table1[[#Totals],[Unit cost (1000 pcs)]]/6</f>
        <v>31.916666666666668</v>
      </c>
    </row>
    <row r="17" spans="1:7" x14ac:dyDescent="0.3">
      <c r="A17" t="s">
        <v>11</v>
      </c>
      <c r="C17" s="11">
        <f>Table1[[#Totals],[Unit Cost (10 pcs)]]*5</f>
        <v>1474</v>
      </c>
      <c r="D17" s="11">
        <f>Table1[[#Totals],[Unit cost (1000 pcs)]]*5</f>
        <v>957.5</v>
      </c>
    </row>
    <row r="18" spans="1:7" x14ac:dyDescent="0.3">
      <c r="C18" s="12">
        <f>C15*5</f>
        <v>245.66666666666666</v>
      </c>
      <c r="D18" s="12">
        <f>D15*5</f>
        <v>159.58333333333334</v>
      </c>
    </row>
    <row r="20" spans="1:7" x14ac:dyDescent="0.3">
      <c r="G20">
        <v>32700</v>
      </c>
    </row>
    <row r="21" spans="1:7" x14ac:dyDescent="0.3">
      <c r="G21">
        <v>7000</v>
      </c>
    </row>
    <row r="22" spans="1:7" x14ac:dyDescent="0.3">
      <c r="G22">
        <f>5</f>
        <v>5</v>
      </c>
    </row>
    <row r="23" spans="1:7" x14ac:dyDescent="0.3">
      <c r="G23">
        <f>G22+G20/G21</f>
        <v>9.6714285714285708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Lectra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Tempe Thomas</dc:creator>
  <cp:lastModifiedBy>TEMPE Thomas</cp:lastModifiedBy>
  <dcterms:created xsi:type="dcterms:W3CDTF">2020-06-06T01:39:22Z</dcterms:created>
  <dcterms:modified xsi:type="dcterms:W3CDTF">2021-09-25T11:38:17Z</dcterms:modified>
</cp:coreProperties>
</file>