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 activeTab="8"/>
  </bookViews>
  <sheets>
    <sheet name="Activity" sheetId="1" r:id="rId1"/>
    <sheet name="Wait_times" sheetId="7" r:id="rId2"/>
    <sheet name="Pharmacy" sheetId="8" r:id="rId3"/>
    <sheet name="Chi-squared" sheetId="2" r:id="rId4"/>
    <sheet name="Chi-squared_treatment" sheetId="9" r:id="rId5"/>
    <sheet name="Groups" sheetId="4" r:id="rId6"/>
    <sheet name="ANOVA_one_way" sheetId="3" r:id="rId7"/>
    <sheet name="Works" sheetId="5" r:id="rId8"/>
    <sheet name="ANOVA_works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9" l="1"/>
  <c r="B16" i="9"/>
  <c r="B15" i="9"/>
  <c r="B14" i="9"/>
  <c r="C5" i="9"/>
  <c r="B5" i="9"/>
  <c r="D4" i="9"/>
  <c r="D3" i="9"/>
  <c r="D5" i="9" l="1"/>
  <c r="B10" i="9" s="1"/>
  <c r="C16" i="9" s="1"/>
  <c r="D16" i="9" s="1"/>
  <c r="E16" i="9" s="1"/>
  <c r="F16" i="9" s="1"/>
  <c r="C9" i="9"/>
  <c r="C15" i="9" s="1"/>
  <c r="D15" i="9" s="1"/>
  <c r="E15" i="9" s="1"/>
  <c r="F15" i="9" s="1"/>
  <c r="B12" i="3"/>
  <c r="B9" i="9" l="1"/>
  <c r="C14" i="9" s="1"/>
  <c r="D14" i="9" s="1"/>
  <c r="E14" i="9" s="1"/>
  <c r="F14" i="9" s="1"/>
  <c r="C10" i="9"/>
  <c r="C17" i="9" s="1"/>
  <c r="D17" i="9" s="1"/>
  <c r="E17" i="9" s="1"/>
  <c r="F17" i="9" s="1"/>
  <c r="F18" i="9" l="1"/>
  <c r="D30" i="9" s="1"/>
  <c r="B30" i="6"/>
  <c r="D15" i="6"/>
  <c r="D16" i="6" s="1"/>
  <c r="C15" i="6"/>
  <c r="C16" i="6" s="1"/>
  <c r="B15" i="6"/>
  <c r="B16" i="6" s="1"/>
  <c r="D14" i="6"/>
  <c r="E14" i="6" s="1"/>
  <c r="C14" i="6"/>
  <c r="B14" i="6"/>
  <c r="E13" i="6"/>
  <c r="D13" i="6"/>
  <c r="C13" i="6"/>
  <c r="B13" i="6"/>
  <c r="B29" i="6"/>
  <c r="B11" i="3"/>
  <c r="B28" i="3"/>
  <c r="B27" i="3"/>
  <c r="C13" i="3"/>
  <c r="D13" i="3"/>
  <c r="B13" i="3"/>
  <c r="B14" i="3" s="1"/>
  <c r="C12" i="3"/>
  <c r="D12" i="3"/>
  <c r="E11" i="3"/>
  <c r="C11" i="3"/>
  <c r="D11" i="3"/>
  <c r="B20" i="6" l="1"/>
  <c r="C29" i="6" s="1"/>
  <c r="D29" i="6" s="1"/>
  <c r="B29" i="3"/>
  <c r="D14" i="3"/>
  <c r="B31" i="6"/>
  <c r="E15" i="6"/>
  <c r="E13" i="3"/>
  <c r="C14" i="3"/>
  <c r="E14" i="3" s="1"/>
  <c r="E12" i="3"/>
  <c r="B18" i="3" s="1"/>
  <c r="C27" i="3" s="1"/>
  <c r="D27" i="3" s="1"/>
  <c r="F26" i="2"/>
  <c r="F4" i="2"/>
  <c r="F3" i="2"/>
  <c r="E5" i="2"/>
  <c r="D5" i="2"/>
  <c r="C5" i="2"/>
  <c r="B19" i="3" l="1"/>
  <c r="C28" i="3" s="1"/>
  <c r="J3" i="2"/>
  <c r="C20" i="2" s="1"/>
  <c r="D20" i="2" s="1"/>
  <c r="E20" i="2" s="1"/>
  <c r="F20" i="2" s="1"/>
  <c r="J4" i="2"/>
  <c r="C23" i="2" s="1"/>
  <c r="D23" i="2" s="1"/>
  <c r="E23" i="2" s="1"/>
  <c r="F23" i="2" s="1"/>
  <c r="C31" i="6"/>
  <c r="B22" i="6"/>
  <c r="B21" i="6"/>
  <c r="C24" i="6" s="1"/>
  <c r="B20" i="3"/>
  <c r="C29" i="3" s="1"/>
  <c r="D28" i="3"/>
  <c r="E27" i="3" s="1"/>
  <c r="C22" i="3"/>
  <c r="K3" i="2"/>
  <c r="C21" i="2" s="1"/>
  <c r="D21" i="2" s="1"/>
  <c r="E21" i="2" s="1"/>
  <c r="F21" i="2" s="1"/>
  <c r="K4" i="2"/>
  <c r="C24" i="2" s="1"/>
  <c r="D24" i="2" s="1"/>
  <c r="E24" i="2" s="1"/>
  <c r="F24" i="2" s="1"/>
  <c r="F5" i="2"/>
  <c r="I4" i="2" s="1"/>
  <c r="C22" i="2" s="1"/>
  <c r="D22" i="2" s="1"/>
  <c r="E22" i="2" s="1"/>
  <c r="F22" i="2" s="1"/>
  <c r="I3" i="2" l="1"/>
  <c r="C19" i="2" s="1"/>
  <c r="D19" i="2" s="1"/>
  <c r="E19" i="2" s="1"/>
  <c r="F19" i="2" s="1"/>
  <c r="F25" i="2" s="1"/>
  <c r="D38" i="2" s="1"/>
  <c r="C30" i="6"/>
  <c r="D30" i="6" l="1"/>
  <c r="E29" i="6" s="1"/>
</calcChain>
</file>

<file path=xl/comments1.xml><?xml version="1.0" encoding="utf-8"?>
<comments xmlns="http://schemas.openxmlformats.org/spreadsheetml/2006/main">
  <authors>
    <author>Author</author>
  </authors>
  <commentList>
    <comment ref="F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= sum((O — E)^2/ E)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gioi tinh : 2 loai, bac hoc: 3 bac =&gt; (degree of freedom) = (rows-1)(cols - 1)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= sum((O — E)^2/ E)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treatment : 2 loai, improvement: 2 loai =&gt; (degree of freedom) = (rows-1)(cols - 1)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E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SSw</t>
        </r>
      </text>
    </comment>
  </commentList>
</comments>
</file>

<file path=xl/sharedStrings.xml><?xml version="1.0" encoding="utf-8"?>
<sst xmlns="http://schemas.openxmlformats.org/spreadsheetml/2006/main" count="184" uniqueCount="109">
  <si>
    <t>Activity</t>
  </si>
  <si>
    <t>Play Sports</t>
  </si>
  <si>
    <t>Talk on Phone</t>
  </si>
  <si>
    <t>Visit With Friends</t>
  </si>
  <si>
    <t>Earn Money</t>
  </si>
  <si>
    <t>Chat Online</t>
  </si>
  <si>
    <t>School Clubs</t>
  </si>
  <si>
    <t>Watch TV</t>
  </si>
  <si>
    <t>Number_of_Students</t>
  </si>
  <si>
    <t xml:space="preserve">Nam </t>
  </si>
  <si>
    <t>Observed</t>
  </si>
  <si>
    <t>Expected</t>
  </si>
  <si>
    <t>Nu-CD</t>
  </si>
  <si>
    <t>Nu-DH</t>
  </si>
  <si>
    <t>Nu-SDH</t>
  </si>
  <si>
    <t>probability level (alpha)</t>
  </si>
  <si>
    <t>Df</t>
  </si>
  <si>
    <t>Residual = |O -E|</t>
  </si>
  <si>
    <t>Công thức tính Chi-squared</t>
  </si>
  <si>
    <t>Expected N-CD = Tổng CD* Tổng Nam/Tổng toàn bộ</t>
  </si>
  <si>
    <t>Na-CD</t>
  </si>
  <si>
    <t>Na-DH</t>
  </si>
  <si>
    <t>Na-SDH</t>
  </si>
  <si>
    <t>P = CHIDIST(chi-square,df)</t>
  </si>
  <si>
    <t>Tham khảo: https://math.hws.edu/javamath/ryan/ChiSquare.html</t>
  </si>
  <si>
    <t>Code lại: bài trên</t>
  </si>
  <si>
    <t>Chi-squared (stats)</t>
  </si>
  <si>
    <t>Với Chi-squared = 2.329 nằm trong khoảng 1.34 - 4.6 (critical) =&gt; xác suất tương ứng là 0.1&lt;P&lt;0.5</t>
  </si>
  <si>
    <t>Bằng cấp (Expected)</t>
  </si>
  <si>
    <t>Bằng cấp (Observed)</t>
  </si>
  <si>
    <r>
      <t xml:space="preserve">Ho: Biến Giới tính và biến bằng cấp </t>
    </r>
    <r>
      <rPr>
        <b/>
        <sz val="13"/>
        <color theme="1"/>
        <rFont val="Calibri Light"/>
        <family val="2"/>
        <scheme val="major"/>
      </rPr>
      <t xml:space="preserve">là </t>
    </r>
    <r>
      <rPr>
        <sz val="13"/>
        <color theme="1"/>
        <rFont val="Calibri Light"/>
        <family val="2"/>
        <scheme val="major"/>
      </rPr>
      <t>2 biến độc lập</t>
    </r>
  </si>
  <si>
    <r>
      <t xml:space="preserve">Ha: Biến Giới tính và biến bằng cấp </t>
    </r>
    <r>
      <rPr>
        <b/>
        <sz val="13"/>
        <rFont val="Calibri Light"/>
        <family val="2"/>
        <scheme val="major"/>
      </rPr>
      <t xml:space="preserve">không là </t>
    </r>
    <r>
      <rPr>
        <sz val="13"/>
        <color theme="1"/>
        <rFont val="Calibri Light"/>
        <family val="2"/>
        <scheme val="major"/>
      </rPr>
      <t xml:space="preserve">2 biến độc lập </t>
    </r>
  </si>
  <si>
    <t> (O — E)^2</t>
  </si>
  <si>
    <t> (O — E)^2/ E</t>
  </si>
  <si>
    <t>Giá trị này lớn hơn mức ý nghĩa được chấp nhận theo quy ước là 0,05 hoặc 5%. Do đó, giả thuyết không cho rằng hai biến phân loại độc lập nhau được chấp nhận.</t>
  </si>
  <si>
    <t>Group 1</t>
  </si>
  <si>
    <t>Group 2</t>
  </si>
  <si>
    <t>Group 3</t>
  </si>
  <si>
    <t>Giả sử k tổng thể có phân phối chuẩn, phương sai bằng nhau, các mẫu là độc lập</t>
  </si>
  <si>
    <t>total</t>
  </si>
  <si>
    <t>sum_X</t>
  </si>
  <si>
    <t>sum_X^2</t>
  </si>
  <si>
    <t>SS</t>
  </si>
  <si>
    <t>mean_X</t>
  </si>
  <si>
    <t>Tính toán từ SS between, within và total cho ANOVA</t>
  </si>
  <si>
    <t>SSb</t>
  </si>
  <si>
    <t>SSw</t>
  </si>
  <si>
    <t>SSt</t>
  </si>
  <si>
    <t>Kiểm tra lại</t>
  </si>
  <si>
    <t>SSt = SSb+SSw</t>
  </si>
  <si>
    <t>Điền vào bảng kết quả</t>
  </si>
  <si>
    <t>df</t>
  </si>
  <si>
    <t>MS</t>
  </si>
  <si>
    <t>F</t>
  </si>
  <si>
    <t>between</t>
  </si>
  <si>
    <t xml:space="preserve">within </t>
  </si>
  <si>
    <t>Xem: https://graziano-raulin.com/tutorials/stat_comp/man1way.htm</t>
  </si>
  <si>
    <t>Check F trong F-tab table</t>
  </si>
  <si>
    <t>https://graziano-raulin.com/statistics/tables/F-tab.pdf</t>
  </si>
  <si>
    <t>From_6_12_hrs</t>
  </si>
  <si>
    <t>Less_6hrs</t>
  </si>
  <si>
    <t>More_12hrs</t>
  </si>
  <si>
    <t>All</t>
  </si>
  <si>
    <t>Giả thuyết Ho: Thời gian đi làm thêm không ảnh hưởng đến kết quả học tập của SV, nghĩa là điểm trung bình học tập của 3 nhóm trên là như nhau =&gt; m1 = m2 = m3</t>
  </si>
  <si>
    <t>Group 1 (4 giờ)</t>
  </si>
  <si>
    <t>Group 2 (6 giờ)</t>
  </si>
  <si>
    <t>Group 3 (8 giờ)</t>
  </si>
  <si>
    <t>seconds</t>
  </si>
  <si>
    <t>0 to 10 mins</t>
  </si>
  <si>
    <t>11 - 20 mins</t>
  </si>
  <si>
    <t>21 to 30 mins</t>
  </si>
  <si>
    <t>31 to 40 mins</t>
  </si>
  <si>
    <t>41 to 50 mins</t>
  </si>
  <si>
    <t>51 to 60 mins</t>
  </si>
  <si>
    <t>61 to 70 mins</t>
  </si>
  <si>
    <t>71 to 80 mins</t>
  </si>
  <si>
    <t>81 to 90 mins</t>
  </si>
  <si>
    <t>91 to 100 mins</t>
  </si>
  <si>
    <t>Time_intervals</t>
  </si>
  <si>
    <t>Giới tính</t>
  </si>
  <si>
    <t>Cao đẳng</t>
  </si>
  <si>
    <t>Đại học</t>
  </si>
  <si>
    <t>Sau đại học</t>
  </si>
  <si>
    <t>Tổng</t>
  </si>
  <si>
    <t>Nữ</t>
  </si>
  <si>
    <t>dof (degree of freedom)</t>
  </si>
  <si>
    <t>Ho: Số giờ làm việc 1 ca không ảnh hưởng đến số lượng sản phẩm làm ra theo ca. =&gt; Trung bình sản phẩm làm ra như nhau =&gt; m1 = m2 = m3</t>
  </si>
  <si>
    <t>sum of X</t>
  </si>
  <si>
    <t>sum of X^2</t>
  </si>
  <si>
    <t>mean of X</t>
  </si>
  <si>
    <t>improvement</t>
  </si>
  <si>
    <t>treatment</t>
  </si>
  <si>
    <t>improved</t>
  </si>
  <si>
    <t>not-improved</t>
  </si>
  <si>
    <t>not-treated</t>
  </si>
  <si>
    <t>treated</t>
  </si>
  <si>
    <t>tổng</t>
  </si>
  <si>
    <t>improvement (expected)</t>
  </si>
  <si>
    <t>Not_imp</t>
  </si>
  <si>
    <t>Not_not_imp</t>
  </si>
  <si>
    <t>treat_imp</t>
  </si>
  <si>
    <t>treat_not_imp</t>
  </si>
  <si>
    <t>Bác bỏ Ho</t>
  </si>
  <si>
    <r>
      <t xml:space="preserve">Ho: Biến treatment và biến improvement </t>
    </r>
    <r>
      <rPr>
        <b/>
        <sz val="13"/>
        <color theme="1"/>
        <rFont val="Calibri Light"/>
        <family val="2"/>
        <scheme val="major"/>
      </rPr>
      <t xml:space="preserve">là </t>
    </r>
    <r>
      <rPr>
        <sz val="13"/>
        <color theme="1"/>
        <rFont val="Calibri Light"/>
        <family val="2"/>
        <scheme val="major"/>
      </rPr>
      <t>2 biến độc lập</t>
    </r>
  </si>
  <si>
    <r>
      <t xml:space="preserve">Ha: Biến treatment và biến improvement </t>
    </r>
    <r>
      <rPr>
        <b/>
        <sz val="13"/>
        <color theme="1"/>
        <rFont val="Calibri Light"/>
        <family val="2"/>
        <scheme val="major"/>
      </rPr>
      <t>không</t>
    </r>
    <r>
      <rPr>
        <sz val="13"/>
        <color theme="1"/>
        <rFont val="Calibri Light"/>
        <family val="2"/>
        <scheme val="major"/>
      </rPr>
      <t xml:space="preserve"> là 2 biến độc lập</t>
    </r>
  </si>
  <si>
    <t>Sự quan tâm đến “improvement” phụ thuộc vào "treatment" hay không?</t>
  </si>
  <si>
    <t>Thời gian đi làm thêm có ảnh hưởng đến kết quả học tập của SV???</t>
  </si>
  <si>
    <t>với dfb = 2 và dfw = 18, alpha = 0.05 thì F_k-1, n-k, alpha = 3.55. Tuy nhiên, chúng ta có F =6.83 &gt; F_k-1, n-k, alpha  =&gt; Bác bỏ giả thuyết Ho =&gt; có sự khác biệt đáng kể giữa các nhóm</t>
  </si>
  <si>
    <t>Với dfb = 2 và dfw = 12 thì F_k-1, n-k, alpha = 3.8 khi alpha = 0.05. Tuy nhiên, chúng ta có F =37 &gt; F_k-1, n-k, alpha =&gt; Bác bỏ giả thuyết Ho =&gt; có sự khác biệt đáng kể giữa các nhóm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</si>
</sst>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7" x14ac:knownFonts="1">
    <font>
      <sz val="11"/>
      <color theme="1"/>
      <name val="Calibri"/>
      <family val="2"/>
      <scheme val="minor"/>
    </font>
    <font>
      <sz val="11"/>
      <color rgb="FF000000"/>
      <name val="Verdana"/>
      <family val="2"/>
    </font>
    <font>
      <b/>
      <sz val="11"/>
      <color rgb="FF00000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3"/>
      <color theme="1"/>
      <name val="Calibri Light"/>
      <family val="2"/>
      <scheme val="major"/>
    </font>
    <font>
      <b/>
      <i/>
      <sz val="13"/>
      <color theme="1"/>
      <name val="Calibri Light"/>
      <family val="2"/>
      <scheme val="major"/>
    </font>
    <font>
      <b/>
      <sz val="13"/>
      <color theme="1"/>
      <name val="Calibri Light"/>
      <family val="2"/>
      <scheme val="major"/>
    </font>
    <font>
      <b/>
      <sz val="13"/>
      <name val="Calibri Light"/>
      <family val="2"/>
      <scheme val="major"/>
    </font>
    <font>
      <sz val="13"/>
      <name val="Calibri Light"/>
      <family val="2"/>
      <scheme val="major"/>
    </font>
    <font>
      <b/>
      <sz val="13"/>
      <color rgb="FF000000"/>
      <name val="Calibri Light"/>
      <family val="2"/>
      <scheme val="major"/>
    </font>
    <font>
      <sz val="13"/>
      <color rgb="FF000000"/>
      <name val="Calibri Light"/>
      <family val="2"/>
      <scheme val="major"/>
    </font>
    <font>
      <sz val="13"/>
      <color rgb="FF141412"/>
      <name val="Calibri Light"/>
      <family val="2"/>
      <scheme val="major"/>
    </font>
    <font>
      <sz val="10"/>
      <color rgb="FF000000"/>
      <name val="Trebuchet MS"/>
      <family val="2"/>
    </font>
    <font>
      <b/>
      <sz val="10"/>
      <color rgb="FF000000"/>
      <name val="Trebuchet MS"/>
      <family val="2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3"/>
      <color rgb="FF333399"/>
      <name val="Calibri Light"/>
      <family val="2"/>
      <scheme val="major"/>
    </font>
    <font>
      <b/>
      <sz val="13"/>
      <color theme="8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FFC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59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6" fillId="0" borderId="0" xfId="0" applyFont="1" applyFill="1" applyBorder="1"/>
    <xf numFmtId="0" fontId="7" fillId="5" borderId="0" xfId="0" applyFont="1" applyFill="1" applyBorder="1"/>
    <xf numFmtId="0" fontId="6" fillId="5" borderId="0" xfId="0" applyFont="1" applyFill="1" applyBorder="1"/>
    <xf numFmtId="0" fontId="6" fillId="6" borderId="4" xfId="0" applyFont="1" applyFill="1" applyBorder="1" applyAlignment="1">
      <alignment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vertical="top" wrapText="1"/>
    </xf>
    <xf numFmtId="0" fontId="6" fillId="7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/>
    <xf numFmtId="0" fontId="15" fillId="2" borderId="3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0" fillId="0" borderId="3" xfId="0" applyBorder="1"/>
    <xf numFmtId="0" fontId="15" fillId="2" borderId="6" xfId="0" applyFont="1" applyFill="1" applyBorder="1" applyAlignment="1">
      <alignment horizontal="center" vertical="center" wrapText="1"/>
    </xf>
    <xf numFmtId="0" fontId="16" fillId="0" borderId="0" xfId="1"/>
    <xf numFmtId="0" fontId="5" fillId="0" borderId="3" xfId="0" applyFont="1" applyBorder="1"/>
    <xf numFmtId="0" fontId="17" fillId="2" borderId="0" xfId="0" applyFont="1" applyFill="1" applyBorder="1" applyAlignment="1">
      <alignment horizontal="left" vertical="center"/>
    </xf>
    <xf numFmtId="0" fontId="18" fillId="8" borderId="0" xfId="0" applyFont="1" applyFill="1" applyAlignment="1">
      <alignment horizontal="center"/>
    </xf>
    <xf numFmtId="0" fontId="18" fillId="9" borderId="0" xfId="0" applyFont="1" applyFill="1" applyAlignment="1">
      <alignment horizontal="center"/>
    </xf>
    <xf numFmtId="164" fontId="18" fillId="8" borderId="0" xfId="0" applyNumberFormat="1" applyFont="1" applyFill="1" applyAlignment="1">
      <alignment horizontal="center"/>
    </xf>
    <xf numFmtId="0" fontId="21" fillId="0" borderId="3" xfId="0" applyFont="1" applyBorder="1" applyAlignment="1">
      <alignment horizontal="left" wrapText="1"/>
    </xf>
    <xf numFmtId="0" fontId="19" fillId="0" borderId="3" xfId="0" applyFont="1" applyBorder="1" applyAlignment="1">
      <alignment horizontal="left" wrapText="1"/>
    </xf>
    <xf numFmtId="0" fontId="20" fillId="0" borderId="0" xfId="0" applyFont="1" applyAlignment="1">
      <alignment horizontal="left"/>
    </xf>
    <xf numFmtId="0" fontId="6" fillId="10" borderId="3" xfId="0" applyFont="1" applyFill="1" applyBorder="1"/>
    <xf numFmtId="0" fontId="8" fillId="0" borderId="3" xfId="0" applyFont="1" applyBorder="1"/>
    <xf numFmtId="0" fontId="8" fillId="10" borderId="5" xfId="0" applyFont="1" applyFill="1" applyBorder="1" applyAlignment="1">
      <alignment vertical="top" wrapText="1"/>
    </xf>
    <xf numFmtId="0" fontId="22" fillId="0" borderId="0" xfId="0" applyFont="1" applyAlignment="1">
      <alignment horizontal="left"/>
    </xf>
    <xf numFmtId="0" fontId="23" fillId="0" borderId="3" xfId="0" applyFont="1" applyBorder="1" applyAlignment="1">
      <alignment horizontal="left"/>
    </xf>
    <xf numFmtId="0" fontId="23" fillId="2" borderId="3" xfId="0" applyFont="1" applyFill="1" applyBorder="1" applyAlignment="1">
      <alignment horizontal="right" vertical="center" wrapText="1"/>
    </xf>
    <xf numFmtId="0" fontId="24" fillId="3" borderId="3" xfId="0" applyFont="1" applyFill="1" applyBorder="1" applyAlignment="1">
      <alignment horizontal="left" vertical="center" wrapText="1"/>
    </xf>
    <xf numFmtId="0" fontId="24" fillId="3" borderId="3" xfId="0" applyFont="1" applyFill="1" applyBorder="1" applyAlignment="1">
      <alignment horizontal="right" vertical="center" wrapText="1"/>
    </xf>
    <xf numFmtId="0" fontId="24" fillId="2" borderId="3" xfId="0" applyFont="1" applyFill="1" applyBorder="1" applyAlignment="1">
      <alignment horizontal="left" vertical="center" wrapText="1"/>
    </xf>
    <xf numFmtId="0" fontId="24" fillId="2" borderId="3" xfId="0" applyFont="1" applyFill="1" applyBorder="1" applyAlignment="1">
      <alignment horizontal="right" vertical="center" wrapText="1"/>
    </xf>
    <xf numFmtId="0" fontId="0" fillId="4" borderId="3" xfId="0" applyFill="1" applyBorder="1"/>
    <xf numFmtId="0" fontId="24" fillId="2" borderId="6" xfId="0" applyFont="1" applyFill="1" applyBorder="1" applyAlignment="1">
      <alignment horizontal="left" vertical="center" wrapText="1"/>
    </xf>
    <xf numFmtId="0" fontId="24" fillId="2" borderId="6" xfId="0" applyFont="1" applyFill="1" applyBorder="1" applyAlignment="1">
      <alignment horizontal="right" vertical="center" wrapText="1"/>
    </xf>
    <xf numFmtId="0" fontId="0" fillId="4" borderId="3" xfId="0" applyFill="1" applyBorder="1" applyAlignment="1">
      <alignment horizontal="left"/>
    </xf>
    <xf numFmtId="0" fontId="0" fillId="0" borderId="0" xfId="0" applyAlignment="1">
      <alignment horizontal="left"/>
    </xf>
    <xf numFmtId="0" fontId="22" fillId="0" borderId="3" xfId="0" applyFont="1" applyBorder="1" applyAlignment="1">
      <alignment horizontal="left"/>
    </xf>
    <xf numFmtId="0" fontId="10" fillId="4" borderId="5" xfId="0" applyFont="1" applyFill="1" applyBorder="1" applyAlignment="1">
      <alignment vertical="top" wrapText="1"/>
    </xf>
    <xf numFmtId="0" fontId="25" fillId="0" borderId="0" xfId="0" applyFont="1" applyAlignment="1">
      <alignment vertical="center" readingOrder="1"/>
    </xf>
    <xf numFmtId="0" fontId="6" fillId="0" borderId="0" xfId="0" applyFont="1" applyBorder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23" fillId="0" borderId="7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8</xdr:row>
      <xdr:rowOff>142875</xdr:rowOff>
    </xdr:from>
    <xdr:to>
      <xdr:col>3</xdr:col>
      <xdr:colOff>552088</xdr:colOff>
      <xdr:row>15</xdr:row>
      <xdr:rowOff>76017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1666875"/>
          <a:ext cx="2895238" cy="14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11</xdr:row>
      <xdr:rowOff>104775</xdr:rowOff>
    </xdr:from>
    <xdr:to>
      <xdr:col>11</xdr:col>
      <xdr:colOff>552450</xdr:colOff>
      <xdr:row>14</xdr:row>
      <xdr:rowOff>163413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9625" y="2200275"/>
          <a:ext cx="3590925" cy="630138"/>
        </a:xfrm>
        <a:prstGeom prst="rect">
          <a:avLst/>
        </a:prstGeom>
      </xdr:spPr>
    </xdr:pic>
    <xdr:clientData/>
  </xdr:twoCellAnchor>
  <xdr:twoCellAnchor editAs="oneCell">
    <xdr:from>
      <xdr:col>5</xdr:col>
      <xdr:colOff>600075</xdr:colOff>
      <xdr:row>16</xdr:row>
      <xdr:rowOff>9525</xdr:rowOff>
    </xdr:from>
    <xdr:to>
      <xdr:col>11</xdr:col>
      <xdr:colOff>390094</xdr:colOff>
      <xdr:row>21</xdr:row>
      <xdr:rowOff>9406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00575" y="3057525"/>
          <a:ext cx="3447619" cy="952381"/>
        </a:xfrm>
        <a:prstGeom prst="rect">
          <a:avLst/>
        </a:prstGeom>
      </xdr:spPr>
    </xdr:pic>
    <xdr:clientData/>
  </xdr:twoCellAnchor>
  <xdr:twoCellAnchor editAs="oneCell">
    <xdr:from>
      <xdr:col>5</xdr:col>
      <xdr:colOff>590550</xdr:colOff>
      <xdr:row>21</xdr:row>
      <xdr:rowOff>38100</xdr:rowOff>
    </xdr:from>
    <xdr:to>
      <xdr:col>8</xdr:col>
      <xdr:colOff>37940</xdr:colOff>
      <xdr:row>24</xdr:row>
      <xdr:rowOff>104695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91050" y="4038600"/>
          <a:ext cx="1276190" cy="6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25</xdr:row>
      <xdr:rowOff>19050</xdr:rowOff>
    </xdr:from>
    <xdr:to>
      <xdr:col>10</xdr:col>
      <xdr:colOff>209221</xdr:colOff>
      <xdr:row>29</xdr:row>
      <xdr:rowOff>9431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29150" y="4781550"/>
          <a:ext cx="2628571" cy="7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13</xdr:row>
      <xdr:rowOff>104775</xdr:rowOff>
    </xdr:from>
    <xdr:to>
      <xdr:col>11</xdr:col>
      <xdr:colOff>552450</xdr:colOff>
      <xdr:row>16</xdr:row>
      <xdr:rowOff>163413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38650" y="2200275"/>
          <a:ext cx="3590925" cy="630138"/>
        </a:xfrm>
        <a:prstGeom prst="rect">
          <a:avLst/>
        </a:prstGeom>
      </xdr:spPr>
    </xdr:pic>
    <xdr:clientData/>
  </xdr:twoCellAnchor>
  <xdr:twoCellAnchor editAs="oneCell">
    <xdr:from>
      <xdr:col>5</xdr:col>
      <xdr:colOff>600075</xdr:colOff>
      <xdr:row>18</xdr:row>
      <xdr:rowOff>9525</xdr:rowOff>
    </xdr:from>
    <xdr:to>
      <xdr:col>11</xdr:col>
      <xdr:colOff>390094</xdr:colOff>
      <xdr:row>23</xdr:row>
      <xdr:rowOff>9406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19600" y="3057525"/>
          <a:ext cx="3447619" cy="952381"/>
        </a:xfrm>
        <a:prstGeom prst="rect">
          <a:avLst/>
        </a:prstGeom>
      </xdr:spPr>
    </xdr:pic>
    <xdr:clientData/>
  </xdr:twoCellAnchor>
  <xdr:twoCellAnchor editAs="oneCell">
    <xdr:from>
      <xdr:col>5</xdr:col>
      <xdr:colOff>590550</xdr:colOff>
      <xdr:row>23</xdr:row>
      <xdr:rowOff>38100</xdr:rowOff>
    </xdr:from>
    <xdr:to>
      <xdr:col>8</xdr:col>
      <xdr:colOff>37940</xdr:colOff>
      <xdr:row>26</xdr:row>
      <xdr:rowOff>104695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10075" y="4038600"/>
          <a:ext cx="1276190" cy="6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27</xdr:row>
      <xdr:rowOff>19050</xdr:rowOff>
    </xdr:from>
    <xdr:to>
      <xdr:col>10</xdr:col>
      <xdr:colOff>209221</xdr:colOff>
      <xdr:row>31</xdr:row>
      <xdr:rowOff>9431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48175" y="4781550"/>
          <a:ext cx="2628571" cy="7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hyperlink" Target="https://graziano-raulin.com/statistics/tables/F-tab.pdf" TargetMode="External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raziano-raulin.com/statistics/tables/F-tab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19" sqref="C19"/>
    </sheetView>
  </sheetViews>
  <sheetFormatPr defaultRowHeight="15" x14ac:dyDescent="0.25"/>
  <cols>
    <col min="1" max="1" width="19.5703125" bestFit="1" customWidth="1"/>
    <col min="2" max="2" width="12.85546875" customWidth="1"/>
  </cols>
  <sheetData>
    <row r="1" spans="1:2" ht="43.5" thickBot="1" x14ac:dyDescent="0.3">
      <c r="A1" s="1" t="s">
        <v>0</v>
      </c>
      <c r="B1" s="2" t="s">
        <v>8</v>
      </c>
    </row>
    <row r="2" spans="1:2" ht="15.75" thickBot="1" x14ac:dyDescent="0.3">
      <c r="A2" s="3" t="s">
        <v>1</v>
      </c>
      <c r="B2" s="4">
        <v>45</v>
      </c>
    </row>
    <row r="3" spans="1:2" ht="15.75" thickBot="1" x14ac:dyDescent="0.3">
      <c r="A3" s="5" t="s">
        <v>2</v>
      </c>
      <c r="B3" s="6">
        <v>53</v>
      </c>
    </row>
    <row r="4" spans="1:2" ht="15.75" thickBot="1" x14ac:dyDescent="0.3">
      <c r="A4" s="3" t="s">
        <v>3</v>
      </c>
      <c r="B4" s="4">
        <v>99</v>
      </c>
    </row>
    <row r="5" spans="1:2" ht="15.75" thickBot="1" x14ac:dyDescent="0.3">
      <c r="A5" s="5" t="s">
        <v>4</v>
      </c>
      <c r="B5" s="6">
        <v>44</v>
      </c>
    </row>
    <row r="6" spans="1:2" ht="15.75" thickBot="1" x14ac:dyDescent="0.3">
      <c r="A6" s="3" t="s">
        <v>5</v>
      </c>
      <c r="B6" s="4">
        <v>66</v>
      </c>
    </row>
    <row r="7" spans="1:2" ht="15.75" thickBot="1" x14ac:dyDescent="0.3">
      <c r="A7" s="5" t="s">
        <v>6</v>
      </c>
      <c r="B7" s="6">
        <v>22</v>
      </c>
    </row>
    <row r="8" spans="1:2" ht="15.75" thickBot="1" x14ac:dyDescent="0.3">
      <c r="A8" s="7" t="s">
        <v>7</v>
      </c>
      <c r="B8" s="8">
        <v>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C17" sqref="C17"/>
    </sheetView>
  </sheetViews>
  <sheetFormatPr defaultRowHeight="15" x14ac:dyDescent="0.25"/>
  <sheetData>
    <row r="1" spans="1:1" x14ac:dyDescent="0.25">
      <c r="A1" t="s">
        <v>67</v>
      </c>
    </row>
    <row r="2" spans="1:1" x14ac:dyDescent="0.25">
      <c r="A2" s="30">
        <v>43.1</v>
      </c>
    </row>
    <row r="3" spans="1:1" x14ac:dyDescent="0.25">
      <c r="A3" s="31">
        <v>35.6</v>
      </c>
    </row>
    <row r="4" spans="1:1" x14ac:dyDescent="0.25">
      <c r="A4" s="32">
        <v>37.6</v>
      </c>
    </row>
    <row r="5" spans="1:1" x14ac:dyDescent="0.25">
      <c r="A5" s="31">
        <v>36.5</v>
      </c>
    </row>
    <row r="6" spans="1:1" x14ac:dyDescent="0.25">
      <c r="A6" s="30">
        <v>45.3</v>
      </c>
    </row>
    <row r="7" spans="1:1" x14ac:dyDescent="0.25">
      <c r="A7" s="31">
        <v>43.5</v>
      </c>
    </row>
    <row r="8" spans="1:1" x14ac:dyDescent="0.25">
      <c r="A8" s="30">
        <v>40.299999999999997</v>
      </c>
    </row>
    <row r="9" spans="1:1" x14ac:dyDescent="0.25">
      <c r="A9" s="31">
        <v>50.2</v>
      </c>
    </row>
    <row r="10" spans="1:1" x14ac:dyDescent="0.25">
      <c r="A10" s="30">
        <v>47.3</v>
      </c>
    </row>
    <row r="11" spans="1:1" x14ac:dyDescent="0.25">
      <c r="A11" s="31">
        <v>31.2</v>
      </c>
    </row>
    <row r="12" spans="1:1" x14ac:dyDescent="0.25">
      <c r="A12" s="30">
        <v>42.2</v>
      </c>
    </row>
    <row r="13" spans="1:1" x14ac:dyDescent="0.25">
      <c r="A13" s="31">
        <v>45.5</v>
      </c>
    </row>
    <row r="14" spans="1:1" x14ac:dyDescent="0.25">
      <c r="A14" s="32">
        <v>30.3</v>
      </c>
    </row>
    <row r="15" spans="1:1" x14ac:dyDescent="0.25">
      <c r="A15" s="31">
        <v>31.4</v>
      </c>
    </row>
    <row r="16" spans="1:1" x14ac:dyDescent="0.25">
      <c r="A16" s="30">
        <v>35.6</v>
      </c>
    </row>
    <row r="17" spans="1:1" x14ac:dyDescent="0.25">
      <c r="A17" s="31">
        <v>45.2</v>
      </c>
    </row>
    <row r="18" spans="1:1" x14ac:dyDescent="0.25">
      <c r="A18" s="30">
        <v>54.1</v>
      </c>
    </row>
    <row r="19" spans="1:1" x14ac:dyDescent="0.25">
      <c r="A19" s="31">
        <v>45.6</v>
      </c>
    </row>
    <row r="20" spans="1:1" x14ac:dyDescent="0.25">
      <c r="A20" s="30">
        <v>36.5</v>
      </c>
    </row>
    <row r="21" spans="1:1" x14ac:dyDescent="0.25">
      <c r="A21" s="31">
        <v>43.1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workbookViewId="0">
      <selection activeCell="G17" sqref="G17"/>
    </sheetView>
  </sheetViews>
  <sheetFormatPr defaultRowHeight="15.75" x14ac:dyDescent="0.25"/>
  <cols>
    <col min="1" max="1" width="18.5703125" style="35" customWidth="1"/>
  </cols>
  <sheetData>
    <row r="1" spans="1:1" ht="27" customHeight="1" x14ac:dyDescent="0.25">
      <c r="A1" s="33" t="s">
        <v>78</v>
      </c>
    </row>
    <row r="2" spans="1:1" ht="14.25" customHeight="1" x14ac:dyDescent="0.25">
      <c r="A2" s="34" t="s">
        <v>68</v>
      </c>
    </row>
    <row r="3" spans="1:1" ht="14.25" customHeight="1" x14ac:dyDescent="0.25">
      <c r="A3" s="34" t="s">
        <v>69</v>
      </c>
    </row>
    <row r="4" spans="1:1" ht="14.25" customHeight="1" x14ac:dyDescent="0.25">
      <c r="A4" s="34" t="s">
        <v>69</v>
      </c>
    </row>
    <row r="5" spans="1:1" x14ac:dyDescent="0.25">
      <c r="A5" s="34" t="s">
        <v>70</v>
      </c>
    </row>
    <row r="6" spans="1:1" x14ac:dyDescent="0.25">
      <c r="A6" s="34" t="s">
        <v>70</v>
      </c>
    </row>
    <row r="7" spans="1:1" x14ac:dyDescent="0.25">
      <c r="A7" s="34" t="s">
        <v>70</v>
      </c>
    </row>
    <row r="8" spans="1:1" x14ac:dyDescent="0.25">
      <c r="A8" s="34" t="s">
        <v>71</v>
      </c>
    </row>
    <row r="9" spans="1:1" x14ac:dyDescent="0.25">
      <c r="A9" s="34" t="s">
        <v>71</v>
      </c>
    </row>
    <row r="10" spans="1:1" x14ac:dyDescent="0.25">
      <c r="A10" s="34" t="s">
        <v>71</v>
      </c>
    </row>
    <row r="11" spans="1:1" x14ac:dyDescent="0.25">
      <c r="A11" s="34" t="s">
        <v>71</v>
      </c>
    </row>
    <row r="12" spans="1:1" x14ac:dyDescent="0.25">
      <c r="A12" s="34" t="s">
        <v>71</v>
      </c>
    </row>
    <row r="13" spans="1:1" x14ac:dyDescent="0.25">
      <c r="A13" s="34" t="s">
        <v>72</v>
      </c>
    </row>
    <row r="14" spans="1:1" x14ac:dyDescent="0.25">
      <c r="A14" s="34" t="s">
        <v>72</v>
      </c>
    </row>
    <row r="15" spans="1:1" x14ac:dyDescent="0.25">
      <c r="A15" s="34" t="s">
        <v>72</v>
      </c>
    </row>
    <row r="16" spans="1:1" x14ac:dyDescent="0.25">
      <c r="A16" s="34" t="s">
        <v>72</v>
      </c>
    </row>
    <row r="17" spans="1:1" x14ac:dyDescent="0.25">
      <c r="A17" s="34" t="s">
        <v>72</v>
      </c>
    </row>
    <row r="18" spans="1:1" x14ac:dyDescent="0.25">
      <c r="A18" s="34" t="s">
        <v>72</v>
      </c>
    </row>
    <row r="19" spans="1:1" x14ac:dyDescent="0.25">
      <c r="A19" s="34" t="s">
        <v>73</v>
      </c>
    </row>
    <row r="20" spans="1:1" x14ac:dyDescent="0.25">
      <c r="A20" s="34" t="s">
        <v>73</v>
      </c>
    </row>
    <row r="21" spans="1:1" x14ac:dyDescent="0.25">
      <c r="A21" s="34" t="s">
        <v>73</v>
      </c>
    </row>
    <row r="22" spans="1:1" x14ac:dyDescent="0.25">
      <c r="A22" s="34" t="s">
        <v>73</v>
      </c>
    </row>
    <row r="23" spans="1:1" x14ac:dyDescent="0.25">
      <c r="A23" s="34" t="s">
        <v>73</v>
      </c>
    </row>
    <row r="24" spans="1:1" x14ac:dyDescent="0.25">
      <c r="A24" s="34" t="s">
        <v>74</v>
      </c>
    </row>
    <row r="25" spans="1:1" x14ac:dyDescent="0.25">
      <c r="A25" s="34" t="s">
        <v>74</v>
      </c>
    </row>
    <row r="26" spans="1:1" x14ac:dyDescent="0.25">
      <c r="A26" s="34" t="s">
        <v>74</v>
      </c>
    </row>
    <row r="27" spans="1:1" x14ac:dyDescent="0.25">
      <c r="A27" s="34" t="s">
        <v>74</v>
      </c>
    </row>
    <row r="28" spans="1:1" x14ac:dyDescent="0.25">
      <c r="A28" s="34" t="s">
        <v>75</v>
      </c>
    </row>
    <row r="29" spans="1:1" x14ac:dyDescent="0.25">
      <c r="A29" s="34" t="s">
        <v>75</v>
      </c>
    </row>
    <row r="30" spans="1:1" x14ac:dyDescent="0.25">
      <c r="A30" s="34" t="s">
        <v>75</v>
      </c>
    </row>
    <row r="31" spans="1:1" x14ac:dyDescent="0.25">
      <c r="A31" s="34" t="s">
        <v>76</v>
      </c>
    </row>
    <row r="32" spans="1:1" x14ac:dyDescent="0.25">
      <c r="A32" s="34" t="s">
        <v>76</v>
      </c>
    </row>
    <row r="33" spans="1:1" x14ac:dyDescent="0.25">
      <c r="A33" s="34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2"/>
  <sheetViews>
    <sheetView topLeftCell="A16" workbookViewId="0">
      <selection activeCell="K23" sqref="K23"/>
    </sheetView>
  </sheetViews>
  <sheetFormatPr defaultRowHeight="17.25" x14ac:dyDescent="0.3"/>
  <cols>
    <col min="1" max="1" width="9.140625" style="9"/>
    <col min="2" max="2" width="14" style="9" customWidth="1"/>
    <col min="3" max="3" width="13.28515625" style="9" customWidth="1"/>
    <col min="4" max="4" width="13.42578125" style="9" customWidth="1"/>
    <col min="5" max="5" width="13.85546875" style="9" customWidth="1"/>
    <col min="6" max="6" width="13.7109375" style="9" customWidth="1"/>
    <col min="7" max="7" width="12.85546875" style="9" customWidth="1"/>
    <col min="8" max="8" width="14" style="9" customWidth="1"/>
    <col min="9" max="9" width="12" style="9" customWidth="1"/>
    <col min="10" max="10" width="12.85546875" style="9" customWidth="1"/>
    <col min="11" max="11" width="14.140625" style="9" customWidth="1"/>
    <col min="12" max="16384" width="9.140625" style="9"/>
  </cols>
  <sheetData>
    <row r="1" spans="1:12" x14ac:dyDescent="0.3">
      <c r="C1" s="54" t="s">
        <v>29</v>
      </c>
      <c r="D1" s="54"/>
      <c r="E1" s="54"/>
      <c r="I1" s="54" t="s">
        <v>28</v>
      </c>
      <c r="J1" s="54"/>
      <c r="K1" s="54"/>
    </row>
    <row r="2" spans="1:12" x14ac:dyDescent="0.3">
      <c r="B2" s="10" t="s">
        <v>79</v>
      </c>
      <c r="C2" s="10" t="s">
        <v>80</v>
      </c>
      <c r="D2" s="10" t="s">
        <v>81</v>
      </c>
      <c r="E2" s="10" t="s">
        <v>82</v>
      </c>
      <c r="F2" s="11" t="s">
        <v>83</v>
      </c>
      <c r="H2" s="10" t="s">
        <v>79</v>
      </c>
      <c r="I2" s="10" t="s">
        <v>80</v>
      </c>
      <c r="J2" s="10" t="s">
        <v>81</v>
      </c>
      <c r="K2" s="10" t="s">
        <v>82</v>
      </c>
      <c r="L2" s="12"/>
    </row>
    <row r="3" spans="1:12" x14ac:dyDescent="0.3">
      <c r="B3" s="10" t="s">
        <v>9</v>
      </c>
      <c r="C3" s="10">
        <v>6</v>
      </c>
      <c r="D3" s="10">
        <v>35</v>
      </c>
      <c r="E3" s="10">
        <v>14</v>
      </c>
      <c r="F3" s="11">
        <f>SUM(C3:E3)</f>
        <v>55</v>
      </c>
      <c r="H3" s="10" t="s">
        <v>9</v>
      </c>
      <c r="I3" s="10">
        <f>C5*F3/F5</f>
        <v>6.05</v>
      </c>
      <c r="J3" s="10">
        <f>D5*F3/100</f>
        <v>37.950000000000003</v>
      </c>
      <c r="K3" s="10">
        <f>E5*F3/100</f>
        <v>11</v>
      </c>
      <c r="L3" s="12"/>
    </row>
    <row r="4" spans="1:12" x14ac:dyDescent="0.3">
      <c r="B4" s="10" t="s">
        <v>84</v>
      </c>
      <c r="C4" s="10">
        <v>5</v>
      </c>
      <c r="D4" s="10">
        <v>34</v>
      </c>
      <c r="E4" s="10">
        <v>6</v>
      </c>
      <c r="F4" s="11">
        <f>SUM(C4:E4)</f>
        <v>45</v>
      </c>
      <c r="H4" s="10" t="s">
        <v>84</v>
      </c>
      <c r="I4" s="10">
        <f>C5*F4/F5</f>
        <v>4.95</v>
      </c>
      <c r="J4" s="10">
        <f>D5*F4/100</f>
        <v>31.05</v>
      </c>
      <c r="K4" s="10">
        <f>E5*F4/100</f>
        <v>9</v>
      </c>
      <c r="L4" s="12"/>
    </row>
    <row r="5" spans="1:12" x14ac:dyDescent="0.3">
      <c r="B5" s="11" t="s">
        <v>83</v>
      </c>
      <c r="C5" s="11">
        <f>C3+C4</f>
        <v>11</v>
      </c>
      <c r="D5" s="11">
        <f>D3+D4</f>
        <v>69</v>
      </c>
      <c r="E5" s="11">
        <f>E3+E4</f>
        <v>20</v>
      </c>
      <c r="F5" s="36">
        <f>F3+F4</f>
        <v>100</v>
      </c>
      <c r="H5" s="13" t="s">
        <v>19</v>
      </c>
      <c r="I5" s="14"/>
      <c r="J5" s="14"/>
      <c r="K5" s="14"/>
      <c r="L5" s="14"/>
    </row>
    <row r="8" spans="1:12" x14ac:dyDescent="0.3">
      <c r="A8" s="9" t="s">
        <v>18</v>
      </c>
      <c r="E8" s="9" t="s">
        <v>30</v>
      </c>
    </row>
    <row r="9" spans="1:12" x14ac:dyDescent="0.3">
      <c r="E9" s="9" t="s">
        <v>31</v>
      </c>
    </row>
    <row r="17" spans="1:8" ht="18" thickBot="1" x14ac:dyDescent="0.35"/>
    <row r="18" spans="1:8" ht="34.5" x14ac:dyDescent="0.3">
      <c r="B18" s="15" t="s">
        <v>10</v>
      </c>
      <c r="C18" s="16" t="s">
        <v>11</v>
      </c>
      <c r="D18" s="16" t="s">
        <v>17</v>
      </c>
      <c r="E18" s="16" t="s">
        <v>32</v>
      </c>
      <c r="F18" s="16" t="s">
        <v>33</v>
      </c>
    </row>
    <row r="19" spans="1:8" x14ac:dyDescent="0.3">
      <c r="A19" s="10" t="s">
        <v>20</v>
      </c>
      <c r="B19" s="10">
        <v>6</v>
      </c>
      <c r="C19" s="10">
        <f>I3</f>
        <v>6.05</v>
      </c>
      <c r="D19" s="10">
        <f>ABS(B19-C19)</f>
        <v>4.9999999999999822E-2</v>
      </c>
      <c r="E19" s="10">
        <f>D19*D19</f>
        <v>2.4999999999999823E-3</v>
      </c>
      <c r="F19" s="10">
        <f>E19/C19</f>
        <v>4.1322314049586483E-4</v>
      </c>
    </row>
    <row r="20" spans="1:8" x14ac:dyDescent="0.3">
      <c r="A20" s="10" t="s">
        <v>21</v>
      </c>
      <c r="B20" s="10">
        <v>35</v>
      </c>
      <c r="C20" s="10">
        <f>J3</f>
        <v>37.950000000000003</v>
      </c>
      <c r="D20" s="10">
        <f t="shared" ref="D20:D24" si="0">ABS(B20-C20)</f>
        <v>2.9500000000000028</v>
      </c>
      <c r="E20" s="10">
        <f t="shared" ref="E20:E24" si="1">D20*D20</f>
        <v>8.7025000000000166</v>
      </c>
      <c r="F20" s="10">
        <f t="shared" ref="F20:F24" si="2">E20/C20</f>
        <v>0.22931488801054059</v>
      </c>
    </row>
    <row r="21" spans="1:8" x14ac:dyDescent="0.3">
      <c r="A21" s="10" t="s">
        <v>22</v>
      </c>
      <c r="B21" s="10">
        <v>14</v>
      </c>
      <c r="C21" s="10">
        <f>K3</f>
        <v>11</v>
      </c>
      <c r="D21" s="10">
        <f t="shared" si="0"/>
        <v>3</v>
      </c>
      <c r="E21" s="10">
        <f t="shared" si="1"/>
        <v>9</v>
      </c>
      <c r="F21" s="10">
        <f t="shared" si="2"/>
        <v>0.81818181818181823</v>
      </c>
    </row>
    <row r="22" spans="1:8" x14ac:dyDescent="0.3">
      <c r="A22" s="10" t="s">
        <v>12</v>
      </c>
      <c r="B22" s="10">
        <v>5</v>
      </c>
      <c r="C22" s="10">
        <f>I4</f>
        <v>4.95</v>
      </c>
      <c r="D22" s="10">
        <f t="shared" si="0"/>
        <v>4.9999999999999822E-2</v>
      </c>
      <c r="E22" s="10">
        <f t="shared" si="1"/>
        <v>2.4999999999999823E-3</v>
      </c>
      <c r="F22" s="10">
        <f t="shared" si="2"/>
        <v>5.0505050505050147E-4</v>
      </c>
    </row>
    <row r="23" spans="1:8" x14ac:dyDescent="0.3">
      <c r="A23" s="10" t="s">
        <v>13</v>
      </c>
      <c r="B23" s="10">
        <v>34</v>
      </c>
      <c r="C23" s="10">
        <f>J4</f>
        <v>31.05</v>
      </c>
      <c r="D23" s="10">
        <f t="shared" si="0"/>
        <v>2.9499999999999993</v>
      </c>
      <c r="E23" s="10">
        <f t="shared" si="1"/>
        <v>8.7024999999999952</v>
      </c>
      <c r="F23" s="10">
        <f t="shared" si="2"/>
        <v>0.28027375201288229</v>
      </c>
    </row>
    <row r="24" spans="1:8" x14ac:dyDescent="0.3">
      <c r="A24" s="10" t="s">
        <v>14</v>
      </c>
      <c r="B24" s="10">
        <v>6</v>
      </c>
      <c r="C24" s="10">
        <f>K4</f>
        <v>9</v>
      </c>
      <c r="D24" s="10">
        <f t="shared" si="0"/>
        <v>3</v>
      </c>
      <c r="E24" s="10">
        <f t="shared" si="1"/>
        <v>9</v>
      </c>
      <c r="F24" s="10">
        <f t="shared" si="2"/>
        <v>1</v>
      </c>
    </row>
    <row r="25" spans="1:8" x14ac:dyDescent="0.3">
      <c r="E25" s="37" t="s">
        <v>26</v>
      </c>
      <c r="F25" s="36">
        <f>SUM(F19:F24)</f>
        <v>2.3286887318507876</v>
      </c>
    </row>
    <row r="26" spans="1:8" x14ac:dyDescent="0.3">
      <c r="E26" s="37" t="s">
        <v>85</v>
      </c>
      <c r="F26" s="36">
        <f>(2-1)*(3-1)</f>
        <v>2</v>
      </c>
    </row>
    <row r="28" spans="1:8" ht="24" customHeight="1" x14ac:dyDescent="0.3">
      <c r="B28" s="55" t="s">
        <v>15</v>
      </c>
      <c r="C28" s="55"/>
      <c r="D28" s="55"/>
      <c r="E28" s="55"/>
      <c r="F28" s="55"/>
      <c r="G28" s="55"/>
      <c r="H28" s="55"/>
    </row>
    <row r="29" spans="1:8" ht="18" thickBot="1" x14ac:dyDescent="0.35">
      <c r="B29" s="21"/>
    </row>
    <row r="30" spans="1:8" ht="18" thickBot="1" x14ac:dyDescent="0.35">
      <c r="B30" s="17" t="s">
        <v>16</v>
      </c>
      <c r="C30" s="17">
        <v>0.5</v>
      </c>
      <c r="D30" s="17">
        <v>0.1</v>
      </c>
      <c r="E30" s="18">
        <v>0.05</v>
      </c>
      <c r="F30" s="17">
        <v>0.02</v>
      </c>
      <c r="G30" s="17">
        <v>0.01</v>
      </c>
      <c r="H30" s="17">
        <v>1E-3</v>
      </c>
    </row>
    <row r="31" spans="1:8" ht="18" thickBot="1" x14ac:dyDescent="0.35">
      <c r="B31" s="17">
        <v>1</v>
      </c>
      <c r="C31" s="19">
        <v>0.45500000000000002</v>
      </c>
      <c r="D31" s="19">
        <v>2.706</v>
      </c>
      <c r="E31" s="20">
        <v>3.8410000000000002</v>
      </c>
      <c r="F31" s="20">
        <v>5.4119999999999999</v>
      </c>
      <c r="G31" s="20">
        <v>6.6349999999999998</v>
      </c>
      <c r="H31" s="19">
        <v>10.827</v>
      </c>
    </row>
    <row r="32" spans="1:8" ht="18" thickBot="1" x14ac:dyDescent="0.35">
      <c r="B32" s="17">
        <v>2</v>
      </c>
      <c r="C32" s="38">
        <v>1.3859999999999999</v>
      </c>
      <c r="D32" s="38">
        <v>4.6050000000000004</v>
      </c>
      <c r="E32" s="20">
        <v>5.9909999999999997</v>
      </c>
      <c r="F32" s="19">
        <v>7.8239999999999998</v>
      </c>
      <c r="G32" s="19">
        <v>9.2100000000000009</v>
      </c>
      <c r="H32" s="19">
        <v>13.815</v>
      </c>
    </row>
    <row r="33" spans="1:8" ht="18" thickBot="1" x14ac:dyDescent="0.35">
      <c r="B33" s="17">
        <v>3</v>
      </c>
      <c r="C33" s="19">
        <v>2.3660000000000001</v>
      </c>
      <c r="D33" s="19">
        <v>6.2510000000000003</v>
      </c>
      <c r="E33" s="19">
        <v>7.8150000000000004</v>
      </c>
      <c r="F33" s="19">
        <v>9.8369999999999997</v>
      </c>
      <c r="G33" s="19">
        <v>11.345000000000001</v>
      </c>
      <c r="H33" s="19">
        <v>16.268000000000001</v>
      </c>
    </row>
    <row r="34" spans="1:8" ht="18" thickBot="1" x14ac:dyDescent="0.35">
      <c r="B34" s="17">
        <v>4</v>
      </c>
      <c r="C34" s="19">
        <v>3.3570000000000002</v>
      </c>
      <c r="D34" s="19">
        <v>7.7789999999999999</v>
      </c>
      <c r="E34" s="19">
        <v>9.4879999999999995</v>
      </c>
      <c r="F34" s="19">
        <v>11.667999999999999</v>
      </c>
      <c r="G34" s="19">
        <v>13.276999999999999</v>
      </c>
      <c r="H34" s="19">
        <v>18.465</v>
      </c>
    </row>
    <row r="35" spans="1:8" ht="18" thickBot="1" x14ac:dyDescent="0.35">
      <c r="B35" s="17">
        <v>5</v>
      </c>
      <c r="C35" s="19">
        <v>4.351</v>
      </c>
      <c r="D35" s="19">
        <v>9.2360000000000007</v>
      </c>
      <c r="E35" s="19">
        <v>11.07</v>
      </c>
      <c r="F35" s="19">
        <v>13.388</v>
      </c>
      <c r="G35" s="19">
        <v>15.086</v>
      </c>
      <c r="H35" s="19">
        <v>20.516999999999999</v>
      </c>
    </row>
    <row r="37" spans="1:8" x14ac:dyDescent="0.3">
      <c r="B37" s="9" t="s">
        <v>27</v>
      </c>
    </row>
    <row r="38" spans="1:8" x14ac:dyDescent="0.3">
      <c r="B38" s="22" t="s">
        <v>23</v>
      </c>
      <c r="D38" s="9">
        <f>CHIDIST(F25,2)</f>
        <v>0.31212723621409116</v>
      </c>
    </row>
    <row r="39" spans="1:8" x14ac:dyDescent="0.3">
      <c r="B39" s="9" t="s">
        <v>34</v>
      </c>
    </row>
    <row r="41" spans="1:8" x14ac:dyDescent="0.3">
      <c r="A41" s="9" t="s">
        <v>24</v>
      </c>
    </row>
    <row r="42" spans="1:8" x14ac:dyDescent="0.3">
      <c r="A42" s="9" t="s">
        <v>25</v>
      </c>
    </row>
  </sheetData>
  <mergeCells count="3">
    <mergeCell ref="C1:E1"/>
    <mergeCell ref="I1:K1"/>
    <mergeCell ref="B28:H28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1"/>
  <sheetViews>
    <sheetView workbookViewId="0">
      <selection activeCell="E34" sqref="E34"/>
    </sheetView>
  </sheetViews>
  <sheetFormatPr defaultRowHeight="15" x14ac:dyDescent="0.25"/>
  <cols>
    <col min="1" max="1" width="17.42578125" customWidth="1"/>
    <col min="2" max="2" width="15" customWidth="1"/>
    <col min="3" max="3" width="18.140625" customWidth="1"/>
    <col min="4" max="4" width="20.5703125" customWidth="1"/>
    <col min="5" max="5" width="27.140625" customWidth="1"/>
    <col min="6" max="6" width="26.140625" customWidth="1"/>
    <col min="7" max="7" width="15.42578125" customWidth="1"/>
    <col min="8" max="8" width="18.28515625" customWidth="1"/>
  </cols>
  <sheetData>
    <row r="1" spans="1:10" ht="17.25" x14ac:dyDescent="0.3">
      <c r="A1" s="39"/>
      <c r="B1" s="56" t="s">
        <v>90</v>
      </c>
      <c r="C1" s="56"/>
    </row>
    <row r="2" spans="1:10" ht="29.25" customHeight="1" x14ac:dyDescent="0.3">
      <c r="A2" s="40" t="s">
        <v>91</v>
      </c>
      <c r="B2" s="41" t="s">
        <v>92</v>
      </c>
      <c r="C2" s="41" t="s">
        <v>93</v>
      </c>
      <c r="D2" s="46" t="s">
        <v>96</v>
      </c>
      <c r="F2" s="53" t="s">
        <v>105</v>
      </c>
    </row>
    <row r="3" spans="1:10" ht="18.75" customHeight="1" x14ac:dyDescent="0.3">
      <c r="A3" s="42" t="s">
        <v>94</v>
      </c>
      <c r="B3" s="43">
        <v>26</v>
      </c>
      <c r="C3" s="43">
        <v>29</v>
      </c>
      <c r="D3" s="46">
        <f>B3+C3</f>
        <v>55</v>
      </c>
      <c r="F3" s="9" t="s">
        <v>103</v>
      </c>
      <c r="G3" s="9"/>
      <c r="H3" s="9"/>
      <c r="I3" s="9"/>
      <c r="J3" s="9"/>
    </row>
    <row r="4" spans="1:10" ht="17.25" x14ac:dyDescent="0.3">
      <c r="A4" s="47" t="s">
        <v>95</v>
      </c>
      <c r="B4" s="48">
        <v>35</v>
      </c>
      <c r="C4" s="48">
        <v>15</v>
      </c>
      <c r="D4" s="46">
        <f>B4+C4</f>
        <v>50</v>
      </c>
      <c r="F4" s="9" t="s">
        <v>104</v>
      </c>
      <c r="G4" s="9"/>
      <c r="H4" s="9"/>
      <c r="I4" s="9"/>
      <c r="J4" s="9"/>
    </row>
    <row r="5" spans="1:10" x14ac:dyDescent="0.25">
      <c r="A5" s="49" t="s">
        <v>96</v>
      </c>
      <c r="B5" s="46">
        <f>B3+B4</f>
        <v>61</v>
      </c>
      <c r="C5" s="46">
        <f>C3+C4</f>
        <v>44</v>
      </c>
      <c r="D5" s="46">
        <f>D3+D4</f>
        <v>105</v>
      </c>
    </row>
    <row r="6" spans="1:10" x14ac:dyDescent="0.25">
      <c r="A6" s="50"/>
    </row>
    <row r="7" spans="1:10" ht="17.25" x14ac:dyDescent="0.3">
      <c r="A7" s="51"/>
      <c r="B7" s="57" t="s">
        <v>97</v>
      </c>
      <c r="C7" s="57"/>
    </row>
    <row r="8" spans="1:10" ht="17.25" x14ac:dyDescent="0.3">
      <c r="A8" s="40" t="s">
        <v>91</v>
      </c>
      <c r="B8" s="41" t="s">
        <v>92</v>
      </c>
      <c r="C8" s="41" t="s">
        <v>93</v>
      </c>
    </row>
    <row r="9" spans="1:10" ht="17.25" x14ac:dyDescent="0.25">
      <c r="A9" s="42" t="s">
        <v>94</v>
      </c>
      <c r="B9" s="43">
        <f>B5*D3/D5</f>
        <v>31.952380952380953</v>
      </c>
      <c r="C9" s="43">
        <f>C5*D3/D5</f>
        <v>23.047619047619047</v>
      </c>
    </row>
    <row r="10" spans="1:10" ht="17.25" x14ac:dyDescent="0.25">
      <c r="A10" s="44" t="s">
        <v>95</v>
      </c>
      <c r="B10" s="45">
        <f>B5*D4/D5</f>
        <v>29.047619047619047</v>
      </c>
      <c r="C10" s="45">
        <f>C5*D4/D5</f>
        <v>20.952380952380953</v>
      </c>
    </row>
    <row r="12" spans="1:10" ht="15.75" thickBot="1" x14ac:dyDescent="0.3"/>
    <row r="13" spans="1:10" ht="17.25" x14ac:dyDescent="0.3">
      <c r="A13" s="9"/>
      <c r="B13" s="15" t="s">
        <v>10</v>
      </c>
      <c r="C13" s="16" t="s">
        <v>11</v>
      </c>
      <c r="D13" s="16" t="s">
        <v>17</v>
      </c>
      <c r="E13" s="16" t="s">
        <v>32</v>
      </c>
      <c r="F13" s="16" t="s">
        <v>33</v>
      </c>
    </row>
    <row r="14" spans="1:10" ht="17.25" x14ac:dyDescent="0.3">
      <c r="A14" s="10" t="s">
        <v>98</v>
      </c>
      <c r="B14" s="10">
        <f>B3</f>
        <v>26</v>
      </c>
      <c r="C14" s="10">
        <f>B9</f>
        <v>31.952380952380953</v>
      </c>
      <c r="D14" s="10">
        <f>ABS(B14-C14)</f>
        <v>5.9523809523809526</v>
      </c>
      <c r="E14" s="10">
        <f>D14*D14</f>
        <v>35.430839002267575</v>
      </c>
      <c r="F14" s="10">
        <f>E14/C14</f>
        <v>1.1088638137818465</v>
      </c>
    </row>
    <row r="15" spans="1:10" ht="17.25" x14ac:dyDescent="0.3">
      <c r="A15" s="10" t="s">
        <v>99</v>
      </c>
      <c r="B15" s="10">
        <f>C3</f>
        <v>29</v>
      </c>
      <c r="C15" s="10">
        <f>C9</f>
        <v>23.047619047619047</v>
      </c>
      <c r="D15" s="10">
        <f t="shared" ref="D15:D17" si="0">ABS(B15-C15)</f>
        <v>5.9523809523809526</v>
      </c>
      <c r="E15" s="10">
        <f t="shared" ref="E15:E17" si="1">D15*D15</f>
        <v>35.430839002267575</v>
      </c>
      <c r="F15" s="10">
        <f t="shared" ref="F15:F17" si="2">E15/C15</f>
        <v>1.5372884691066511</v>
      </c>
    </row>
    <row r="16" spans="1:10" ht="17.25" x14ac:dyDescent="0.3">
      <c r="A16" s="10" t="s">
        <v>100</v>
      </c>
      <c r="B16" s="10">
        <f>B4</f>
        <v>35</v>
      </c>
      <c r="C16" s="10">
        <f>B10</f>
        <v>29.047619047619047</v>
      </c>
      <c r="D16" s="10">
        <f t="shared" si="0"/>
        <v>5.9523809523809526</v>
      </c>
      <c r="E16" s="10">
        <f t="shared" si="1"/>
        <v>35.430839002267575</v>
      </c>
      <c r="F16" s="10">
        <f t="shared" si="2"/>
        <v>1.2197501951600314</v>
      </c>
    </row>
    <row r="17" spans="1:8" ht="17.25" x14ac:dyDescent="0.3">
      <c r="A17" s="10" t="s">
        <v>101</v>
      </c>
      <c r="B17" s="10">
        <f>C4</f>
        <v>15</v>
      </c>
      <c r="C17" s="10">
        <f>C10</f>
        <v>20.952380952380953</v>
      </c>
      <c r="D17" s="10">
        <f t="shared" si="0"/>
        <v>5.9523809523809526</v>
      </c>
      <c r="E17" s="10">
        <f t="shared" si="1"/>
        <v>35.430839002267575</v>
      </c>
      <c r="F17" s="10">
        <f t="shared" si="2"/>
        <v>1.6910173160173161</v>
      </c>
    </row>
    <row r="18" spans="1:8" ht="17.25" x14ac:dyDescent="0.3">
      <c r="A18" s="9"/>
      <c r="B18" s="9"/>
      <c r="C18" s="9"/>
      <c r="D18" s="9"/>
      <c r="E18" s="37" t="s">
        <v>26</v>
      </c>
      <c r="F18" s="36">
        <f>SUM(F14:F17)</f>
        <v>5.5569197940658448</v>
      </c>
    </row>
    <row r="19" spans="1:8" ht="17.25" x14ac:dyDescent="0.3">
      <c r="A19" s="9"/>
      <c r="B19" s="9"/>
      <c r="C19" s="9"/>
      <c r="D19" s="9"/>
      <c r="E19" s="37" t="s">
        <v>85</v>
      </c>
      <c r="F19" s="36">
        <v>1</v>
      </c>
    </row>
    <row r="21" spans="1:8" ht="17.25" x14ac:dyDescent="0.25">
      <c r="B21" s="55" t="s">
        <v>15</v>
      </c>
      <c r="C21" s="55"/>
      <c r="D21" s="55"/>
      <c r="E21" s="55"/>
      <c r="F21" s="55"/>
      <c r="G21" s="55"/>
      <c r="H21" s="55"/>
    </row>
    <row r="22" spans="1:8" ht="18" thickBot="1" x14ac:dyDescent="0.35">
      <c r="B22" s="21"/>
      <c r="C22" s="9"/>
      <c r="D22" s="9"/>
      <c r="E22" s="9"/>
      <c r="F22" s="9"/>
      <c r="G22" s="9"/>
      <c r="H22" s="9"/>
    </row>
    <row r="23" spans="1:8" ht="18" thickBot="1" x14ac:dyDescent="0.3">
      <c r="B23" s="17" t="s">
        <v>16</v>
      </c>
      <c r="C23" s="17">
        <v>0.5</v>
      </c>
      <c r="D23" s="17">
        <v>0.1</v>
      </c>
      <c r="E23" s="18">
        <v>0.05</v>
      </c>
      <c r="F23" s="17">
        <v>0.02</v>
      </c>
      <c r="G23" s="17">
        <v>0.01</v>
      </c>
      <c r="H23" s="17">
        <v>1E-3</v>
      </c>
    </row>
    <row r="24" spans="1:8" ht="18" thickBot="1" x14ac:dyDescent="0.3">
      <c r="B24" s="17">
        <v>1</v>
      </c>
      <c r="C24" s="19">
        <v>0.45500000000000002</v>
      </c>
      <c r="D24" s="19">
        <v>2.706</v>
      </c>
      <c r="E24" s="20">
        <v>3.8410000000000002</v>
      </c>
      <c r="F24" s="52">
        <v>5.4119999999999999</v>
      </c>
      <c r="G24" s="52">
        <v>6.6349999999999998</v>
      </c>
      <c r="H24" s="19">
        <v>10.827</v>
      </c>
    </row>
    <row r="25" spans="1:8" ht="18" thickBot="1" x14ac:dyDescent="0.3">
      <c r="B25" s="17">
        <v>2</v>
      </c>
      <c r="C25" s="19">
        <v>1.3859999999999999</v>
      </c>
      <c r="D25" s="19">
        <v>4.6050000000000004</v>
      </c>
      <c r="E25" s="20">
        <v>5.9909999999999997</v>
      </c>
      <c r="F25" s="19">
        <v>7.8239999999999998</v>
      </c>
      <c r="G25" s="19">
        <v>9.2100000000000009</v>
      </c>
      <c r="H25" s="19">
        <v>13.815</v>
      </c>
    </row>
    <row r="26" spans="1:8" ht="18" thickBot="1" x14ac:dyDescent="0.3">
      <c r="B26" s="17">
        <v>3</v>
      </c>
      <c r="C26" s="19">
        <v>2.3660000000000001</v>
      </c>
      <c r="D26" s="19">
        <v>6.2510000000000003</v>
      </c>
      <c r="E26" s="19">
        <v>7.8150000000000004</v>
      </c>
      <c r="F26" s="19">
        <v>9.8369999999999997</v>
      </c>
      <c r="G26" s="19">
        <v>11.345000000000001</v>
      </c>
      <c r="H26" s="19">
        <v>16.268000000000001</v>
      </c>
    </row>
    <row r="27" spans="1:8" ht="18" thickBot="1" x14ac:dyDescent="0.3">
      <c r="B27" s="17">
        <v>4</v>
      </c>
      <c r="C27" s="19">
        <v>3.3570000000000002</v>
      </c>
      <c r="D27" s="19">
        <v>7.7789999999999999</v>
      </c>
      <c r="E27" s="19">
        <v>9.4879999999999995</v>
      </c>
      <c r="F27" s="19">
        <v>11.667999999999999</v>
      </c>
      <c r="G27" s="19">
        <v>13.276999999999999</v>
      </c>
      <c r="H27" s="19">
        <v>18.465</v>
      </c>
    </row>
    <row r="28" spans="1:8" ht="18" thickBot="1" x14ac:dyDescent="0.3">
      <c r="B28" s="17">
        <v>5</v>
      </c>
      <c r="C28" s="19">
        <v>4.351</v>
      </c>
      <c r="D28" s="19">
        <v>9.2360000000000007</v>
      </c>
      <c r="E28" s="19">
        <v>11.07</v>
      </c>
      <c r="F28" s="19">
        <v>13.388</v>
      </c>
      <c r="G28" s="19">
        <v>15.086</v>
      </c>
      <c r="H28" s="19">
        <v>20.516999999999999</v>
      </c>
    </row>
    <row r="30" spans="1:8" ht="17.25" x14ac:dyDescent="0.3">
      <c r="B30" s="22" t="s">
        <v>23</v>
      </c>
      <c r="C30" s="9"/>
      <c r="D30" s="9">
        <f>CHIDIST(F18,1)</f>
        <v>1.840777425154078E-2</v>
      </c>
    </row>
    <row r="31" spans="1:8" x14ac:dyDescent="0.25">
      <c r="B31" t="s">
        <v>102</v>
      </c>
    </row>
  </sheetData>
  <mergeCells count="3">
    <mergeCell ref="B1:C1"/>
    <mergeCell ref="B7:C7"/>
    <mergeCell ref="B21:H2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1" sqref="E1"/>
    </sheetView>
  </sheetViews>
  <sheetFormatPr defaultRowHeight="15" x14ac:dyDescent="0.25"/>
  <sheetData>
    <row r="1" spans="1:3" x14ac:dyDescent="0.25">
      <c r="A1" s="23" t="s">
        <v>35</v>
      </c>
      <c r="B1" s="23" t="s">
        <v>36</v>
      </c>
      <c r="C1" s="23" t="s">
        <v>37</v>
      </c>
    </row>
    <row r="2" spans="1:3" x14ac:dyDescent="0.25">
      <c r="A2" s="24">
        <v>3</v>
      </c>
      <c r="B2" s="24">
        <v>4</v>
      </c>
      <c r="C2" s="24">
        <v>9</v>
      </c>
    </row>
    <row r="3" spans="1:3" x14ac:dyDescent="0.25">
      <c r="A3" s="24">
        <v>1</v>
      </c>
      <c r="B3" s="24">
        <v>3</v>
      </c>
      <c r="C3" s="24">
        <v>7</v>
      </c>
    </row>
    <row r="4" spans="1:3" x14ac:dyDescent="0.25">
      <c r="A4" s="24">
        <v>3</v>
      </c>
      <c r="B4" s="24">
        <v>5</v>
      </c>
      <c r="C4" s="24">
        <v>8</v>
      </c>
    </row>
    <row r="5" spans="1:3" x14ac:dyDescent="0.25">
      <c r="A5" s="24">
        <v>2</v>
      </c>
      <c r="B5" s="24">
        <v>5</v>
      </c>
      <c r="C5" s="24">
        <v>11</v>
      </c>
    </row>
    <row r="6" spans="1:3" x14ac:dyDescent="0.25">
      <c r="A6" s="24">
        <v>4</v>
      </c>
      <c r="B6" s="24">
        <v>4</v>
      </c>
      <c r="C6" s="24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34"/>
  <sheetViews>
    <sheetView workbookViewId="0">
      <selection activeCell="Q28" sqref="Q28"/>
    </sheetView>
  </sheetViews>
  <sheetFormatPr defaultRowHeight="15" x14ac:dyDescent="0.25"/>
  <cols>
    <col min="1" max="1" width="10.85546875" customWidth="1"/>
    <col min="2" max="2" width="17.42578125" customWidth="1"/>
    <col min="3" max="3" width="15.42578125" customWidth="1"/>
    <col min="4" max="4" width="18.42578125" customWidth="1"/>
    <col min="5" max="5" width="12" bestFit="1" customWidth="1"/>
  </cols>
  <sheetData>
    <row r="2" spans="1:7" ht="15.75" x14ac:dyDescent="0.25">
      <c r="B2" s="23" t="s">
        <v>64</v>
      </c>
      <c r="C2" s="23" t="s">
        <v>65</v>
      </c>
      <c r="D2" s="23" t="s">
        <v>66</v>
      </c>
      <c r="G2" s="29" t="s">
        <v>86</v>
      </c>
    </row>
    <row r="3" spans="1:7" x14ac:dyDescent="0.25">
      <c r="A3" s="25">
        <v>0</v>
      </c>
      <c r="B3" s="24">
        <v>3</v>
      </c>
      <c r="C3" s="24">
        <v>4</v>
      </c>
      <c r="D3" s="24">
        <v>9</v>
      </c>
    </row>
    <row r="4" spans="1:7" x14ac:dyDescent="0.25">
      <c r="A4" s="25">
        <v>1</v>
      </c>
      <c r="B4" s="24">
        <v>1</v>
      </c>
      <c r="C4" s="24">
        <v>3</v>
      </c>
      <c r="D4" s="24">
        <v>7</v>
      </c>
    </row>
    <row r="5" spans="1:7" x14ac:dyDescent="0.25">
      <c r="A5" s="25">
        <v>2</v>
      </c>
      <c r="B5" s="24">
        <v>3</v>
      </c>
      <c r="C5" s="24">
        <v>5</v>
      </c>
      <c r="D5" s="24">
        <v>8</v>
      </c>
    </row>
    <row r="6" spans="1:7" x14ac:dyDescent="0.25">
      <c r="A6" s="25">
        <v>3</v>
      </c>
      <c r="B6" s="24">
        <v>2</v>
      </c>
      <c r="C6" s="24">
        <v>5</v>
      </c>
      <c r="D6" s="24">
        <v>11</v>
      </c>
    </row>
    <row r="7" spans="1:7" x14ac:dyDescent="0.25">
      <c r="A7" s="25">
        <v>4</v>
      </c>
      <c r="B7" s="24">
        <v>4</v>
      </c>
      <c r="C7" s="24">
        <v>4</v>
      </c>
      <c r="D7" s="24">
        <v>9</v>
      </c>
    </row>
    <row r="8" spans="1:7" x14ac:dyDescent="0.25">
      <c r="A8" t="s">
        <v>38</v>
      </c>
    </row>
    <row r="10" spans="1:7" x14ac:dyDescent="0.25">
      <c r="B10" s="26" t="s">
        <v>35</v>
      </c>
      <c r="C10" s="26" t="s">
        <v>36</v>
      </c>
      <c r="D10" s="26" t="s">
        <v>37</v>
      </c>
      <c r="E10" s="26" t="s">
        <v>62</v>
      </c>
    </row>
    <row r="11" spans="1:7" x14ac:dyDescent="0.25">
      <c r="A11" s="25" t="s">
        <v>89</v>
      </c>
      <c r="B11" s="25">
        <f>AVERAGE(B3:B7)</f>
        <v>2.6</v>
      </c>
      <c r="C11" s="25">
        <f>AVERAGE(C3:C7)</f>
        <v>4.2</v>
      </c>
      <c r="D11" s="25">
        <f>AVERAGE(D3:D7)</f>
        <v>8.8000000000000007</v>
      </c>
      <c r="E11" s="25">
        <f>AVERAGE(B3:D7)</f>
        <v>5.2</v>
      </c>
    </row>
    <row r="12" spans="1:7" x14ac:dyDescent="0.25">
      <c r="A12" s="25" t="s">
        <v>87</v>
      </c>
      <c r="B12" s="25">
        <f>SUM(B3:B7)</f>
        <v>13</v>
      </c>
      <c r="C12" s="25">
        <f>SUM(C3:C7)</f>
        <v>21</v>
      </c>
      <c r="D12" s="25">
        <f>SUM(D3:D7)</f>
        <v>44</v>
      </c>
      <c r="E12" s="25">
        <f>SUM(B12:D12)</f>
        <v>78</v>
      </c>
    </row>
    <row r="13" spans="1:7" x14ac:dyDescent="0.25">
      <c r="A13" s="25" t="s">
        <v>88</v>
      </c>
      <c r="B13" s="25">
        <f>SUMSQ(B3:B7)</f>
        <v>39</v>
      </c>
      <c r="C13" s="25">
        <f>SUMSQ(C3:C7)</f>
        <v>91</v>
      </c>
      <c r="D13" s="25">
        <f>SUMSQ(D3:D7)</f>
        <v>396</v>
      </c>
      <c r="E13" s="25">
        <f>SUM(B13:D13)</f>
        <v>526</v>
      </c>
    </row>
    <row r="14" spans="1:7" x14ac:dyDescent="0.25">
      <c r="A14" s="25" t="s">
        <v>42</v>
      </c>
      <c r="B14" s="25">
        <f>B13-B12^2/COUNT(B3:B7)</f>
        <v>5.2000000000000028</v>
      </c>
      <c r="C14" s="25">
        <f>C13-C12^2/COUNT(C3:C7)</f>
        <v>2.7999999999999972</v>
      </c>
      <c r="D14" s="25">
        <f>D13-D12^2/COUNT(D3:D7)</f>
        <v>8.8000000000000114</v>
      </c>
      <c r="E14" s="25">
        <f>SUM(B14:D14)</f>
        <v>16.800000000000011</v>
      </c>
    </row>
    <row r="16" spans="1:7" x14ac:dyDescent="0.25">
      <c r="A16" t="s">
        <v>44</v>
      </c>
    </row>
    <row r="18" spans="1:5" x14ac:dyDescent="0.25">
      <c r="A18" s="25" t="s">
        <v>45</v>
      </c>
      <c r="B18" s="25">
        <f>(B12^2/COUNT(B3:B7) + C12^2/COUNT(C3:C7)+D12^2/COUNT(D3:D7))-E12^2/COUNT(B3:D7)</f>
        <v>103.59999999999997</v>
      </c>
    </row>
    <row r="19" spans="1:5" x14ac:dyDescent="0.25">
      <c r="A19" s="25" t="s">
        <v>46</v>
      </c>
      <c r="B19" s="25">
        <f>SUM(B14:D14)</f>
        <v>16.800000000000011</v>
      </c>
    </row>
    <row r="20" spans="1:5" x14ac:dyDescent="0.25">
      <c r="A20" s="25" t="s">
        <v>47</v>
      </c>
      <c r="B20" s="25">
        <f>E13-E12^2/COUNT(B3:D7)</f>
        <v>120.39999999999998</v>
      </c>
    </row>
    <row r="22" spans="1:5" x14ac:dyDescent="0.25">
      <c r="A22" t="s">
        <v>48</v>
      </c>
      <c r="B22" t="s">
        <v>49</v>
      </c>
      <c r="C22">
        <f>B19+B18</f>
        <v>120.39999999999998</v>
      </c>
    </row>
    <row r="25" spans="1:5" x14ac:dyDescent="0.25">
      <c r="A25" t="s">
        <v>50</v>
      </c>
    </row>
    <row r="26" spans="1:5" x14ac:dyDescent="0.25">
      <c r="A26" s="25"/>
      <c r="B26" s="25" t="s">
        <v>51</v>
      </c>
      <c r="C26" s="25" t="s">
        <v>42</v>
      </c>
      <c r="D26" s="25" t="s">
        <v>52</v>
      </c>
      <c r="E26" s="25" t="s">
        <v>53</v>
      </c>
    </row>
    <row r="27" spans="1:5" x14ac:dyDescent="0.25">
      <c r="A27" s="25" t="s">
        <v>54</v>
      </c>
      <c r="B27" s="25">
        <f>3-1</f>
        <v>2</v>
      </c>
      <c r="C27" s="25">
        <f>B18</f>
        <v>103.59999999999997</v>
      </c>
      <c r="D27" s="25">
        <f>C27/B27</f>
        <v>51.799999999999983</v>
      </c>
      <c r="E27" s="28">
        <f>D27/D28</f>
        <v>36.999999999999957</v>
      </c>
    </row>
    <row r="28" spans="1:5" x14ac:dyDescent="0.25">
      <c r="A28" s="25" t="s">
        <v>55</v>
      </c>
      <c r="B28" s="25">
        <f>COUNT(B3:D7)-3</f>
        <v>12</v>
      </c>
      <c r="C28" s="25">
        <f>B19</f>
        <v>16.800000000000011</v>
      </c>
      <c r="D28" s="25">
        <f t="shared" ref="D28" si="0">C28/B28</f>
        <v>1.400000000000001</v>
      </c>
      <c r="E28" s="25"/>
    </row>
    <row r="29" spans="1:5" x14ac:dyDescent="0.25">
      <c r="A29" s="25" t="s">
        <v>39</v>
      </c>
      <c r="B29" s="25">
        <f>B27+B28</f>
        <v>14</v>
      </c>
      <c r="C29" s="25">
        <f>B20</f>
        <v>120.39999999999998</v>
      </c>
      <c r="D29" s="25"/>
      <c r="E29" s="25"/>
    </row>
    <row r="31" spans="1:5" x14ac:dyDescent="0.25">
      <c r="A31" t="s">
        <v>108</v>
      </c>
    </row>
    <row r="32" spans="1:5" x14ac:dyDescent="0.25">
      <c r="A32" t="s">
        <v>57</v>
      </c>
    </row>
    <row r="33" spans="1:1" x14ac:dyDescent="0.25">
      <c r="A33" t="s">
        <v>56</v>
      </c>
    </row>
    <row r="34" spans="1:1" x14ac:dyDescent="0.25">
      <c r="A34" s="27" t="s">
        <v>58</v>
      </c>
    </row>
  </sheetData>
  <hyperlinks>
    <hyperlink ref="A34" r:id="rId1"/>
  </hyperlinks>
  <pageMargins left="0.7" right="0.7" top="0.75" bottom="0.75" header="0.3" footer="0.3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G32" sqref="G32"/>
    </sheetView>
  </sheetViews>
  <sheetFormatPr defaultRowHeight="15" x14ac:dyDescent="0.25"/>
  <cols>
    <col min="1" max="1" width="9.42578125" bestFit="1" customWidth="1"/>
    <col min="3" max="3" width="11.42578125" bestFit="1" customWidth="1"/>
  </cols>
  <sheetData>
    <row r="1" spans="1:3" x14ac:dyDescent="0.25">
      <c r="A1" s="25" t="s">
        <v>60</v>
      </c>
      <c r="B1" s="25" t="s">
        <v>59</v>
      </c>
      <c r="C1" s="25" t="s">
        <v>61</v>
      </c>
    </row>
    <row r="2" spans="1:3" x14ac:dyDescent="0.25">
      <c r="A2" s="25">
        <v>6.3</v>
      </c>
      <c r="B2" s="25">
        <v>7.2</v>
      </c>
      <c r="C2" s="25">
        <v>6.3</v>
      </c>
    </row>
    <row r="3" spans="1:3" x14ac:dyDescent="0.25">
      <c r="A3" s="25">
        <v>7</v>
      </c>
      <c r="B3" s="25">
        <v>6.6</v>
      </c>
      <c r="C3" s="25">
        <v>5.8</v>
      </c>
    </row>
    <row r="4" spans="1:3" x14ac:dyDescent="0.25">
      <c r="A4" s="25">
        <v>6.5</v>
      </c>
      <c r="B4" s="25">
        <v>6.1</v>
      </c>
      <c r="C4" s="25">
        <v>6</v>
      </c>
    </row>
    <row r="5" spans="1:3" x14ac:dyDescent="0.25">
      <c r="A5" s="25">
        <v>6.6</v>
      </c>
      <c r="B5" s="25">
        <v>5.8</v>
      </c>
      <c r="C5" s="25">
        <v>5.5</v>
      </c>
    </row>
    <row r="6" spans="1:3" x14ac:dyDescent="0.25">
      <c r="A6" s="25">
        <v>7.2</v>
      </c>
      <c r="B6" s="25">
        <v>6.8</v>
      </c>
      <c r="C6" s="25">
        <v>5.2</v>
      </c>
    </row>
    <row r="7" spans="1:3" x14ac:dyDescent="0.25">
      <c r="A7" s="25">
        <v>6.9</v>
      </c>
      <c r="B7" s="25">
        <v>7.1</v>
      </c>
      <c r="C7" s="25">
        <v>6.5</v>
      </c>
    </row>
    <row r="8" spans="1:3" x14ac:dyDescent="0.25">
      <c r="A8" s="25">
        <v>6.4</v>
      </c>
      <c r="B8" s="25">
        <v>5.9</v>
      </c>
      <c r="C8" s="25">
        <v>5.3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selection activeCell="R10" sqref="R10"/>
    </sheetView>
  </sheetViews>
  <sheetFormatPr defaultRowHeight="15" x14ac:dyDescent="0.25"/>
  <cols>
    <col min="1" max="1" width="10.85546875" customWidth="1"/>
    <col min="2" max="2" width="12.85546875" customWidth="1"/>
    <col min="3" max="3" width="14.42578125" bestFit="1" customWidth="1"/>
    <col min="4" max="5" width="12" bestFit="1" customWidth="1"/>
  </cols>
  <sheetData>
    <row r="1" spans="1:6" ht="17.25" x14ac:dyDescent="0.3">
      <c r="F1" s="58" t="s">
        <v>106</v>
      </c>
    </row>
    <row r="2" spans="1:6" x14ac:dyDescent="0.25">
      <c r="B2" s="25" t="s">
        <v>60</v>
      </c>
      <c r="C2" s="25" t="s">
        <v>59</v>
      </c>
      <c r="D2" s="25" t="s">
        <v>61</v>
      </c>
      <c r="F2" t="s">
        <v>63</v>
      </c>
    </row>
    <row r="3" spans="1:6" x14ac:dyDescent="0.25">
      <c r="A3" s="25">
        <v>1</v>
      </c>
      <c r="B3" s="25">
        <v>6.3</v>
      </c>
      <c r="C3" s="25">
        <v>7.2</v>
      </c>
      <c r="D3" s="25">
        <v>6.3</v>
      </c>
    </row>
    <row r="4" spans="1:6" x14ac:dyDescent="0.25">
      <c r="A4" s="25">
        <v>2</v>
      </c>
      <c r="B4" s="25">
        <v>7</v>
      </c>
      <c r="C4" s="25">
        <v>6.6</v>
      </c>
      <c r="D4" s="25">
        <v>5.8</v>
      </c>
    </row>
    <row r="5" spans="1:6" x14ac:dyDescent="0.25">
      <c r="A5" s="25">
        <v>3</v>
      </c>
      <c r="B5" s="25">
        <v>6.5</v>
      </c>
      <c r="C5" s="25">
        <v>6.1</v>
      </c>
      <c r="D5" s="25">
        <v>6</v>
      </c>
    </row>
    <row r="6" spans="1:6" x14ac:dyDescent="0.25">
      <c r="A6" s="25">
        <v>4</v>
      </c>
      <c r="B6" s="25">
        <v>6.6</v>
      </c>
      <c r="C6" s="25">
        <v>5.8</v>
      </c>
      <c r="D6" s="25">
        <v>5.5</v>
      </c>
    </row>
    <row r="7" spans="1:6" x14ac:dyDescent="0.25">
      <c r="A7" s="25">
        <v>5</v>
      </c>
      <c r="B7" s="25">
        <v>7.2</v>
      </c>
      <c r="C7" s="25">
        <v>6.8</v>
      </c>
      <c r="D7" s="25">
        <v>5.2</v>
      </c>
    </row>
    <row r="8" spans="1:6" x14ac:dyDescent="0.25">
      <c r="A8" s="25">
        <v>6</v>
      </c>
      <c r="B8" s="25">
        <v>6.9</v>
      </c>
      <c r="C8" s="25">
        <v>7.1</v>
      </c>
      <c r="D8" s="25">
        <v>6.5</v>
      </c>
    </row>
    <row r="9" spans="1:6" x14ac:dyDescent="0.25">
      <c r="A9" s="25">
        <v>7</v>
      </c>
      <c r="B9" s="25">
        <v>6.4</v>
      </c>
      <c r="C9" s="25">
        <v>5.9</v>
      </c>
      <c r="D9" s="25">
        <v>5.3</v>
      </c>
    </row>
    <row r="10" spans="1:6" x14ac:dyDescent="0.25">
      <c r="A10" t="s">
        <v>38</v>
      </c>
    </row>
    <row r="12" spans="1:6" x14ac:dyDescent="0.25">
      <c r="B12" s="25" t="s">
        <v>60</v>
      </c>
      <c r="C12" s="25" t="s">
        <v>59</v>
      </c>
      <c r="D12" s="25" t="s">
        <v>61</v>
      </c>
      <c r="E12" s="26" t="s">
        <v>62</v>
      </c>
    </row>
    <row r="13" spans="1:6" x14ac:dyDescent="0.25">
      <c r="A13" s="25" t="s">
        <v>43</v>
      </c>
      <c r="B13" s="25">
        <f>AVERAGE(B3:B9)</f>
        <v>6.7</v>
      </c>
      <c r="C13" s="25">
        <f>AVERAGE(C3:C9)</f>
        <v>6.5</v>
      </c>
      <c r="D13" s="25">
        <f>AVERAGE(D3:D9)</f>
        <v>5.7999999999999989</v>
      </c>
      <c r="E13" s="25">
        <f>AVERAGE(B3:D9)</f>
        <v>6.333333333333333</v>
      </c>
    </row>
    <row r="14" spans="1:6" x14ac:dyDescent="0.25">
      <c r="A14" s="25" t="s">
        <v>40</v>
      </c>
      <c r="B14" s="25">
        <f>SUM(B3:B9)</f>
        <v>46.9</v>
      </c>
      <c r="C14" s="25">
        <f>SUM(C3:C9)</f>
        <v>45.5</v>
      </c>
      <c r="D14" s="25">
        <f>SUM(D3:D9)</f>
        <v>40.599999999999994</v>
      </c>
      <c r="E14" s="25">
        <f>SUM(B14:D14)</f>
        <v>133</v>
      </c>
    </row>
    <row r="15" spans="1:6" x14ac:dyDescent="0.25">
      <c r="A15" s="25" t="s">
        <v>41</v>
      </c>
      <c r="B15" s="25">
        <f>SUMSQ(B3:B9)</f>
        <v>314.90999999999997</v>
      </c>
      <c r="C15" s="25">
        <f>SUMSQ(C3:C9)</f>
        <v>297.70999999999998</v>
      </c>
      <c r="D15" s="25">
        <f>SUMSQ(D3:D9)</f>
        <v>236.95999999999998</v>
      </c>
      <c r="E15" s="25">
        <f>SUM(B15:D15)</f>
        <v>849.57999999999993</v>
      </c>
    </row>
    <row r="16" spans="1:6" x14ac:dyDescent="0.25">
      <c r="A16" s="25" t="s">
        <v>42</v>
      </c>
      <c r="B16" s="25">
        <f>B15-B14^2/COUNT(B3:B9)</f>
        <v>0.68000000000000682</v>
      </c>
      <c r="C16" s="25">
        <f t="shared" ref="C16:D16" si="0">C15-C14^2/COUNT(C3:C9)</f>
        <v>1.9599999999999795</v>
      </c>
      <c r="D16" s="25">
        <f t="shared" si="0"/>
        <v>1.4800000000000466</v>
      </c>
      <c r="E16" s="25"/>
    </row>
    <row r="18" spans="1:5" x14ac:dyDescent="0.25">
      <c r="A18" t="s">
        <v>44</v>
      </c>
    </row>
    <row r="20" spans="1:5" x14ac:dyDescent="0.25">
      <c r="A20" s="25" t="s">
        <v>45</v>
      </c>
      <c r="B20" s="25">
        <f>(B14^2/COUNT(B3:B9) + C14^2/COUNT(C3:C9)+D14^2/COUNT(D3:D9))-E14^2/COUNT(B3:D9)</f>
        <v>3.1266666666665515</v>
      </c>
    </row>
    <row r="21" spans="1:5" x14ac:dyDescent="0.25">
      <c r="A21" s="25" t="s">
        <v>46</v>
      </c>
      <c r="B21" s="25">
        <f>SUM(B16:D16)</f>
        <v>4.120000000000033</v>
      </c>
    </row>
    <row r="22" spans="1:5" x14ac:dyDescent="0.25">
      <c r="A22" s="25" t="s">
        <v>47</v>
      </c>
      <c r="B22" s="25">
        <f>E15-E14^2/COUNT(B3:D9)</f>
        <v>7.246666666666556</v>
      </c>
    </row>
    <row r="24" spans="1:5" x14ac:dyDescent="0.25">
      <c r="A24" t="s">
        <v>48</v>
      </c>
      <c r="B24" t="s">
        <v>49</v>
      </c>
      <c r="C24">
        <f>B21+B20</f>
        <v>7.2466666666665844</v>
      </c>
    </row>
    <row r="27" spans="1:5" x14ac:dyDescent="0.25">
      <c r="A27" t="s">
        <v>50</v>
      </c>
    </row>
    <row r="28" spans="1:5" x14ac:dyDescent="0.25">
      <c r="A28" s="25"/>
      <c r="B28" s="25" t="s">
        <v>51</v>
      </c>
      <c r="C28" s="25" t="s">
        <v>42</v>
      </c>
      <c r="D28" s="25" t="s">
        <v>52</v>
      </c>
      <c r="E28" s="25" t="s">
        <v>53</v>
      </c>
    </row>
    <row r="29" spans="1:5" x14ac:dyDescent="0.25">
      <c r="A29" s="25" t="s">
        <v>54</v>
      </c>
      <c r="B29" s="25">
        <f>3-1</f>
        <v>2</v>
      </c>
      <c r="C29" s="25">
        <f>B20</f>
        <v>3.1266666666665515</v>
      </c>
      <c r="D29" s="25">
        <f>C29/B29</f>
        <v>1.5633333333332757</v>
      </c>
      <c r="E29" s="28">
        <f>D29/D30</f>
        <v>6.8300970873783342</v>
      </c>
    </row>
    <row r="30" spans="1:5" x14ac:dyDescent="0.25">
      <c r="A30" s="25" t="s">
        <v>55</v>
      </c>
      <c r="B30" s="25">
        <f>COUNT(B3:D9)-3</f>
        <v>18</v>
      </c>
      <c r="C30" s="25">
        <f>B21</f>
        <v>4.120000000000033</v>
      </c>
      <c r="D30" s="25">
        <f>C30/B30</f>
        <v>0.22888888888889072</v>
      </c>
      <c r="E30" s="25"/>
    </row>
    <row r="31" spans="1:5" x14ac:dyDescent="0.25">
      <c r="A31" s="25" t="s">
        <v>39</v>
      </c>
      <c r="B31" s="25">
        <f>B29+B30</f>
        <v>20</v>
      </c>
      <c r="C31" s="25">
        <f>B22</f>
        <v>7.246666666666556</v>
      </c>
      <c r="D31" s="25"/>
      <c r="E31" s="25"/>
    </row>
    <row r="33" spans="1:1" x14ac:dyDescent="0.25">
      <c r="A33" t="s">
        <v>107</v>
      </c>
    </row>
    <row r="34" spans="1:1" x14ac:dyDescent="0.25">
      <c r="A34" t="s">
        <v>57</v>
      </c>
    </row>
    <row r="35" spans="1:1" x14ac:dyDescent="0.25">
      <c r="A35" t="s">
        <v>56</v>
      </c>
    </row>
    <row r="36" spans="1:1" x14ac:dyDescent="0.25">
      <c r="A36" s="27" t="s">
        <v>58</v>
      </c>
    </row>
  </sheetData>
  <hyperlinks>
    <hyperlink ref="A36" r:id="rId1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Activity</vt:lpstr>
      <vt:lpstr>Wait_times</vt:lpstr>
      <vt:lpstr>Pharmacy</vt:lpstr>
      <vt:lpstr>Chi-squared</vt:lpstr>
      <vt:lpstr>Chi-squared_treatment</vt:lpstr>
      <vt:lpstr>Groups</vt:lpstr>
      <vt:lpstr>ANOVA_one_way</vt:lpstr>
      <vt:lpstr>Works</vt:lpstr>
      <vt:lpstr>ANOVA_works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2020-01-06T01:06:23Z</dcterms:modified>
</cp:coreProperties>
</file>