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/>
  </bookViews>
  <sheets>
    <sheet name="Time Log" sheetId="1" r:id="rId1"/>
    <sheet name="Phase 1 Tasks" sheetId="2" r:id="rId2"/>
    <sheet name="Phase 1 Portfolio" sheetId="3" r:id="rId3"/>
  </sheets>
  <definedNames>
    <definedName name="_xlnm._FilterDatabase" localSheetId="1" hidden="1">'Phase 1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N2" i="3" s="1"/>
  <c r="O2" i="3" l="1"/>
  <c r="P2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C4" i="2" l="1"/>
  <c r="G3" i="2"/>
  <c r="H2" i="2"/>
  <c r="H2" i="3"/>
  <c r="H3" i="2" l="1"/>
  <c r="C5" i="2"/>
  <c r="G4" i="2"/>
  <c r="H4" i="2" l="1"/>
  <c r="C6" i="2"/>
  <c r="G5" i="2"/>
  <c r="H5" i="2" l="1"/>
  <c r="C7" i="2"/>
  <c r="G6" i="2"/>
  <c r="C8" i="2" l="1"/>
  <c r="G7" i="2"/>
  <c r="H7" i="2" s="1"/>
  <c r="H6" i="2"/>
  <c r="C9" i="2" l="1"/>
  <c r="G8" i="2"/>
  <c r="H8" i="2" l="1"/>
  <c r="C10" i="2"/>
  <c r="G9" i="2"/>
  <c r="H9" i="2" l="1"/>
  <c r="C11" i="2"/>
  <c r="G10" i="2"/>
  <c r="H10" i="2" s="1"/>
  <c r="C12" i="2" l="1"/>
  <c r="G11" i="2"/>
  <c r="H11" i="2" s="1"/>
  <c r="C13" i="2" l="1"/>
  <c r="G12" i="2"/>
  <c r="H12" i="2" l="1"/>
  <c r="B3" i="3"/>
  <c r="C14" i="2"/>
  <c r="G13" i="2"/>
  <c r="H13" i="2" l="1"/>
  <c r="C15" i="2"/>
  <c r="G14" i="2"/>
  <c r="H14" i="2" s="1"/>
  <c r="D3" i="3"/>
  <c r="C16" i="2" l="1"/>
  <c r="G15" i="2"/>
  <c r="H15" i="2" s="1"/>
  <c r="C17" i="2" l="1"/>
  <c r="G16" i="2"/>
  <c r="H16" i="2" l="1"/>
  <c r="C18" i="2"/>
  <c r="G17" i="2"/>
  <c r="C19" i="2" l="1"/>
  <c r="G18" i="2"/>
  <c r="H17" i="2"/>
  <c r="B5" i="3"/>
  <c r="D5" i="3" s="1"/>
  <c r="C20" i="2" l="1"/>
  <c r="G19" i="2"/>
  <c r="H18" i="2"/>
  <c r="H19" i="2" l="1"/>
  <c r="B4" i="3"/>
  <c r="D4" i="3" s="1"/>
  <c r="C21" i="2"/>
  <c r="G20" i="2"/>
  <c r="H20" i="2" l="1"/>
  <c r="C22" i="2"/>
  <c r="G21" i="2"/>
  <c r="H21" i="2" s="1"/>
  <c r="C23" i="2" l="1"/>
  <c r="G22" i="2"/>
  <c r="H22" i="2" l="1"/>
  <c r="C24" i="2"/>
  <c r="G23" i="2"/>
  <c r="H23" i="2" s="1"/>
  <c r="C25" i="2" l="1"/>
  <c r="G24" i="2"/>
  <c r="C26" i="2" l="1"/>
  <c r="G25" i="2"/>
  <c r="H24" i="2"/>
  <c r="B2" i="3"/>
  <c r="D2" i="3" s="1"/>
  <c r="C27" i="2" l="1"/>
  <c r="G26" i="2"/>
  <c r="H25" i="2"/>
  <c r="H26" i="2" l="1"/>
  <c r="B6" i="3"/>
  <c r="D6" i="3" s="1"/>
  <c r="C28" i="2"/>
  <c r="G27" i="2"/>
  <c r="H27" i="2" l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H28" i="2" s="1"/>
  <c r="B7" i="3" l="1"/>
  <c r="D7" i="3" l="1"/>
  <c r="G2" i="3"/>
  <c r="I2" i="3" s="1"/>
  <c r="Q2" i="3" s="1"/>
  <c r="R2" i="3" s="1"/>
</calcChain>
</file>

<file path=xl/sharedStrings.xml><?xml version="1.0" encoding="utf-8"?>
<sst xmlns="http://schemas.openxmlformats.org/spreadsheetml/2006/main" count="138" uniqueCount="87">
  <si>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</si>
  <si>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</si>
  <si>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</si>
  <si>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</si>
  <si>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</si>
  <si>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</si>
  <si>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</si>
  <si>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</si>
  <si>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</si>
  <si>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</si>
  <si>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</si>
  <si>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</si>
  <si>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</si>
  <si>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</si>
  <si>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</si>
  <si>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</si>
  <si>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</si>
  <si>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</si>
  <si>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</si>
  <si>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</si>
  <si>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</si>
  <si>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</si>
  <si>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</si>
  <si>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</si>
  <si>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In Progress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</si>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</sst>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pane ySplit="1" topLeftCell="A20" activePane="bottomLeft" state="frozen"/>
      <selection pane="bottomLeft" activeCell="D41" sqref="D41:D42"/>
    </sheetView>
  </sheetViews>
  <sheetFormatPr defaultRowHeight="15" x14ac:dyDescent="0.25"/>
  <cols>
    <col min="1" max="1" width="12.85546875" style="2" customWidth="1"/>
    <col min="2" max="2" width="9.140625" style="23"/>
    <col min="3" max="3" width="11" style="23" customWidth="1"/>
    <col min="4" max="4" width="59.57031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40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42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43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45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46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48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55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58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59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60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61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62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63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64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65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66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67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68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69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70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71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72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73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74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77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78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79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02"/>
  <sheetViews>
    <sheetView workbookViewId="0">
      <pane ySplit="1" topLeftCell="A2" activePane="bottomLeft" state="frozen"/>
      <selection pane="bottomLeft" activeCell="E31" sqref="E31"/>
    </sheetView>
  </sheetViews>
  <sheetFormatPr defaultRowHeight="15" x14ac:dyDescent="0.25"/>
  <cols>
    <col min="1" max="1" width="42.42578125" style="3" bestFit="1" customWidth="1"/>
    <col min="2" max="2" width="11.7109375" style="20" customWidth="1"/>
    <col min="3" max="3" width="12.42578125" style="23" customWidth="1"/>
    <col min="4" max="4" width="23.85546875" style="2" customWidth="1"/>
    <col min="5" max="7" width="10.7109375" style="23" customWidth="1"/>
    <col min="8" max="8" width="10.7109375" style="24" customWidth="1"/>
    <col min="9" max="10" width="4.71093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hidden="1" x14ac:dyDescent="0.25">
      <c r="A2" s="10" t="s">
        <v>17</v>
      </c>
      <c r="B2" s="19" t="s">
        <v>39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hidden="1" x14ac:dyDescent="0.25">
      <c r="A3" s="3" t="s">
        <v>25</v>
      </c>
      <c r="B3" s="20" t="s">
        <v>39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hidden="1" x14ac:dyDescent="0.25">
      <c r="A4" s="3" t="s">
        <v>26</v>
      </c>
      <c r="B4" s="20" t="s">
        <v>39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hidden="1" x14ac:dyDescent="0.25">
      <c r="A5" s="3" t="s">
        <v>27</v>
      </c>
      <c r="B5" s="20" t="s">
        <v>39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28</v>
      </c>
      <c r="C6" s="23">
        <f t="shared" si="0"/>
        <v>5</v>
      </c>
      <c r="D6" s="2" t="s">
        <v>21</v>
      </c>
      <c r="E6" s="23">
        <v>2</v>
      </c>
      <c r="F6" s="23">
        <v>2</v>
      </c>
      <c r="G6" s="21">
        <f>SUMIFS('Time Log'!B:B,'Time Log'!C:C,'Phase 1 Tasks'!C6)</f>
        <v>0</v>
      </c>
      <c r="H6" s="22">
        <f t="shared" si="1"/>
        <v>0</v>
      </c>
    </row>
    <row r="7" spans="1:8" x14ac:dyDescent="0.25">
      <c r="A7" s="3" t="s">
        <v>29</v>
      </c>
      <c r="C7" s="23">
        <f t="shared" si="0"/>
        <v>6</v>
      </c>
      <c r="D7" s="2" t="s">
        <v>21</v>
      </c>
      <c r="E7" s="23">
        <v>2</v>
      </c>
      <c r="F7" s="23">
        <v>2</v>
      </c>
      <c r="G7" s="21">
        <f>SUMIFS('Time Log'!B:B,'Time Log'!C:C,'Phase 1 Tasks'!C7)</f>
        <v>0</v>
      </c>
      <c r="H7" s="22">
        <f t="shared" si="1"/>
        <v>0</v>
      </c>
    </row>
    <row r="8" spans="1:8" hidden="1" x14ac:dyDescent="0.25">
      <c r="A8" s="3" t="s">
        <v>30</v>
      </c>
      <c r="B8" s="20" t="s">
        <v>39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hidden="1" x14ac:dyDescent="0.25">
      <c r="A9" s="3" t="s">
        <v>31</v>
      </c>
      <c r="B9" s="20" t="s">
        <v>39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hidden="1" x14ac:dyDescent="0.25">
      <c r="A10" s="3" t="s">
        <v>32</v>
      </c>
      <c r="B10" s="20" t="s">
        <v>39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hidden="1" x14ac:dyDescent="0.25">
      <c r="A11" s="3" t="s">
        <v>33</v>
      </c>
      <c r="B11" s="20" t="s">
        <v>39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hidden="1" x14ac:dyDescent="0.25">
      <c r="A12" s="3" t="s">
        <v>34</v>
      </c>
      <c r="B12" s="20" t="s">
        <v>39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hidden="1" x14ac:dyDescent="0.25">
      <c r="A13" s="3" t="s">
        <v>31</v>
      </c>
      <c r="B13" s="20" t="s">
        <v>39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hidden="1" x14ac:dyDescent="0.25">
      <c r="A14" s="3" t="s">
        <v>35</v>
      </c>
      <c r="B14" s="20" t="s">
        <v>39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hidden="1" x14ac:dyDescent="0.25">
      <c r="A15" s="3" t="s">
        <v>36</v>
      </c>
      <c r="B15" s="20" t="s">
        <v>39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hidden="1" x14ac:dyDescent="0.25">
      <c r="A16" s="3" t="s">
        <v>37</v>
      </c>
      <c r="B16" s="20" t="s">
        <v>39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hidden="1" x14ac:dyDescent="0.25">
      <c r="A17" s="3" t="s">
        <v>38</v>
      </c>
      <c r="B17" s="20" t="s">
        <v>39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hidden="1" x14ac:dyDescent="0.25">
      <c r="A18" s="3" t="s">
        <v>85</v>
      </c>
      <c r="B18" s="20" t="s">
        <v>39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hidden="1" x14ac:dyDescent="0.25">
      <c r="A19" s="3" t="s">
        <v>41</v>
      </c>
      <c r="B19" s="20" t="s">
        <v>39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hidden="1" x14ac:dyDescent="0.25">
      <c r="A20" s="3" t="s">
        <v>44</v>
      </c>
      <c r="B20" s="20" t="s">
        <v>39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hidden="1" x14ac:dyDescent="0.25">
      <c r="A21" s="3" t="s">
        <v>47</v>
      </c>
      <c r="B21" s="20" t="s">
        <v>39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hidden="1" x14ac:dyDescent="0.25">
      <c r="A22" s="3" t="s">
        <v>75</v>
      </c>
      <c r="B22" s="20" t="s">
        <v>39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hidden="1" x14ac:dyDescent="0.25">
      <c r="A23" s="3" t="s">
        <v>76</v>
      </c>
      <c r="B23" s="20" t="s">
        <v>39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hidden="1" x14ac:dyDescent="0.25">
      <c r="A24" s="3" t="s">
        <v>80</v>
      </c>
      <c r="B24" s="20" t="s">
        <v>39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hidden="1" x14ac:dyDescent="0.25">
      <c r="A25" s="3" t="s">
        <v>81</v>
      </c>
      <c r="B25" s="20" t="s">
        <v>39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82</v>
      </c>
      <c r="C26" s="23">
        <f t="shared" si="0"/>
        <v>25</v>
      </c>
      <c r="D26" s="2" t="s">
        <v>21</v>
      </c>
      <c r="E26" s="23">
        <v>1</v>
      </c>
      <c r="F26" s="23">
        <v>1</v>
      </c>
      <c r="G26" s="21">
        <f>SUMIFS('Time Log'!B:B,'Time Log'!C:C,'Phase 1 Tasks'!C26)</f>
        <v>0</v>
      </c>
      <c r="H26" s="22">
        <f t="shared" si="1"/>
        <v>0</v>
      </c>
    </row>
    <row r="27" spans="1:8" x14ac:dyDescent="0.25">
      <c r="A27" s="3" t="s">
        <v>83</v>
      </c>
      <c r="B27" s="20" t="s">
        <v>24</v>
      </c>
      <c r="C27" s="23">
        <f t="shared" si="0"/>
        <v>26</v>
      </c>
      <c r="D27" s="2" t="s">
        <v>22</v>
      </c>
      <c r="E27" s="23">
        <v>3</v>
      </c>
      <c r="F27" s="23">
        <v>1.5</v>
      </c>
      <c r="G27" s="21">
        <f>SUMIFS('Time Log'!B:B,'Time Log'!C:C,'Phase 1 Tasks'!C27)</f>
        <v>1.5</v>
      </c>
      <c r="H27" s="22">
        <f t="shared" si="1"/>
        <v>0.5</v>
      </c>
    </row>
    <row r="28" spans="1:8" x14ac:dyDescent="0.25">
      <c r="A28" s="3" t="s">
        <v>84</v>
      </c>
      <c r="B28" s="20" t="s">
        <v>24</v>
      </c>
      <c r="C28" s="23">
        <f t="shared" si="0"/>
        <v>27</v>
      </c>
      <c r="D28" s="2" t="s">
        <v>22</v>
      </c>
      <c r="E28" s="23">
        <v>3</v>
      </c>
      <c r="F28" s="23">
        <v>3</v>
      </c>
      <c r="G28" s="21">
        <f>SUMIFS('Time Log'!B:B,'Time Log'!C:C,'Phase 1 Tasks'!C28)</f>
        <v>0</v>
      </c>
      <c r="H28" s="22">
        <f t="shared" si="1"/>
        <v>0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>
    <filterColumn colId="1">
      <filters blank="1">
        <filter val="In Progress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N11" sqref="N11"/>
    </sheetView>
  </sheetViews>
  <sheetFormatPr defaultRowHeight="15" x14ac:dyDescent="0.25"/>
  <cols>
    <col min="1" max="1" width="20.140625" style="3" customWidth="1"/>
    <col min="2" max="2" width="10.5703125" style="2" bestFit="1" customWidth="1"/>
    <col min="3" max="3" width="10.85546875" style="2" bestFit="1" customWidth="1"/>
    <col min="4" max="4" width="9.140625" style="4"/>
    <col min="5" max="6" width="4.7109375" customWidth="1"/>
    <col min="7" max="7" width="7.7109375" customWidth="1"/>
    <col min="8" max="8" width="7.42578125" customWidth="1"/>
    <col min="9" max="9" width="8.5703125" style="1" bestFit="1" customWidth="1"/>
    <col min="11" max="13" width="12.7109375" customWidth="1"/>
    <col min="16" max="16" width="11.85546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50</v>
      </c>
      <c r="L1" s="13" t="s">
        <v>51</v>
      </c>
      <c r="M1" s="13" t="s">
        <v>52</v>
      </c>
      <c r="N1" s="13" t="s">
        <v>49</v>
      </c>
      <c r="O1" s="13" t="s">
        <v>53</v>
      </c>
      <c r="P1" s="8" t="s">
        <v>56</v>
      </c>
      <c r="Q1" s="13" t="s">
        <v>54</v>
      </c>
      <c r="R1" s="29" t="s">
        <v>57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34.5</v>
      </c>
      <c r="H2" s="5">
        <f>SUM(C:C)</f>
        <v>9.5</v>
      </c>
      <c r="I2" s="6">
        <f>IF(H2+G2&gt;0,G2/(G2+H2),"")</f>
        <v>0.78409090909090906</v>
      </c>
      <c r="K2" s="16">
        <v>42527</v>
      </c>
      <c r="L2" s="16">
        <f ca="1">TODAY()</f>
        <v>42584</v>
      </c>
      <c r="M2" s="16">
        <v>42580</v>
      </c>
      <c r="N2" s="5">
        <f ca="1">L2-K2</f>
        <v>57</v>
      </c>
      <c r="O2" s="5">
        <f ca="1">M2-L2</f>
        <v>-4</v>
      </c>
      <c r="P2" s="28">
        <f ca="1">N2/(N2+O2)</f>
        <v>1.0754716981132075</v>
      </c>
      <c r="Q2" s="6">
        <f ca="1">I2-P2</f>
        <v>-0.29138078902229847</v>
      </c>
      <c r="R2" s="30">
        <f ca="1">Q2*(N2+O2)</f>
        <v>-15.443181818181818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0</v>
      </c>
      <c r="C6" s="5">
        <f>SUMIFS('Phase 1 Tasks'!F:F,'Phase 1 Tasks'!D:D,A6)</f>
        <v>5</v>
      </c>
      <c r="D6" s="11">
        <f t="shared" si="0"/>
        <v>0</v>
      </c>
    </row>
    <row r="7" spans="1:18" x14ac:dyDescent="0.25">
      <c r="A7" s="3" t="s">
        <v>22</v>
      </c>
      <c r="B7" s="5">
        <f>SUMIFS('Phase 1 Tasks'!G:G,'Phase 1 Tasks'!D:D,A7)</f>
        <v>8</v>
      </c>
      <c r="C7" s="5">
        <f>SUMIFS('Phase 1 Tasks'!F:F,'Phase 1 Tasks'!D:D,A7)</f>
        <v>4.5</v>
      </c>
      <c r="D7" s="11">
        <f t="shared" si="0"/>
        <v>0.64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3" priority="4" operator="greaterThan">
      <formula>0</formula>
    </cfRule>
    <cfRule type="cellIs" dxfId="2" priority="3" operator="lessThan">
      <formula>0</formula>
    </cfRule>
  </conditionalFormatting>
  <conditionalFormatting sqref="R2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Phase 1 Tasks</vt:lpstr>
      <vt:lpstr>Phase 1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2016-08-03T02:07:52Z</dcterms:modified>
</cp:coreProperties>
</file>