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3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R2" i="8" s="1"/>
  <c r="J3" i="8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C3" i="4"/>
  <c r="C4" i="4" s="1"/>
  <c r="H2" i="4" l="1"/>
  <c r="H2" i="6"/>
  <c r="D3" i="7"/>
  <c r="P2" i="8"/>
  <c r="S2" i="8" s="1"/>
  <c r="H2" i="7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C4" i="2"/>
  <c r="G3" i="2"/>
  <c r="H2" i="2"/>
  <c r="H2" i="3"/>
  <c r="B3" i="8" s="1"/>
  <c r="F10" i="8" s="1"/>
  <c r="H7" i="6" l="1"/>
  <c r="B7" i="7"/>
  <c r="D7" i="7" s="1"/>
  <c r="C9" i="6"/>
  <c r="G8" i="6"/>
  <c r="H6" i="4"/>
  <c r="C8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B8" i="5" s="1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B10" i="5" s="1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3" i="2"/>
  <c r="C15" i="2"/>
  <c r="G14" i="2"/>
  <c r="H14" i="2" s="1"/>
  <c r="D3" i="3"/>
  <c r="H17" i="4" l="1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D10" i="5"/>
  <c r="C28" i="4"/>
  <c r="G27" i="4"/>
  <c r="C25" i="2"/>
  <c r="G24" i="2"/>
  <c r="H27" i="4" l="1"/>
  <c r="G28" i="4"/>
  <c r="B6" i="5" s="1"/>
  <c r="D6" i="5" s="1"/>
  <c r="C29" i="4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26" i="2"/>
  <c r="G25" i="2"/>
  <c r="H24" i="2"/>
  <c r="B2" i="3"/>
  <c r="D2" i="3" s="1"/>
  <c r="H28" i="4" l="1"/>
  <c r="D9" i="5"/>
  <c r="C27" i="2"/>
  <c r="G26" i="2"/>
  <c r="D7" i="5" s="1"/>
  <c r="H25" i="2"/>
  <c r="G2" i="5" l="1"/>
  <c r="E3" i="8" s="1"/>
  <c r="H26" i="2"/>
  <c r="B6" i="3"/>
  <c r="D6" i="3" s="1"/>
  <c r="C28" i="2"/>
  <c r="G27" i="2"/>
  <c r="H27" i="2" l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H28" i="2" l="1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<sst xmlns="http://schemas.openxmlformats.org/spreadsheetml/2006/main" count="327" uniqueCount="147">
  <si>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</si>
  <si>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</si>
  <si>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</si>
  <si>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</si>
  <si>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</si>
  <si>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</si>
  <si>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</si>
  <si>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</si>
  <si>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</si>
  <si>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</si>
  <si>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</si>
  <si>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</si>
  <si>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</si>
  <si>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</si>
  <si>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</si>
  <si>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</si>
  <si>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</si>
  <si>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</si>
  <si>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</si>
  <si>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</si>
  <si>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</si>
  <si>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</si>
  <si>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</si>
  <si>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</si>
  <si>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</si>
  <si>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</si>
  <si>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</si>
  <si>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</si>
  <si>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</si>
  <si>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</si>
  <si>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</si>
  <si>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</si>
  <si>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</si>
  <si>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</si>
  <si>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</si>
  <si>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</si>
  <si>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</si>
  <si>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</si>
  <si>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</si>
  <si>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</si>
  <si>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</si>
  <si>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</si>
  <si>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</si>
  <si>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</si>
  <si>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</si>
  <si>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</si>
  <si>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</si>
  <si>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</si>
  <si>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</si>
  <si>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</si>
  <si>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</si>
  <si>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</si>
  <si>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</si>
  <si>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</si>
  <si>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</si>
  <si>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</si>
  <si>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</si>
  <si>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</si>
  <si>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</si>
  <si>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</si>
  <si>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</si>
  <si>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</si>
  <si>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</si>
  <si>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</si>
  <si>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</si>
  <si>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</si>
  <si>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</si>
  <si>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</si>
  <si>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</si>
  <si>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</si>
  <si>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</si>
  <si>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</si>
  <si>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</si>
  <si>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</si>
  <si>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</si>
  <si>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</si>
  <si>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</si>
  <si>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</si>
  <si>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</si>
  <si>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</si>
  <si>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</si>
  <si>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</si>
  <si>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</si>
  <si>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</si>
  <si>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</si>
  <si>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</si>
  <si>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</si>
  <si>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</si>
  <si>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</si>
  <si>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</si>
  <si>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</si>
  <si>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</si>
  <si>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</si>
  <si>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</si>
  <si>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</si>
  <si>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Create Inspection Checklist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</si>
  <si>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</si>
  <si>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</si>
  <si>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</si>
  <si>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</si>
  <si>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</si>
  <si>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</si>
  <si>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</si>
  <si>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</si>
  <si>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</si>
  <si>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</si>
  <si>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</si>
  <si>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</si>
  <si>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</si>
  <si>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</si>
  <si>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</si>
  <si>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</si>
  <si>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</si>
  <si>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</si>
  <si>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</si>
  <si>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</si>
  <si>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</si>
  <si>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</si>
  <si>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</si>
  <si>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</si>
  <si>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</si>
  <si>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</si>
  <si>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</si>
  <si>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</si>
  <si>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</si>
  <si>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</si>
  <si>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</si>
  <si>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</si>
  <si>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</si>
  <si>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</si>
  <si>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</si>
  <si>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</si>
  <si>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</si>
  <si>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</si>
  <si>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</si>
  <si>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</si>
  <si>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</si>
  <si>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</si>
  <si>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In Progress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</si>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</sst>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1" topLeftCell="A24" activePane="bottomLeft" state="frozen"/>
      <selection pane="bottomLeft" activeCell="D61" sqref="D61"/>
    </sheetView>
  </sheetViews>
  <sheetFormatPr defaultRowHeight="15" x14ac:dyDescent="0.25"/>
  <cols>
    <col min="1" max="1" width="12.875" style="2" customWidth="1"/>
    <col min="2" max="2" width="9.125" style="23"/>
    <col min="3" max="3" width="11" style="23" customWidth="1"/>
    <col min="4" max="4" width="59.6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116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117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118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119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120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122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126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127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128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129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130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132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139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140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141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42646</v>
      </c>
      <c r="M2" s="16">
        <v>42580</v>
      </c>
      <c r="N2" s="5">
        <f ca="1">L2-K2</f>
        <v>119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abSelected="1"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125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142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A8" s="3" t="s">
        <v>95</v>
      </c>
      <c r="C8" s="23">
        <f t="shared" si="0"/>
        <v>36</v>
      </c>
      <c r="D8" s="2" t="s">
        <v>89</v>
      </c>
      <c r="E8" s="23">
        <v>2</v>
      </c>
      <c r="F8" s="23">
        <v>2</v>
      </c>
      <c r="G8" s="21">
        <f>SUMIFS('Time Log'!B:B,'Time Log'!C:C,'Phase 2 Tasks'!C8)</f>
        <v>0</v>
      </c>
      <c r="H8" s="22">
        <f t="shared" si="1"/>
        <v>0</v>
      </c>
    </row>
    <row r="9" spans="1:8" x14ac:dyDescent="0.25">
      <c r="A9" s="3" t="s">
        <v>96</v>
      </c>
      <c r="C9" s="23">
        <f t="shared" si="0"/>
        <v>37</v>
      </c>
      <c r="D9" s="2" t="s">
        <v>89</v>
      </c>
      <c r="E9" s="23">
        <v>4</v>
      </c>
      <c r="F9" s="23">
        <v>4</v>
      </c>
      <c r="G9" s="21">
        <f>SUMIFS('Time Log'!B:B,'Time Log'!C:C,'Phase 2 Tasks'!C9)</f>
        <v>0</v>
      </c>
      <c r="H9" s="22">
        <f t="shared" si="1"/>
        <v>0</v>
      </c>
    </row>
    <row r="10" spans="1:8" x14ac:dyDescent="0.25">
      <c r="A10" s="3" t="s">
        <v>97</v>
      </c>
      <c r="C10" s="23">
        <f t="shared" si="0"/>
        <v>38</v>
      </c>
      <c r="D10" s="2" t="s">
        <v>22</v>
      </c>
      <c r="E10" s="23">
        <v>8</v>
      </c>
      <c r="F10" s="23">
        <v>8</v>
      </c>
      <c r="G10" s="21">
        <f>SUMIFS('Time Log'!B:B,'Time Log'!C:C,'Phase 2 Tasks'!C10)</f>
        <v>0</v>
      </c>
      <c r="H10" s="22">
        <f t="shared" si="1"/>
        <v>0</v>
      </c>
    </row>
    <row r="11" spans="1:8" x14ac:dyDescent="0.25">
      <c r="A11" s="3" t="s">
        <v>98</v>
      </c>
      <c r="C11" s="23">
        <f t="shared" si="0"/>
        <v>39</v>
      </c>
      <c r="D11" s="2" t="s">
        <v>21</v>
      </c>
      <c r="E11" s="23">
        <v>1</v>
      </c>
      <c r="F11" s="23">
        <v>1</v>
      </c>
      <c r="G11" s="21">
        <f>SUMIFS('Time Log'!B:B,'Time Log'!C:C,'Phase 2 Tasks'!C11)</f>
        <v>0</v>
      </c>
      <c r="H11" s="22">
        <f t="shared" si="1"/>
        <v>0</v>
      </c>
    </row>
    <row r="12" spans="1:8" x14ac:dyDescent="0.25">
      <c r="A12" s="3" t="s">
        <v>28</v>
      </c>
      <c r="C12" s="23">
        <f t="shared" si="0"/>
        <v>40</v>
      </c>
      <c r="D12" s="2" t="s">
        <v>21</v>
      </c>
      <c r="E12" s="23">
        <v>0.5</v>
      </c>
      <c r="F12" s="23">
        <v>0.5</v>
      </c>
      <c r="G12" s="21">
        <f>SUMIFS('Time Log'!B:B,'Time Log'!C:C,'Phase 2 Tasks'!C12)</f>
        <v>0</v>
      </c>
      <c r="H12" s="22">
        <f t="shared" si="1"/>
        <v>0</v>
      </c>
    </row>
    <row r="13" spans="1:8" x14ac:dyDescent="0.25">
      <c r="A13" s="3" t="s">
        <v>99</v>
      </c>
      <c r="C13" s="23">
        <f t="shared" si="0"/>
        <v>41</v>
      </c>
      <c r="D13" s="2" t="s">
        <v>21</v>
      </c>
      <c r="E13" s="23">
        <v>1</v>
      </c>
      <c r="F13" s="23">
        <v>1</v>
      </c>
      <c r="G13" s="21">
        <f>SUMIFS('Time Log'!B:B,'Time Log'!C:C,'Phase 2 Tasks'!C13)</f>
        <v>0</v>
      </c>
      <c r="H13" s="22">
        <f t="shared" si="1"/>
        <v>0</v>
      </c>
    </row>
    <row r="14" spans="1:8" x14ac:dyDescent="0.25">
      <c r="A14" s="3" t="s">
        <v>121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123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124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131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133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134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135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136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137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143</v>
      </c>
      <c r="B23" s="20" t="s">
        <v>138</v>
      </c>
      <c r="C23" s="23">
        <f t="shared" si="0"/>
        <v>51</v>
      </c>
      <c r="D23" s="2" t="s">
        <v>88</v>
      </c>
      <c r="E23" s="23">
        <v>0.5</v>
      </c>
      <c r="F23" s="23">
        <v>0.5</v>
      </c>
      <c r="G23" s="21">
        <f>SUMIFS('Time Log'!B:B,'Time Log'!C:C,'Phase 2 Tasks'!C23)</f>
        <v>0</v>
      </c>
      <c r="H23" s="22">
        <f t="shared" si="1"/>
        <v>0</v>
      </c>
    </row>
    <row r="24" spans="1:8" x14ac:dyDescent="0.25">
      <c r="A24" s="3" t="s">
        <v>144</v>
      </c>
      <c r="B24" s="20" t="s">
        <v>138</v>
      </c>
      <c r="C24" s="23">
        <f t="shared" si="0"/>
        <v>52</v>
      </c>
      <c r="D24" s="10" t="s">
        <v>88</v>
      </c>
      <c r="E24" s="23">
        <v>1</v>
      </c>
      <c r="F24" s="23">
        <v>1</v>
      </c>
      <c r="G24" s="21">
        <f>SUMIFS('Time Log'!B:B,'Time Log'!C:C,'Phase 2 Tasks'!C24)</f>
        <v>0</v>
      </c>
      <c r="H24" s="22">
        <f>IF(F24+G24&gt;0,G24/(G24+F24),"")</f>
        <v>0</v>
      </c>
    </row>
    <row r="25" spans="1:8" x14ac:dyDescent="0.25">
      <c r="A25" s="3" t="s">
        <v>145</v>
      </c>
      <c r="B25" s="20" t="s">
        <v>138</v>
      </c>
      <c r="C25" s="23">
        <f t="shared" si="0"/>
        <v>53</v>
      </c>
      <c r="D25" s="2" t="s">
        <v>88</v>
      </c>
      <c r="E25" s="23">
        <v>2</v>
      </c>
      <c r="F25" s="23">
        <v>2</v>
      </c>
      <c r="G25" s="21">
        <f>SUMIFS('Time Log'!B:B,'Time Log'!C:C,'Phase 2 Tasks'!C25)</f>
        <v>0</v>
      </c>
      <c r="H25" s="22">
        <f t="shared" si="1"/>
        <v>0</v>
      </c>
    </row>
    <row r="26" spans="1:8" x14ac:dyDescent="0.25">
      <c r="C26" s="23">
        <f t="shared" si="0"/>
        <v>54</v>
      </c>
      <c r="G26" s="21">
        <f>SUMIFS('Time Log'!B:B,'Time Log'!C:C,'Phase 2 Tasks'!C26)</f>
        <v>0</v>
      </c>
      <c r="H26" s="22" t="str">
        <f t="shared" si="1"/>
        <v/>
      </c>
    </row>
    <row r="27" spans="1:8" x14ac:dyDescent="0.25">
      <c r="C27" s="23">
        <f t="shared" si="0"/>
        <v>55</v>
      </c>
      <c r="G27" s="21">
        <f>SUMIFS('Time Log'!B:B,'Time Log'!C:C,'Phase 2 Tasks'!C27)</f>
        <v>0</v>
      </c>
      <c r="H27" s="22" t="str">
        <f t="shared" si="1"/>
        <v/>
      </c>
    </row>
    <row r="28" spans="1:8" x14ac:dyDescent="0.25">
      <c r="C28" s="23">
        <f t="shared" si="0"/>
        <v>56</v>
      </c>
      <c r="G28" s="21">
        <f>SUMIFS('Time Log'!B:B,'Time Log'!C:C,'Phase 2 Tasks'!C28)</f>
        <v>0</v>
      </c>
      <c r="H28" s="22" t="str">
        <f t="shared" si="1"/>
        <v/>
      </c>
    </row>
    <row r="29" spans="1:8" x14ac:dyDescent="0.25">
      <c r="C29" s="23">
        <f t="shared" si="0"/>
        <v>57</v>
      </c>
      <c r="H29" s="22" t="str">
        <f t="shared" si="1"/>
        <v/>
      </c>
    </row>
    <row r="30" spans="1:8" x14ac:dyDescent="0.25">
      <c r="C30" s="23">
        <f t="shared" si="0"/>
        <v>58</v>
      </c>
      <c r="H30" s="22" t="str">
        <f t="shared" si="1"/>
        <v/>
      </c>
    </row>
    <row r="31" spans="1:8" x14ac:dyDescent="0.25">
      <c r="C31" s="23">
        <f t="shared" si="0"/>
        <v>59</v>
      </c>
      <c r="H31" s="22" t="str">
        <f t="shared" si="1"/>
        <v/>
      </c>
    </row>
    <row r="32" spans="1:8" x14ac:dyDescent="0.25">
      <c r="C32" s="23">
        <f t="shared" si="0"/>
        <v>60</v>
      </c>
      <c r="H32" s="22" t="str">
        <f t="shared" si="1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2">C66+1</f>
        <v>95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96</v>
      </c>
      <c r="H68" s="22" t="str">
        <f t="shared" si="3"/>
        <v/>
      </c>
    </row>
    <row r="69" spans="3:8" x14ac:dyDescent="0.25">
      <c r="C69" s="23">
        <f t="shared" si="2"/>
        <v>97</v>
      </c>
      <c r="H69" s="22" t="str">
        <f t="shared" si="3"/>
        <v/>
      </c>
    </row>
    <row r="70" spans="3:8" x14ac:dyDescent="0.25">
      <c r="C70" s="23">
        <f t="shared" si="2"/>
        <v>98</v>
      </c>
      <c r="H70" s="22" t="str">
        <f t="shared" si="3"/>
        <v/>
      </c>
    </row>
    <row r="71" spans="3:8" x14ac:dyDescent="0.25">
      <c r="C71" s="23">
        <f t="shared" si="2"/>
        <v>99</v>
      </c>
      <c r="H71" s="22" t="str">
        <f t="shared" si="3"/>
        <v/>
      </c>
    </row>
    <row r="72" spans="3:8" x14ac:dyDescent="0.25">
      <c r="C72" s="23">
        <f t="shared" si="2"/>
        <v>100</v>
      </c>
      <c r="H72" s="22" t="str">
        <f t="shared" si="3"/>
        <v/>
      </c>
    </row>
    <row r="73" spans="3:8" x14ac:dyDescent="0.25">
      <c r="C73" s="23">
        <f t="shared" si="2"/>
        <v>101</v>
      </c>
      <c r="H73" s="22" t="str">
        <f t="shared" si="3"/>
        <v/>
      </c>
    </row>
    <row r="74" spans="3:8" x14ac:dyDescent="0.25">
      <c r="C74" s="23">
        <f t="shared" si="2"/>
        <v>102</v>
      </c>
      <c r="H74" s="22" t="str">
        <f t="shared" si="3"/>
        <v/>
      </c>
    </row>
    <row r="75" spans="3:8" x14ac:dyDescent="0.25">
      <c r="C75" s="23">
        <f t="shared" si="2"/>
        <v>103</v>
      </c>
      <c r="H75" s="22" t="str">
        <f t="shared" si="3"/>
        <v/>
      </c>
    </row>
    <row r="76" spans="3:8" x14ac:dyDescent="0.25">
      <c r="C76" s="23">
        <f t="shared" si="2"/>
        <v>104</v>
      </c>
      <c r="H76" s="22" t="str">
        <f t="shared" si="3"/>
        <v/>
      </c>
    </row>
    <row r="77" spans="3:8" x14ac:dyDescent="0.25">
      <c r="C77" s="23">
        <f t="shared" si="2"/>
        <v>105</v>
      </c>
      <c r="H77" s="22" t="str">
        <f t="shared" si="3"/>
        <v/>
      </c>
    </row>
    <row r="78" spans="3:8" x14ac:dyDescent="0.25">
      <c r="C78" s="23">
        <f t="shared" si="2"/>
        <v>106</v>
      </c>
      <c r="H78" s="22" t="str">
        <f t="shared" si="3"/>
        <v/>
      </c>
    </row>
    <row r="79" spans="3:8" x14ac:dyDescent="0.25">
      <c r="C79" s="23">
        <f t="shared" si="2"/>
        <v>107</v>
      </c>
      <c r="H79" s="22" t="str">
        <f t="shared" si="3"/>
        <v/>
      </c>
    </row>
    <row r="80" spans="3:8" x14ac:dyDescent="0.25">
      <c r="C80" s="23">
        <f t="shared" si="2"/>
        <v>108</v>
      </c>
      <c r="H80" s="22" t="str">
        <f t="shared" si="3"/>
        <v/>
      </c>
    </row>
    <row r="81" spans="3:8" x14ac:dyDescent="0.25">
      <c r="C81" s="23">
        <f t="shared" si="2"/>
        <v>109</v>
      </c>
      <c r="H81" s="22" t="str">
        <f t="shared" si="3"/>
        <v/>
      </c>
    </row>
    <row r="82" spans="3:8" x14ac:dyDescent="0.25">
      <c r="C82" s="23">
        <f t="shared" si="2"/>
        <v>110</v>
      </c>
      <c r="H82" s="22" t="str">
        <f t="shared" si="3"/>
        <v/>
      </c>
    </row>
    <row r="83" spans="3:8" x14ac:dyDescent="0.25">
      <c r="C83" s="23">
        <f t="shared" si="2"/>
        <v>111</v>
      </c>
      <c r="H83" s="22" t="str">
        <f t="shared" si="3"/>
        <v/>
      </c>
    </row>
    <row r="84" spans="3:8" x14ac:dyDescent="0.25">
      <c r="C84" s="23">
        <f t="shared" si="2"/>
        <v>112</v>
      </c>
      <c r="H84" s="22" t="str">
        <f t="shared" si="3"/>
        <v/>
      </c>
    </row>
    <row r="85" spans="3:8" x14ac:dyDescent="0.25">
      <c r="C85" s="23">
        <f t="shared" si="2"/>
        <v>113</v>
      </c>
      <c r="H85" s="22" t="str">
        <f t="shared" si="3"/>
        <v/>
      </c>
    </row>
    <row r="86" spans="3:8" x14ac:dyDescent="0.25">
      <c r="C86" s="23">
        <f t="shared" si="2"/>
        <v>114</v>
      </c>
      <c r="H86" s="22" t="str">
        <f t="shared" si="3"/>
        <v/>
      </c>
    </row>
    <row r="87" spans="3:8" x14ac:dyDescent="0.25">
      <c r="C87" s="23">
        <f t="shared" si="2"/>
        <v>115</v>
      </c>
      <c r="H87" s="22" t="str">
        <f t="shared" si="3"/>
        <v/>
      </c>
    </row>
    <row r="88" spans="3:8" x14ac:dyDescent="0.25">
      <c r="C88" s="23">
        <f t="shared" si="2"/>
        <v>116</v>
      </c>
      <c r="H88" s="22" t="str">
        <f t="shared" si="3"/>
        <v/>
      </c>
    </row>
    <row r="89" spans="3:8" x14ac:dyDescent="0.25">
      <c r="C89" s="23">
        <f t="shared" si="2"/>
        <v>117</v>
      </c>
      <c r="H89" s="22" t="str">
        <f t="shared" si="3"/>
        <v/>
      </c>
    </row>
    <row r="90" spans="3:8" x14ac:dyDescent="0.25">
      <c r="C90" s="23">
        <f t="shared" si="2"/>
        <v>118</v>
      </c>
      <c r="H90" s="22" t="str">
        <f t="shared" si="3"/>
        <v/>
      </c>
    </row>
    <row r="91" spans="3:8" x14ac:dyDescent="0.25">
      <c r="C91" s="23">
        <f t="shared" si="2"/>
        <v>119</v>
      </c>
      <c r="H91" s="22" t="str">
        <f t="shared" si="3"/>
        <v/>
      </c>
    </row>
    <row r="92" spans="3:8" x14ac:dyDescent="0.25">
      <c r="C92" s="23">
        <f t="shared" si="2"/>
        <v>120</v>
      </c>
      <c r="H92" s="22" t="str">
        <f t="shared" si="3"/>
        <v/>
      </c>
    </row>
    <row r="93" spans="3:8" x14ac:dyDescent="0.25">
      <c r="C93" s="23">
        <f t="shared" si="2"/>
        <v>121</v>
      </c>
      <c r="H93" s="22" t="str">
        <f t="shared" si="3"/>
        <v/>
      </c>
    </row>
    <row r="94" spans="3:8" x14ac:dyDescent="0.25">
      <c r="C94" s="23">
        <f t="shared" si="2"/>
        <v>122</v>
      </c>
      <c r="H94" s="22" t="str">
        <f t="shared" si="3"/>
        <v/>
      </c>
    </row>
    <row r="95" spans="3:8" x14ac:dyDescent="0.25">
      <c r="C95" s="23">
        <f t="shared" si="2"/>
        <v>123</v>
      </c>
      <c r="H95" s="22" t="str">
        <f t="shared" si="3"/>
        <v/>
      </c>
    </row>
    <row r="96" spans="3:8" x14ac:dyDescent="0.25">
      <c r="C96" s="23">
        <f t="shared" si="2"/>
        <v>124</v>
      </c>
      <c r="H96" s="22" t="str">
        <f t="shared" si="3"/>
        <v/>
      </c>
    </row>
    <row r="97" spans="3:8" x14ac:dyDescent="0.25">
      <c r="C97" s="23">
        <f t="shared" si="2"/>
        <v>125</v>
      </c>
      <c r="H97" s="22" t="str">
        <f t="shared" si="3"/>
        <v/>
      </c>
    </row>
    <row r="98" spans="3:8" x14ac:dyDescent="0.25">
      <c r="C98" s="23">
        <f t="shared" si="2"/>
        <v>126</v>
      </c>
      <c r="H98" s="22" t="str">
        <f t="shared" si="3"/>
        <v/>
      </c>
    </row>
    <row r="99" spans="3:8" x14ac:dyDescent="0.25">
      <c r="C99" s="23">
        <f t="shared" si="2"/>
        <v>127</v>
      </c>
      <c r="H99" s="22" t="str">
        <f t="shared" si="3"/>
        <v/>
      </c>
    </row>
    <row r="100" spans="3:8" x14ac:dyDescent="0.25">
      <c r="C100" s="23">
        <f t="shared" si="2"/>
        <v>128</v>
      </c>
      <c r="H100" s="22" t="str">
        <f t="shared" si="3"/>
        <v/>
      </c>
    </row>
    <row r="101" spans="3:8" x14ac:dyDescent="0.25">
      <c r="C101" s="23">
        <f t="shared" si="2"/>
        <v>129</v>
      </c>
      <c r="H101" s="22" t="str">
        <f t="shared" si="3"/>
        <v/>
      </c>
    </row>
    <row r="102" spans="3:8" x14ac:dyDescent="0.25">
      <c r="C102" s="23">
        <f t="shared" si="2"/>
        <v>130</v>
      </c>
      <c r="H102" s="22" t="str">
        <f t="shared" si="3"/>
        <v/>
      </c>
    </row>
    <row r="103" spans="3:8" x14ac:dyDescent="0.25">
      <c r="C103" s="23">
        <f t="shared" si="2"/>
        <v>131</v>
      </c>
      <c r="H103" s="22" t="str">
        <f t="shared" si="3"/>
        <v/>
      </c>
    </row>
    <row r="104" spans="3:8" x14ac:dyDescent="0.25">
      <c r="C104" s="23">
        <f t="shared" si="2"/>
        <v>132</v>
      </c>
      <c r="H104" s="22" t="str">
        <f t="shared" si="3"/>
        <v/>
      </c>
    </row>
    <row r="105" spans="3:8" x14ac:dyDescent="0.25">
      <c r="C105" s="23">
        <f t="shared" si="2"/>
        <v>133</v>
      </c>
      <c r="H105" s="22" t="str">
        <f t="shared" si="3"/>
        <v/>
      </c>
    </row>
    <row r="106" spans="3:8" x14ac:dyDescent="0.25">
      <c r="C106" s="23">
        <f t="shared" si="2"/>
        <v>134</v>
      </c>
      <c r="H106" s="22" t="str">
        <f t="shared" si="3"/>
        <v/>
      </c>
    </row>
    <row r="107" spans="3:8" x14ac:dyDescent="0.25">
      <c r="C107" s="23">
        <f t="shared" si="2"/>
        <v>135</v>
      </c>
      <c r="H107" s="22" t="str">
        <f t="shared" si="3"/>
        <v/>
      </c>
    </row>
    <row r="108" spans="3:8" x14ac:dyDescent="0.25">
      <c r="C108" s="23">
        <f t="shared" si="2"/>
        <v>136</v>
      </c>
      <c r="H108" s="22" t="str">
        <f t="shared" si="3"/>
        <v/>
      </c>
    </row>
    <row r="109" spans="3:8" x14ac:dyDescent="0.25">
      <c r="C109" s="23">
        <f t="shared" si="2"/>
        <v>137</v>
      </c>
      <c r="H109" s="22" t="str">
        <f t="shared" si="3"/>
        <v/>
      </c>
    </row>
    <row r="110" spans="3:8" x14ac:dyDescent="0.25">
      <c r="C110" s="23">
        <f t="shared" si="2"/>
        <v>138</v>
      </c>
      <c r="H110" s="22" t="str">
        <f t="shared" si="3"/>
        <v/>
      </c>
    </row>
    <row r="111" spans="3:8" x14ac:dyDescent="0.25">
      <c r="C111" s="23">
        <f t="shared" si="2"/>
        <v>139</v>
      </c>
      <c r="H111" s="22" t="str">
        <f t="shared" si="3"/>
        <v/>
      </c>
    </row>
    <row r="112" spans="3:8" x14ac:dyDescent="0.25">
      <c r="C112" s="23">
        <f t="shared" si="2"/>
        <v>140</v>
      </c>
      <c r="H112" s="22" t="str">
        <f t="shared" si="3"/>
        <v/>
      </c>
    </row>
    <row r="113" spans="3:8" x14ac:dyDescent="0.25">
      <c r="C113" s="23">
        <f t="shared" si="2"/>
        <v>141</v>
      </c>
      <c r="H113" s="22" t="str">
        <f t="shared" si="3"/>
        <v/>
      </c>
    </row>
    <row r="114" spans="3:8" x14ac:dyDescent="0.25">
      <c r="C114" s="23">
        <f t="shared" si="2"/>
        <v>142</v>
      </c>
      <c r="H114" s="22" t="str">
        <f t="shared" si="3"/>
        <v/>
      </c>
    </row>
    <row r="115" spans="3:8" x14ac:dyDescent="0.25">
      <c r="C115" s="23">
        <f t="shared" si="2"/>
        <v>143</v>
      </c>
      <c r="H115" s="22" t="str">
        <f t="shared" si="3"/>
        <v/>
      </c>
    </row>
    <row r="116" spans="3:8" x14ac:dyDescent="0.25">
      <c r="C116" s="23">
        <f t="shared" si="2"/>
        <v>144</v>
      </c>
      <c r="H116" s="22" t="str">
        <f t="shared" si="3"/>
        <v/>
      </c>
    </row>
    <row r="117" spans="3:8" x14ac:dyDescent="0.25">
      <c r="C117" s="23">
        <f t="shared" si="2"/>
        <v>145</v>
      </c>
      <c r="H117" s="22" t="str">
        <f t="shared" si="3"/>
        <v/>
      </c>
    </row>
    <row r="118" spans="3:8" x14ac:dyDescent="0.25">
      <c r="C118" s="23">
        <f t="shared" si="2"/>
        <v>146</v>
      </c>
      <c r="H118" s="22" t="str">
        <f t="shared" si="3"/>
        <v/>
      </c>
    </row>
    <row r="119" spans="3:8" x14ac:dyDescent="0.25">
      <c r="C119" s="23">
        <f t="shared" si="2"/>
        <v>147</v>
      </c>
      <c r="H119" s="22" t="str">
        <f t="shared" si="3"/>
        <v/>
      </c>
    </row>
    <row r="120" spans="3:8" x14ac:dyDescent="0.25">
      <c r="C120" s="23">
        <f t="shared" si="2"/>
        <v>148</v>
      </c>
      <c r="H120" s="22" t="str">
        <f t="shared" si="3"/>
        <v/>
      </c>
    </row>
    <row r="121" spans="3:8" x14ac:dyDescent="0.25">
      <c r="C121" s="23">
        <f t="shared" si="2"/>
        <v>149</v>
      </c>
      <c r="H121" s="22" t="str">
        <f t="shared" si="3"/>
        <v/>
      </c>
    </row>
    <row r="122" spans="3:8" x14ac:dyDescent="0.25">
      <c r="C122" s="23">
        <f t="shared" si="2"/>
        <v>150</v>
      </c>
      <c r="H122" s="22" t="str">
        <f t="shared" si="3"/>
        <v/>
      </c>
    </row>
    <row r="123" spans="3:8" x14ac:dyDescent="0.25">
      <c r="C123" s="23">
        <f t="shared" si="2"/>
        <v>151</v>
      </c>
      <c r="H123" s="22" t="str">
        <f t="shared" si="3"/>
        <v/>
      </c>
    </row>
    <row r="124" spans="3:8" x14ac:dyDescent="0.25">
      <c r="C124" s="23">
        <f t="shared" si="2"/>
        <v>152</v>
      </c>
      <c r="H124" s="22" t="str">
        <f t="shared" si="3"/>
        <v/>
      </c>
    </row>
    <row r="125" spans="3:8" x14ac:dyDescent="0.25">
      <c r="C125" s="23">
        <f t="shared" si="2"/>
        <v>153</v>
      </c>
      <c r="H125" s="22" t="str">
        <f t="shared" si="3"/>
        <v/>
      </c>
    </row>
    <row r="126" spans="3:8" x14ac:dyDescent="0.25">
      <c r="C126" s="23">
        <f t="shared" si="2"/>
        <v>154</v>
      </c>
      <c r="H126" s="22" t="str">
        <f t="shared" si="3"/>
        <v/>
      </c>
    </row>
    <row r="127" spans="3:8" x14ac:dyDescent="0.25">
      <c r="C127" s="23">
        <f t="shared" si="2"/>
        <v>155</v>
      </c>
      <c r="H127" s="22" t="str">
        <f t="shared" si="3"/>
        <v/>
      </c>
    </row>
    <row r="128" spans="3:8" x14ac:dyDescent="0.25">
      <c r="C128" s="23">
        <f t="shared" si="2"/>
        <v>156</v>
      </c>
      <c r="H128" s="22" t="str">
        <f t="shared" si="3"/>
        <v/>
      </c>
    </row>
    <row r="129" spans="3:8" x14ac:dyDescent="0.25">
      <c r="C129" s="23">
        <f t="shared" si="2"/>
        <v>157</v>
      </c>
      <c r="H129" s="22" t="str">
        <f t="shared" si="3"/>
        <v/>
      </c>
    </row>
    <row r="130" spans="3:8" x14ac:dyDescent="0.25">
      <c r="C130" s="23">
        <f t="shared" si="2"/>
        <v>158</v>
      </c>
      <c r="H130" s="22" t="str">
        <f t="shared" si="3"/>
        <v/>
      </c>
    </row>
    <row r="131" spans="3:8" x14ac:dyDescent="0.25">
      <c r="C131" s="23">
        <f t="shared" ref="C131:C193" si="4">C130+1</f>
        <v>159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160</v>
      </c>
      <c r="H132" s="22" t="str">
        <f t="shared" si="5"/>
        <v/>
      </c>
    </row>
    <row r="133" spans="3:8" x14ac:dyDescent="0.25">
      <c r="C133" s="23">
        <f t="shared" si="4"/>
        <v>161</v>
      </c>
      <c r="H133" s="22" t="str">
        <f t="shared" si="5"/>
        <v/>
      </c>
    </row>
    <row r="134" spans="3:8" x14ac:dyDescent="0.25">
      <c r="C134" s="23">
        <f t="shared" si="4"/>
        <v>162</v>
      </c>
      <c r="H134" s="22" t="str">
        <f t="shared" si="5"/>
        <v/>
      </c>
    </row>
    <row r="135" spans="3:8" x14ac:dyDescent="0.25">
      <c r="C135" s="23">
        <f t="shared" si="4"/>
        <v>163</v>
      </c>
      <c r="H135" s="22" t="str">
        <f t="shared" si="5"/>
        <v/>
      </c>
    </row>
    <row r="136" spans="3:8" x14ac:dyDescent="0.25">
      <c r="C136" s="23">
        <f t="shared" si="4"/>
        <v>164</v>
      </c>
      <c r="H136" s="22" t="str">
        <f t="shared" si="5"/>
        <v/>
      </c>
    </row>
    <row r="137" spans="3:8" x14ac:dyDescent="0.25">
      <c r="C137" s="23">
        <f t="shared" si="4"/>
        <v>165</v>
      </c>
      <c r="H137" s="22" t="str">
        <f t="shared" si="5"/>
        <v/>
      </c>
    </row>
    <row r="138" spans="3:8" x14ac:dyDescent="0.25">
      <c r="C138" s="23">
        <f t="shared" si="4"/>
        <v>166</v>
      </c>
      <c r="H138" s="22" t="str">
        <f t="shared" si="5"/>
        <v/>
      </c>
    </row>
    <row r="139" spans="3:8" x14ac:dyDescent="0.25">
      <c r="C139" s="23">
        <f t="shared" si="4"/>
        <v>167</v>
      </c>
      <c r="H139" s="22" t="str">
        <f t="shared" si="5"/>
        <v/>
      </c>
    </row>
    <row r="140" spans="3:8" x14ac:dyDescent="0.25">
      <c r="C140" s="23">
        <f t="shared" si="4"/>
        <v>168</v>
      </c>
      <c r="H140" s="22" t="str">
        <f t="shared" si="5"/>
        <v/>
      </c>
    </row>
    <row r="141" spans="3:8" x14ac:dyDescent="0.25">
      <c r="C141" s="23">
        <f t="shared" si="4"/>
        <v>169</v>
      </c>
      <c r="H141" s="22" t="str">
        <f t="shared" si="5"/>
        <v/>
      </c>
    </row>
    <row r="142" spans="3:8" x14ac:dyDescent="0.25">
      <c r="C142" s="23">
        <f t="shared" si="4"/>
        <v>170</v>
      </c>
      <c r="H142" s="22" t="str">
        <f t="shared" si="5"/>
        <v/>
      </c>
    </row>
    <row r="143" spans="3:8" x14ac:dyDescent="0.25">
      <c r="C143" s="23">
        <f t="shared" si="4"/>
        <v>171</v>
      </c>
      <c r="H143" s="22" t="str">
        <f t="shared" si="5"/>
        <v/>
      </c>
    </row>
    <row r="144" spans="3:8" x14ac:dyDescent="0.25">
      <c r="C144" s="23">
        <f t="shared" si="4"/>
        <v>172</v>
      </c>
      <c r="H144" s="22" t="str">
        <f t="shared" si="5"/>
        <v/>
      </c>
    </row>
    <row r="145" spans="3:8" x14ac:dyDescent="0.25">
      <c r="C145" s="23">
        <f t="shared" si="4"/>
        <v>173</v>
      </c>
      <c r="H145" s="22" t="str">
        <f t="shared" si="5"/>
        <v/>
      </c>
    </row>
    <row r="146" spans="3:8" x14ac:dyDescent="0.25">
      <c r="C146" s="23">
        <f t="shared" si="4"/>
        <v>174</v>
      </c>
      <c r="H146" s="22" t="str">
        <f t="shared" si="5"/>
        <v/>
      </c>
    </row>
    <row r="147" spans="3:8" x14ac:dyDescent="0.25">
      <c r="C147" s="23">
        <f t="shared" si="4"/>
        <v>175</v>
      </c>
      <c r="H147" s="22" t="str">
        <f t="shared" si="5"/>
        <v/>
      </c>
    </row>
    <row r="148" spans="3:8" x14ac:dyDescent="0.25">
      <c r="C148" s="23">
        <f t="shared" si="4"/>
        <v>176</v>
      </c>
      <c r="H148" s="22" t="str">
        <f t="shared" si="5"/>
        <v/>
      </c>
    </row>
    <row r="149" spans="3:8" x14ac:dyDescent="0.25">
      <c r="C149" s="23">
        <f t="shared" si="4"/>
        <v>177</v>
      </c>
      <c r="H149" s="22" t="str">
        <f t="shared" si="5"/>
        <v/>
      </c>
    </row>
    <row r="150" spans="3:8" x14ac:dyDescent="0.25">
      <c r="C150" s="23">
        <f t="shared" si="4"/>
        <v>178</v>
      </c>
      <c r="H150" s="22" t="str">
        <f t="shared" si="5"/>
        <v/>
      </c>
    </row>
    <row r="151" spans="3:8" x14ac:dyDescent="0.25">
      <c r="C151" s="23">
        <f t="shared" si="4"/>
        <v>179</v>
      </c>
      <c r="H151" s="22" t="str">
        <f t="shared" si="5"/>
        <v/>
      </c>
    </row>
    <row r="152" spans="3:8" x14ac:dyDescent="0.25">
      <c r="C152" s="23">
        <f t="shared" si="4"/>
        <v>180</v>
      </c>
      <c r="H152" s="22" t="str">
        <f t="shared" si="5"/>
        <v/>
      </c>
    </row>
    <row r="153" spans="3:8" x14ac:dyDescent="0.25">
      <c r="C153" s="23">
        <f t="shared" si="4"/>
        <v>181</v>
      </c>
      <c r="H153" s="22" t="str">
        <f t="shared" si="5"/>
        <v/>
      </c>
    </row>
    <row r="154" spans="3:8" x14ac:dyDescent="0.25">
      <c r="C154" s="23">
        <f t="shared" si="4"/>
        <v>182</v>
      </c>
      <c r="H154" s="22" t="str">
        <f t="shared" si="5"/>
        <v/>
      </c>
    </row>
    <row r="155" spans="3:8" x14ac:dyDescent="0.25">
      <c r="C155" s="23">
        <f t="shared" si="4"/>
        <v>183</v>
      </c>
      <c r="H155" s="22" t="str">
        <f t="shared" si="5"/>
        <v/>
      </c>
    </row>
    <row r="156" spans="3:8" x14ac:dyDescent="0.25">
      <c r="C156" s="23">
        <f t="shared" si="4"/>
        <v>184</v>
      </c>
      <c r="H156" s="22" t="str">
        <f t="shared" si="5"/>
        <v/>
      </c>
    </row>
    <row r="157" spans="3:8" x14ac:dyDescent="0.25">
      <c r="C157" s="23">
        <f t="shared" si="4"/>
        <v>185</v>
      </c>
      <c r="H157" s="22" t="str">
        <f t="shared" si="5"/>
        <v/>
      </c>
    </row>
    <row r="158" spans="3:8" x14ac:dyDescent="0.25">
      <c r="C158" s="23">
        <f t="shared" si="4"/>
        <v>186</v>
      </c>
      <c r="H158" s="22" t="str">
        <f t="shared" si="5"/>
        <v/>
      </c>
    </row>
    <row r="159" spans="3:8" x14ac:dyDescent="0.25">
      <c r="C159" s="23">
        <f t="shared" si="4"/>
        <v>187</v>
      </c>
      <c r="H159" s="22" t="str">
        <f t="shared" si="5"/>
        <v/>
      </c>
    </row>
    <row r="160" spans="3:8" x14ac:dyDescent="0.25">
      <c r="C160" s="23">
        <f t="shared" si="4"/>
        <v>188</v>
      </c>
      <c r="H160" s="22" t="str">
        <f t="shared" si="5"/>
        <v/>
      </c>
    </row>
    <row r="161" spans="3:8" x14ac:dyDescent="0.25">
      <c r="C161" s="23">
        <f t="shared" si="4"/>
        <v>189</v>
      </c>
      <c r="H161" s="22" t="str">
        <f t="shared" si="5"/>
        <v/>
      </c>
    </row>
    <row r="162" spans="3:8" x14ac:dyDescent="0.25">
      <c r="C162" s="23">
        <f t="shared" si="4"/>
        <v>190</v>
      </c>
      <c r="H162" s="22" t="str">
        <f t="shared" si="5"/>
        <v/>
      </c>
    </row>
    <row r="163" spans="3:8" x14ac:dyDescent="0.25">
      <c r="C163" s="23">
        <f t="shared" si="4"/>
        <v>191</v>
      </c>
      <c r="H163" s="22" t="str">
        <f t="shared" si="5"/>
        <v/>
      </c>
    </row>
    <row r="164" spans="3:8" x14ac:dyDescent="0.25">
      <c r="C164" s="23">
        <f t="shared" si="4"/>
        <v>192</v>
      </c>
      <c r="H164" s="22" t="str">
        <f t="shared" si="5"/>
        <v/>
      </c>
    </row>
    <row r="165" spans="3:8" x14ac:dyDescent="0.25">
      <c r="C165" s="23">
        <f t="shared" si="4"/>
        <v>193</v>
      </c>
      <c r="H165" s="22" t="str">
        <f t="shared" si="5"/>
        <v/>
      </c>
    </row>
    <row r="166" spans="3:8" x14ac:dyDescent="0.25">
      <c r="C166" s="23">
        <f t="shared" si="4"/>
        <v>194</v>
      </c>
      <c r="H166" s="22" t="str">
        <f t="shared" si="5"/>
        <v/>
      </c>
    </row>
    <row r="167" spans="3:8" x14ac:dyDescent="0.25">
      <c r="C167" s="23">
        <f t="shared" si="4"/>
        <v>195</v>
      </c>
      <c r="H167" s="22" t="str">
        <f t="shared" si="5"/>
        <v/>
      </c>
    </row>
    <row r="168" spans="3:8" x14ac:dyDescent="0.25">
      <c r="C168" s="23">
        <f t="shared" si="4"/>
        <v>196</v>
      </c>
      <c r="H168" s="22" t="str">
        <f t="shared" si="5"/>
        <v/>
      </c>
    </row>
    <row r="169" spans="3:8" x14ac:dyDescent="0.25">
      <c r="C169" s="23">
        <f t="shared" si="4"/>
        <v>197</v>
      </c>
      <c r="H169" s="22" t="str">
        <f t="shared" si="5"/>
        <v/>
      </c>
    </row>
    <row r="170" spans="3:8" x14ac:dyDescent="0.25">
      <c r="C170" s="23">
        <f t="shared" si="4"/>
        <v>198</v>
      </c>
      <c r="H170" s="22" t="str">
        <f t="shared" si="5"/>
        <v/>
      </c>
    </row>
    <row r="171" spans="3:8" x14ac:dyDescent="0.25">
      <c r="C171" s="23">
        <f t="shared" si="4"/>
        <v>199</v>
      </c>
      <c r="H171" s="22" t="str">
        <f t="shared" si="5"/>
        <v/>
      </c>
    </row>
    <row r="172" spans="3:8" x14ac:dyDescent="0.25">
      <c r="C172" s="23">
        <f t="shared" si="4"/>
        <v>200</v>
      </c>
      <c r="H172" s="22" t="str">
        <f t="shared" si="5"/>
        <v/>
      </c>
    </row>
    <row r="173" spans="3:8" x14ac:dyDescent="0.25">
      <c r="C173" s="23">
        <f t="shared" si="4"/>
        <v>201</v>
      </c>
      <c r="H173" s="22" t="str">
        <f t="shared" si="5"/>
        <v/>
      </c>
    </row>
    <row r="174" spans="3:8" x14ac:dyDescent="0.25">
      <c r="C174" s="23">
        <f t="shared" si="4"/>
        <v>202</v>
      </c>
      <c r="H174" s="22" t="str">
        <f t="shared" si="5"/>
        <v/>
      </c>
    </row>
    <row r="175" spans="3:8" x14ac:dyDescent="0.25">
      <c r="C175" s="23">
        <f t="shared" si="4"/>
        <v>203</v>
      </c>
      <c r="H175" s="22" t="str">
        <f t="shared" si="5"/>
        <v/>
      </c>
    </row>
    <row r="176" spans="3:8" x14ac:dyDescent="0.25">
      <c r="C176" s="23">
        <f t="shared" si="4"/>
        <v>204</v>
      </c>
      <c r="H176" s="22" t="str">
        <f t="shared" si="5"/>
        <v/>
      </c>
    </row>
    <row r="177" spans="3:8" x14ac:dyDescent="0.25">
      <c r="C177" s="23">
        <f t="shared" si="4"/>
        <v>205</v>
      </c>
      <c r="H177" s="22" t="str">
        <f t="shared" si="5"/>
        <v/>
      </c>
    </row>
    <row r="178" spans="3:8" x14ac:dyDescent="0.25">
      <c r="C178" s="23">
        <f t="shared" si="4"/>
        <v>206</v>
      </c>
      <c r="H178" s="22" t="str">
        <f t="shared" si="5"/>
        <v/>
      </c>
    </row>
    <row r="179" spans="3:8" x14ac:dyDescent="0.25">
      <c r="C179" s="23">
        <f t="shared" si="4"/>
        <v>207</v>
      </c>
      <c r="H179" s="22" t="str">
        <f t="shared" si="5"/>
        <v/>
      </c>
    </row>
    <row r="180" spans="3:8" x14ac:dyDescent="0.25">
      <c r="C180" s="23">
        <f t="shared" si="4"/>
        <v>208</v>
      </c>
      <c r="H180" s="22" t="str">
        <f t="shared" si="5"/>
        <v/>
      </c>
    </row>
    <row r="181" spans="3:8" x14ac:dyDescent="0.25">
      <c r="C181" s="23">
        <f t="shared" si="4"/>
        <v>209</v>
      </c>
      <c r="H181" s="22" t="str">
        <f t="shared" si="5"/>
        <v/>
      </c>
    </row>
    <row r="182" spans="3:8" x14ac:dyDescent="0.25">
      <c r="C182" s="23">
        <f t="shared" si="4"/>
        <v>210</v>
      </c>
      <c r="H182" s="22" t="str">
        <f t="shared" si="5"/>
        <v/>
      </c>
    </row>
    <row r="183" spans="3:8" x14ac:dyDescent="0.25">
      <c r="C183" s="23">
        <f t="shared" si="4"/>
        <v>211</v>
      </c>
      <c r="H183" s="22" t="str">
        <f t="shared" si="5"/>
        <v/>
      </c>
    </row>
    <row r="184" spans="3:8" x14ac:dyDescent="0.25">
      <c r="C184" s="23">
        <f t="shared" si="4"/>
        <v>212</v>
      </c>
      <c r="H184" s="22" t="str">
        <f t="shared" si="5"/>
        <v/>
      </c>
    </row>
    <row r="185" spans="3:8" x14ac:dyDescent="0.25">
      <c r="C185" s="23">
        <f t="shared" si="4"/>
        <v>213</v>
      </c>
      <c r="H185" s="22" t="str">
        <f t="shared" si="5"/>
        <v/>
      </c>
    </row>
    <row r="186" spans="3:8" x14ac:dyDescent="0.25">
      <c r="C186" s="23">
        <f t="shared" si="4"/>
        <v>214</v>
      </c>
      <c r="H186" s="22" t="str">
        <f t="shared" si="5"/>
        <v/>
      </c>
    </row>
    <row r="187" spans="3:8" x14ac:dyDescent="0.25">
      <c r="C187" s="23">
        <f t="shared" si="4"/>
        <v>215</v>
      </c>
      <c r="H187" s="22" t="str">
        <f t="shared" si="5"/>
        <v/>
      </c>
    </row>
    <row r="188" spans="3:8" x14ac:dyDescent="0.25">
      <c r="C188" s="23">
        <f t="shared" si="4"/>
        <v>216</v>
      </c>
      <c r="H188" s="22" t="str">
        <f t="shared" si="5"/>
        <v/>
      </c>
    </row>
    <row r="189" spans="3:8" x14ac:dyDescent="0.25">
      <c r="C189" s="23">
        <f t="shared" si="4"/>
        <v>217</v>
      </c>
      <c r="H189" s="22" t="str">
        <f t="shared" si="5"/>
        <v/>
      </c>
    </row>
    <row r="190" spans="3:8" x14ac:dyDescent="0.25">
      <c r="C190" s="23">
        <f t="shared" si="4"/>
        <v>218</v>
      </c>
      <c r="H190" s="22" t="str">
        <f t="shared" si="5"/>
        <v/>
      </c>
    </row>
    <row r="191" spans="3:8" x14ac:dyDescent="0.25">
      <c r="C191" s="23">
        <f t="shared" si="4"/>
        <v>219</v>
      </c>
      <c r="H191" s="22" t="str">
        <f t="shared" si="5"/>
        <v/>
      </c>
    </row>
    <row r="192" spans="3:8" x14ac:dyDescent="0.25">
      <c r="C192" s="23">
        <f t="shared" si="4"/>
        <v>220</v>
      </c>
      <c r="H192" s="22" t="str">
        <f t="shared" si="5"/>
        <v/>
      </c>
    </row>
    <row r="193" spans="3:8" x14ac:dyDescent="0.25">
      <c r="C193" s="23">
        <f t="shared" si="4"/>
        <v>221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13.25</v>
      </c>
      <c r="H2" s="5">
        <f>SUM(C:C)</f>
        <v>20</v>
      </c>
      <c r="I2" s="6">
        <f>IF(H2+G2&gt;0,G2/(G2+H2),"")</f>
        <v>0.39849624060150374</v>
      </c>
      <c r="K2" s="16">
        <v>42604</v>
      </c>
      <c r="L2" s="16">
        <f ca="1">TODAY()</f>
        <v>42646</v>
      </c>
      <c r="M2" s="16">
        <v>42661</v>
      </c>
      <c r="N2" s="5">
        <f ca="1">L2-K2</f>
        <v>42</v>
      </c>
      <c r="O2" s="5">
        <f ca="1">M2-L2</f>
        <v>15</v>
      </c>
      <c r="P2" s="28">
        <f ca="1">N2/(N2+O2)</f>
        <v>0.73684210526315785</v>
      </c>
      <c r="Q2" s="6">
        <f ca="1">I2-P2</f>
        <v>-0.33834586466165412</v>
      </c>
      <c r="R2" s="30">
        <f ca="1">Q2*(N2+O2)</f>
        <v>-19.285714285714285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0.5</v>
      </c>
      <c r="C7" s="5">
        <f>SUMIFS('Phase 2 Tasks'!F:F,'Phase 2 Tasks'!D:D,A7)</f>
        <v>3.5</v>
      </c>
      <c r="D7" s="11">
        <f t="shared" si="0"/>
        <v>0.125</v>
      </c>
    </row>
    <row r="8" spans="1:18" x14ac:dyDescent="0.25">
      <c r="A8" s="3" t="s">
        <v>89</v>
      </c>
      <c r="B8" s="5">
        <f>SUMIFS('Phase 2 Tasks'!G:G,'Phase 2 Tasks'!D:D,A8)</f>
        <v>0</v>
      </c>
      <c r="C8" s="5">
        <f>SUMIFS('Phase 2 Tasks'!F:F,'Phase 2 Tasks'!D:D,A8)</f>
        <v>6</v>
      </c>
      <c r="D8" s="11">
        <f t="shared" si="0"/>
        <v>0</v>
      </c>
    </row>
    <row r="9" spans="1:18" x14ac:dyDescent="0.25">
      <c r="A9" s="3" t="s">
        <v>22</v>
      </c>
      <c r="B9" s="5">
        <f>SUMIFS('Phase 2 Tasks'!G:G,'Phase 2 Tasks'!D:D,A9)</f>
        <v>0</v>
      </c>
      <c r="C9" s="5">
        <f>SUMIFS('Phase 2 Tasks'!F:F,'Phase 2 Tasks'!D:D,A9)</f>
        <v>8</v>
      </c>
      <c r="D9" s="11">
        <f t="shared" si="0"/>
        <v>0</v>
      </c>
    </row>
    <row r="10" spans="1:18" x14ac:dyDescent="0.25">
      <c r="A10" s="3" t="s">
        <v>21</v>
      </c>
      <c r="B10" s="5">
        <f>SUMIFS('Phase 2 Tasks'!G:G,'Phase 2 Tasks'!D:D,A10)</f>
        <v>0</v>
      </c>
      <c r="C10" s="5">
        <f>SUMIFS('Phase 2 Tasks'!F:F,'Phase 2 Tasks'!D:D,A10)</f>
        <v>2.5</v>
      </c>
      <c r="D10" s="11">
        <f t="shared" si="0"/>
        <v>0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100</v>
      </c>
      <c r="B2" s="19"/>
      <c r="C2" s="21">
        <v>70</v>
      </c>
      <c r="D2" s="5" t="s">
        <v>100</v>
      </c>
      <c r="E2" s="21">
        <v>12</v>
      </c>
      <c r="F2" s="21">
        <v>12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105</v>
      </c>
      <c r="C3" s="23">
        <f t="shared" ref="C3:C66" si="0">C2+1</f>
        <v>71</v>
      </c>
      <c r="D3" s="3" t="s">
        <v>101</v>
      </c>
      <c r="E3" s="23">
        <v>25</v>
      </c>
      <c r="F3" s="23">
        <v>25</v>
      </c>
      <c r="G3" s="21">
        <f>SUMIFS('Time Log'!B:B,'Time Log'!C:C,'Phase 3 Tasks'!C3)</f>
        <v>0</v>
      </c>
      <c r="H3" s="22">
        <f t="shared" ref="H3:H66" si="1">IF(F3+G3&gt;0,G3/(G3+F3),"")</f>
        <v>0</v>
      </c>
    </row>
    <row r="4" spans="1:8" x14ac:dyDescent="0.25">
      <c r="A4" s="3" t="s">
        <v>106</v>
      </c>
      <c r="C4" s="23">
        <f t="shared" si="0"/>
        <v>72</v>
      </c>
      <c r="D4" s="2" t="s">
        <v>102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107</v>
      </c>
      <c r="C5" s="23">
        <f t="shared" si="0"/>
        <v>73</v>
      </c>
      <c r="D5" s="2" t="s">
        <v>102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108</v>
      </c>
      <c r="C6" s="23">
        <f t="shared" si="0"/>
        <v>74</v>
      </c>
      <c r="D6" s="3" t="s">
        <v>103</v>
      </c>
      <c r="E6" s="23">
        <v>6</v>
      </c>
      <c r="F6" s="23">
        <v>6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109</v>
      </c>
      <c r="C7" s="23">
        <f t="shared" si="0"/>
        <v>75</v>
      </c>
      <c r="D7" s="3" t="s">
        <v>104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98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0</v>
      </c>
      <c r="H2" s="5">
        <f>SUM(C:C)</f>
        <v>56</v>
      </c>
      <c r="I2" s="6">
        <f>IF(H2+G2&gt;0,G2/(G2+H2),"")</f>
        <v>0</v>
      </c>
      <c r="K2" s="16">
        <v>42649</v>
      </c>
      <c r="L2" s="16">
        <f ca="1">TODAY()</f>
        <v>42646</v>
      </c>
      <c r="M2" s="16">
        <v>42713</v>
      </c>
      <c r="N2" s="5">
        <f ca="1">L2-K2</f>
        <v>-3</v>
      </c>
      <c r="O2" s="5">
        <f ca="1">M2-L2</f>
        <v>67</v>
      </c>
      <c r="P2" s="28">
        <f ca="1">IF(N2&gt;0,N2/(N2+O2),0)</f>
        <v>0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100</v>
      </c>
      <c r="B3" s="5">
        <f>SUMIFS('Phase 3 Tasks'!G:G,'Phase 3 Tasks'!D:D,A3)</f>
        <v>0</v>
      </c>
      <c r="C3" s="5">
        <f>SUMIFS('Phase 3 Tasks'!F:F,'Phase 3 Tasks'!D:D,A3)</f>
        <v>12</v>
      </c>
      <c r="D3" s="11">
        <f t="shared" ref="D3:D65" si="0">IF(C3+B3&gt;0,B3/(B3+C3),"")</f>
        <v>0</v>
      </c>
    </row>
    <row r="4" spans="1:18" x14ac:dyDescent="0.25">
      <c r="A4" s="3" t="s">
        <v>101</v>
      </c>
      <c r="B4" s="5">
        <f>SUMIFS('Phase 3 Tasks'!G:G,'Phase 3 Tasks'!D:D,A4)</f>
        <v>0</v>
      </c>
      <c r="C4" s="5">
        <f>SUMIFS('Phase 3 Tasks'!F:F,'Phase 3 Tasks'!D:D,A4)</f>
        <v>25</v>
      </c>
      <c r="D4" s="11">
        <f t="shared" si="0"/>
        <v>0</v>
      </c>
    </row>
    <row r="5" spans="1:18" x14ac:dyDescent="0.25">
      <c r="A5" s="3" t="s">
        <v>102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103</v>
      </c>
      <c r="B6" s="5">
        <f>SUMIFS('Phase 3 Tasks'!G:G,'Phase 3 Tasks'!D:D,A6)</f>
        <v>0</v>
      </c>
      <c r="C6" s="5">
        <f>SUMIFS('Phase 3 Tasks'!F:F,'Phase 3 Tasks'!D:D,A6)</f>
        <v>6</v>
      </c>
      <c r="D6" s="11">
        <f t="shared" si="0"/>
        <v>0</v>
      </c>
    </row>
    <row r="7" spans="1:18" x14ac:dyDescent="0.25">
      <c r="A7" s="3" t="s">
        <v>104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L21" sqref="L21"/>
    </sheetView>
  </sheetViews>
  <sheetFormatPr defaultRowHeight="15" x14ac:dyDescent="0.25"/>
  <cols>
    <col min="13" max="15" width="12.75" customWidth="1"/>
    <col min="17" max="17" width="10.625" bestFit="1" customWidth="1"/>
    <col min="19" max="19" width="16.25" customWidth="1"/>
    <col min="21" max="21" width="13.125" customWidth="1"/>
  </cols>
  <sheetData>
    <row r="1" spans="1:21" ht="15.75" thickBot="1" x14ac:dyDescent="0.3">
      <c r="A1" s="35" t="s">
        <v>110</v>
      </c>
      <c r="B1" s="36"/>
      <c r="C1" s="37"/>
      <c r="E1" s="35" t="s">
        <v>111</v>
      </c>
      <c r="F1" s="36"/>
      <c r="G1" s="37"/>
      <c r="I1" s="35" t="s">
        <v>112</v>
      </c>
      <c r="J1" s="36"/>
      <c r="K1" s="37"/>
      <c r="M1" s="2" t="s">
        <v>49</v>
      </c>
      <c r="N1" s="2" t="s">
        <v>113</v>
      </c>
      <c r="O1" s="2" t="s">
        <v>51</v>
      </c>
      <c r="P1" s="13" t="s">
        <v>48</v>
      </c>
      <c r="Q1" s="13" t="s">
        <v>115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42646</v>
      </c>
      <c r="O2" s="17">
        <v>42713</v>
      </c>
      <c r="P2" s="5">
        <f ca="1">N2-M2</f>
        <v>119</v>
      </c>
      <c r="Q2" s="5">
        <v>25</v>
      </c>
      <c r="R2" s="5">
        <f ca="1">O2-N2</f>
        <v>67</v>
      </c>
      <c r="S2" s="28">
        <f ca="1">IF(P2&gt;0,(P2-Q2)/(P2+R2-Q2),0)</f>
        <v>0.58385093167701863</v>
      </c>
      <c r="T2" s="6">
        <f ca="1">G10-S2</f>
        <v>-0.16070102655367896</v>
      </c>
      <c r="U2" s="30">
        <f ca="1">T2*(P2+R2-Q2)</f>
        <v>-25.872865275142313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13.25</v>
      </c>
      <c r="F3" s="32">
        <f>'Phase 2 Portfolio'!H2</f>
        <v>20</v>
      </c>
      <c r="G3" s="33">
        <f>'Phase 2 Portfolio'!I2</f>
        <v>0.39849624060150374</v>
      </c>
      <c r="I3" s="31">
        <f>'Phase 3 Portfolio'!G2</f>
        <v>0</v>
      </c>
      <c r="J3" s="32">
        <f>'Phase 3 Portfolio'!H2</f>
        <v>56</v>
      </c>
      <c r="K3" s="33">
        <f>'Phase 3 Portfolio'!I2</f>
        <v>0</v>
      </c>
    </row>
    <row r="7" spans="1:21" ht="15.75" thickBot="1" x14ac:dyDescent="0.3"/>
    <row r="8" spans="1:21" ht="15.75" thickBot="1" x14ac:dyDescent="0.3">
      <c r="E8" s="35" t="s">
        <v>114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55.75</v>
      </c>
      <c r="F10" s="32">
        <f>B3+F3+J3</f>
        <v>76</v>
      </c>
      <c r="G10" s="33">
        <f>E10/(E10+F10)</f>
        <v>0.42314990512333966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2016-10-04T02:12:29Z</dcterms:modified>
</cp:coreProperties>
</file>