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ichaeltaylor/Desktop/Exercise Files/Chapter 1/"/>
    </mc:Choice>
  </mc:AlternateContent>
  <bookViews>
    <workbookView xWindow="460" yWindow="460" windowWidth="28160" windowHeight="15660" tabRatio="500"/>
  </bookViews>
  <sheets>
    <sheet name="raw" sheetId="7" r:id="rId1"/>
    <sheet name="end" sheetId="4" r:id="rId2"/>
  </sheets>
  <definedNames>
    <definedName name="_xlnm._FilterDatabase" localSheetId="1" hidden="1">end!$A$1:$O$23</definedName>
    <definedName name="_xlnm._FilterDatabase" localSheetId="0" hidden="1">raw!$A$1:$O$23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7" l="1"/>
  <c r="T3" i="7"/>
  <c r="T5" i="7"/>
  <c r="T4" i="7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T3" i="4"/>
  <c r="T17" i="4"/>
  <c r="T4" i="4"/>
  <c r="T6" i="4"/>
  <c r="T5" i="4"/>
  <c r="T2" i="4"/>
  <c r="T13" i="4"/>
  <c r="T14" i="4"/>
  <c r="T15" i="4"/>
  <c r="T12" i="4"/>
  <c r="T11" i="4"/>
  <c r="T10" i="4"/>
  <c r="T9" i="4"/>
  <c r="T8" i="4"/>
</calcChain>
</file>

<file path=xl/sharedStrings.xml><?xml version="1.0" encoding="utf-8"?>
<sst xmlns="http://schemas.openxmlformats.org/spreadsheetml/2006/main" count="270" uniqueCount="73">
  <si>
    <t>CPM</t>
  </si>
  <si>
    <t>CPC</t>
  </si>
  <si>
    <t>CTR</t>
  </si>
  <si>
    <t>CPA</t>
  </si>
  <si>
    <t>ROI</t>
  </si>
  <si>
    <t>AOV</t>
  </si>
  <si>
    <t>RPC</t>
  </si>
  <si>
    <t>Campaign status</t>
  </si>
  <si>
    <t>Campaign</t>
  </si>
  <si>
    <t>Daily budget</t>
  </si>
  <si>
    <t>Status</t>
  </si>
  <si>
    <t>Bid strategy type</t>
  </si>
  <si>
    <t>Avg. CPC</t>
  </si>
  <si>
    <t>Cost / conv.</t>
  </si>
  <si>
    <t>Cost</t>
  </si>
  <si>
    <t>Impr.</t>
  </si>
  <si>
    <t>Clicks</t>
  </si>
  <si>
    <t>Conv. rate</t>
  </si>
  <si>
    <t>Conversions</t>
  </si>
  <si>
    <t>Avg. pos.</t>
  </si>
  <si>
    <t>Enabled</t>
  </si>
  <si>
    <t>US // Growth Hacking</t>
  </si>
  <si>
    <t>Eligible</t>
  </si>
  <si>
    <t>CPC (enhanced)</t>
  </si>
  <si>
    <t>Manual CPC</t>
  </si>
  <si>
    <t>Bid Reduction</t>
  </si>
  <si>
    <t>Ended</t>
  </si>
  <si>
    <t>Marketing Plan Post</t>
  </si>
  <si>
    <t>Copy Test: Unfair Advantage</t>
  </si>
  <si>
    <t>Target CPA Experiment - US // Growth Strategy</t>
  </si>
  <si>
    <t>Target CPA</t>
  </si>
  <si>
    <t>B2B Marketing Bid Increase</t>
  </si>
  <si>
    <t>Performance Guarantee Copy</t>
  </si>
  <si>
    <t>Performance Guarantee</t>
  </si>
  <si>
    <t>GH Bid Increase</t>
  </si>
  <si>
    <t>Digital Marketing Bid Increase</t>
  </si>
  <si>
    <t>US // Ad Agencies</t>
  </si>
  <si>
    <t>US // Marketing Strategy</t>
  </si>
  <si>
    <t>Limited by budget</t>
  </si>
  <si>
    <t>Bid Reduction #2</t>
  </si>
  <si>
    <t>Bid Adjustment #3</t>
  </si>
  <si>
    <t>Marketing Strategy LP</t>
  </si>
  <si>
    <t>US // B2B Marketing</t>
  </si>
  <si>
    <t>Shorter LP Test</t>
  </si>
  <si>
    <t>Machine Learning Copy</t>
  </si>
  <si>
    <t>Target CPA Experiment - US // B2B Marketing</t>
  </si>
  <si>
    <t>Optimize for Conversions</t>
  </si>
  <si>
    <t>Maximize Conversions</t>
  </si>
  <si>
    <t>Marketing Strategy Copy Refresh</t>
  </si>
  <si>
    <t>B2B Marketing PPC Landing Page</t>
  </si>
  <si>
    <t>Revenue</t>
  </si>
  <si>
    <t>Impressions</t>
  </si>
  <si>
    <t>Cost per Mille</t>
  </si>
  <si>
    <t>=cost/impressions*1000</t>
  </si>
  <si>
    <t>Cost per Click</t>
  </si>
  <si>
    <t>=cost/clicks</t>
  </si>
  <si>
    <t>=cost/conversions</t>
  </si>
  <si>
    <t>Cost per Acquisition</t>
  </si>
  <si>
    <t>Clickthrough rate</t>
  </si>
  <si>
    <t>=clicks/impressions</t>
  </si>
  <si>
    <t>Conversion Rate</t>
  </si>
  <si>
    <t>CVR</t>
  </si>
  <si>
    <t>=conversions/clicks</t>
  </si>
  <si>
    <t>Return on Investment</t>
  </si>
  <si>
    <t>=(revenue-cost)/cost</t>
  </si>
  <si>
    <t>Average Order Value</t>
  </si>
  <si>
    <t>Revenue per Click</t>
  </si>
  <si>
    <t>=revenue/clicks</t>
  </si>
  <si>
    <t>=revenue/conversions</t>
  </si>
  <si>
    <t>Avg. Pos</t>
  </si>
  <si>
    <t>Average Position</t>
  </si>
  <si>
    <t>=(position*impressions)/impressions</t>
  </si>
  <si>
    <t>='weighted position'/impressions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</si>
</sst>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8" fontId="0" fillId="0" borderId="0" xfId="0" applyNumberFormat="1"/>
    <xf numFmtId="3" fontId="0" fillId="0" borderId="0" xfId="0" applyNumberFormat="1"/>
    <xf numFmtId="10" fontId="0" fillId="0" borderId="0" xfId="0" applyNumberFormat="1"/>
    <xf numFmtId="9" fontId="0" fillId="0" borderId="0" xfId="1" applyFont="1"/>
    <xf numFmtId="10" fontId="0" fillId="0" borderId="0" xfId="1" applyNumberFormat="1" applyFont="1"/>
    <xf numFmtId="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0" fontId="2" fillId="0" borderId="0" xfId="0" quotePrefix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abSelected="1" zoomScale="125" zoomScaleNormal="125" zoomScalePageLayoutView="125" workbookViewId="0"/>
  </sheetViews>
  <sheetFormatPr baseColWidth="10" defaultRowHeight="16" x14ac:dyDescent="0.2"/>
  <cols>
    <col min="22" max="22" width="21.6640625" customWidth="1"/>
  </cols>
  <sheetData>
    <row r="1" spans="1:26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2</v>
      </c>
      <c r="K1" t="s">
        <v>16</v>
      </c>
      <c r="L1" t="s">
        <v>17</v>
      </c>
      <c r="M1" t="s">
        <v>18</v>
      </c>
      <c r="N1" t="s">
        <v>19</v>
      </c>
      <c r="O1" t="s">
        <v>50</v>
      </c>
    </row>
    <row r="2" spans="1:26" x14ac:dyDescent="0.2">
      <c r="A2" t="s">
        <v>20</v>
      </c>
      <c r="B2" t="s">
        <v>21</v>
      </c>
      <c r="C2" s="1">
        <v>60</v>
      </c>
      <c r="D2" t="s">
        <v>22</v>
      </c>
      <c r="E2" t="s">
        <v>23</v>
      </c>
      <c r="F2" s="1">
        <v>2.44</v>
      </c>
      <c r="G2" s="1">
        <v>35.79</v>
      </c>
      <c r="H2" s="1">
        <v>2577.19</v>
      </c>
      <c r="I2" s="2">
        <v>50938</v>
      </c>
      <c r="J2" s="3">
        <v>2.07E-2</v>
      </c>
      <c r="K2" s="2">
        <v>1055</v>
      </c>
      <c r="L2" s="3">
        <v>6.8199999999999997E-2</v>
      </c>
      <c r="M2">
        <v>72</v>
      </c>
      <c r="N2">
        <v>1.8</v>
      </c>
      <c r="O2" s="6">
        <v>14926.772561728669</v>
      </c>
      <c r="P2" s="6"/>
      <c r="S2" t="s">
        <v>14</v>
      </c>
      <c r="T2" s="8">
        <f>SUM(H2:H23)</f>
        <v>13805.110000000002</v>
      </c>
    </row>
    <row r="3" spans="1:26" x14ac:dyDescent="0.2">
      <c r="A3" t="s">
        <v>20</v>
      </c>
      <c r="B3" t="s">
        <v>25</v>
      </c>
      <c r="C3" s="1">
        <v>30</v>
      </c>
      <c r="D3" t="s">
        <v>26</v>
      </c>
      <c r="E3" t="s">
        <v>23</v>
      </c>
      <c r="F3" s="1">
        <v>0</v>
      </c>
      <c r="G3" s="1">
        <v>0</v>
      </c>
      <c r="H3" s="1">
        <v>0</v>
      </c>
      <c r="I3">
        <v>0</v>
      </c>
      <c r="J3" s="3">
        <v>0</v>
      </c>
      <c r="K3">
        <v>0</v>
      </c>
      <c r="L3" s="3">
        <v>0</v>
      </c>
      <c r="M3">
        <v>0</v>
      </c>
      <c r="N3">
        <v>0</v>
      </c>
      <c r="O3" s="6">
        <v>0</v>
      </c>
      <c r="P3" s="6"/>
      <c r="S3" t="s">
        <v>51</v>
      </c>
      <c r="T3" s="2">
        <f>SUM(I2:I23)</f>
        <v>296540</v>
      </c>
    </row>
    <row r="4" spans="1:26" x14ac:dyDescent="0.2">
      <c r="A4" t="s">
        <v>20</v>
      </c>
      <c r="B4" t="s">
        <v>27</v>
      </c>
      <c r="C4" s="1">
        <v>20</v>
      </c>
      <c r="D4" t="s">
        <v>26</v>
      </c>
      <c r="E4" t="s">
        <v>24</v>
      </c>
      <c r="F4" s="1">
        <v>2.38</v>
      </c>
      <c r="G4" s="1">
        <v>0</v>
      </c>
      <c r="H4" s="1">
        <v>33.32</v>
      </c>
      <c r="I4" s="2">
        <v>1273</v>
      </c>
      <c r="J4" s="3">
        <v>1.0999999999999999E-2</v>
      </c>
      <c r="K4">
        <v>14</v>
      </c>
      <c r="L4" s="3">
        <v>0</v>
      </c>
      <c r="M4">
        <v>0</v>
      </c>
      <c r="N4">
        <v>3.1</v>
      </c>
      <c r="O4" s="6">
        <v>174.42254005307277</v>
      </c>
      <c r="P4" s="6"/>
      <c r="S4" t="s">
        <v>16</v>
      </c>
      <c r="T4" s="2">
        <f>SUM(K2:K23)</f>
        <v>3847</v>
      </c>
    </row>
    <row r="5" spans="1:26" x14ac:dyDescent="0.2">
      <c r="A5" t="s">
        <v>20</v>
      </c>
      <c r="B5" t="s">
        <v>28</v>
      </c>
      <c r="C5" s="1">
        <v>30</v>
      </c>
      <c r="D5" t="s">
        <v>26</v>
      </c>
      <c r="E5" t="s">
        <v>23</v>
      </c>
      <c r="F5" s="1">
        <v>2.94</v>
      </c>
      <c r="G5" s="1">
        <v>127.85</v>
      </c>
      <c r="H5" s="1">
        <v>255.7</v>
      </c>
      <c r="I5" s="2">
        <v>10929</v>
      </c>
      <c r="J5" s="3">
        <v>8.0000000000000002E-3</v>
      </c>
      <c r="K5">
        <v>87</v>
      </c>
      <c r="L5" s="3">
        <v>2.3E-2</v>
      </c>
      <c r="M5">
        <v>2</v>
      </c>
      <c r="N5">
        <v>3.6</v>
      </c>
      <c r="O5" s="6">
        <v>1229.1691981301301</v>
      </c>
      <c r="P5" s="6"/>
      <c r="S5" t="s">
        <v>18</v>
      </c>
      <c r="T5" s="2">
        <f>SUM(M2:M23)</f>
        <v>155</v>
      </c>
    </row>
    <row r="6" spans="1:26" x14ac:dyDescent="0.2">
      <c r="A6" t="s">
        <v>20</v>
      </c>
      <c r="B6" t="s">
        <v>29</v>
      </c>
      <c r="C6" s="1">
        <v>30</v>
      </c>
      <c r="D6" t="s">
        <v>26</v>
      </c>
      <c r="E6" t="s">
        <v>30</v>
      </c>
      <c r="F6" s="1">
        <v>4.2</v>
      </c>
      <c r="G6" s="1">
        <v>0</v>
      </c>
      <c r="H6" s="1">
        <v>113.41</v>
      </c>
      <c r="I6" s="2">
        <v>2386</v>
      </c>
      <c r="J6" s="3">
        <v>1.1299999999999999E-2</v>
      </c>
      <c r="K6">
        <v>27</v>
      </c>
      <c r="L6" s="3">
        <v>0</v>
      </c>
      <c r="M6">
        <v>0</v>
      </c>
      <c r="N6">
        <v>1.8</v>
      </c>
      <c r="O6" s="6">
        <v>419.19216398877774</v>
      </c>
      <c r="P6" s="6"/>
      <c r="S6" t="s">
        <v>50</v>
      </c>
      <c r="T6" s="8"/>
      <c r="V6" s="9"/>
      <c r="W6" s="10"/>
    </row>
    <row r="7" spans="1:26" x14ac:dyDescent="0.2">
      <c r="A7" t="s">
        <v>20</v>
      </c>
      <c r="B7" t="s">
        <v>31</v>
      </c>
      <c r="C7" s="1">
        <v>60</v>
      </c>
      <c r="D7" t="s">
        <v>26</v>
      </c>
      <c r="E7" t="s">
        <v>23</v>
      </c>
      <c r="F7" s="1">
        <v>8.11</v>
      </c>
      <c r="G7" s="1">
        <v>73.900000000000006</v>
      </c>
      <c r="H7" s="1">
        <v>665.13</v>
      </c>
      <c r="I7" s="2">
        <v>7737</v>
      </c>
      <c r="J7" s="3">
        <v>1.06E-2</v>
      </c>
      <c r="K7">
        <v>82</v>
      </c>
      <c r="L7" s="3">
        <v>0.10979999999999999</v>
      </c>
      <c r="M7">
        <v>9</v>
      </c>
      <c r="N7">
        <v>3.3</v>
      </c>
      <c r="O7" s="6">
        <v>4539.9215904424163</v>
      </c>
      <c r="P7" s="6"/>
      <c r="T7" s="8"/>
    </row>
    <row r="8" spans="1:26" x14ac:dyDescent="0.2">
      <c r="A8" t="s">
        <v>20</v>
      </c>
      <c r="B8" t="s">
        <v>32</v>
      </c>
      <c r="C8" s="1">
        <v>30</v>
      </c>
      <c r="D8" t="s">
        <v>26</v>
      </c>
      <c r="E8" t="s">
        <v>23</v>
      </c>
      <c r="F8" s="1">
        <v>3.93</v>
      </c>
      <c r="G8" s="1">
        <v>90.36</v>
      </c>
      <c r="H8" s="1">
        <v>90.36</v>
      </c>
      <c r="I8" s="2">
        <v>2794</v>
      </c>
      <c r="J8" s="3">
        <v>8.2000000000000007E-3</v>
      </c>
      <c r="K8">
        <v>23</v>
      </c>
      <c r="L8" s="3">
        <v>4.3499999999999997E-2</v>
      </c>
      <c r="M8">
        <v>1</v>
      </c>
      <c r="N8">
        <v>2.6</v>
      </c>
      <c r="O8" s="6">
        <v>454.36926155337267</v>
      </c>
      <c r="P8" s="6"/>
      <c r="S8" t="s">
        <v>0</v>
      </c>
      <c r="T8" s="1"/>
      <c r="V8" s="9" t="s">
        <v>52</v>
      </c>
      <c r="W8" s="10" t="s">
        <v>53</v>
      </c>
      <c r="Z8" s="9"/>
    </row>
    <row r="9" spans="1:26" x14ac:dyDescent="0.2">
      <c r="A9" t="s">
        <v>20</v>
      </c>
      <c r="B9" t="s">
        <v>33</v>
      </c>
      <c r="C9" s="1">
        <v>30</v>
      </c>
      <c r="D9" t="s">
        <v>26</v>
      </c>
      <c r="E9" t="s">
        <v>23</v>
      </c>
      <c r="F9" s="1">
        <v>3.96</v>
      </c>
      <c r="G9" s="1">
        <v>0</v>
      </c>
      <c r="H9" s="1">
        <v>201.91</v>
      </c>
      <c r="I9" s="2">
        <v>5877</v>
      </c>
      <c r="J9" s="3">
        <v>8.6999999999999994E-3</v>
      </c>
      <c r="K9">
        <v>51</v>
      </c>
      <c r="L9" s="3">
        <v>0</v>
      </c>
      <c r="M9">
        <v>0</v>
      </c>
      <c r="N9">
        <v>3.1</v>
      </c>
      <c r="O9" s="6">
        <v>717.61323988016841</v>
      </c>
      <c r="P9" s="6"/>
      <c r="S9" t="s">
        <v>1</v>
      </c>
      <c r="T9" s="1"/>
      <c r="V9" s="9" t="s">
        <v>54</v>
      </c>
      <c r="W9" s="10" t="s">
        <v>55</v>
      </c>
    </row>
    <row r="10" spans="1:26" x14ac:dyDescent="0.2">
      <c r="A10" t="s">
        <v>20</v>
      </c>
      <c r="B10" t="s">
        <v>34</v>
      </c>
      <c r="C10" s="1">
        <v>60</v>
      </c>
      <c r="D10" t="s">
        <v>26</v>
      </c>
      <c r="E10" t="s">
        <v>23</v>
      </c>
      <c r="F10" s="1">
        <v>2.91</v>
      </c>
      <c r="G10" s="1">
        <v>42.23</v>
      </c>
      <c r="H10" s="1">
        <v>422.28</v>
      </c>
      <c r="I10" s="2">
        <v>5535</v>
      </c>
      <c r="J10" s="3">
        <v>2.6200000000000001E-2</v>
      </c>
      <c r="K10">
        <v>145</v>
      </c>
      <c r="L10" s="3">
        <v>6.9000000000000006E-2</v>
      </c>
      <c r="M10">
        <v>10</v>
      </c>
      <c r="N10">
        <v>1.4</v>
      </c>
      <c r="O10" s="6">
        <v>2094.6377715116973</v>
      </c>
      <c r="P10" s="6"/>
      <c r="S10" t="s">
        <v>3</v>
      </c>
      <c r="T10" s="1"/>
      <c r="V10" s="9" t="s">
        <v>57</v>
      </c>
      <c r="W10" s="10" t="s">
        <v>56</v>
      </c>
    </row>
    <row r="11" spans="1:26" x14ac:dyDescent="0.2">
      <c r="A11" t="s">
        <v>20</v>
      </c>
      <c r="B11" t="s">
        <v>35</v>
      </c>
      <c r="C11" s="1">
        <v>30</v>
      </c>
      <c r="D11" t="s">
        <v>26</v>
      </c>
      <c r="E11" t="s">
        <v>23</v>
      </c>
      <c r="F11" s="1">
        <v>0</v>
      </c>
      <c r="G11" s="1">
        <v>0</v>
      </c>
      <c r="H11" s="1">
        <v>0</v>
      </c>
      <c r="I11">
        <v>0</v>
      </c>
      <c r="J11" s="3">
        <v>0</v>
      </c>
      <c r="K11">
        <v>0</v>
      </c>
      <c r="L11" s="3">
        <v>0</v>
      </c>
      <c r="M11">
        <v>0</v>
      </c>
      <c r="N11">
        <v>0</v>
      </c>
      <c r="O11" s="6">
        <v>0</v>
      </c>
      <c r="P11" s="6"/>
      <c r="S11" t="s">
        <v>2</v>
      </c>
      <c r="T11" s="5"/>
      <c r="V11" s="9" t="s">
        <v>58</v>
      </c>
      <c r="W11" s="10" t="s">
        <v>59</v>
      </c>
    </row>
    <row r="12" spans="1:26" x14ac:dyDescent="0.2">
      <c r="A12" t="s">
        <v>20</v>
      </c>
      <c r="B12" t="s">
        <v>36</v>
      </c>
      <c r="C12" s="1">
        <v>30</v>
      </c>
      <c r="D12" t="s">
        <v>22</v>
      </c>
      <c r="E12" t="s">
        <v>23</v>
      </c>
      <c r="F12" s="1">
        <v>4.0599999999999996</v>
      </c>
      <c r="G12" s="1">
        <v>182.85</v>
      </c>
      <c r="H12" s="1">
        <v>731.4</v>
      </c>
      <c r="I12" s="2">
        <v>19186</v>
      </c>
      <c r="J12" s="3">
        <v>9.4000000000000004E-3</v>
      </c>
      <c r="K12">
        <v>180</v>
      </c>
      <c r="L12" s="3">
        <v>2.2200000000000001E-2</v>
      </c>
      <c r="M12">
        <v>4</v>
      </c>
      <c r="N12">
        <v>3.4</v>
      </c>
      <c r="O12" s="6">
        <v>2285.9736320148204</v>
      </c>
      <c r="P12" s="6"/>
      <c r="S12" t="s">
        <v>61</v>
      </c>
      <c r="T12" s="5"/>
      <c r="V12" s="9" t="s">
        <v>60</v>
      </c>
      <c r="W12" s="10" t="s">
        <v>62</v>
      </c>
    </row>
    <row r="13" spans="1:26" x14ac:dyDescent="0.2">
      <c r="A13" t="s">
        <v>20</v>
      </c>
      <c r="B13" t="s">
        <v>37</v>
      </c>
      <c r="C13" s="1">
        <v>30</v>
      </c>
      <c r="D13" t="s">
        <v>38</v>
      </c>
      <c r="E13" t="s">
        <v>23</v>
      </c>
      <c r="F13" s="1">
        <v>3.27</v>
      </c>
      <c r="G13" s="1">
        <v>194.49</v>
      </c>
      <c r="H13" s="1">
        <v>3695.3</v>
      </c>
      <c r="I13" s="2">
        <v>88926</v>
      </c>
      <c r="J13" s="3">
        <v>1.2699999999999999E-2</v>
      </c>
      <c r="K13" s="2">
        <v>1131</v>
      </c>
      <c r="L13" s="3">
        <v>1.6799999999999999E-2</v>
      </c>
      <c r="M13">
        <v>19</v>
      </c>
      <c r="N13">
        <v>3.2</v>
      </c>
      <c r="O13" s="6">
        <v>31187.883963420136</v>
      </c>
      <c r="P13" s="6"/>
      <c r="S13" t="s">
        <v>6</v>
      </c>
      <c r="T13" s="1"/>
      <c r="V13" s="9" t="s">
        <v>66</v>
      </c>
      <c r="W13" s="10" t="s">
        <v>67</v>
      </c>
    </row>
    <row r="14" spans="1:26" x14ac:dyDescent="0.2">
      <c r="A14" t="s">
        <v>20</v>
      </c>
      <c r="B14" t="s">
        <v>39</v>
      </c>
      <c r="C14" s="1">
        <v>60</v>
      </c>
      <c r="D14" t="s">
        <v>26</v>
      </c>
      <c r="E14" t="s">
        <v>23</v>
      </c>
      <c r="F14" s="1">
        <v>2.41</v>
      </c>
      <c r="G14" s="1">
        <v>8.43</v>
      </c>
      <c r="H14" s="1">
        <v>84.34</v>
      </c>
      <c r="I14" s="2">
        <v>2028</v>
      </c>
      <c r="J14" s="3">
        <v>1.7299999999999999E-2</v>
      </c>
      <c r="K14">
        <v>35</v>
      </c>
      <c r="L14" s="3">
        <v>0.28570000000000001</v>
      </c>
      <c r="M14">
        <v>10</v>
      </c>
      <c r="N14">
        <v>2.2000000000000002</v>
      </c>
      <c r="O14" s="6">
        <v>137.00590327289865</v>
      </c>
      <c r="P14" s="6"/>
      <c r="S14" t="s">
        <v>5</v>
      </c>
      <c r="T14" s="1"/>
      <c r="V14" s="9" t="s">
        <v>65</v>
      </c>
      <c r="W14" s="10" t="s">
        <v>68</v>
      </c>
    </row>
    <row r="15" spans="1:26" x14ac:dyDescent="0.2">
      <c r="A15" t="s">
        <v>20</v>
      </c>
      <c r="B15" t="s">
        <v>40</v>
      </c>
      <c r="C15" s="1">
        <v>30</v>
      </c>
      <c r="D15" t="s">
        <v>26</v>
      </c>
      <c r="E15" t="s">
        <v>23</v>
      </c>
      <c r="F15" s="1">
        <v>3.93</v>
      </c>
      <c r="G15" s="1">
        <v>0</v>
      </c>
      <c r="H15" s="1">
        <v>385.47</v>
      </c>
      <c r="I15" s="2">
        <v>12754</v>
      </c>
      <c r="J15" s="3">
        <v>7.7000000000000002E-3</v>
      </c>
      <c r="K15">
        <v>98</v>
      </c>
      <c r="L15" s="3">
        <v>0</v>
      </c>
      <c r="M15">
        <v>0</v>
      </c>
      <c r="N15">
        <v>3.4</v>
      </c>
      <c r="O15" s="6">
        <v>83.303973384794986</v>
      </c>
      <c r="P15" s="6"/>
      <c r="S15" t="s">
        <v>4</v>
      </c>
      <c r="T15" s="4"/>
      <c r="V15" s="9" t="s">
        <v>63</v>
      </c>
      <c r="W15" s="10" t="s">
        <v>64</v>
      </c>
    </row>
    <row r="16" spans="1:26" x14ac:dyDescent="0.2">
      <c r="A16" t="s">
        <v>20</v>
      </c>
      <c r="B16" t="s">
        <v>41</v>
      </c>
      <c r="C16" s="1">
        <v>30</v>
      </c>
      <c r="D16" t="s">
        <v>26</v>
      </c>
      <c r="E16" t="s">
        <v>23</v>
      </c>
      <c r="F16" s="1">
        <v>2.87</v>
      </c>
      <c r="G16" s="1">
        <v>0</v>
      </c>
      <c r="H16" s="1">
        <v>427.77</v>
      </c>
      <c r="I16" s="2">
        <v>12762</v>
      </c>
      <c r="J16" s="3">
        <v>1.17E-2</v>
      </c>
      <c r="K16">
        <v>149</v>
      </c>
      <c r="L16" s="3">
        <v>0</v>
      </c>
      <c r="M16">
        <v>0</v>
      </c>
      <c r="N16">
        <v>2.9</v>
      </c>
      <c r="O16" s="6">
        <v>561.31476501873703</v>
      </c>
      <c r="P16" s="6"/>
    </row>
    <row r="17" spans="1:23" x14ac:dyDescent="0.2">
      <c r="A17" t="s">
        <v>20</v>
      </c>
      <c r="B17" t="s">
        <v>42</v>
      </c>
      <c r="C17" s="1">
        <v>60</v>
      </c>
      <c r="D17" t="s">
        <v>22</v>
      </c>
      <c r="E17" t="s">
        <v>23</v>
      </c>
      <c r="F17" s="1">
        <v>6.35</v>
      </c>
      <c r="G17" s="1">
        <v>154.52000000000001</v>
      </c>
      <c r="H17" s="1">
        <v>3399.34</v>
      </c>
      <c r="I17" s="2">
        <v>56063</v>
      </c>
      <c r="J17" s="3">
        <v>9.4999999999999998E-3</v>
      </c>
      <c r="K17">
        <v>535</v>
      </c>
      <c r="L17" s="3">
        <v>4.1099999999999998E-2</v>
      </c>
      <c r="M17">
        <v>22</v>
      </c>
      <c r="N17">
        <v>3.3</v>
      </c>
      <c r="O17" s="6">
        <v>30860.153430980397</v>
      </c>
      <c r="P17" s="6"/>
      <c r="S17" t="s">
        <v>69</v>
      </c>
      <c r="T17" s="7"/>
      <c r="V17" s="9" t="s">
        <v>70</v>
      </c>
      <c r="W17" s="10" t="s">
        <v>72</v>
      </c>
    </row>
    <row r="18" spans="1:23" x14ac:dyDescent="0.2">
      <c r="A18" t="s">
        <v>20</v>
      </c>
      <c r="B18" t="s">
        <v>43</v>
      </c>
      <c r="C18" s="1">
        <v>30</v>
      </c>
      <c r="D18" t="s">
        <v>26</v>
      </c>
      <c r="E18" t="s">
        <v>23</v>
      </c>
      <c r="F18" s="1">
        <v>3.03</v>
      </c>
      <c r="G18" s="1">
        <v>236.39</v>
      </c>
      <c r="H18" s="1">
        <v>472.78</v>
      </c>
      <c r="I18" s="2">
        <v>11347</v>
      </c>
      <c r="J18" s="3">
        <v>1.37E-2</v>
      </c>
      <c r="K18">
        <v>156</v>
      </c>
      <c r="L18" s="3">
        <v>1.2800000000000001E-2</v>
      </c>
      <c r="M18">
        <v>2</v>
      </c>
      <c r="N18">
        <v>3.1</v>
      </c>
      <c r="O18" s="6">
        <v>2621.6699470441044</v>
      </c>
      <c r="P18" s="6"/>
    </row>
    <row r="19" spans="1:23" x14ac:dyDescent="0.2">
      <c r="A19" t="s">
        <v>20</v>
      </c>
      <c r="B19" t="s">
        <v>44</v>
      </c>
      <c r="C19" s="1">
        <v>60</v>
      </c>
      <c r="D19" t="s">
        <v>26</v>
      </c>
      <c r="E19" t="s">
        <v>23</v>
      </c>
      <c r="F19" s="1">
        <v>2.0499999999999998</v>
      </c>
      <c r="G19" s="1">
        <v>25.56</v>
      </c>
      <c r="H19" s="1">
        <v>102.26</v>
      </c>
      <c r="I19" s="2">
        <v>3017</v>
      </c>
      <c r="J19" s="3">
        <v>1.66E-2</v>
      </c>
      <c r="K19">
        <v>50</v>
      </c>
      <c r="L19" s="3">
        <v>0.08</v>
      </c>
      <c r="M19">
        <v>4</v>
      </c>
      <c r="N19">
        <v>1.9</v>
      </c>
      <c r="O19" s="6">
        <v>110.18718845702288</v>
      </c>
      <c r="P19" s="6"/>
    </row>
    <row r="20" spans="1:23" x14ac:dyDescent="0.2">
      <c r="A20" t="s">
        <v>20</v>
      </c>
      <c r="B20" t="s">
        <v>45</v>
      </c>
      <c r="C20" s="1">
        <v>60</v>
      </c>
      <c r="D20" t="s">
        <v>26</v>
      </c>
      <c r="E20" t="s">
        <v>30</v>
      </c>
      <c r="F20" s="1">
        <v>2.44</v>
      </c>
      <c r="G20" s="1">
        <v>0</v>
      </c>
      <c r="H20" s="1">
        <v>2.44</v>
      </c>
      <c r="I20">
        <v>185</v>
      </c>
      <c r="J20" s="3">
        <v>5.4000000000000003E-3</v>
      </c>
      <c r="K20">
        <v>1</v>
      </c>
      <c r="L20" s="3">
        <v>0</v>
      </c>
      <c r="M20">
        <v>0</v>
      </c>
      <c r="N20">
        <v>4.2</v>
      </c>
      <c r="O20" s="6">
        <v>19.690499241883753</v>
      </c>
      <c r="P20" s="6"/>
    </row>
    <row r="21" spans="1:23" x14ac:dyDescent="0.2">
      <c r="A21" t="s">
        <v>20</v>
      </c>
      <c r="B21" t="s">
        <v>46</v>
      </c>
      <c r="C21" s="1">
        <v>60</v>
      </c>
      <c r="D21" t="s">
        <v>26</v>
      </c>
      <c r="E21" t="s">
        <v>47</v>
      </c>
      <c r="F21" s="1">
        <v>5.35</v>
      </c>
      <c r="G21" s="1">
        <v>0</v>
      </c>
      <c r="H21" s="1">
        <v>133.69</v>
      </c>
      <c r="I21" s="2">
        <v>2298</v>
      </c>
      <c r="J21" s="3">
        <v>1.09E-2</v>
      </c>
      <c r="K21">
        <v>25</v>
      </c>
      <c r="L21" s="3">
        <v>0</v>
      </c>
      <c r="M21">
        <v>0</v>
      </c>
      <c r="N21">
        <v>3.4</v>
      </c>
      <c r="O21" s="6">
        <v>1149.978150139086</v>
      </c>
      <c r="P21" s="6"/>
    </row>
    <row r="22" spans="1:23" x14ac:dyDescent="0.2">
      <c r="A22" t="s">
        <v>20</v>
      </c>
      <c r="B22" t="s">
        <v>48</v>
      </c>
      <c r="C22" s="1">
        <v>30</v>
      </c>
      <c r="D22" t="s">
        <v>38</v>
      </c>
      <c r="E22" t="s">
        <v>23</v>
      </c>
      <c r="F22" s="1">
        <v>3.67</v>
      </c>
      <c r="G22" s="1">
        <v>0</v>
      </c>
      <c r="H22" s="1">
        <v>11.02</v>
      </c>
      <c r="I22">
        <v>347</v>
      </c>
      <c r="J22" s="3">
        <v>8.6E-3</v>
      </c>
      <c r="K22">
        <v>3</v>
      </c>
      <c r="L22" s="3">
        <v>0</v>
      </c>
      <c r="M22">
        <v>0</v>
      </c>
      <c r="N22">
        <v>3.9</v>
      </c>
      <c r="O22" s="6">
        <v>87.395496536376029</v>
      </c>
      <c r="P22" s="6"/>
    </row>
    <row r="23" spans="1:23" x14ac:dyDescent="0.2">
      <c r="A23" t="s">
        <v>20</v>
      </c>
      <c r="B23" t="s">
        <v>49</v>
      </c>
      <c r="C23" s="1">
        <v>60</v>
      </c>
      <c r="D23" t="s">
        <v>22</v>
      </c>
      <c r="E23" t="s">
        <v>23</v>
      </c>
      <c r="F23" s="1">
        <v>0</v>
      </c>
      <c r="G23" s="1">
        <v>0</v>
      </c>
      <c r="H23" s="1">
        <v>0</v>
      </c>
      <c r="I23">
        <v>158</v>
      </c>
      <c r="J23" s="3">
        <v>0</v>
      </c>
      <c r="K23">
        <v>0</v>
      </c>
      <c r="L23" s="3">
        <v>0</v>
      </c>
      <c r="M23">
        <v>0</v>
      </c>
      <c r="N23">
        <v>2.5</v>
      </c>
      <c r="O23" s="6">
        <v>0</v>
      </c>
      <c r="P23" s="6"/>
    </row>
    <row r="25" spans="1:23" x14ac:dyDescent="0.2">
      <c r="C25" s="1"/>
    </row>
    <row r="27" spans="1:23" x14ac:dyDescent="0.2">
      <c r="E27" s="1"/>
      <c r="F27" s="1"/>
      <c r="G27" s="1"/>
      <c r="H27" s="1"/>
      <c r="I27" s="2"/>
      <c r="J27" s="5"/>
      <c r="K27" s="2"/>
      <c r="L27" s="5"/>
      <c r="M27" s="2"/>
      <c r="N27" s="6"/>
      <c r="O27" s="4"/>
      <c r="P27" s="4"/>
      <c r="Q27" s="1"/>
      <c r="R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M1" zoomScale="125" zoomScaleNormal="125" zoomScalePageLayoutView="125" workbookViewId="0">
      <selection activeCell="T17" sqref="T17"/>
    </sheetView>
  </sheetViews>
  <sheetFormatPr baseColWidth="10" defaultRowHeight="16" x14ac:dyDescent="0.2"/>
  <cols>
    <col min="22" max="22" width="21.6640625" customWidth="1"/>
  </cols>
  <sheetData>
    <row r="1" spans="1:26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2</v>
      </c>
      <c r="K1" t="s">
        <v>16</v>
      </c>
      <c r="L1" t="s">
        <v>17</v>
      </c>
      <c r="M1" t="s">
        <v>18</v>
      </c>
      <c r="N1" t="s">
        <v>19</v>
      </c>
      <c r="O1" t="s">
        <v>50</v>
      </c>
    </row>
    <row r="2" spans="1:26" x14ac:dyDescent="0.2">
      <c r="A2" t="s">
        <v>20</v>
      </c>
      <c r="B2" t="s">
        <v>21</v>
      </c>
      <c r="C2" s="1">
        <v>60</v>
      </c>
      <c r="D2" t="s">
        <v>22</v>
      </c>
      <c r="E2" t="s">
        <v>23</v>
      </c>
      <c r="F2" s="1">
        <v>2.44</v>
      </c>
      <c r="G2" s="1">
        <v>35.79</v>
      </c>
      <c r="H2" s="1">
        <v>2577.19</v>
      </c>
      <c r="I2" s="2">
        <v>50938</v>
      </c>
      <c r="J2" s="3">
        <v>2.07E-2</v>
      </c>
      <c r="K2" s="2">
        <v>1055</v>
      </c>
      <c r="L2" s="3">
        <v>6.8199999999999997E-2</v>
      </c>
      <c r="M2">
        <v>72</v>
      </c>
      <c r="N2">
        <v>1.8</v>
      </c>
      <c r="O2" s="6">
        <v>14926.772561728669</v>
      </c>
      <c r="P2" s="6"/>
      <c r="Q2">
        <f>N2*I2</f>
        <v>91688.400000000009</v>
      </c>
      <c r="S2" t="s">
        <v>14</v>
      </c>
      <c r="T2" s="8">
        <f>SUM(H2:H23)</f>
        <v>13805.110000000002</v>
      </c>
    </row>
    <row r="3" spans="1:26" x14ac:dyDescent="0.2">
      <c r="A3" t="s">
        <v>20</v>
      </c>
      <c r="B3" t="s">
        <v>25</v>
      </c>
      <c r="C3" s="1">
        <v>30</v>
      </c>
      <c r="D3" t="s">
        <v>26</v>
      </c>
      <c r="E3" t="s">
        <v>23</v>
      </c>
      <c r="F3" s="1">
        <v>0</v>
      </c>
      <c r="G3" s="1">
        <v>0</v>
      </c>
      <c r="H3" s="1">
        <v>0</v>
      </c>
      <c r="I3">
        <v>0</v>
      </c>
      <c r="J3" s="3">
        <v>0</v>
      </c>
      <c r="K3">
        <v>0</v>
      </c>
      <c r="L3" s="3">
        <v>0</v>
      </c>
      <c r="M3">
        <v>0</v>
      </c>
      <c r="N3">
        <v>0</v>
      </c>
      <c r="O3" s="6">
        <v>0</v>
      </c>
      <c r="P3" s="6"/>
      <c r="Q3">
        <f t="shared" ref="Q3:Q23" si="0">N3*I3</f>
        <v>0</v>
      </c>
      <c r="S3" t="s">
        <v>51</v>
      </c>
      <c r="T3" s="2">
        <f>SUM(I2:I23)</f>
        <v>296540</v>
      </c>
    </row>
    <row r="4" spans="1:26" x14ac:dyDescent="0.2">
      <c r="A4" t="s">
        <v>20</v>
      </c>
      <c r="B4" t="s">
        <v>27</v>
      </c>
      <c r="C4" s="1">
        <v>20</v>
      </c>
      <c r="D4" t="s">
        <v>26</v>
      </c>
      <c r="E4" t="s">
        <v>24</v>
      </c>
      <c r="F4" s="1">
        <v>2.38</v>
      </c>
      <c r="G4" s="1">
        <v>0</v>
      </c>
      <c r="H4" s="1">
        <v>33.32</v>
      </c>
      <c r="I4" s="2">
        <v>1273</v>
      </c>
      <c r="J4" s="3">
        <v>1.0999999999999999E-2</v>
      </c>
      <c r="K4">
        <v>14</v>
      </c>
      <c r="L4" s="3">
        <v>0</v>
      </c>
      <c r="M4">
        <v>0</v>
      </c>
      <c r="N4">
        <v>3.1</v>
      </c>
      <c r="O4" s="6">
        <v>174.42254005307277</v>
      </c>
      <c r="P4" s="6"/>
      <c r="Q4">
        <f t="shared" si="0"/>
        <v>3946.3</v>
      </c>
      <c r="S4" t="s">
        <v>16</v>
      </c>
      <c r="T4" s="2">
        <f>SUM(K2:K23)</f>
        <v>3847</v>
      </c>
    </row>
    <row r="5" spans="1:26" x14ac:dyDescent="0.2">
      <c r="A5" t="s">
        <v>20</v>
      </c>
      <c r="B5" t="s">
        <v>28</v>
      </c>
      <c r="C5" s="1">
        <v>30</v>
      </c>
      <c r="D5" t="s">
        <v>26</v>
      </c>
      <c r="E5" t="s">
        <v>23</v>
      </c>
      <c r="F5" s="1">
        <v>2.94</v>
      </c>
      <c r="G5" s="1">
        <v>127.85</v>
      </c>
      <c r="H5" s="1">
        <v>255.7</v>
      </c>
      <c r="I5" s="2">
        <v>10929</v>
      </c>
      <c r="J5" s="3">
        <v>8.0000000000000002E-3</v>
      </c>
      <c r="K5">
        <v>87</v>
      </c>
      <c r="L5" s="3">
        <v>2.3E-2</v>
      </c>
      <c r="M5">
        <v>2</v>
      </c>
      <c r="N5">
        <v>3.6</v>
      </c>
      <c r="O5" s="6">
        <v>1229.1691981301301</v>
      </c>
      <c r="P5" s="6"/>
      <c r="Q5">
        <f t="shared" si="0"/>
        <v>39344.400000000001</v>
      </c>
      <c r="S5" t="s">
        <v>18</v>
      </c>
      <c r="T5" s="2">
        <f>SUM(M2:M23)</f>
        <v>155</v>
      </c>
    </row>
    <row r="6" spans="1:26" x14ac:dyDescent="0.2">
      <c r="A6" t="s">
        <v>20</v>
      </c>
      <c r="B6" t="s">
        <v>29</v>
      </c>
      <c r="C6" s="1">
        <v>30</v>
      </c>
      <c r="D6" t="s">
        <v>26</v>
      </c>
      <c r="E6" t="s">
        <v>30</v>
      </c>
      <c r="F6" s="1">
        <v>4.2</v>
      </c>
      <c r="G6" s="1">
        <v>0</v>
      </c>
      <c r="H6" s="1">
        <v>113.41</v>
      </c>
      <c r="I6" s="2">
        <v>2386</v>
      </c>
      <c r="J6" s="3">
        <v>1.1299999999999999E-2</v>
      </c>
      <c r="K6">
        <v>27</v>
      </c>
      <c r="L6" s="3">
        <v>0</v>
      </c>
      <c r="M6">
        <v>0</v>
      </c>
      <c r="N6">
        <v>1.8</v>
      </c>
      <c r="O6" s="6">
        <v>419.19216398877774</v>
      </c>
      <c r="P6" s="6"/>
      <c r="Q6">
        <f t="shared" si="0"/>
        <v>4294.8</v>
      </c>
      <c r="S6" t="s">
        <v>50</v>
      </c>
      <c r="T6" s="8">
        <f>SUM(O2:O23)</f>
        <v>93660.65527679857</v>
      </c>
      <c r="V6" s="9"/>
      <c r="W6" s="10"/>
    </row>
    <row r="7" spans="1:26" x14ac:dyDescent="0.2">
      <c r="A7" t="s">
        <v>20</v>
      </c>
      <c r="B7" t="s">
        <v>31</v>
      </c>
      <c r="C7" s="1">
        <v>60</v>
      </c>
      <c r="D7" t="s">
        <v>26</v>
      </c>
      <c r="E7" t="s">
        <v>23</v>
      </c>
      <c r="F7" s="1">
        <v>8.11</v>
      </c>
      <c r="G7" s="1">
        <v>73.900000000000006</v>
      </c>
      <c r="H7" s="1">
        <v>665.13</v>
      </c>
      <c r="I7" s="2">
        <v>7737</v>
      </c>
      <c r="J7" s="3">
        <v>1.06E-2</v>
      </c>
      <c r="K7">
        <v>82</v>
      </c>
      <c r="L7" s="3">
        <v>0.10979999999999999</v>
      </c>
      <c r="M7">
        <v>9</v>
      </c>
      <c r="N7">
        <v>3.3</v>
      </c>
      <c r="O7" s="6">
        <v>4539.9215904424163</v>
      </c>
      <c r="P7" s="6"/>
      <c r="Q7">
        <f t="shared" si="0"/>
        <v>25532.1</v>
      </c>
    </row>
    <row r="8" spans="1:26" x14ac:dyDescent="0.2">
      <c r="A8" t="s">
        <v>20</v>
      </c>
      <c r="B8" t="s">
        <v>32</v>
      </c>
      <c r="C8" s="1">
        <v>30</v>
      </c>
      <c r="D8" t="s">
        <v>26</v>
      </c>
      <c r="E8" t="s">
        <v>23</v>
      </c>
      <c r="F8" s="1">
        <v>3.93</v>
      </c>
      <c r="G8" s="1">
        <v>90.36</v>
      </c>
      <c r="H8" s="1">
        <v>90.36</v>
      </c>
      <c r="I8" s="2">
        <v>2794</v>
      </c>
      <c r="J8" s="3">
        <v>8.2000000000000007E-3</v>
      </c>
      <c r="K8">
        <v>23</v>
      </c>
      <c r="L8" s="3">
        <v>4.3499999999999997E-2</v>
      </c>
      <c r="M8">
        <v>1</v>
      </c>
      <c r="N8">
        <v>2.6</v>
      </c>
      <c r="O8" s="6">
        <v>454.36926155337267</v>
      </c>
      <c r="P8" s="6"/>
      <c r="Q8">
        <f t="shared" si="0"/>
        <v>7264.4000000000005</v>
      </c>
      <c r="S8" t="s">
        <v>0</v>
      </c>
      <c r="T8" s="1">
        <f>T2/T3*1000</f>
        <v>46.553955621501323</v>
      </c>
      <c r="V8" s="9" t="s">
        <v>52</v>
      </c>
      <c r="W8" s="10" t="s">
        <v>53</v>
      </c>
      <c r="Z8" s="9"/>
    </row>
    <row r="9" spans="1:26" x14ac:dyDescent="0.2">
      <c r="A9" t="s">
        <v>20</v>
      </c>
      <c r="B9" t="s">
        <v>33</v>
      </c>
      <c r="C9" s="1">
        <v>30</v>
      </c>
      <c r="D9" t="s">
        <v>26</v>
      </c>
      <c r="E9" t="s">
        <v>23</v>
      </c>
      <c r="F9" s="1">
        <v>3.96</v>
      </c>
      <c r="G9" s="1">
        <v>0</v>
      </c>
      <c r="H9" s="1">
        <v>201.91</v>
      </c>
      <c r="I9" s="2">
        <v>5877</v>
      </c>
      <c r="J9" s="3">
        <v>8.6999999999999994E-3</v>
      </c>
      <c r="K9">
        <v>51</v>
      </c>
      <c r="L9" s="3">
        <v>0</v>
      </c>
      <c r="M9">
        <v>0</v>
      </c>
      <c r="N9">
        <v>3.1</v>
      </c>
      <c r="O9" s="6">
        <v>717.61323988016841</v>
      </c>
      <c r="P9" s="6"/>
      <c r="Q9">
        <f t="shared" si="0"/>
        <v>18218.7</v>
      </c>
      <c r="S9" t="s">
        <v>1</v>
      </c>
      <c r="T9" s="1">
        <f>T2/T4</f>
        <v>3.588539121393294</v>
      </c>
      <c r="V9" s="9" t="s">
        <v>54</v>
      </c>
      <c r="W9" s="10" t="s">
        <v>55</v>
      </c>
    </row>
    <row r="10" spans="1:26" x14ac:dyDescent="0.2">
      <c r="A10" t="s">
        <v>20</v>
      </c>
      <c r="B10" t="s">
        <v>34</v>
      </c>
      <c r="C10" s="1">
        <v>60</v>
      </c>
      <c r="D10" t="s">
        <v>26</v>
      </c>
      <c r="E10" t="s">
        <v>23</v>
      </c>
      <c r="F10" s="1">
        <v>2.91</v>
      </c>
      <c r="G10" s="1">
        <v>42.23</v>
      </c>
      <c r="H10" s="1">
        <v>422.28</v>
      </c>
      <c r="I10" s="2">
        <v>5535</v>
      </c>
      <c r="J10" s="3">
        <v>2.6200000000000001E-2</v>
      </c>
      <c r="K10">
        <v>145</v>
      </c>
      <c r="L10" s="3">
        <v>6.9000000000000006E-2</v>
      </c>
      <c r="M10">
        <v>10</v>
      </c>
      <c r="N10">
        <v>1.4</v>
      </c>
      <c r="O10" s="6">
        <v>2094.6377715116973</v>
      </c>
      <c r="P10" s="6"/>
      <c r="Q10">
        <f t="shared" si="0"/>
        <v>7748.9999999999991</v>
      </c>
      <c r="S10" t="s">
        <v>3</v>
      </c>
      <c r="T10" s="1">
        <f>T2/T5</f>
        <v>89.065225806451622</v>
      </c>
      <c r="V10" s="9" t="s">
        <v>57</v>
      </c>
      <c r="W10" s="10" t="s">
        <v>56</v>
      </c>
    </row>
    <row r="11" spans="1:26" x14ac:dyDescent="0.2">
      <c r="A11" t="s">
        <v>20</v>
      </c>
      <c r="B11" t="s">
        <v>35</v>
      </c>
      <c r="C11" s="1">
        <v>30</v>
      </c>
      <c r="D11" t="s">
        <v>26</v>
      </c>
      <c r="E11" t="s">
        <v>23</v>
      </c>
      <c r="F11" s="1">
        <v>0</v>
      </c>
      <c r="G11" s="1">
        <v>0</v>
      </c>
      <c r="H11" s="1">
        <v>0</v>
      </c>
      <c r="I11">
        <v>0</v>
      </c>
      <c r="J11" s="3">
        <v>0</v>
      </c>
      <c r="K11">
        <v>0</v>
      </c>
      <c r="L11" s="3">
        <v>0</v>
      </c>
      <c r="M11">
        <v>0</v>
      </c>
      <c r="N11">
        <v>0</v>
      </c>
      <c r="O11" s="6">
        <v>0</v>
      </c>
      <c r="P11" s="6"/>
      <c r="Q11">
        <f t="shared" si="0"/>
        <v>0</v>
      </c>
      <c r="S11" t="s">
        <v>2</v>
      </c>
      <c r="T11" s="5">
        <f>T4/T3</f>
        <v>1.2972954744722466E-2</v>
      </c>
      <c r="V11" s="9" t="s">
        <v>58</v>
      </c>
      <c r="W11" s="10" t="s">
        <v>59</v>
      </c>
    </row>
    <row r="12" spans="1:26" x14ac:dyDescent="0.2">
      <c r="A12" t="s">
        <v>20</v>
      </c>
      <c r="B12" t="s">
        <v>36</v>
      </c>
      <c r="C12" s="1">
        <v>30</v>
      </c>
      <c r="D12" t="s">
        <v>22</v>
      </c>
      <c r="E12" t="s">
        <v>23</v>
      </c>
      <c r="F12" s="1">
        <v>4.0599999999999996</v>
      </c>
      <c r="G12" s="1">
        <v>182.85</v>
      </c>
      <c r="H12" s="1">
        <v>731.4</v>
      </c>
      <c r="I12" s="2">
        <v>19186</v>
      </c>
      <c r="J12" s="3">
        <v>9.4000000000000004E-3</v>
      </c>
      <c r="K12">
        <v>180</v>
      </c>
      <c r="L12" s="3">
        <v>2.2200000000000001E-2</v>
      </c>
      <c r="M12">
        <v>4</v>
      </c>
      <c r="N12">
        <v>3.4</v>
      </c>
      <c r="O12" s="6">
        <v>2285.9736320148204</v>
      </c>
      <c r="P12" s="6"/>
      <c r="Q12">
        <f t="shared" si="0"/>
        <v>65232.4</v>
      </c>
      <c r="S12" t="s">
        <v>61</v>
      </c>
      <c r="T12" s="5">
        <f>T5/T4</f>
        <v>4.0291135950090977E-2</v>
      </c>
      <c r="V12" s="9" t="s">
        <v>60</v>
      </c>
      <c r="W12" s="10" t="s">
        <v>62</v>
      </c>
    </row>
    <row r="13" spans="1:26" x14ac:dyDescent="0.2">
      <c r="A13" t="s">
        <v>20</v>
      </c>
      <c r="B13" t="s">
        <v>37</v>
      </c>
      <c r="C13" s="1">
        <v>30</v>
      </c>
      <c r="D13" t="s">
        <v>38</v>
      </c>
      <c r="E13" t="s">
        <v>23</v>
      </c>
      <c r="F13" s="1">
        <v>3.27</v>
      </c>
      <c r="G13" s="1">
        <v>194.49</v>
      </c>
      <c r="H13" s="1">
        <v>3695.3</v>
      </c>
      <c r="I13" s="2">
        <v>88926</v>
      </c>
      <c r="J13" s="3">
        <v>1.2699999999999999E-2</v>
      </c>
      <c r="K13" s="2">
        <v>1131</v>
      </c>
      <c r="L13" s="3">
        <v>1.6799999999999999E-2</v>
      </c>
      <c r="M13">
        <v>19</v>
      </c>
      <c r="N13">
        <v>3.2</v>
      </c>
      <c r="O13" s="6">
        <v>31187.883963420136</v>
      </c>
      <c r="P13" s="6"/>
      <c r="Q13">
        <f t="shared" si="0"/>
        <v>284563.20000000001</v>
      </c>
      <c r="S13" t="s">
        <v>6</v>
      </c>
      <c r="T13" s="1">
        <f>T6/T4</f>
        <v>24.346414160852241</v>
      </c>
      <c r="V13" s="9" t="s">
        <v>66</v>
      </c>
      <c r="W13" s="10" t="s">
        <v>67</v>
      </c>
    </row>
    <row r="14" spans="1:26" x14ac:dyDescent="0.2">
      <c r="A14" t="s">
        <v>20</v>
      </c>
      <c r="B14" t="s">
        <v>39</v>
      </c>
      <c r="C14" s="1">
        <v>60</v>
      </c>
      <c r="D14" t="s">
        <v>26</v>
      </c>
      <c r="E14" t="s">
        <v>23</v>
      </c>
      <c r="F14" s="1">
        <v>2.41</v>
      </c>
      <c r="G14" s="1">
        <v>8.43</v>
      </c>
      <c r="H14" s="1">
        <v>84.34</v>
      </c>
      <c r="I14" s="2">
        <v>2028</v>
      </c>
      <c r="J14" s="3">
        <v>1.7299999999999999E-2</v>
      </c>
      <c r="K14">
        <v>35</v>
      </c>
      <c r="L14" s="3">
        <v>0.28570000000000001</v>
      </c>
      <c r="M14">
        <v>10</v>
      </c>
      <c r="N14">
        <v>2.2000000000000002</v>
      </c>
      <c r="O14" s="6">
        <v>137.00590327289865</v>
      </c>
      <c r="P14" s="6"/>
      <c r="Q14">
        <f t="shared" si="0"/>
        <v>4461.6000000000004</v>
      </c>
      <c r="S14" t="s">
        <v>5</v>
      </c>
      <c r="T14" s="1">
        <f>T6/T5</f>
        <v>604.26229210837789</v>
      </c>
      <c r="V14" s="9" t="s">
        <v>65</v>
      </c>
      <c r="W14" s="10" t="s">
        <v>68</v>
      </c>
    </row>
    <row r="15" spans="1:26" x14ac:dyDescent="0.2">
      <c r="A15" t="s">
        <v>20</v>
      </c>
      <c r="B15" t="s">
        <v>40</v>
      </c>
      <c r="C15" s="1">
        <v>30</v>
      </c>
      <c r="D15" t="s">
        <v>26</v>
      </c>
      <c r="E15" t="s">
        <v>23</v>
      </c>
      <c r="F15" s="1">
        <v>3.93</v>
      </c>
      <c r="G15" s="1">
        <v>0</v>
      </c>
      <c r="H15" s="1">
        <v>385.47</v>
      </c>
      <c r="I15" s="2">
        <v>12754</v>
      </c>
      <c r="J15" s="3">
        <v>7.7000000000000002E-3</v>
      </c>
      <c r="K15">
        <v>98</v>
      </c>
      <c r="L15" s="3">
        <v>0</v>
      </c>
      <c r="M15">
        <v>0</v>
      </c>
      <c r="N15">
        <v>3.4</v>
      </c>
      <c r="O15" s="6">
        <v>83.303973384794986</v>
      </c>
      <c r="P15" s="6"/>
      <c r="Q15">
        <f t="shared" si="0"/>
        <v>43363.6</v>
      </c>
      <c r="S15" t="s">
        <v>4</v>
      </c>
      <c r="T15" s="4">
        <f>(T6-T2)/T2</f>
        <v>5.7844917770882347</v>
      </c>
      <c r="V15" s="9" t="s">
        <v>63</v>
      </c>
      <c r="W15" s="10" t="s">
        <v>64</v>
      </c>
    </row>
    <row r="16" spans="1:26" x14ac:dyDescent="0.2">
      <c r="A16" t="s">
        <v>20</v>
      </c>
      <c r="B16" t="s">
        <v>41</v>
      </c>
      <c r="C16" s="1">
        <v>30</v>
      </c>
      <c r="D16" t="s">
        <v>26</v>
      </c>
      <c r="E16" t="s">
        <v>23</v>
      </c>
      <c r="F16" s="1">
        <v>2.87</v>
      </c>
      <c r="G16" s="1">
        <v>0</v>
      </c>
      <c r="H16" s="1">
        <v>427.77</v>
      </c>
      <c r="I16" s="2">
        <v>12762</v>
      </c>
      <c r="J16" s="3">
        <v>1.17E-2</v>
      </c>
      <c r="K16">
        <v>149</v>
      </c>
      <c r="L16" s="3">
        <v>0</v>
      </c>
      <c r="M16">
        <v>0</v>
      </c>
      <c r="N16">
        <v>2.9</v>
      </c>
      <c r="O16" s="6">
        <v>561.31476501873703</v>
      </c>
      <c r="P16" s="6"/>
      <c r="Q16">
        <f t="shared" si="0"/>
        <v>37009.799999999996</v>
      </c>
    </row>
    <row r="17" spans="1:23" x14ac:dyDescent="0.2">
      <c r="A17" t="s">
        <v>20</v>
      </c>
      <c r="B17" t="s">
        <v>42</v>
      </c>
      <c r="C17" s="1">
        <v>60</v>
      </c>
      <c r="D17" t="s">
        <v>22</v>
      </c>
      <c r="E17" t="s">
        <v>23</v>
      </c>
      <c r="F17" s="1">
        <v>6.35</v>
      </c>
      <c r="G17" s="1">
        <v>154.52000000000001</v>
      </c>
      <c r="H17" s="1">
        <v>3399.34</v>
      </c>
      <c r="I17" s="2">
        <v>56063</v>
      </c>
      <c r="J17" s="3">
        <v>9.4999999999999998E-3</v>
      </c>
      <c r="K17">
        <v>535</v>
      </c>
      <c r="L17" s="3">
        <v>4.1099999999999998E-2</v>
      </c>
      <c r="M17">
        <v>22</v>
      </c>
      <c r="N17">
        <v>3.3</v>
      </c>
      <c r="O17" s="6">
        <v>30860.153430980397</v>
      </c>
      <c r="P17" s="6"/>
      <c r="Q17">
        <f t="shared" si="0"/>
        <v>185007.9</v>
      </c>
      <c r="S17" t="s">
        <v>69</v>
      </c>
      <c r="T17" s="7">
        <f>SUM(Q2:Q23)/T3</f>
        <v>2.9302053685843394</v>
      </c>
      <c r="V17" s="9" t="s">
        <v>70</v>
      </c>
      <c r="W17" s="10" t="s">
        <v>71</v>
      </c>
    </row>
    <row r="18" spans="1:23" x14ac:dyDescent="0.2">
      <c r="A18" t="s">
        <v>20</v>
      </c>
      <c r="B18" t="s">
        <v>43</v>
      </c>
      <c r="C18" s="1">
        <v>30</v>
      </c>
      <c r="D18" t="s">
        <v>26</v>
      </c>
      <c r="E18" t="s">
        <v>23</v>
      </c>
      <c r="F18" s="1">
        <v>3.03</v>
      </c>
      <c r="G18" s="1">
        <v>236.39</v>
      </c>
      <c r="H18" s="1">
        <v>472.78</v>
      </c>
      <c r="I18" s="2">
        <v>11347</v>
      </c>
      <c r="J18" s="3">
        <v>1.37E-2</v>
      </c>
      <c r="K18">
        <v>156</v>
      </c>
      <c r="L18" s="3">
        <v>1.2800000000000001E-2</v>
      </c>
      <c r="M18">
        <v>2</v>
      </c>
      <c r="N18">
        <v>3.1</v>
      </c>
      <c r="O18" s="6">
        <v>2621.6699470441044</v>
      </c>
      <c r="P18" s="6"/>
      <c r="Q18">
        <f t="shared" si="0"/>
        <v>35175.700000000004</v>
      </c>
    </row>
    <row r="19" spans="1:23" x14ac:dyDescent="0.2">
      <c r="A19" t="s">
        <v>20</v>
      </c>
      <c r="B19" t="s">
        <v>44</v>
      </c>
      <c r="C19" s="1">
        <v>60</v>
      </c>
      <c r="D19" t="s">
        <v>26</v>
      </c>
      <c r="E19" t="s">
        <v>23</v>
      </c>
      <c r="F19" s="1">
        <v>2.0499999999999998</v>
      </c>
      <c r="G19" s="1">
        <v>25.56</v>
      </c>
      <c r="H19" s="1">
        <v>102.26</v>
      </c>
      <c r="I19" s="2">
        <v>3017</v>
      </c>
      <c r="J19" s="3">
        <v>1.66E-2</v>
      </c>
      <c r="K19">
        <v>50</v>
      </c>
      <c r="L19" s="3">
        <v>0.08</v>
      </c>
      <c r="M19">
        <v>4</v>
      </c>
      <c r="N19">
        <v>1.9</v>
      </c>
      <c r="O19" s="6">
        <v>110.18718845702288</v>
      </c>
      <c r="P19" s="6"/>
      <c r="Q19">
        <f t="shared" si="0"/>
        <v>5732.3</v>
      </c>
    </row>
    <row r="20" spans="1:23" x14ac:dyDescent="0.2">
      <c r="A20" t="s">
        <v>20</v>
      </c>
      <c r="B20" t="s">
        <v>45</v>
      </c>
      <c r="C20" s="1">
        <v>60</v>
      </c>
      <c r="D20" t="s">
        <v>26</v>
      </c>
      <c r="E20" t="s">
        <v>30</v>
      </c>
      <c r="F20" s="1">
        <v>2.44</v>
      </c>
      <c r="G20" s="1">
        <v>0</v>
      </c>
      <c r="H20" s="1">
        <v>2.44</v>
      </c>
      <c r="I20">
        <v>185</v>
      </c>
      <c r="J20" s="3">
        <v>5.4000000000000003E-3</v>
      </c>
      <c r="K20">
        <v>1</v>
      </c>
      <c r="L20" s="3">
        <v>0</v>
      </c>
      <c r="M20">
        <v>0</v>
      </c>
      <c r="N20">
        <v>4.2</v>
      </c>
      <c r="O20" s="6">
        <v>19.690499241883753</v>
      </c>
      <c r="P20" s="6"/>
      <c r="Q20">
        <f t="shared" si="0"/>
        <v>777</v>
      </c>
    </row>
    <row r="21" spans="1:23" x14ac:dyDescent="0.2">
      <c r="A21" t="s">
        <v>20</v>
      </c>
      <c r="B21" t="s">
        <v>46</v>
      </c>
      <c r="C21" s="1">
        <v>60</v>
      </c>
      <c r="D21" t="s">
        <v>26</v>
      </c>
      <c r="E21" t="s">
        <v>47</v>
      </c>
      <c r="F21" s="1">
        <v>5.35</v>
      </c>
      <c r="G21" s="1">
        <v>0</v>
      </c>
      <c r="H21" s="1">
        <v>133.69</v>
      </c>
      <c r="I21" s="2">
        <v>2298</v>
      </c>
      <c r="J21" s="3">
        <v>1.09E-2</v>
      </c>
      <c r="K21">
        <v>25</v>
      </c>
      <c r="L21" s="3">
        <v>0</v>
      </c>
      <c r="M21">
        <v>0</v>
      </c>
      <c r="N21">
        <v>3.4</v>
      </c>
      <c r="O21" s="6">
        <v>1149.978150139086</v>
      </c>
      <c r="P21" s="6"/>
      <c r="Q21">
        <f t="shared" si="0"/>
        <v>7813.2</v>
      </c>
    </row>
    <row r="22" spans="1:23" x14ac:dyDescent="0.2">
      <c r="A22" t="s">
        <v>20</v>
      </c>
      <c r="B22" t="s">
        <v>48</v>
      </c>
      <c r="C22" s="1">
        <v>30</v>
      </c>
      <c r="D22" t="s">
        <v>38</v>
      </c>
      <c r="E22" t="s">
        <v>23</v>
      </c>
      <c r="F22" s="1">
        <v>3.67</v>
      </c>
      <c r="G22" s="1">
        <v>0</v>
      </c>
      <c r="H22" s="1">
        <v>11.02</v>
      </c>
      <c r="I22">
        <v>347</v>
      </c>
      <c r="J22" s="3">
        <v>8.6E-3</v>
      </c>
      <c r="K22">
        <v>3</v>
      </c>
      <c r="L22" s="3">
        <v>0</v>
      </c>
      <c r="M22">
        <v>0</v>
      </c>
      <c r="N22">
        <v>3.9</v>
      </c>
      <c r="O22" s="6">
        <v>87.395496536376029</v>
      </c>
      <c r="P22" s="6"/>
      <c r="Q22">
        <f t="shared" si="0"/>
        <v>1353.3</v>
      </c>
    </row>
    <row r="23" spans="1:23" x14ac:dyDescent="0.2">
      <c r="A23" t="s">
        <v>20</v>
      </c>
      <c r="B23" t="s">
        <v>49</v>
      </c>
      <c r="C23" s="1">
        <v>60</v>
      </c>
      <c r="D23" t="s">
        <v>22</v>
      </c>
      <c r="E23" t="s">
        <v>23</v>
      </c>
      <c r="F23" s="1">
        <v>0</v>
      </c>
      <c r="G23" s="1">
        <v>0</v>
      </c>
      <c r="H23" s="1">
        <v>0</v>
      </c>
      <c r="I23">
        <v>158</v>
      </c>
      <c r="J23" s="3">
        <v>0</v>
      </c>
      <c r="K23">
        <v>0</v>
      </c>
      <c r="L23" s="3">
        <v>0</v>
      </c>
      <c r="M23">
        <v>0</v>
      </c>
      <c r="N23">
        <v>2.5</v>
      </c>
      <c r="O23" s="6">
        <v>0</v>
      </c>
      <c r="P23" s="6"/>
      <c r="Q23">
        <f t="shared" si="0"/>
        <v>395</v>
      </c>
    </row>
    <row r="25" spans="1:23" x14ac:dyDescent="0.2">
      <c r="C25" s="1"/>
    </row>
    <row r="27" spans="1:23" x14ac:dyDescent="0.2">
      <c r="E27" s="1"/>
      <c r="F27" s="1"/>
      <c r="G27" s="1"/>
      <c r="H27" s="1"/>
      <c r="I27" s="2"/>
      <c r="J27" s="5"/>
      <c r="K27" s="2"/>
      <c r="L27" s="5"/>
      <c r="M27" s="2"/>
      <c r="N27" s="6"/>
      <c r="O27" s="4"/>
      <c r="P27" s="4"/>
      <c r="Q27" s="1"/>
      <c r="R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2017-05-27T12:20:38Z</dcterms:created>
  <dcterms:modified xsi:type="dcterms:W3CDTF">2017-08-07T17:33:23Z</dcterms:modified>
</cp:coreProperties>
</file>