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2/"/>
    </mc:Choice>
  </mc:AlternateContent>
  <bookViews>
    <workbookView xWindow="660" yWindow="460" windowWidth="28160" windowHeight="15660" tabRatio="500"/>
  </bookViews>
  <sheets>
    <sheet name="raw" sheetId="2" r:id="rId1"/>
    <sheet name="reverse" sheetId="5" r:id="rId2"/>
    <sheet name="end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6" l="1"/>
  <c r="E12" i="6"/>
  <c r="E6" i="6"/>
  <c r="E7" i="6"/>
  <c r="E8" i="6"/>
  <c r="E9" i="6"/>
  <c r="E23" i="6"/>
  <c r="E18" i="6"/>
  <c r="D9" i="6"/>
  <c r="D18" i="6"/>
  <c r="E17" i="6"/>
  <c r="D17" i="6"/>
  <c r="E16" i="6"/>
  <c r="D16" i="6"/>
  <c r="D13" i="6"/>
  <c r="D11" i="6"/>
  <c r="E6" i="5"/>
  <c r="E7" i="5"/>
  <c r="E8" i="5"/>
  <c r="E9" i="5"/>
  <c r="E18" i="5"/>
  <c r="E17" i="5"/>
  <c r="E16" i="5"/>
  <c r="E23" i="5"/>
  <c r="D9" i="5"/>
  <c r="D18" i="5"/>
  <c r="D17" i="5"/>
  <c r="D16" i="5"/>
  <c r="D13" i="5"/>
  <c r="D12" i="5"/>
  <c r="D11" i="5"/>
  <c r="E23" i="2"/>
  <c r="D9" i="2"/>
  <c r="D18" i="2"/>
  <c r="D17" i="2"/>
  <c r="D16" i="2"/>
  <c r="D13" i="2"/>
  <c r="D12" i="2"/>
  <c r="D11" i="2"/>
</calcChain>
</file>

<file path=xl/sharedStrings.xml><?xml version="1.0" encoding="utf-8"?>
<sst xmlns="http://schemas.openxmlformats.org/spreadsheetml/2006/main" count="90" uniqueCount="30">
  <si>
    <t>Spend</t>
  </si>
  <si>
    <t>Impressions</t>
  </si>
  <si>
    <t>CTR</t>
  </si>
  <si>
    <t>Clicks</t>
  </si>
  <si>
    <t>Conversions</t>
  </si>
  <si>
    <t>CPM</t>
  </si>
  <si>
    <t>CPC</t>
  </si>
  <si>
    <t>CVR</t>
  </si>
  <si>
    <t>CPA</t>
  </si>
  <si>
    <t>Revenue</t>
  </si>
  <si>
    <t>Last Month</t>
  </si>
  <si>
    <t>Next Month</t>
  </si>
  <si>
    <t>GOAL</t>
  </si>
  <si>
    <t>Clickthrough Rate</t>
  </si>
  <si>
    <t>Conversion Rate</t>
  </si>
  <si>
    <t>Cost per Mille</t>
  </si>
  <si>
    <t>Cost per Click</t>
  </si>
  <si>
    <t>ROI</t>
  </si>
  <si>
    <t>Return on Investment</t>
  </si>
  <si>
    <t>=clicks/impressions</t>
  </si>
  <si>
    <t>=orders/clicks</t>
  </si>
  <si>
    <t>=spend/impressions*1000</t>
  </si>
  <si>
    <t>=spend/clicks</t>
  </si>
  <si>
    <t>=revenue/conversions</t>
  </si>
  <si>
    <t>=(revenue-spend)/spend</t>
  </si>
  <si>
    <t>=spend/conversions</t>
  </si>
  <si>
    <t>Cost per Acquisition</t>
  </si>
  <si>
    <t>ACV</t>
  </si>
  <si>
    <t>Average Conversion Value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</si>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</sst>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2" applyNumberFormat="1" applyFont="1"/>
    <xf numFmtId="8" fontId="0" fillId="0" borderId="0" xfId="0" applyNumberFormat="1" applyFill="1"/>
    <xf numFmtId="6" fontId="0" fillId="0" borderId="0" xfId="0" applyNumberFormat="1" applyFill="1"/>
    <xf numFmtId="9" fontId="0" fillId="0" borderId="0" xfId="1" applyFont="1" applyFill="1"/>
    <xf numFmtId="10" fontId="0" fillId="2" borderId="0" xfId="1" applyNumberFormat="1" applyFont="1" applyFill="1"/>
    <xf numFmtId="8" fontId="0" fillId="2" borderId="0" xfId="0" applyNumberFormat="1" applyFill="1"/>
    <xf numFmtId="6" fontId="0" fillId="2" borderId="0" xfId="0" applyNumberFormat="1" applyFill="1"/>
    <xf numFmtId="9" fontId="0" fillId="0" borderId="0" xfId="1" applyFont="1"/>
    <xf numFmtId="0" fontId="4" fillId="0" borderId="0" xfId="0" applyFont="1"/>
    <xf numFmtId="10" fontId="4" fillId="0" borderId="0" xfId="0" applyNumberFormat="1" applyFont="1"/>
    <xf numFmtId="0" fontId="5" fillId="0" borderId="0" xfId="0" applyFont="1"/>
    <xf numFmtId="8" fontId="0" fillId="0" borderId="0" xfId="0" applyNumberFormat="1"/>
    <xf numFmtId="8" fontId="4" fillId="0" borderId="0" xfId="0" applyNumberFormat="1" applyFont="1"/>
    <xf numFmtId="8" fontId="5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0" fontId="5" fillId="0" borderId="0" xfId="0" quotePrefix="1" applyFont="1"/>
    <xf numFmtId="8" fontId="5" fillId="0" borderId="0" xfId="0" quotePrefix="1" applyNumberFormat="1" applyFont="1"/>
    <xf numFmtId="0" fontId="0" fillId="0" borderId="0" xfId="0" applyFill="1"/>
    <xf numFmtId="10" fontId="0" fillId="0" borderId="0" xfId="1" applyNumberFormat="1" applyFont="1" applyFill="1"/>
    <xf numFmtId="164" fontId="0" fillId="0" borderId="0" xfId="0" applyNumberFormat="1"/>
    <xf numFmtId="0" fontId="0" fillId="0" borderId="0" xfId="0" quotePrefix="1"/>
    <xf numFmtId="0" fontId="3" fillId="0" borderId="0" xfId="0" applyFont="1"/>
    <xf numFmtId="10" fontId="6" fillId="2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5"/>
  <sheetViews>
    <sheetView tabSelected="1" zoomScale="125" zoomScaleNormal="125" zoomScalePageLayoutView="125" workbookViewId="0">
      <selection activeCell="G7" sqref="G7"/>
    </sheetView>
  </sheetViews>
  <sheetFormatPr baseColWidth="10" defaultRowHeight="16" x14ac:dyDescent="0.2"/>
  <cols>
    <col min="7" max="7" width="22.83203125" bestFit="1" customWidth="1"/>
  </cols>
  <sheetData>
    <row r="4" spans="3:18" x14ac:dyDescent="0.2">
      <c r="D4" s="23" t="s">
        <v>10</v>
      </c>
      <c r="E4" s="23" t="s">
        <v>11</v>
      </c>
    </row>
    <row r="5" spans="3:18" x14ac:dyDescent="0.2">
      <c r="C5" t="s">
        <v>0</v>
      </c>
      <c r="D5" s="21">
        <v>7214</v>
      </c>
      <c r="E5" s="21">
        <v>8000</v>
      </c>
    </row>
    <row r="6" spans="3:18" x14ac:dyDescent="0.2">
      <c r="C6" t="s">
        <v>1</v>
      </c>
      <c r="D6" s="1">
        <v>490898.04012264695</v>
      </c>
      <c r="E6" s="1"/>
    </row>
    <row r="7" spans="3:18" x14ac:dyDescent="0.2">
      <c r="C7" t="s">
        <v>3</v>
      </c>
      <c r="D7" s="1">
        <v>8793</v>
      </c>
      <c r="E7" s="1"/>
    </row>
    <row r="8" spans="3:18" x14ac:dyDescent="0.2">
      <c r="C8" t="s">
        <v>4</v>
      </c>
      <c r="D8" s="1">
        <v>128</v>
      </c>
      <c r="E8" s="1"/>
    </row>
    <row r="9" spans="3:18" x14ac:dyDescent="0.2">
      <c r="C9" s="2" t="s">
        <v>9</v>
      </c>
      <c r="D9" s="2">
        <f>D14*D8</f>
        <v>25487.360000000001</v>
      </c>
      <c r="E9" s="3"/>
      <c r="N9" s="9"/>
      <c r="O9" s="10"/>
      <c r="P9" s="9"/>
    </row>
    <row r="10" spans="3:18" x14ac:dyDescent="0.2">
      <c r="N10" s="9"/>
      <c r="O10" s="10"/>
      <c r="P10" s="9"/>
      <c r="Q10" s="11"/>
      <c r="R10" s="17"/>
    </row>
    <row r="11" spans="3:18" x14ac:dyDescent="0.2">
      <c r="C11" s="19" t="s">
        <v>2</v>
      </c>
      <c r="D11" s="20">
        <f>D7/D6</f>
        <v>1.791206988278694E-2</v>
      </c>
      <c r="E11" s="5"/>
      <c r="G11" s="11" t="s">
        <v>13</v>
      </c>
      <c r="H11" s="17" t="s">
        <v>19</v>
      </c>
      <c r="N11" s="13"/>
      <c r="O11" s="10"/>
      <c r="P11" s="9"/>
      <c r="Q11" s="11"/>
      <c r="R11" s="17"/>
    </row>
    <row r="12" spans="3:18" x14ac:dyDescent="0.2">
      <c r="C12" s="19" t="s">
        <v>7</v>
      </c>
      <c r="D12" s="20">
        <f>D8/D7</f>
        <v>1.4557034004321619E-2</v>
      </c>
      <c r="E12" s="5"/>
      <c r="G12" s="11" t="s">
        <v>14</v>
      </c>
      <c r="H12" s="17" t="s">
        <v>20</v>
      </c>
      <c r="N12" s="9"/>
      <c r="O12" s="9"/>
      <c r="P12" s="9"/>
      <c r="Q12" s="14"/>
      <c r="R12" s="17"/>
    </row>
    <row r="13" spans="3:18" x14ac:dyDescent="0.2">
      <c r="C13" s="2" t="s">
        <v>5</v>
      </c>
      <c r="D13" s="2">
        <f>D5/D6*1000</f>
        <v>14.695515993907085</v>
      </c>
      <c r="E13" s="6"/>
      <c r="G13" s="11" t="s">
        <v>15</v>
      </c>
      <c r="H13" s="17" t="s">
        <v>21</v>
      </c>
      <c r="N13" s="9"/>
      <c r="O13" s="10"/>
      <c r="P13" s="9"/>
    </row>
    <row r="14" spans="3:18" x14ac:dyDescent="0.2">
      <c r="C14" s="2" t="s">
        <v>27</v>
      </c>
      <c r="D14" s="3">
        <v>199.12</v>
      </c>
      <c r="E14" s="7"/>
      <c r="G14" s="11" t="s">
        <v>28</v>
      </c>
      <c r="H14" s="22" t="s">
        <v>23</v>
      </c>
      <c r="N14" s="9"/>
      <c r="O14" s="9"/>
      <c r="P14" s="9"/>
      <c r="Q14" s="14"/>
      <c r="R14" s="17"/>
    </row>
    <row r="15" spans="3:18" x14ac:dyDescent="0.2">
      <c r="N15" s="9"/>
      <c r="O15" s="13"/>
      <c r="P15" s="9"/>
    </row>
    <row r="16" spans="3:18" x14ac:dyDescent="0.2">
      <c r="C16" s="2" t="s">
        <v>6</v>
      </c>
      <c r="D16" s="2">
        <f>D5/D7</f>
        <v>0.82042533833731379</v>
      </c>
      <c r="E16" s="2"/>
      <c r="G16" s="11" t="s">
        <v>16</v>
      </c>
      <c r="H16" s="17" t="s">
        <v>22</v>
      </c>
      <c r="N16" s="9"/>
      <c r="O16" s="13"/>
      <c r="P16" s="9"/>
    </row>
    <row r="17" spans="3:18" x14ac:dyDescent="0.2">
      <c r="C17" s="2" t="s">
        <v>8</v>
      </c>
      <c r="D17" s="3">
        <f>D5/D8</f>
        <v>56.359375</v>
      </c>
      <c r="E17" s="3"/>
      <c r="G17" s="14" t="s">
        <v>26</v>
      </c>
      <c r="H17" s="17" t="s">
        <v>25</v>
      </c>
      <c r="N17" s="9"/>
      <c r="O17" s="13"/>
      <c r="P17" s="9"/>
      <c r="Q17" s="11"/>
      <c r="R17" s="17"/>
    </row>
    <row r="18" spans="3:18" x14ac:dyDescent="0.2">
      <c r="C18" s="2" t="s">
        <v>17</v>
      </c>
      <c r="D18" s="4">
        <f>(D9-D5)/D5</f>
        <v>2.5330413085666761</v>
      </c>
      <c r="E18" s="4"/>
      <c r="G18" s="11" t="s">
        <v>18</v>
      </c>
      <c r="H18" s="17" t="s">
        <v>24</v>
      </c>
      <c r="N18" s="9"/>
      <c r="O18" s="13"/>
      <c r="P18" s="9"/>
    </row>
    <row r="19" spans="3:18" x14ac:dyDescent="0.2">
      <c r="N19" s="9"/>
      <c r="O19" s="9"/>
      <c r="P19" s="9"/>
      <c r="Q19" s="14"/>
      <c r="R19" s="18"/>
    </row>
    <row r="20" spans="3:18" x14ac:dyDescent="0.2">
      <c r="N20" s="9"/>
      <c r="O20" s="15"/>
      <c r="P20" s="9"/>
      <c r="Q20" s="11"/>
      <c r="R20" s="17"/>
    </row>
    <row r="21" spans="3:18" x14ac:dyDescent="0.2">
      <c r="N21" s="9"/>
      <c r="O21" s="15"/>
      <c r="P21" s="9"/>
      <c r="Q21" s="11"/>
      <c r="R21" s="17"/>
    </row>
    <row r="22" spans="3:18" x14ac:dyDescent="0.2">
      <c r="D22" t="s">
        <v>12</v>
      </c>
      <c r="E22" s="12">
        <v>33000</v>
      </c>
      <c r="F22" t="s">
        <v>29</v>
      </c>
      <c r="N22" s="9"/>
      <c r="O22" s="16"/>
      <c r="P22" s="9"/>
      <c r="Q22" s="11"/>
      <c r="R22" s="17"/>
    </row>
    <row r="23" spans="3:18" x14ac:dyDescent="0.2">
      <c r="E23" s="8">
        <f>IFERROR((E9-E22)/E22,"")</f>
        <v>-1</v>
      </c>
      <c r="N23" s="13"/>
      <c r="O23" s="9"/>
      <c r="P23" s="9"/>
      <c r="Q23" s="14"/>
      <c r="R23" s="18"/>
    </row>
    <row r="24" spans="3:18" x14ac:dyDescent="0.2">
      <c r="N24" s="9"/>
      <c r="O24" s="9"/>
      <c r="P24" s="9"/>
      <c r="Q24" s="11"/>
      <c r="R24" s="18"/>
    </row>
    <row r="25" spans="3:18" x14ac:dyDescent="0.2">
      <c r="N25" s="9"/>
      <c r="O25" s="15"/>
      <c r="P25" s="9"/>
      <c r="Q25" s="14"/>
      <c r="R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5"/>
  <sheetViews>
    <sheetView zoomScale="125" zoomScaleNormal="125" zoomScalePageLayoutView="125" workbookViewId="0">
      <selection activeCell="E18" sqref="E18"/>
    </sheetView>
  </sheetViews>
  <sheetFormatPr baseColWidth="10" defaultRowHeight="16" x14ac:dyDescent="0.2"/>
  <cols>
    <col min="7" max="7" width="22.83203125" bestFit="1" customWidth="1"/>
  </cols>
  <sheetData>
    <row r="4" spans="3:18" x14ac:dyDescent="0.2">
      <c r="D4" s="23" t="s">
        <v>10</v>
      </c>
      <c r="E4" s="23" t="s">
        <v>11</v>
      </c>
    </row>
    <row r="5" spans="3:18" x14ac:dyDescent="0.2">
      <c r="C5" t="s">
        <v>0</v>
      </c>
      <c r="D5" s="21">
        <v>7214</v>
      </c>
      <c r="E5" s="21">
        <v>8000</v>
      </c>
    </row>
    <row r="6" spans="3:18" x14ac:dyDescent="0.2">
      <c r="C6" t="s">
        <v>1</v>
      </c>
      <c r="D6" s="1">
        <v>490898.04012264695</v>
      </c>
      <c r="E6" s="1">
        <f>E5/E13*1000</f>
        <v>544383.74285849393</v>
      </c>
    </row>
    <row r="7" spans="3:18" x14ac:dyDescent="0.2">
      <c r="C7" t="s">
        <v>3</v>
      </c>
      <c r="D7" s="1">
        <v>8793</v>
      </c>
      <c r="E7" s="1">
        <f>E6*E11</f>
        <v>9751.0396451344586</v>
      </c>
    </row>
    <row r="8" spans="3:18" x14ac:dyDescent="0.2">
      <c r="C8" t="s">
        <v>4</v>
      </c>
      <c r="D8" s="1">
        <v>128</v>
      </c>
      <c r="E8" s="1">
        <f>E7*E12</f>
        <v>141.94621569171053</v>
      </c>
    </row>
    <row r="9" spans="3:18" x14ac:dyDescent="0.2">
      <c r="C9" s="2" t="s">
        <v>9</v>
      </c>
      <c r="D9" s="2">
        <f>D14*D8</f>
        <v>25472</v>
      </c>
      <c r="E9" s="2">
        <f>E8*E14</f>
        <v>28247.296922650396</v>
      </c>
      <c r="N9" s="9"/>
      <c r="O9" s="10"/>
      <c r="P9" s="9"/>
    </row>
    <row r="10" spans="3:18" x14ac:dyDescent="0.2">
      <c r="N10" s="9"/>
      <c r="O10" s="10"/>
      <c r="P10" s="9"/>
      <c r="Q10" s="11"/>
      <c r="R10" s="17"/>
    </row>
    <row r="11" spans="3:18" x14ac:dyDescent="0.2">
      <c r="C11" s="19" t="s">
        <v>2</v>
      </c>
      <c r="D11" s="20">
        <f>D7/D6</f>
        <v>1.791206988278694E-2</v>
      </c>
      <c r="E11" s="5">
        <v>1.791206988278694E-2</v>
      </c>
      <c r="G11" s="11" t="s">
        <v>13</v>
      </c>
      <c r="H11" s="17" t="s">
        <v>19</v>
      </c>
      <c r="N11" s="13"/>
      <c r="O11" s="10"/>
      <c r="P11" s="9"/>
      <c r="Q11" s="11"/>
      <c r="R11" s="17"/>
    </row>
    <row r="12" spans="3:18" x14ac:dyDescent="0.2">
      <c r="C12" s="19" t="s">
        <v>7</v>
      </c>
      <c r="D12" s="20">
        <f>D8/D7</f>
        <v>1.4557034004321619E-2</v>
      </c>
      <c r="E12" s="5">
        <v>1.4557034004321619E-2</v>
      </c>
      <c r="G12" s="11" t="s">
        <v>14</v>
      </c>
      <c r="H12" s="17" t="s">
        <v>20</v>
      </c>
      <c r="N12" s="9"/>
      <c r="O12" s="9"/>
      <c r="P12" s="9"/>
      <c r="Q12" s="14"/>
      <c r="R12" s="17"/>
    </row>
    <row r="13" spans="3:18" x14ac:dyDescent="0.2">
      <c r="C13" s="2" t="s">
        <v>5</v>
      </c>
      <c r="D13" s="2">
        <f>D5/D6*1000</f>
        <v>14.695515993907085</v>
      </c>
      <c r="E13" s="6">
        <v>14.695515993907085</v>
      </c>
      <c r="G13" s="11" t="s">
        <v>15</v>
      </c>
      <c r="H13" s="17" t="s">
        <v>21</v>
      </c>
      <c r="N13" s="9"/>
      <c r="O13" s="10"/>
      <c r="P13" s="9"/>
    </row>
    <row r="14" spans="3:18" x14ac:dyDescent="0.2">
      <c r="C14" s="2" t="s">
        <v>27</v>
      </c>
      <c r="D14" s="3">
        <v>199</v>
      </c>
      <c r="E14" s="7">
        <v>199</v>
      </c>
      <c r="G14" s="11" t="s">
        <v>28</v>
      </c>
      <c r="H14" s="22" t="s">
        <v>23</v>
      </c>
      <c r="N14" s="9"/>
      <c r="O14" s="9"/>
      <c r="P14" s="9"/>
      <c r="Q14" s="14"/>
      <c r="R14" s="17"/>
    </row>
    <row r="15" spans="3:18" x14ac:dyDescent="0.2">
      <c r="N15" s="9"/>
      <c r="O15" s="13"/>
      <c r="P15" s="9"/>
    </row>
    <row r="16" spans="3:18" x14ac:dyDescent="0.2">
      <c r="C16" s="2" t="s">
        <v>6</v>
      </c>
      <c r="D16" s="2">
        <f>D5/D7</f>
        <v>0.82042533833731379</v>
      </c>
      <c r="E16" s="2">
        <f>E5/E7</f>
        <v>0.8204253383373139</v>
      </c>
      <c r="G16" s="11" t="s">
        <v>16</v>
      </c>
      <c r="H16" s="17" t="s">
        <v>22</v>
      </c>
      <c r="N16" s="9"/>
      <c r="O16" s="13"/>
      <c r="P16" s="9"/>
    </row>
    <row r="17" spans="3:18" x14ac:dyDescent="0.2">
      <c r="C17" s="2" t="s">
        <v>8</v>
      </c>
      <c r="D17" s="3">
        <f>D5/D8</f>
        <v>56.359375</v>
      </c>
      <c r="E17" s="3">
        <f>E5/E8</f>
        <v>56.359375000000014</v>
      </c>
      <c r="G17" s="14" t="s">
        <v>26</v>
      </c>
      <c r="H17" s="17" t="s">
        <v>25</v>
      </c>
      <c r="N17" s="9"/>
      <c r="O17" s="13"/>
      <c r="P17" s="9"/>
      <c r="Q17" s="11"/>
      <c r="R17" s="17"/>
    </row>
    <row r="18" spans="3:18" x14ac:dyDescent="0.2">
      <c r="C18" s="2" t="s">
        <v>17</v>
      </c>
      <c r="D18" s="4">
        <f>(D9-D5)/D5</f>
        <v>2.5309121153313003</v>
      </c>
      <c r="E18" s="4">
        <f>(E9-E5)/E5</f>
        <v>2.5309121153312995</v>
      </c>
      <c r="G18" s="11" t="s">
        <v>18</v>
      </c>
      <c r="H18" s="17" t="s">
        <v>24</v>
      </c>
      <c r="N18" s="9"/>
      <c r="O18" s="13"/>
      <c r="P18" s="9"/>
    </row>
    <row r="19" spans="3:18" x14ac:dyDescent="0.2">
      <c r="N19" s="9"/>
      <c r="O19" s="9"/>
      <c r="P19" s="9"/>
      <c r="Q19" s="14"/>
      <c r="R19" s="18"/>
    </row>
    <row r="20" spans="3:18" x14ac:dyDescent="0.2">
      <c r="N20" s="9"/>
      <c r="O20" s="15"/>
      <c r="P20" s="9"/>
      <c r="Q20" s="11"/>
      <c r="R20" s="17"/>
    </row>
    <row r="21" spans="3:18" x14ac:dyDescent="0.2">
      <c r="N21" s="9"/>
      <c r="O21" s="15"/>
      <c r="P21" s="9"/>
      <c r="Q21" s="11"/>
      <c r="R21" s="17"/>
    </row>
    <row r="22" spans="3:18" x14ac:dyDescent="0.2">
      <c r="D22" t="s">
        <v>12</v>
      </c>
      <c r="E22" s="12">
        <v>33000</v>
      </c>
      <c r="F22" t="s">
        <v>29</v>
      </c>
      <c r="N22" s="9"/>
      <c r="O22" s="16"/>
      <c r="P22" s="9"/>
      <c r="Q22" s="11"/>
      <c r="R22" s="17"/>
    </row>
    <row r="23" spans="3:18" x14ac:dyDescent="0.2">
      <c r="E23" s="8">
        <f>IFERROR((E9-E22)/E22,"")</f>
        <v>-0.14402130537423044</v>
      </c>
      <c r="N23" s="13"/>
      <c r="O23" s="9"/>
      <c r="P23" s="9"/>
      <c r="Q23" s="14"/>
      <c r="R23" s="18"/>
    </row>
    <row r="24" spans="3:18" x14ac:dyDescent="0.2">
      <c r="N24" s="9"/>
      <c r="O24" s="9"/>
      <c r="P24" s="9"/>
      <c r="Q24" s="11"/>
      <c r="R24" s="18"/>
    </row>
    <row r="25" spans="3:18" x14ac:dyDescent="0.2">
      <c r="N25" s="9"/>
      <c r="O25" s="15"/>
      <c r="P25" s="9"/>
      <c r="Q25" s="14"/>
      <c r="R2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5"/>
  <sheetViews>
    <sheetView zoomScale="125" zoomScaleNormal="125" zoomScalePageLayoutView="125" workbookViewId="0">
      <selection activeCell="E12" sqref="E12"/>
    </sheetView>
  </sheetViews>
  <sheetFormatPr baseColWidth="10" defaultRowHeight="16" x14ac:dyDescent="0.2"/>
  <cols>
    <col min="7" max="7" width="22.83203125" bestFit="1" customWidth="1"/>
  </cols>
  <sheetData>
    <row r="4" spans="3:18" x14ac:dyDescent="0.2">
      <c r="D4" s="23" t="s">
        <v>10</v>
      </c>
      <c r="E4" s="23" t="s">
        <v>11</v>
      </c>
    </row>
    <row r="5" spans="3:18" x14ac:dyDescent="0.2">
      <c r="C5" t="s">
        <v>0</v>
      </c>
      <c r="D5" s="21">
        <v>7214</v>
      </c>
      <c r="E5" s="21">
        <v>8000</v>
      </c>
    </row>
    <row r="6" spans="3:18" x14ac:dyDescent="0.2">
      <c r="C6" t="s">
        <v>1</v>
      </c>
      <c r="D6" s="1">
        <v>490898.04012264695</v>
      </c>
      <c r="E6" s="1">
        <f>E5/E13*1000</f>
        <v>544383.74285849393</v>
      </c>
    </row>
    <row r="7" spans="3:18" x14ac:dyDescent="0.2">
      <c r="C7" t="s">
        <v>3</v>
      </c>
      <c r="D7" s="1">
        <v>8793</v>
      </c>
      <c r="E7" s="1">
        <f>E6*E11</f>
        <v>9751.0396451344586</v>
      </c>
    </row>
    <row r="8" spans="3:18" x14ac:dyDescent="0.2">
      <c r="C8" t="s">
        <v>4</v>
      </c>
      <c r="D8" s="1">
        <v>128</v>
      </c>
      <c r="E8" s="1">
        <f>E7*E12</f>
        <v>170.33545883005263</v>
      </c>
    </row>
    <row r="9" spans="3:18" x14ac:dyDescent="0.2">
      <c r="C9" s="2" t="s">
        <v>9</v>
      </c>
      <c r="D9" s="2">
        <f>D14*D8</f>
        <v>25472</v>
      </c>
      <c r="E9" s="2">
        <f>E8*E14</f>
        <v>33896.756307180476</v>
      </c>
      <c r="N9" s="9"/>
      <c r="O9" s="10"/>
      <c r="P9" s="9"/>
    </row>
    <row r="10" spans="3:18" x14ac:dyDescent="0.2">
      <c r="N10" s="9"/>
      <c r="O10" s="10"/>
      <c r="P10" s="9"/>
      <c r="Q10" s="11"/>
      <c r="R10" s="17"/>
    </row>
    <row r="11" spans="3:18" x14ac:dyDescent="0.2">
      <c r="C11" s="19" t="s">
        <v>2</v>
      </c>
      <c r="D11" s="20">
        <f>D7/D6</f>
        <v>1.791206988278694E-2</v>
      </c>
      <c r="E11" s="5">
        <v>1.791206988278694E-2</v>
      </c>
      <c r="G11" s="11" t="s">
        <v>13</v>
      </c>
      <c r="H11" s="17" t="s">
        <v>19</v>
      </c>
      <c r="N11" s="13"/>
      <c r="O11" s="10"/>
      <c r="P11" s="9"/>
      <c r="Q11" s="11"/>
      <c r="R11" s="17"/>
    </row>
    <row r="12" spans="3:18" x14ac:dyDescent="0.2">
      <c r="C12" s="19" t="s">
        <v>7</v>
      </c>
      <c r="D12" s="20">
        <f>D8/D7</f>
        <v>1.4557034004321619E-2</v>
      </c>
      <c r="E12" s="24">
        <f>D12*1.2</f>
        <v>1.7468440805185944E-2</v>
      </c>
      <c r="G12" s="11" t="s">
        <v>14</v>
      </c>
      <c r="H12" s="17" t="s">
        <v>20</v>
      </c>
      <c r="N12" s="9"/>
      <c r="O12" s="9"/>
      <c r="P12" s="9"/>
      <c r="Q12" s="14"/>
      <c r="R12" s="17"/>
    </row>
    <row r="13" spans="3:18" x14ac:dyDescent="0.2">
      <c r="C13" s="2" t="s">
        <v>5</v>
      </c>
      <c r="D13" s="2">
        <f>D5/D6*1000</f>
        <v>14.695515993907085</v>
      </c>
      <c r="E13" s="6">
        <v>14.695515993907085</v>
      </c>
      <c r="G13" s="11" t="s">
        <v>15</v>
      </c>
      <c r="H13" s="17" t="s">
        <v>21</v>
      </c>
      <c r="N13" s="9"/>
      <c r="O13" s="10"/>
      <c r="P13" s="9"/>
    </row>
    <row r="14" spans="3:18" x14ac:dyDescent="0.2">
      <c r="C14" s="2" t="s">
        <v>27</v>
      </c>
      <c r="D14" s="3">
        <v>199</v>
      </c>
      <c r="E14" s="7">
        <v>199</v>
      </c>
      <c r="G14" s="11" t="s">
        <v>28</v>
      </c>
      <c r="H14" s="22" t="s">
        <v>23</v>
      </c>
      <c r="N14" s="9"/>
      <c r="O14" s="9"/>
      <c r="P14" s="9"/>
      <c r="Q14" s="14"/>
      <c r="R14" s="17"/>
    </row>
    <row r="15" spans="3:18" x14ac:dyDescent="0.2">
      <c r="N15" s="9"/>
      <c r="O15" s="13"/>
      <c r="P15" s="9"/>
    </row>
    <row r="16" spans="3:18" x14ac:dyDescent="0.2">
      <c r="C16" s="2" t="s">
        <v>6</v>
      </c>
      <c r="D16" s="2">
        <f>D5/D7</f>
        <v>0.82042533833731379</v>
      </c>
      <c r="E16" s="2">
        <f>E5/E7</f>
        <v>0.8204253383373139</v>
      </c>
      <c r="G16" s="11" t="s">
        <v>16</v>
      </c>
      <c r="H16" s="17" t="s">
        <v>22</v>
      </c>
      <c r="N16" s="9"/>
      <c r="O16" s="13"/>
      <c r="P16" s="9"/>
    </row>
    <row r="17" spans="3:18" x14ac:dyDescent="0.2">
      <c r="C17" s="2" t="s">
        <v>8</v>
      </c>
      <c r="D17" s="3">
        <f>D5/D8</f>
        <v>56.359375</v>
      </c>
      <c r="E17" s="3">
        <f>E5/E8</f>
        <v>46.966145833333343</v>
      </c>
      <c r="G17" s="14" t="s">
        <v>26</v>
      </c>
      <c r="H17" s="17" t="s">
        <v>25</v>
      </c>
      <c r="N17" s="9"/>
      <c r="O17" s="13"/>
      <c r="P17" s="9"/>
      <c r="Q17" s="11"/>
      <c r="R17" s="17"/>
    </row>
    <row r="18" spans="3:18" x14ac:dyDescent="0.2">
      <c r="C18" s="2" t="s">
        <v>17</v>
      </c>
      <c r="D18" s="4">
        <f>(D9-D5)/D5</f>
        <v>2.5309121153313003</v>
      </c>
      <c r="E18" s="4">
        <f>(E9-E5)/E5</f>
        <v>3.2370945383975593</v>
      </c>
      <c r="G18" s="11" t="s">
        <v>18</v>
      </c>
      <c r="H18" s="17" t="s">
        <v>24</v>
      </c>
      <c r="N18" s="9"/>
      <c r="O18" s="13"/>
      <c r="P18" s="9"/>
    </row>
    <row r="19" spans="3:18" x14ac:dyDescent="0.2">
      <c r="N19" s="9"/>
      <c r="O19" s="9"/>
      <c r="P19" s="9"/>
      <c r="Q19" s="14"/>
      <c r="R19" s="18"/>
    </row>
    <row r="20" spans="3:18" x14ac:dyDescent="0.2">
      <c r="N20" s="9"/>
      <c r="O20" s="15"/>
      <c r="P20" s="9"/>
      <c r="Q20" s="11"/>
      <c r="R20" s="17"/>
    </row>
    <row r="21" spans="3:18" x14ac:dyDescent="0.2">
      <c r="N21" s="9"/>
      <c r="O21" s="15"/>
      <c r="P21" s="9"/>
      <c r="Q21" s="11"/>
      <c r="R21" s="17"/>
    </row>
    <row r="22" spans="3:18" x14ac:dyDescent="0.2">
      <c r="D22" t="s">
        <v>12</v>
      </c>
      <c r="E22" s="12">
        <v>33000</v>
      </c>
      <c r="F22" t="s">
        <v>29</v>
      </c>
      <c r="N22" s="9"/>
      <c r="O22" s="16"/>
      <c r="P22" s="9"/>
      <c r="Q22" s="11"/>
      <c r="R22" s="17"/>
    </row>
    <row r="23" spans="3:18" x14ac:dyDescent="0.2">
      <c r="E23" s="8">
        <f>IFERROR((E9-E22)/E22,"")</f>
        <v>2.717443355092352E-2</v>
      </c>
      <c r="N23" s="13"/>
      <c r="O23" s="9"/>
      <c r="P23" s="9"/>
      <c r="Q23" s="14"/>
      <c r="R23" s="18"/>
    </row>
    <row r="24" spans="3:18" x14ac:dyDescent="0.2">
      <c r="N24" s="9"/>
      <c r="O24" s="9"/>
      <c r="P24" s="9"/>
      <c r="Q24" s="11"/>
      <c r="R24" s="18"/>
    </row>
    <row r="25" spans="3:18" x14ac:dyDescent="0.2">
      <c r="N25" s="9"/>
      <c r="O25" s="15"/>
      <c r="P25" s="9"/>
      <c r="Q25" s="14"/>
      <c r="R2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reverse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2017-05-27T12:58:57Z</dcterms:created>
  <dcterms:modified xsi:type="dcterms:W3CDTF">2017-08-07T18:26:46Z</dcterms:modified>
</cp:coreProperties>
</file>