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3/"/>
    </mc:Choice>
  </mc:AlternateContent>
  <bookViews>
    <workbookView xWindow="0" yWindow="800" windowWidth="26960" windowHeight="15240" tabRatio="500"/>
  </bookViews>
  <sheets>
    <sheet name="raw" sheetId="36" r:id="rId1"/>
    <sheet name="last7" sheetId="17" r:id="rId2"/>
    <sheet name="end" sheetId="34" r:id="rId3"/>
  </sheets>
  <definedNames>
    <definedName name="_xlnm._FilterDatabase" localSheetId="1" hidden="1">last7!$A$1:$J$31</definedName>
  </definedNames>
  <calcPr calcId="150001" concurrentCalc="0"/>
  <pivotCaches>
    <pivotCache cacheId="73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34" l="1"/>
  <c r="D25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4" i="34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N1" i="17"/>
</calcChain>
</file>

<file path=xl/sharedStrings.xml><?xml version="1.0" encoding="utf-8"?>
<sst xmlns="http://schemas.openxmlformats.org/spreadsheetml/2006/main" count="32" uniqueCount="19">
  <si>
    <t>Impressions</t>
  </si>
  <si>
    <t>Avg. CPC</t>
  </si>
  <si>
    <t>Cost / conv.</t>
  </si>
  <si>
    <t>Cost</t>
  </si>
  <si>
    <t>CTR</t>
  </si>
  <si>
    <t>Clicks</t>
  </si>
  <si>
    <t>Conv. rate</t>
  </si>
  <si>
    <t>Conversions</t>
  </si>
  <si>
    <t>Day</t>
  </si>
  <si>
    <t>Avg. CPM</t>
  </si>
  <si>
    <t>Row Labels</t>
  </si>
  <si>
    <t>Grand Total</t>
  </si>
  <si>
    <t>Sum of Cost</t>
  </si>
  <si>
    <t>Last 7 Days</t>
  </si>
  <si>
    <t>(Multiple Items)</t>
  </si>
  <si>
    <t>Goal</t>
  </si>
  <si>
    <t>Days Left</t>
  </si>
  <si>
    <t>Average of Cost</t>
  </si>
  <si>
    <t>Left to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</si>
</sst>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2" borderId="1" xfId="0" applyNumberFormat="1" applyFont="1" applyFill="1" applyBorder="1"/>
    <xf numFmtId="165" fontId="0" fillId="0" borderId="0" xfId="0" applyNumberFormat="1"/>
    <xf numFmtId="0" fontId="2" fillId="0" borderId="0" xfId="0" applyFont="1"/>
    <xf numFmtId="14" fontId="2" fillId="0" borderId="0" xfId="0" applyNumberFormat="1" applyFont="1"/>
    <xf numFmtId="10" fontId="2" fillId="0" borderId="0" xfId="0" applyNumberFormat="1" applyFont="1"/>
  </cellXfs>
  <cellStyles count="2">
    <cellStyle name="Comma" xfId="1" builtinId="3"/>
    <cellStyle name="Normal" xfId="0" builtinId="0"/>
  </cellStyles>
  <dxfs count="4">
    <dxf>
      <numFmt numFmtId="0" formatCode="General"/>
    </dxf>
    <dxf>
      <numFmt numFmtId="14" formatCode="0.00%"/>
    </dxf>
    <dxf>
      <numFmt numFmtId="14" formatCode="0.00%"/>
    </dxf>
    <dxf>
      <numFmt numFmtId="19" formatCode="m/d/yy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Spend by Day, Last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end!$A$4:$A$17</c:f>
              <c:numCache>
                <c:formatCode>m/d/yy</c:formatCode>
                <c:ptCount val="14"/>
                <c:pt idx="0">
                  <c:v>42896.0</c:v>
                </c:pt>
                <c:pt idx="1">
                  <c:v>42897.0</c:v>
                </c:pt>
                <c:pt idx="2">
                  <c:v>42898.0</c:v>
                </c:pt>
                <c:pt idx="3">
                  <c:v>42899.0</c:v>
                </c:pt>
                <c:pt idx="4">
                  <c:v>42900.0</c:v>
                </c:pt>
                <c:pt idx="5">
                  <c:v>42901.0</c:v>
                </c:pt>
                <c:pt idx="6">
                  <c:v>42902.0</c:v>
                </c:pt>
                <c:pt idx="7">
                  <c:v>42903.0</c:v>
                </c:pt>
                <c:pt idx="8">
                  <c:v>42904.0</c:v>
                </c:pt>
                <c:pt idx="9">
                  <c:v>42905.0</c:v>
                </c:pt>
                <c:pt idx="10">
                  <c:v>42906.0</c:v>
                </c:pt>
                <c:pt idx="11">
                  <c:v>42907.0</c:v>
                </c:pt>
                <c:pt idx="12">
                  <c:v>42908.0</c:v>
                </c:pt>
                <c:pt idx="13">
                  <c:v>42909.0</c:v>
                </c:pt>
              </c:numCache>
            </c:numRef>
          </c:cat>
          <c:val>
            <c:numRef>
              <c:f>end!$B$4:$B$17</c:f>
              <c:numCache>
                <c:formatCode>"$"#,##0</c:formatCode>
                <c:ptCount val="14"/>
                <c:pt idx="0">
                  <c:v>119.49</c:v>
                </c:pt>
                <c:pt idx="1">
                  <c:v>237.46</c:v>
                </c:pt>
                <c:pt idx="2">
                  <c:v>412.02</c:v>
                </c:pt>
                <c:pt idx="3">
                  <c:v>519.77</c:v>
                </c:pt>
                <c:pt idx="4">
                  <c:v>635.35</c:v>
                </c:pt>
                <c:pt idx="5">
                  <c:v>732.45</c:v>
                </c:pt>
                <c:pt idx="6">
                  <c:v>883.28</c:v>
                </c:pt>
                <c:pt idx="7">
                  <c:v>1036.26</c:v>
                </c:pt>
                <c:pt idx="8">
                  <c:v>1211.56</c:v>
                </c:pt>
                <c:pt idx="9">
                  <c:v>1418.78</c:v>
                </c:pt>
                <c:pt idx="10">
                  <c:v>1603.87</c:v>
                </c:pt>
                <c:pt idx="11">
                  <c:v>1764.54</c:v>
                </c:pt>
                <c:pt idx="12">
                  <c:v>1894.07</c:v>
                </c:pt>
                <c:pt idx="13">
                  <c:v>2062.47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67522208"/>
        <c:axId val="-8675174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end!$C$4:$C$17</c:f>
              <c:numCache>
                <c:formatCode>General</c:formatCode>
                <c:ptCount val="14"/>
                <c:pt idx="0">
                  <c:v>2500.0</c:v>
                </c:pt>
                <c:pt idx="1">
                  <c:v>2500.0</c:v>
                </c:pt>
                <c:pt idx="2">
                  <c:v>2500.0</c:v>
                </c:pt>
                <c:pt idx="3">
                  <c:v>2500.0</c:v>
                </c:pt>
                <c:pt idx="4">
                  <c:v>2500.0</c:v>
                </c:pt>
                <c:pt idx="5">
                  <c:v>2500.0</c:v>
                </c:pt>
                <c:pt idx="6">
                  <c:v>2500.0</c:v>
                </c:pt>
                <c:pt idx="7">
                  <c:v>2500.0</c:v>
                </c:pt>
                <c:pt idx="8">
                  <c:v>2500.0</c:v>
                </c:pt>
                <c:pt idx="9">
                  <c:v>2500.0</c:v>
                </c:pt>
                <c:pt idx="10">
                  <c:v>2500.0</c:v>
                </c:pt>
                <c:pt idx="11">
                  <c:v>2500.0</c:v>
                </c:pt>
                <c:pt idx="12">
                  <c:v>2500.0</c:v>
                </c:pt>
                <c:pt idx="13">
                  <c:v>2500.0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7522208"/>
        <c:axId val="-867517440"/>
      </c:lineChart>
      <c:dateAx>
        <c:axId val="-867522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7517440"/>
        <c:crosses val="autoZero"/>
        <c:auto val="1"/>
        <c:lblOffset val="100"/>
        <c:baseTimeUnit val="days"/>
      </c:dateAx>
      <c:valAx>
        <c:axId val="-8675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752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139700</xdr:rowOff>
    </xdr:from>
    <xdr:to>
      <xdr:col>9</xdr:col>
      <xdr:colOff>596900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55.402365509261" createdVersion="4" refreshedVersion="4" minRefreshableVersion="3" recordCount="30">
  <cacheSource type="worksheet">
    <worksheetSource name="Table1"/>
  </cacheSource>
  <cacheFields count="11">
    <cacheField name="Day" numFmtId="14">
      <sharedItems containsSemiMixedTypes="0" containsNonDate="0" containsDate="1" containsString="0" minDate="2017-05-25T00:00:00" maxDate="2017-06-24T00:00:00" count="30"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</sharedItems>
    </cacheField>
    <cacheField name="Cost" numFmtId="0">
      <sharedItems containsSemiMixedTypes="0" containsString="0" containsNumber="1" minValue="35.26" maxValue="207.22"/>
    </cacheField>
    <cacheField name="Avg. CPM" numFmtId="0">
      <sharedItems containsSemiMixedTypes="0" containsString="0" containsNumber="1" minValue="29.02" maxValue="103.16"/>
    </cacheField>
    <cacheField name="Avg. CPC" numFmtId="0">
      <sharedItems containsSemiMixedTypes="0" containsString="0" containsNumber="1" minValue="2.92" maxValue="5.1100000000000003"/>
    </cacheField>
    <cacheField name="Cost / conv." numFmtId="0">
      <sharedItems containsSemiMixedTypes="0" containsString="0" containsNumber="1" minValue="0" maxValue="207.22"/>
    </cacheField>
    <cacheField name="Impressions" numFmtId="0">
      <sharedItems containsSemiMixedTypes="0" containsString="0" containsNumber="1" containsInteger="1" minValue="619" maxValue="4569"/>
    </cacheField>
    <cacheField name="CTR" numFmtId="10">
      <sharedItems containsSemiMixedTypes="0" containsString="0" containsNumber="1" minValue="7.1999999999999998E-3" maxValue="2.2599999999999999E-2"/>
    </cacheField>
    <cacheField name="Clicks" numFmtId="0">
      <sharedItems containsSemiMixedTypes="0" containsString="0" containsNumber="1" containsInteger="1" minValue="10" maxValue="44"/>
    </cacheField>
    <cacheField name="Conv. rate" numFmtId="10">
      <sharedItems containsSemiMixedTypes="0" containsString="0" containsNumber="1" minValue="0" maxValue="0.15790000000000001"/>
    </cacheField>
    <cacheField name="Conversions" numFmtId="0">
      <sharedItems containsSemiMixedTypes="0" containsString="0" containsNumber="1" containsInteger="1" minValue="0" maxValue="3"/>
    </cacheField>
    <cacheField name="Last 7 Days" numFmtId="0">
      <sharedItems count="3">
        <s v="no"/>
        <s v="Prev. 7"/>
        <s v="Last 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101.66"/>
    <n v="48.83"/>
    <n v="3.63"/>
    <n v="0"/>
    <n v="2082"/>
    <n v="1.34E-2"/>
    <n v="28"/>
    <n v="0"/>
    <n v="0"/>
    <x v="0"/>
  </r>
  <r>
    <x v="1"/>
    <n v="70.03"/>
    <n v="36.14"/>
    <n v="2.92"/>
    <n v="70.03"/>
    <n v="1938"/>
    <n v="1.24E-2"/>
    <n v="24"/>
    <n v="4.1700000000000001E-2"/>
    <n v="1"/>
    <x v="0"/>
  </r>
  <r>
    <x v="2"/>
    <n v="62.25"/>
    <n v="58.73"/>
    <n v="3.46"/>
    <n v="31.12"/>
    <n v="1060"/>
    <n v="1.7000000000000001E-2"/>
    <n v="18"/>
    <n v="0.1111"/>
    <n v="2"/>
    <x v="0"/>
  </r>
  <r>
    <x v="3"/>
    <n v="45.71"/>
    <n v="73.84"/>
    <n v="3.26"/>
    <n v="0"/>
    <n v="619"/>
    <n v="2.2599999999999999E-2"/>
    <n v="14"/>
    <n v="0"/>
    <n v="0"/>
    <x v="0"/>
  </r>
  <r>
    <x v="4"/>
    <n v="65.680000000000007"/>
    <n v="36.229999999999997"/>
    <n v="2.99"/>
    <n v="65.680000000000007"/>
    <n v="1813"/>
    <n v="1.21E-2"/>
    <n v="22"/>
    <n v="4.5499999999999999E-2"/>
    <n v="1"/>
    <x v="0"/>
  </r>
  <r>
    <x v="5"/>
    <n v="68.400000000000006"/>
    <n v="43.9"/>
    <n v="3.11"/>
    <n v="68.400000000000006"/>
    <n v="1558"/>
    <n v="1.41E-2"/>
    <n v="22"/>
    <n v="4.5499999999999999E-2"/>
    <n v="1"/>
    <x v="0"/>
  </r>
  <r>
    <x v="6"/>
    <n v="35.26"/>
    <n v="50.09"/>
    <n v="3.53"/>
    <n v="0"/>
    <n v="704"/>
    <n v="1.4200000000000001E-2"/>
    <n v="10"/>
    <n v="0"/>
    <n v="0"/>
    <x v="0"/>
  </r>
  <r>
    <x v="7"/>
    <n v="154.44999999999999"/>
    <n v="34.04"/>
    <n v="3.51"/>
    <n v="154.44999999999999"/>
    <n v="4537"/>
    <n v="9.7000000000000003E-3"/>
    <n v="44"/>
    <n v="2.2700000000000001E-2"/>
    <n v="1"/>
    <x v="0"/>
  </r>
  <r>
    <x v="8"/>
    <n v="145.63999999999999"/>
    <n v="40.729999999999997"/>
    <n v="3.31"/>
    <n v="72.819999999999993"/>
    <n v="3576"/>
    <n v="1.23E-2"/>
    <n v="44"/>
    <n v="4.5499999999999999E-2"/>
    <n v="2"/>
    <x v="0"/>
  </r>
  <r>
    <x v="9"/>
    <n v="98.24"/>
    <n v="43.74"/>
    <n v="3.78"/>
    <n v="98.24"/>
    <n v="2246"/>
    <n v="1.1599999999999999E-2"/>
    <n v="26"/>
    <n v="3.85E-2"/>
    <n v="1"/>
    <x v="0"/>
  </r>
  <r>
    <x v="10"/>
    <n v="129.9"/>
    <n v="65.08"/>
    <n v="4.1900000000000004"/>
    <n v="0"/>
    <n v="1996"/>
    <n v="1.55E-2"/>
    <n v="31"/>
    <n v="0"/>
    <n v="0"/>
    <x v="0"/>
  </r>
  <r>
    <x v="11"/>
    <n v="148.66"/>
    <n v="37.69"/>
    <n v="4.6500000000000004"/>
    <n v="148.66"/>
    <n v="3944"/>
    <n v="8.0999999999999996E-3"/>
    <n v="32"/>
    <n v="3.1199999999999999E-2"/>
    <n v="1"/>
    <x v="0"/>
  </r>
  <r>
    <x v="12"/>
    <n v="182.61"/>
    <n v="57.79"/>
    <n v="4.57"/>
    <n v="0"/>
    <n v="3160"/>
    <n v="1.2699999999999999E-2"/>
    <n v="40"/>
    <n v="0"/>
    <n v="0"/>
    <x v="0"/>
  </r>
  <r>
    <x v="13"/>
    <n v="179.07"/>
    <n v="39.19"/>
    <n v="4.37"/>
    <n v="0"/>
    <n v="4569"/>
    <n v="8.9999999999999993E-3"/>
    <n v="41"/>
    <n v="0"/>
    <n v="0"/>
    <x v="0"/>
  </r>
  <r>
    <x v="14"/>
    <n v="179.47"/>
    <n v="54.45"/>
    <n v="4.17"/>
    <n v="59.82"/>
    <n v="3296"/>
    <n v="1.2999999999999999E-2"/>
    <n v="43"/>
    <n v="6.9800000000000001E-2"/>
    <n v="3"/>
    <x v="0"/>
  </r>
  <r>
    <x v="15"/>
    <n v="161.88"/>
    <n v="45.29"/>
    <n v="3.95"/>
    <n v="0"/>
    <n v="3574"/>
    <n v="1.15E-2"/>
    <n v="41"/>
    <n v="0"/>
    <n v="0"/>
    <x v="0"/>
  </r>
  <r>
    <x v="16"/>
    <n v="119.49"/>
    <n v="71.94"/>
    <n v="4.43"/>
    <n v="119.49"/>
    <n v="1661"/>
    <n v="1.6299999999999999E-2"/>
    <n v="27"/>
    <n v="3.6999999999999998E-2"/>
    <n v="1"/>
    <x v="1"/>
  </r>
  <r>
    <x v="17"/>
    <n v="117.97"/>
    <n v="60.31"/>
    <n v="4.21"/>
    <n v="117.97"/>
    <n v="1956"/>
    <n v="1.43E-2"/>
    <n v="28"/>
    <n v="3.5700000000000003E-2"/>
    <n v="1"/>
    <x v="1"/>
  </r>
  <r>
    <x v="18"/>
    <n v="174.56"/>
    <n v="54.06"/>
    <n v="4.0599999999999996"/>
    <n v="87.28"/>
    <n v="3229"/>
    <n v="1.3299999999999999E-2"/>
    <n v="43"/>
    <n v="4.65E-2"/>
    <n v="2"/>
    <x v="1"/>
  </r>
  <r>
    <x v="19"/>
    <n v="107.75"/>
    <n v="29.02"/>
    <n v="3.85"/>
    <n v="107.75"/>
    <n v="3713"/>
    <n v="7.4999999999999997E-3"/>
    <n v="28"/>
    <n v="3.5700000000000003E-2"/>
    <n v="1"/>
    <x v="1"/>
  </r>
  <r>
    <x v="20"/>
    <n v="115.58"/>
    <n v="31.98"/>
    <n v="4.45"/>
    <n v="115.58"/>
    <n v="3614"/>
    <n v="7.1999999999999998E-3"/>
    <n v="26"/>
    <n v="3.85E-2"/>
    <n v="1"/>
    <x v="1"/>
  </r>
  <r>
    <x v="21"/>
    <n v="97.1"/>
    <n v="37.49"/>
    <n v="5.1100000000000003"/>
    <n v="32.369999999999997"/>
    <n v="2590"/>
    <n v="7.3000000000000001E-3"/>
    <n v="19"/>
    <n v="0.15790000000000001"/>
    <n v="3"/>
    <x v="1"/>
  </r>
  <r>
    <x v="22"/>
    <n v="150.83000000000001"/>
    <n v="51.89"/>
    <n v="4.87"/>
    <n v="150.83000000000001"/>
    <n v="2907"/>
    <n v="1.0699999999999999E-2"/>
    <n v="31"/>
    <n v="3.2300000000000002E-2"/>
    <n v="1"/>
    <x v="1"/>
  </r>
  <r>
    <x v="23"/>
    <n v="152.97999999999999"/>
    <n v="103.16"/>
    <n v="4.93"/>
    <n v="50.99"/>
    <n v="1483"/>
    <n v="2.0899999999999998E-2"/>
    <n v="31"/>
    <n v="9.6799999999999997E-2"/>
    <n v="3"/>
    <x v="2"/>
  </r>
  <r>
    <x v="24"/>
    <n v="175.3"/>
    <n v="103.06"/>
    <n v="5.01"/>
    <n v="87.65"/>
    <n v="1701"/>
    <n v="2.06E-2"/>
    <n v="35"/>
    <n v="5.7099999999999998E-2"/>
    <n v="2"/>
    <x v="2"/>
  </r>
  <r>
    <x v="25"/>
    <n v="207.22"/>
    <n v="65.47"/>
    <n v="4.71"/>
    <n v="207.22"/>
    <n v="3165"/>
    <n v="1.3899999999999999E-2"/>
    <n v="44"/>
    <n v="2.2700000000000001E-2"/>
    <n v="1"/>
    <x v="2"/>
  </r>
  <r>
    <x v="26"/>
    <n v="185.09"/>
    <n v="69.010000000000005"/>
    <n v="4.87"/>
    <n v="185.09"/>
    <n v="2682"/>
    <n v="1.4200000000000001E-2"/>
    <n v="38"/>
    <n v="2.63E-2"/>
    <n v="1"/>
    <x v="2"/>
  </r>
  <r>
    <x v="27"/>
    <n v="160.66999999999999"/>
    <n v="58.17"/>
    <n v="4.87"/>
    <n v="160.66999999999999"/>
    <n v="2762"/>
    <n v="1.1900000000000001E-2"/>
    <n v="33"/>
    <n v="3.0300000000000001E-2"/>
    <n v="1"/>
    <x v="2"/>
  </r>
  <r>
    <x v="28"/>
    <n v="129.53"/>
    <n v="45.18"/>
    <n v="4.05"/>
    <n v="64.760000000000005"/>
    <n v="2867"/>
    <n v="1.12E-2"/>
    <n v="32"/>
    <n v="6.25E-2"/>
    <n v="2"/>
    <x v="2"/>
  </r>
  <r>
    <x v="29"/>
    <n v="168.4"/>
    <n v="66.72"/>
    <n v="4.21"/>
    <n v="56.13"/>
    <n v="2524"/>
    <n v="1.5800000000000002E-2"/>
    <n v="40"/>
    <n v="7.4999999999999997E-2"/>
    <n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7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4:B25" firstHeaderRow="1" firstDataRow="1" firstDataCol="0" rowPageCount="1" colPageCount="1"/>
  <pivotFields count="11"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showAll="0"/>
    <pivotField showAll="0"/>
    <pivotField showAll="0"/>
    <pivotField showAll="0"/>
    <pivotField numFmtId="10" showAll="0"/>
    <pivotField showAll="0"/>
    <pivotField numFmtId="10" showAll="0"/>
    <pivotField showAll="0"/>
    <pivotField axis="axisPage" multipleItemSelectionAllowed="1" showAll="0">
      <items count="4">
        <item x="2"/>
        <item h="1" x="0"/>
        <item x="1"/>
        <item t="default"/>
      </items>
    </pivotField>
  </pivotFields>
  <rowItems count="1">
    <i/>
  </rowItems>
  <colItems count="1">
    <i/>
  </colItems>
  <pageFields count="1">
    <pageField fld="10" hier="-1"/>
  </pageFields>
  <dataFields count="1">
    <dataField name="Average of Cost" fld="1" subtotal="average" baseField="0" baseItem="0" numFmtId="165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7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8" firstHeaderRow="1" firstDataRow="1" firstDataCol="1" rowPageCount="1" colPageCount="1"/>
  <pivotFields count="11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showAll="0"/>
    <pivotField showAll="0"/>
    <pivotField showAll="0"/>
    <pivotField showAll="0"/>
    <pivotField numFmtId="10" showAll="0"/>
    <pivotField showAll="0"/>
    <pivotField numFmtId="10" showAll="0"/>
    <pivotField showAll="0"/>
    <pivotField axis="axisPage" multipleItemSelectionAllowed="1" showAll="0">
      <items count="4">
        <item x="2"/>
        <item h="1" x="0"/>
        <item x="1"/>
        <item t="default"/>
      </items>
    </pivotField>
  </pivotFields>
  <rowFields count="1">
    <field x="0"/>
  </rowFields>
  <rowItems count="15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10" hier="-1"/>
  </pageFields>
  <dataFields count="1">
    <dataField name="Sum of Cost" fld="1" showDataAs="runTotal" baseField="0" baseItem="0" numFmtId="165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31" totalsRowShown="0">
  <autoFilter ref="A1:K31"/>
  <tableColumns count="11">
    <tableColumn id="1" name="Day" dataDxfId="3"/>
    <tableColumn id="2" name="Cost"/>
    <tableColumn id="3" name="Avg. CPM"/>
    <tableColumn id="4" name="Avg. CPC"/>
    <tableColumn id="5" name="Cost / conv."/>
    <tableColumn id="6" name="Impressions"/>
    <tableColumn id="7" name="CTR" dataDxfId="2"/>
    <tableColumn id="8" name="Clicks"/>
    <tableColumn id="9" name="Conv. rate" dataDxfId="1"/>
    <tableColumn id="10" name="Conversions"/>
    <tableColumn id="11" name="Last 7 Days" dataDxfId="0">
      <calculatedColumnFormula>IF(Table1[[#This Row],[Day]]&gt;$M$1,"Last 7",IF(Table1[[#This Row],[Day]]&gt;$N$1,"Prev. 7","no"))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125" zoomScaleNormal="125" workbookViewId="0">
      <selection activeCell="L6" sqref="L6"/>
    </sheetView>
  </sheetViews>
  <sheetFormatPr baseColWidth="10" defaultRowHeight="16" x14ac:dyDescent="0.2"/>
  <sheetData>
    <row r="1" spans="1:10" x14ac:dyDescent="0.2">
      <c r="A1" s="8" t="s">
        <v>8</v>
      </c>
      <c r="B1" s="8" t="s">
        <v>3</v>
      </c>
      <c r="C1" s="8" t="s">
        <v>9</v>
      </c>
      <c r="D1" s="8" t="s">
        <v>1</v>
      </c>
      <c r="E1" s="8" t="s">
        <v>2</v>
      </c>
      <c r="F1" s="8" t="s">
        <v>0</v>
      </c>
      <c r="G1" s="8" t="s">
        <v>4</v>
      </c>
      <c r="H1" s="8" t="s">
        <v>5</v>
      </c>
      <c r="I1" s="8" t="s">
        <v>6</v>
      </c>
      <c r="J1" s="8" t="s">
        <v>7</v>
      </c>
    </row>
    <row r="2" spans="1:10" x14ac:dyDescent="0.2">
      <c r="A2" s="9">
        <v>42880</v>
      </c>
      <c r="B2" s="8">
        <v>101.66</v>
      </c>
      <c r="C2" s="8">
        <v>48.83</v>
      </c>
      <c r="D2" s="8">
        <v>3.63</v>
      </c>
      <c r="E2" s="8">
        <v>0</v>
      </c>
      <c r="F2" s="8">
        <v>2082</v>
      </c>
      <c r="G2" s="10">
        <v>1.34E-2</v>
      </c>
      <c r="H2" s="8">
        <v>28</v>
      </c>
      <c r="I2" s="10">
        <v>0</v>
      </c>
      <c r="J2" s="8">
        <v>0</v>
      </c>
    </row>
    <row r="3" spans="1:10" x14ac:dyDescent="0.2">
      <c r="A3" s="9">
        <v>42881</v>
      </c>
      <c r="B3" s="8">
        <v>70.03</v>
      </c>
      <c r="C3" s="8">
        <v>36.14</v>
      </c>
      <c r="D3" s="8">
        <v>2.92</v>
      </c>
      <c r="E3" s="8">
        <v>70.03</v>
      </c>
      <c r="F3" s="8">
        <v>1938</v>
      </c>
      <c r="G3" s="10">
        <v>1.24E-2</v>
      </c>
      <c r="H3" s="8">
        <v>24</v>
      </c>
      <c r="I3" s="10">
        <v>4.1700000000000001E-2</v>
      </c>
      <c r="J3" s="8">
        <v>1</v>
      </c>
    </row>
    <row r="4" spans="1:10" x14ac:dyDescent="0.2">
      <c r="A4" s="9">
        <v>42882</v>
      </c>
      <c r="B4" s="8">
        <v>62.25</v>
      </c>
      <c r="C4" s="8">
        <v>58.73</v>
      </c>
      <c r="D4" s="8">
        <v>3.46</v>
      </c>
      <c r="E4" s="8">
        <v>31.12</v>
      </c>
      <c r="F4" s="8">
        <v>1060</v>
      </c>
      <c r="G4" s="10">
        <v>1.7000000000000001E-2</v>
      </c>
      <c r="H4" s="8">
        <v>18</v>
      </c>
      <c r="I4" s="10">
        <v>0.1111</v>
      </c>
      <c r="J4" s="8">
        <v>2</v>
      </c>
    </row>
    <row r="5" spans="1:10" x14ac:dyDescent="0.2">
      <c r="A5" s="9">
        <v>42883</v>
      </c>
      <c r="B5" s="8">
        <v>45.71</v>
      </c>
      <c r="C5" s="8">
        <v>73.84</v>
      </c>
      <c r="D5" s="8">
        <v>3.26</v>
      </c>
      <c r="E5" s="8">
        <v>0</v>
      </c>
      <c r="F5" s="8">
        <v>619</v>
      </c>
      <c r="G5" s="10">
        <v>2.2599999999999999E-2</v>
      </c>
      <c r="H5" s="8">
        <v>14</v>
      </c>
      <c r="I5" s="10">
        <v>0</v>
      </c>
      <c r="J5" s="8">
        <v>0</v>
      </c>
    </row>
    <row r="6" spans="1:10" x14ac:dyDescent="0.2">
      <c r="A6" s="9">
        <v>42884</v>
      </c>
      <c r="B6" s="8">
        <v>65.680000000000007</v>
      </c>
      <c r="C6" s="8">
        <v>36.229999999999997</v>
      </c>
      <c r="D6" s="8">
        <v>2.99</v>
      </c>
      <c r="E6" s="8">
        <v>65.680000000000007</v>
      </c>
      <c r="F6" s="8">
        <v>1813</v>
      </c>
      <c r="G6" s="10">
        <v>1.21E-2</v>
      </c>
      <c r="H6" s="8">
        <v>22</v>
      </c>
      <c r="I6" s="10">
        <v>4.5499999999999999E-2</v>
      </c>
      <c r="J6" s="8">
        <v>1</v>
      </c>
    </row>
    <row r="7" spans="1:10" x14ac:dyDescent="0.2">
      <c r="A7" s="9">
        <v>42885</v>
      </c>
      <c r="B7" s="8">
        <v>68.400000000000006</v>
      </c>
      <c r="C7" s="8">
        <v>43.9</v>
      </c>
      <c r="D7" s="8">
        <v>3.11</v>
      </c>
      <c r="E7" s="8">
        <v>68.400000000000006</v>
      </c>
      <c r="F7" s="8">
        <v>1558</v>
      </c>
      <c r="G7" s="10">
        <v>1.41E-2</v>
      </c>
      <c r="H7" s="8">
        <v>22</v>
      </c>
      <c r="I7" s="10">
        <v>4.5499999999999999E-2</v>
      </c>
      <c r="J7" s="8">
        <v>1</v>
      </c>
    </row>
    <row r="8" spans="1:10" x14ac:dyDescent="0.2">
      <c r="A8" s="9">
        <v>42886</v>
      </c>
      <c r="B8" s="8">
        <v>35.26</v>
      </c>
      <c r="C8" s="8">
        <v>50.09</v>
      </c>
      <c r="D8" s="8">
        <v>3.53</v>
      </c>
      <c r="E8" s="8">
        <v>0</v>
      </c>
      <c r="F8" s="8">
        <v>704</v>
      </c>
      <c r="G8" s="10">
        <v>1.4200000000000001E-2</v>
      </c>
      <c r="H8" s="8">
        <v>10</v>
      </c>
      <c r="I8" s="10">
        <v>0</v>
      </c>
      <c r="J8" s="8">
        <v>0</v>
      </c>
    </row>
    <row r="9" spans="1:10" x14ac:dyDescent="0.2">
      <c r="A9" s="9">
        <v>42887</v>
      </c>
      <c r="B9" s="8">
        <v>154.44999999999999</v>
      </c>
      <c r="C9" s="8">
        <v>34.04</v>
      </c>
      <c r="D9" s="8">
        <v>3.51</v>
      </c>
      <c r="E9" s="8">
        <v>154.44999999999999</v>
      </c>
      <c r="F9" s="8">
        <v>4537</v>
      </c>
      <c r="G9" s="10">
        <v>9.7000000000000003E-3</v>
      </c>
      <c r="H9" s="8">
        <v>44</v>
      </c>
      <c r="I9" s="10">
        <v>2.2700000000000001E-2</v>
      </c>
      <c r="J9" s="8">
        <v>1</v>
      </c>
    </row>
    <row r="10" spans="1:10" x14ac:dyDescent="0.2">
      <c r="A10" s="9">
        <v>42888</v>
      </c>
      <c r="B10" s="8">
        <v>145.63999999999999</v>
      </c>
      <c r="C10" s="8">
        <v>40.729999999999997</v>
      </c>
      <c r="D10" s="8">
        <v>3.31</v>
      </c>
      <c r="E10" s="8">
        <v>72.819999999999993</v>
      </c>
      <c r="F10" s="8">
        <v>3576</v>
      </c>
      <c r="G10" s="10">
        <v>1.23E-2</v>
      </c>
      <c r="H10" s="8">
        <v>44</v>
      </c>
      <c r="I10" s="10">
        <v>4.5499999999999999E-2</v>
      </c>
      <c r="J10" s="8">
        <v>2</v>
      </c>
    </row>
    <row r="11" spans="1:10" x14ac:dyDescent="0.2">
      <c r="A11" s="9">
        <v>42889</v>
      </c>
      <c r="B11" s="8">
        <v>98.24</v>
      </c>
      <c r="C11" s="8">
        <v>43.74</v>
      </c>
      <c r="D11" s="8">
        <v>3.78</v>
      </c>
      <c r="E11" s="8">
        <v>98.24</v>
      </c>
      <c r="F11" s="8">
        <v>2246</v>
      </c>
      <c r="G11" s="10">
        <v>1.1599999999999999E-2</v>
      </c>
      <c r="H11" s="8">
        <v>26</v>
      </c>
      <c r="I11" s="10">
        <v>3.85E-2</v>
      </c>
      <c r="J11" s="8">
        <v>1</v>
      </c>
    </row>
    <row r="12" spans="1:10" x14ac:dyDescent="0.2">
      <c r="A12" s="9">
        <v>42890</v>
      </c>
      <c r="B12" s="8">
        <v>129.9</v>
      </c>
      <c r="C12" s="8">
        <v>65.08</v>
      </c>
      <c r="D12" s="8">
        <v>4.1900000000000004</v>
      </c>
      <c r="E12" s="8">
        <v>0</v>
      </c>
      <c r="F12" s="8">
        <v>1996</v>
      </c>
      <c r="G12" s="10">
        <v>1.55E-2</v>
      </c>
      <c r="H12" s="8">
        <v>31</v>
      </c>
      <c r="I12" s="10">
        <v>0</v>
      </c>
      <c r="J12" s="8">
        <v>0</v>
      </c>
    </row>
    <row r="13" spans="1:10" x14ac:dyDescent="0.2">
      <c r="A13" s="9">
        <v>42891</v>
      </c>
      <c r="B13" s="8">
        <v>148.66</v>
      </c>
      <c r="C13" s="8">
        <v>37.69</v>
      </c>
      <c r="D13" s="8">
        <v>4.6500000000000004</v>
      </c>
      <c r="E13" s="8">
        <v>148.66</v>
      </c>
      <c r="F13" s="8">
        <v>3944</v>
      </c>
      <c r="G13" s="10">
        <v>8.0999999999999996E-3</v>
      </c>
      <c r="H13" s="8">
        <v>32</v>
      </c>
      <c r="I13" s="10">
        <v>3.1199999999999999E-2</v>
      </c>
      <c r="J13" s="8">
        <v>1</v>
      </c>
    </row>
    <row r="14" spans="1:10" x14ac:dyDescent="0.2">
      <c r="A14" s="9">
        <v>42892</v>
      </c>
      <c r="B14" s="8">
        <v>182.61</v>
      </c>
      <c r="C14" s="8">
        <v>57.79</v>
      </c>
      <c r="D14" s="8">
        <v>4.57</v>
      </c>
      <c r="E14" s="8">
        <v>0</v>
      </c>
      <c r="F14" s="8">
        <v>3160</v>
      </c>
      <c r="G14" s="10">
        <v>1.2699999999999999E-2</v>
      </c>
      <c r="H14" s="8">
        <v>40</v>
      </c>
      <c r="I14" s="10">
        <v>0</v>
      </c>
      <c r="J14" s="8">
        <v>0</v>
      </c>
    </row>
    <row r="15" spans="1:10" x14ac:dyDescent="0.2">
      <c r="A15" s="9">
        <v>42893</v>
      </c>
      <c r="B15" s="8">
        <v>179.07</v>
      </c>
      <c r="C15" s="8">
        <v>39.19</v>
      </c>
      <c r="D15" s="8">
        <v>4.37</v>
      </c>
      <c r="E15" s="8">
        <v>0</v>
      </c>
      <c r="F15" s="8">
        <v>4569</v>
      </c>
      <c r="G15" s="10">
        <v>8.9999999999999993E-3</v>
      </c>
      <c r="H15" s="8">
        <v>41</v>
      </c>
      <c r="I15" s="10">
        <v>0</v>
      </c>
      <c r="J15" s="8">
        <v>0</v>
      </c>
    </row>
    <row r="16" spans="1:10" x14ac:dyDescent="0.2">
      <c r="A16" s="9">
        <v>42894</v>
      </c>
      <c r="B16" s="8">
        <v>179.47</v>
      </c>
      <c r="C16" s="8">
        <v>54.45</v>
      </c>
      <c r="D16" s="8">
        <v>4.17</v>
      </c>
      <c r="E16" s="8">
        <v>59.82</v>
      </c>
      <c r="F16" s="8">
        <v>3296</v>
      </c>
      <c r="G16" s="10">
        <v>1.2999999999999999E-2</v>
      </c>
      <c r="H16" s="8">
        <v>43</v>
      </c>
      <c r="I16" s="10">
        <v>6.9800000000000001E-2</v>
      </c>
      <c r="J16" s="8">
        <v>3</v>
      </c>
    </row>
    <row r="17" spans="1:10" x14ac:dyDescent="0.2">
      <c r="A17" s="9">
        <v>42895</v>
      </c>
      <c r="B17" s="8">
        <v>161.88</v>
      </c>
      <c r="C17" s="8">
        <v>45.29</v>
      </c>
      <c r="D17" s="8">
        <v>3.95</v>
      </c>
      <c r="E17" s="8">
        <v>0</v>
      </c>
      <c r="F17" s="8">
        <v>3574</v>
      </c>
      <c r="G17" s="10">
        <v>1.15E-2</v>
      </c>
      <c r="H17" s="8">
        <v>41</v>
      </c>
      <c r="I17" s="10">
        <v>0</v>
      </c>
      <c r="J17" s="8">
        <v>0</v>
      </c>
    </row>
    <row r="18" spans="1:10" x14ac:dyDescent="0.2">
      <c r="A18" s="9">
        <v>42896</v>
      </c>
      <c r="B18" s="8">
        <v>119.49</v>
      </c>
      <c r="C18" s="8">
        <v>71.94</v>
      </c>
      <c r="D18" s="8">
        <v>4.43</v>
      </c>
      <c r="E18" s="8">
        <v>119.49</v>
      </c>
      <c r="F18" s="8">
        <v>1661</v>
      </c>
      <c r="G18" s="10">
        <v>1.6299999999999999E-2</v>
      </c>
      <c r="H18" s="8">
        <v>27</v>
      </c>
      <c r="I18" s="10">
        <v>3.6999999999999998E-2</v>
      </c>
      <c r="J18" s="8">
        <v>1</v>
      </c>
    </row>
    <row r="19" spans="1:10" x14ac:dyDescent="0.2">
      <c r="A19" s="9">
        <v>42897</v>
      </c>
      <c r="B19" s="8">
        <v>117.97</v>
      </c>
      <c r="C19" s="8">
        <v>60.31</v>
      </c>
      <c r="D19" s="8">
        <v>4.21</v>
      </c>
      <c r="E19" s="8">
        <v>117.97</v>
      </c>
      <c r="F19" s="8">
        <v>1956</v>
      </c>
      <c r="G19" s="10">
        <v>1.43E-2</v>
      </c>
      <c r="H19" s="8">
        <v>28</v>
      </c>
      <c r="I19" s="10">
        <v>3.5700000000000003E-2</v>
      </c>
      <c r="J19" s="8">
        <v>1</v>
      </c>
    </row>
    <row r="20" spans="1:10" x14ac:dyDescent="0.2">
      <c r="A20" s="9">
        <v>42898</v>
      </c>
      <c r="B20" s="8">
        <v>174.56</v>
      </c>
      <c r="C20" s="8">
        <v>54.06</v>
      </c>
      <c r="D20" s="8">
        <v>4.0599999999999996</v>
      </c>
      <c r="E20" s="8">
        <v>87.28</v>
      </c>
      <c r="F20" s="8">
        <v>3229</v>
      </c>
      <c r="G20" s="10">
        <v>1.3299999999999999E-2</v>
      </c>
      <c r="H20" s="8">
        <v>43</v>
      </c>
      <c r="I20" s="10">
        <v>4.65E-2</v>
      </c>
      <c r="J20" s="8">
        <v>2</v>
      </c>
    </row>
    <row r="21" spans="1:10" x14ac:dyDescent="0.2">
      <c r="A21" s="9">
        <v>42899</v>
      </c>
      <c r="B21" s="8">
        <v>107.75</v>
      </c>
      <c r="C21" s="8">
        <v>29.02</v>
      </c>
      <c r="D21" s="8">
        <v>3.85</v>
      </c>
      <c r="E21" s="8">
        <v>107.75</v>
      </c>
      <c r="F21" s="8">
        <v>3713</v>
      </c>
      <c r="G21" s="10">
        <v>7.4999999999999997E-3</v>
      </c>
      <c r="H21" s="8">
        <v>28</v>
      </c>
      <c r="I21" s="10">
        <v>3.5700000000000003E-2</v>
      </c>
      <c r="J21" s="8">
        <v>1</v>
      </c>
    </row>
    <row r="22" spans="1:10" x14ac:dyDescent="0.2">
      <c r="A22" s="9">
        <v>42900</v>
      </c>
      <c r="B22" s="8">
        <v>115.58</v>
      </c>
      <c r="C22" s="8">
        <v>31.98</v>
      </c>
      <c r="D22" s="8">
        <v>4.45</v>
      </c>
      <c r="E22" s="8">
        <v>115.58</v>
      </c>
      <c r="F22" s="8">
        <v>3614</v>
      </c>
      <c r="G22" s="10">
        <v>7.1999999999999998E-3</v>
      </c>
      <c r="H22" s="8">
        <v>26</v>
      </c>
      <c r="I22" s="10">
        <v>3.85E-2</v>
      </c>
      <c r="J22" s="8">
        <v>1</v>
      </c>
    </row>
    <row r="23" spans="1:10" x14ac:dyDescent="0.2">
      <c r="A23" s="9">
        <v>42901</v>
      </c>
      <c r="B23" s="8">
        <v>97.1</v>
      </c>
      <c r="C23" s="8">
        <v>37.49</v>
      </c>
      <c r="D23" s="8">
        <v>5.1100000000000003</v>
      </c>
      <c r="E23" s="8">
        <v>32.369999999999997</v>
      </c>
      <c r="F23" s="8">
        <v>2590</v>
      </c>
      <c r="G23" s="10">
        <v>7.3000000000000001E-3</v>
      </c>
      <c r="H23" s="8">
        <v>19</v>
      </c>
      <c r="I23" s="10">
        <v>0.15790000000000001</v>
      </c>
      <c r="J23" s="8">
        <v>3</v>
      </c>
    </row>
    <row r="24" spans="1:10" x14ac:dyDescent="0.2">
      <c r="A24" s="9">
        <v>42902</v>
      </c>
      <c r="B24" s="8">
        <v>150.83000000000001</v>
      </c>
      <c r="C24" s="8">
        <v>51.89</v>
      </c>
      <c r="D24" s="8">
        <v>4.87</v>
      </c>
      <c r="E24" s="8">
        <v>150.83000000000001</v>
      </c>
      <c r="F24" s="8">
        <v>2907</v>
      </c>
      <c r="G24" s="10">
        <v>1.0699999999999999E-2</v>
      </c>
      <c r="H24" s="8">
        <v>31</v>
      </c>
      <c r="I24" s="10">
        <v>3.2300000000000002E-2</v>
      </c>
      <c r="J24" s="8">
        <v>1</v>
      </c>
    </row>
    <row r="25" spans="1:10" x14ac:dyDescent="0.2">
      <c r="A25" s="9">
        <v>42903</v>
      </c>
      <c r="B25" s="8">
        <v>152.97999999999999</v>
      </c>
      <c r="C25" s="8">
        <v>103.16</v>
      </c>
      <c r="D25" s="8">
        <v>4.93</v>
      </c>
      <c r="E25" s="8">
        <v>50.99</v>
      </c>
      <c r="F25" s="8">
        <v>1483</v>
      </c>
      <c r="G25" s="10">
        <v>2.0899999999999998E-2</v>
      </c>
      <c r="H25" s="8">
        <v>31</v>
      </c>
      <c r="I25" s="10">
        <v>9.6799999999999997E-2</v>
      </c>
      <c r="J25" s="8">
        <v>3</v>
      </c>
    </row>
    <row r="26" spans="1:10" x14ac:dyDescent="0.2">
      <c r="A26" s="9">
        <v>42904</v>
      </c>
      <c r="B26" s="8">
        <v>175.3</v>
      </c>
      <c r="C26" s="8">
        <v>103.06</v>
      </c>
      <c r="D26" s="8">
        <v>5.01</v>
      </c>
      <c r="E26" s="8">
        <v>87.65</v>
      </c>
      <c r="F26" s="8">
        <v>1701</v>
      </c>
      <c r="G26" s="10">
        <v>2.06E-2</v>
      </c>
      <c r="H26" s="8">
        <v>35</v>
      </c>
      <c r="I26" s="10">
        <v>5.7099999999999998E-2</v>
      </c>
      <c r="J26" s="8">
        <v>2</v>
      </c>
    </row>
    <row r="27" spans="1:10" x14ac:dyDescent="0.2">
      <c r="A27" s="9">
        <v>42905</v>
      </c>
      <c r="B27" s="8">
        <v>207.22</v>
      </c>
      <c r="C27" s="8">
        <v>65.47</v>
      </c>
      <c r="D27" s="8">
        <v>4.71</v>
      </c>
      <c r="E27" s="8">
        <v>207.22</v>
      </c>
      <c r="F27" s="8">
        <v>3165</v>
      </c>
      <c r="G27" s="10">
        <v>1.3899999999999999E-2</v>
      </c>
      <c r="H27" s="8">
        <v>44</v>
      </c>
      <c r="I27" s="10">
        <v>2.2700000000000001E-2</v>
      </c>
      <c r="J27" s="8">
        <v>1</v>
      </c>
    </row>
    <row r="28" spans="1:10" x14ac:dyDescent="0.2">
      <c r="A28" s="9">
        <v>42906</v>
      </c>
      <c r="B28" s="8">
        <v>185.09</v>
      </c>
      <c r="C28" s="8">
        <v>69.010000000000005</v>
      </c>
      <c r="D28" s="8">
        <v>4.87</v>
      </c>
      <c r="E28" s="8">
        <v>185.09</v>
      </c>
      <c r="F28" s="8">
        <v>2682</v>
      </c>
      <c r="G28" s="10">
        <v>1.4200000000000001E-2</v>
      </c>
      <c r="H28" s="8">
        <v>38</v>
      </c>
      <c r="I28" s="10">
        <v>2.63E-2</v>
      </c>
      <c r="J28" s="8">
        <v>1</v>
      </c>
    </row>
    <row r="29" spans="1:10" x14ac:dyDescent="0.2">
      <c r="A29" s="9">
        <v>42907</v>
      </c>
      <c r="B29" s="8">
        <v>160.66999999999999</v>
      </c>
      <c r="C29" s="8">
        <v>58.17</v>
      </c>
      <c r="D29" s="8">
        <v>4.87</v>
      </c>
      <c r="E29" s="8">
        <v>160.66999999999999</v>
      </c>
      <c r="F29" s="8">
        <v>2762</v>
      </c>
      <c r="G29" s="10">
        <v>1.1900000000000001E-2</v>
      </c>
      <c r="H29" s="8">
        <v>33</v>
      </c>
      <c r="I29" s="10">
        <v>3.0300000000000001E-2</v>
      </c>
      <c r="J29" s="8">
        <v>1</v>
      </c>
    </row>
    <row r="30" spans="1:10" x14ac:dyDescent="0.2">
      <c r="A30" s="9">
        <v>42908</v>
      </c>
      <c r="B30" s="8">
        <v>129.53</v>
      </c>
      <c r="C30" s="8">
        <v>45.18</v>
      </c>
      <c r="D30" s="8">
        <v>4.05</v>
      </c>
      <c r="E30" s="8">
        <v>64.760000000000005</v>
      </c>
      <c r="F30" s="8">
        <v>2867</v>
      </c>
      <c r="G30" s="10">
        <v>1.12E-2</v>
      </c>
      <c r="H30" s="8">
        <v>32</v>
      </c>
      <c r="I30" s="10">
        <v>6.25E-2</v>
      </c>
      <c r="J30" s="8">
        <v>2</v>
      </c>
    </row>
    <row r="31" spans="1:10" x14ac:dyDescent="0.2">
      <c r="A31" s="9">
        <v>42909</v>
      </c>
      <c r="B31" s="8">
        <v>168.4</v>
      </c>
      <c r="C31" s="8">
        <v>66.72</v>
      </c>
      <c r="D31" s="8">
        <v>4.21</v>
      </c>
      <c r="E31" s="8">
        <v>56.13</v>
      </c>
      <c r="F31" s="8">
        <v>2524</v>
      </c>
      <c r="G31" s="10">
        <v>1.5800000000000002E-2</v>
      </c>
      <c r="H31" s="8">
        <v>40</v>
      </c>
      <c r="I31" s="10">
        <v>7.4999999999999997E-2</v>
      </c>
      <c r="J31" s="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125" zoomScaleNormal="125" zoomScalePageLayoutView="125" workbookViewId="0">
      <selection activeCell="J8" sqref="J8"/>
    </sheetView>
  </sheetViews>
  <sheetFormatPr baseColWidth="10" defaultRowHeight="16" x14ac:dyDescent="0.2"/>
  <cols>
    <col min="3" max="3" width="11" customWidth="1"/>
    <col min="5" max="5" width="12.83203125" customWidth="1"/>
    <col min="6" max="6" width="13" customWidth="1"/>
    <col min="9" max="9" width="11.5" customWidth="1"/>
    <col min="10" max="10" width="13" customWidth="1"/>
  </cols>
  <sheetData>
    <row r="1" spans="1:14" x14ac:dyDescent="0.2">
      <c r="A1" t="s">
        <v>8</v>
      </c>
      <c r="B1" t="s">
        <v>3</v>
      </c>
      <c r="C1" t="s">
        <v>9</v>
      </c>
      <c r="D1" t="s">
        <v>1</v>
      </c>
      <c r="E1" t="s">
        <v>2</v>
      </c>
      <c r="F1" t="s">
        <v>0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M1" s="6">
        <v>42902</v>
      </c>
      <c r="N1" s="2">
        <f>M1-7</f>
        <v>42895</v>
      </c>
    </row>
    <row r="2" spans="1:14" x14ac:dyDescent="0.2">
      <c r="A2" s="2">
        <v>42880</v>
      </c>
      <c r="B2">
        <v>101.66</v>
      </c>
      <c r="C2">
        <v>48.83</v>
      </c>
      <c r="D2">
        <v>3.63</v>
      </c>
      <c r="E2">
        <v>0</v>
      </c>
      <c r="F2">
        <v>2082</v>
      </c>
      <c r="G2" s="1">
        <v>1.34E-2</v>
      </c>
      <c r="H2">
        <v>28</v>
      </c>
      <c r="I2" s="1">
        <v>0</v>
      </c>
      <c r="J2">
        <v>0</v>
      </c>
      <c r="K2" t="str">
        <f>IF(Table1[[#This Row],[Day]]&gt;$M$1,"Last 7",IF(Table1[[#This Row],[Day]]&gt;$N$1,"Prev. 7","no"))</f>
        <v>no</v>
      </c>
    </row>
    <row r="3" spans="1:14" x14ac:dyDescent="0.2">
      <c r="A3" s="2">
        <v>42881</v>
      </c>
      <c r="B3">
        <v>70.03</v>
      </c>
      <c r="C3">
        <v>36.14</v>
      </c>
      <c r="D3">
        <v>2.92</v>
      </c>
      <c r="E3">
        <v>70.03</v>
      </c>
      <c r="F3">
        <v>1938</v>
      </c>
      <c r="G3" s="1">
        <v>1.24E-2</v>
      </c>
      <c r="H3">
        <v>24</v>
      </c>
      <c r="I3" s="1">
        <v>4.1700000000000001E-2</v>
      </c>
      <c r="J3">
        <v>1</v>
      </c>
      <c r="K3" t="str">
        <f>IF(Table1[[#This Row],[Day]]&gt;$M$1,"Last 7",IF(Table1[[#This Row],[Day]]&gt;$N$1,"Prev. 7","no"))</f>
        <v>no</v>
      </c>
    </row>
    <row r="4" spans="1:14" x14ac:dyDescent="0.2">
      <c r="A4" s="2">
        <v>42882</v>
      </c>
      <c r="B4">
        <v>62.25</v>
      </c>
      <c r="C4">
        <v>58.73</v>
      </c>
      <c r="D4">
        <v>3.46</v>
      </c>
      <c r="E4">
        <v>31.12</v>
      </c>
      <c r="F4">
        <v>1060</v>
      </c>
      <c r="G4" s="1">
        <v>1.7000000000000001E-2</v>
      </c>
      <c r="H4">
        <v>18</v>
      </c>
      <c r="I4" s="1">
        <v>0.1111</v>
      </c>
      <c r="J4">
        <v>2</v>
      </c>
      <c r="K4" t="str">
        <f>IF(Table1[[#This Row],[Day]]&gt;$M$1,"Last 7",IF(Table1[[#This Row],[Day]]&gt;$N$1,"Prev. 7","no"))</f>
        <v>no</v>
      </c>
    </row>
    <row r="5" spans="1:14" x14ac:dyDescent="0.2">
      <c r="A5" s="2">
        <v>42883</v>
      </c>
      <c r="B5">
        <v>45.71</v>
      </c>
      <c r="C5">
        <v>73.84</v>
      </c>
      <c r="D5">
        <v>3.26</v>
      </c>
      <c r="E5">
        <v>0</v>
      </c>
      <c r="F5">
        <v>619</v>
      </c>
      <c r="G5" s="1">
        <v>2.2599999999999999E-2</v>
      </c>
      <c r="H5">
        <v>14</v>
      </c>
      <c r="I5" s="1">
        <v>0</v>
      </c>
      <c r="J5">
        <v>0</v>
      </c>
      <c r="K5" t="str">
        <f>IF(Table1[[#This Row],[Day]]&gt;$M$1,"Last 7",IF(Table1[[#This Row],[Day]]&gt;$N$1,"Prev. 7","no"))</f>
        <v>no</v>
      </c>
    </row>
    <row r="6" spans="1:14" x14ac:dyDescent="0.2">
      <c r="A6" s="2">
        <v>42884</v>
      </c>
      <c r="B6">
        <v>65.680000000000007</v>
      </c>
      <c r="C6">
        <v>36.229999999999997</v>
      </c>
      <c r="D6">
        <v>2.99</v>
      </c>
      <c r="E6">
        <v>65.680000000000007</v>
      </c>
      <c r="F6">
        <v>1813</v>
      </c>
      <c r="G6" s="1">
        <v>1.21E-2</v>
      </c>
      <c r="H6">
        <v>22</v>
      </c>
      <c r="I6" s="1">
        <v>4.5499999999999999E-2</v>
      </c>
      <c r="J6">
        <v>1</v>
      </c>
      <c r="K6" t="str">
        <f>IF(Table1[[#This Row],[Day]]&gt;$M$1,"Last 7",IF(Table1[[#This Row],[Day]]&gt;$N$1,"Prev. 7","no"))</f>
        <v>no</v>
      </c>
    </row>
    <row r="7" spans="1:14" x14ac:dyDescent="0.2">
      <c r="A7" s="2">
        <v>42885</v>
      </c>
      <c r="B7">
        <v>68.400000000000006</v>
      </c>
      <c r="C7">
        <v>43.9</v>
      </c>
      <c r="D7">
        <v>3.11</v>
      </c>
      <c r="E7">
        <v>68.400000000000006</v>
      </c>
      <c r="F7">
        <v>1558</v>
      </c>
      <c r="G7" s="1">
        <v>1.41E-2</v>
      </c>
      <c r="H7">
        <v>22</v>
      </c>
      <c r="I7" s="1">
        <v>4.5499999999999999E-2</v>
      </c>
      <c r="J7">
        <v>1</v>
      </c>
      <c r="K7" t="str">
        <f>IF(Table1[[#This Row],[Day]]&gt;$M$1,"Last 7",IF(Table1[[#This Row],[Day]]&gt;$N$1,"Prev. 7","no"))</f>
        <v>no</v>
      </c>
    </row>
    <row r="8" spans="1:14" x14ac:dyDescent="0.2">
      <c r="A8" s="2">
        <v>42886</v>
      </c>
      <c r="B8">
        <v>35.26</v>
      </c>
      <c r="C8">
        <v>50.09</v>
      </c>
      <c r="D8">
        <v>3.53</v>
      </c>
      <c r="E8">
        <v>0</v>
      </c>
      <c r="F8">
        <v>704</v>
      </c>
      <c r="G8" s="1">
        <v>1.4200000000000001E-2</v>
      </c>
      <c r="H8">
        <v>10</v>
      </c>
      <c r="I8" s="1">
        <v>0</v>
      </c>
      <c r="J8">
        <v>0</v>
      </c>
      <c r="K8" t="str">
        <f>IF(Table1[[#This Row],[Day]]&gt;$M$1,"Last 7",IF(Table1[[#This Row],[Day]]&gt;$N$1,"Prev. 7","no"))</f>
        <v>no</v>
      </c>
    </row>
    <row r="9" spans="1:14" x14ac:dyDescent="0.2">
      <c r="A9" s="2">
        <v>42887</v>
      </c>
      <c r="B9">
        <v>154.44999999999999</v>
      </c>
      <c r="C9">
        <v>34.04</v>
      </c>
      <c r="D9">
        <v>3.51</v>
      </c>
      <c r="E9">
        <v>154.44999999999999</v>
      </c>
      <c r="F9">
        <v>4537</v>
      </c>
      <c r="G9" s="1">
        <v>9.7000000000000003E-3</v>
      </c>
      <c r="H9">
        <v>44</v>
      </c>
      <c r="I9" s="1">
        <v>2.2700000000000001E-2</v>
      </c>
      <c r="J9">
        <v>1</v>
      </c>
      <c r="K9" t="str">
        <f>IF(Table1[[#This Row],[Day]]&gt;$M$1,"Last 7",IF(Table1[[#This Row],[Day]]&gt;$N$1,"Prev. 7","no"))</f>
        <v>no</v>
      </c>
    </row>
    <row r="10" spans="1:14" x14ac:dyDescent="0.2">
      <c r="A10" s="2">
        <v>42888</v>
      </c>
      <c r="B10">
        <v>145.63999999999999</v>
      </c>
      <c r="C10">
        <v>40.729999999999997</v>
      </c>
      <c r="D10">
        <v>3.31</v>
      </c>
      <c r="E10">
        <v>72.819999999999993</v>
      </c>
      <c r="F10">
        <v>3576</v>
      </c>
      <c r="G10" s="1">
        <v>1.23E-2</v>
      </c>
      <c r="H10">
        <v>44</v>
      </c>
      <c r="I10" s="1">
        <v>4.5499999999999999E-2</v>
      </c>
      <c r="J10">
        <v>2</v>
      </c>
      <c r="K10" t="str">
        <f>IF(Table1[[#This Row],[Day]]&gt;$M$1,"Last 7",IF(Table1[[#This Row],[Day]]&gt;$N$1,"Prev. 7","no"))</f>
        <v>no</v>
      </c>
    </row>
    <row r="11" spans="1:14" x14ac:dyDescent="0.2">
      <c r="A11" s="2">
        <v>42889</v>
      </c>
      <c r="B11">
        <v>98.24</v>
      </c>
      <c r="C11">
        <v>43.74</v>
      </c>
      <c r="D11">
        <v>3.78</v>
      </c>
      <c r="E11">
        <v>98.24</v>
      </c>
      <c r="F11">
        <v>2246</v>
      </c>
      <c r="G11" s="1">
        <v>1.1599999999999999E-2</v>
      </c>
      <c r="H11">
        <v>26</v>
      </c>
      <c r="I11" s="1">
        <v>3.85E-2</v>
      </c>
      <c r="J11">
        <v>1</v>
      </c>
      <c r="K11" t="str">
        <f>IF(Table1[[#This Row],[Day]]&gt;$M$1,"Last 7",IF(Table1[[#This Row],[Day]]&gt;$N$1,"Prev. 7","no"))</f>
        <v>no</v>
      </c>
    </row>
    <row r="12" spans="1:14" x14ac:dyDescent="0.2">
      <c r="A12" s="2">
        <v>42890</v>
      </c>
      <c r="B12">
        <v>129.9</v>
      </c>
      <c r="C12">
        <v>65.08</v>
      </c>
      <c r="D12">
        <v>4.1900000000000004</v>
      </c>
      <c r="E12">
        <v>0</v>
      </c>
      <c r="F12">
        <v>1996</v>
      </c>
      <c r="G12" s="1">
        <v>1.55E-2</v>
      </c>
      <c r="H12">
        <v>31</v>
      </c>
      <c r="I12" s="1">
        <v>0</v>
      </c>
      <c r="J12">
        <v>0</v>
      </c>
      <c r="K12" t="str">
        <f>IF(Table1[[#This Row],[Day]]&gt;$M$1,"Last 7",IF(Table1[[#This Row],[Day]]&gt;$N$1,"Prev. 7","no"))</f>
        <v>no</v>
      </c>
    </row>
    <row r="13" spans="1:14" x14ac:dyDescent="0.2">
      <c r="A13" s="2">
        <v>42891</v>
      </c>
      <c r="B13">
        <v>148.66</v>
      </c>
      <c r="C13">
        <v>37.69</v>
      </c>
      <c r="D13">
        <v>4.6500000000000004</v>
      </c>
      <c r="E13">
        <v>148.66</v>
      </c>
      <c r="F13">
        <v>3944</v>
      </c>
      <c r="G13" s="1">
        <v>8.0999999999999996E-3</v>
      </c>
      <c r="H13">
        <v>32</v>
      </c>
      <c r="I13" s="1">
        <v>3.1199999999999999E-2</v>
      </c>
      <c r="J13">
        <v>1</v>
      </c>
      <c r="K13" t="str">
        <f>IF(Table1[[#This Row],[Day]]&gt;$M$1,"Last 7",IF(Table1[[#This Row],[Day]]&gt;$N$1,"Prev. 7","no"))</f>
        <v>no</v>
      </c>
    </row>
    <row r="14" spans="1:14" x14ac:dyDescent="0.2">
      <c r="A14" s="2">
        <v>42892</v>
      </c>
      <c r="B14">
        <v>182.61</v>
      </c>
      <c r="C14">
        <v>57.79</v>
      </c>
      <c r="D14">
        <v>4.57</v>
      </c>
      <c r="E14">
        <v>0</v>
      </c>
      <c r="F14">
        <v>3160</v>
      </c>
      <c r="G14" s="1">
        <v>1.2699999999999999E-2</v>
      </c>
      <c r="H14">
        <v>40</v>
      </c>
      <c r="I14" s="1">
        <v>0</v>
      </c>
      <c r="J14">
        <v>0</v>
      </c>
      <c r="K14" t="str">
        <f>IF(Table1[[#This Row],[Day]]&gt;$M$1,"Last 7",IF(Table1[[#This Row],[Day]]&gt;$N$1,"Prev. 7","no"))</f>
        <v>no</v>
      </c>
    </row>
    <row r="15" spans="1:14" x14ac:dyDescent="0.2">
      <c r="A15" s="2">
        <v>42893</v>
      </c>
      <c r="B15">
        <v>179.07</v>
      </c>
      <c r="C15">
        <v>39.19</v>
      </c>
      <c r="D15">
        <v>4.37</v>
      </c>
      <c r="E15">
        <v>0</v>
      </c>
      <c r="F15">
        <v>4569</v>
      </c>
      <c r="G15" s="1">
        <v>8.9999999999999993E-3</v>
      </c>
      <c r="H15">
        <v>41</v>
      </c>
      <c r="I15" s="1">
        <v>0</v>
      </c>
      <c r="J15">
        <v>0</v>
      </c>
      <c r="K15" t="str">
        <f>IF(Table1[[#This Row],[Day]]&gt;$M$1,"Last 7",IF(Table1[[#This Row],[Day]]&gt;$N$1,"Prev. 7","no"))</f>
        <v>no</v>
      </c>
    </row>
    <row r="16" spans="1:14" x14ac:dyDescent="0.2">
      <c r="A16" s="2">
        <v>42894</v>
      </c>
      <c r="B16">
        <v>179.47</v>
      </c>
      <c r="C16">
        <v>54.45</v>
      </c>
      <c r="D16">
        <v>4.17</v>
      </c>
      <c r="E16">
        <v>59.82</v>
      </c>
      <c r="F16">
        <v>3296</v>
      </c>
      <c r="G16" s="1">
        <v>1.2999999999999999E-2</v>
      </c>
      <c r="H16">
        <v>43</v>
      </c>
      <c r="I16" s="1">
        <v>6.9800000000000001E-2</v>
      </c>
      <c r="J16">
        <v>3</v>
      </c>
      <c r="K16" t="str">
        <f>IF(Table1[[#This Row],[Day]]&gt;$M$1,"Last 7",IF(Table1[[#This Row],[Day]]&gt;$N$1,"Prev. 7","no"))</f>
        <v>no</v>
      </c>
    </row>
    <row r="17" spans="1:11" x14ac:dyDescent="0.2">
      <c r="A17" s="2">
        <v>42895</v>
      </c>
      <c r="B17">
        <v>161.88</v>
      </c>
      <c r="C17">
        <v>45.29</v>
      </c>
      <c r="D17">
        <v>3.95</v>
      </c>
      <c r="E17">
        <v>0</v>
      </c>
      <c r="F17">
        <v>3574</v>
      </c>
      <c r="G17" s="1">
        <v>1.15E-2</v>
      </c>
      <c r="H17">
        <v>41</v>
      </c>
      <c r="I17" s="1">
        <v>0</v>
      </c>
      <c r="J17">
        <v>0</v>
      </c>
      <c r="K17" t="str">
        <f>IF(Table1[[#This Row],[Day]]&gt;$M$1,"Last 7",IF(Table1[[#This Row],[Day]]&gt;$N$1,"Prev. 7","no"))</f>
        <v>no</v>
      </c>
    </row>
    <row r="18" spans="1:11" x14ac:dyDescent="0.2">
      <c r="A18" s="2">
        <v>42896</v>
      </c>
      <c r="B18">
        <v>119.49</v>
      </c>
      <c r="C18">
        <v>71.94</v>
      </c>
      <c r="D18">
        <v>4.43</v>
      </c>
      <c r="E18">
        <v>119.49</v>
      </c>
      <c r="F18">
        <v>1661</v>
      </c>
      <c r="G18" s="1">
        <v>1.6299999999999999E-2</v>
      </c>
      <c r="H18">
        <v>27</v>
      </c>
      <c r="I18" s="1">
        <v>3.6999999999999998E-2</v>
      </c>
      <c r="J18">
        <v>1</v>
      </c>
      <c r="K18" t="str">
        <f>IF(Table1[[#This Row],[Day]]&gt;$M$1,"Last 7",IF(Table1[[#This Row],[Day]]&gt;$N$1,"Prev. 7","no"))</f>
        <v>Prev. 7</v>
      </c>
    </row>
    <row r="19" spans="1:11" x14ac:dyDescent="0.2">
      <c r="A19" s="2">
        <v>42897</v>
      </c>
      <c r="B19">
        <v>117.97</v>
      </c>
      <c r="C19">
        <v>60.31</v>
      </c>
      <c r="D19">
        <v>4.21</v>
      </c>
      <c r="E19">
        <v>117.97</v>
      </c>
      <c r="F19">
        <v>1956</v>
      </c>
      <c r="G19" s="1">
        <v>1.43E-2</v>
      </c>
      <c r="H19">
        <v>28</v>
      </c>
      <c r="I19" s="1">
        <v>3.5700000000000003E-2</v>
      </c>
      <c r="J19">
        <v>1</v>
      </c>
      <c r="K19" t="str">
        <f>IF(Table1[[#This Row],[Day]]&gt;$M$1,"Last 7",IF(Table1[[#This Row],[Day]]&gt;$N$1,"Prev. 7","no"))</f>
        <v>Prev. 7</v>
      </c>
    </row>
    <row r="20" spans="1:11" x14ac:dyDescent="0.2">
      <c r="A20" s="2">
        <v>42898</v>
      </c>
      <c r="B20">
        <v>174.56</v>
      </c>
      <c r="C20">
        <v>54.06</v>
      </c>
      <c r="D20">
        <v>4.0599999999999996</v>
      </c>
      <c r="E20">
        <v>87.28</v>
      </c>
      <c r="F20">
        <v>3229</v>
      </c>
      <c r="G20" s="1">
        <v>1.3299999999999999E-2</v>
      </c>
      <c r="H20">
        <v>43</v>
      </c>
      <c r="I20" s="1">
        <v>4.65E-2</v>
      </c>
      <c r="J20">
        <v>2</v>
      </c>
      <c r="K20" t="str">
        <f>IF(Table1[[#This Row],[Day]]&gt;$M$1,"Last 7",IF(Table1[[#This Row],[Day]]&gt;$N$1,"Prev. 7","no"))</f>
        <v>Prev. 7</v>
      </c>
    </row>
    <row r="21" spans="1:11" x14ac:dyDescent="0.2">
      <c r="A21" s="2">
        <v>42899</v>
      </c>
      <c r="B21">
        <v>107.75</v>
      </c>
      <c r="C21">
        <v>29.02</v>
      </c>
      <c r="D21">
        <v>3.85</v>
      </c>
      <c r="E21">
        <v>107.75</v>
      </c>
      <c r="F21">
        <v>3713</v>
      </c>
      <c r="G21" s="1">
        <v>7.4999999999999997E-3</v>
      </c>
      <c r="H21">
        <v>28</v>
      </c>
      <c r="I21" s="1">
        <v>3.5700000000000003E-2</v>
      </c>
      <c r="J21">
        <v>1</v>
      </c>
      <c r="K21" t="str">
        <f>IF(Table1[[#This Row],[Day]]&gt;$M$1,"Last 7",IF(Table1[[#This Row],[Day]]&gt;$N$1,"Prev. 7","no"))</f>
        <v>Prev. 7</v>
      </c>
    </row>
    <row r="22" spans="1:11" x14ac:dyDescent="0.2">
      <c r="A22" s="2">
        <v>42900</v>
      </c>
      <c r="B22">
        <v>115.58</v>
      </c>
      <c r="C22">
        <v>31.98</v>
      </c>
      <c r="D22">
        <v>4.45</v>
      </c>
      <c r="E22">
        <v>115.58</v>
      </c>
      <c r="F22">
        <v>3614</v>
      </c>
      <c r="G22" s="1">
        <v>7.1999999999999998E-3</v>
      </c>
      <c r="H22">
        <v>26</v>
      </c>
      <c r="I22" s="1">
        <v>3.85E-2</v>
      </c>
      <c r="J22">
        <v>1</v>
      </c>
      <c r="K22" t="str">
        <f>IF(Table1[[#This Row],[Day]]&gt;$M$1,"Last 7",IF(Table1[[#This Row],[Day]]&gt;$N$1,"Prev. 7","no"))</f>
        <v>Prev. 7</v>
      </c>
    </row>
    <row r="23" spans="1:11" x14ac:dyDescent="0.2">
      <c r="A23" s="2">
        <v>42901</v>
      </c>
      <c r="B23">
        <v>97.1</v>
      </c>
      <c r="C23">
        <v>37.49</v>
      </c>
      <c r="D23">
        <v>5.1100000000000003</v>
      </c>
      <c r="E23">
        <v>32.369999999999997</v>
      </c>
      <c r="F23">
        <v>2590</v>
      </c>
      <c r="G23" s="1">
        <v>7.3000000000000001E-3</v>
      </c>
      <c r="H23">
        <v>19</v>
      </c>
      <c r="I23" s="1">
        <v>0.15790000000000001</v>
      </c>
      <c r="J23">
        <v>3</v>
      </c>
      <c r="K23" t="str">
        <f>IF(Table1[[#This Row],[Day]]&gt;$M$1,"Last 7",IF(Table1[[#This Row],[Day]]&gt;$N$1,"Prev. 7","no"))</f>
        <v>Prev. 7</v>
      </c>
    </row>
    <row r="24" spans="1:11" x14ac:dyDescent="0.2">
      <c r="A24" s="2">
        <v>42902</v>
      </c>
      <c r="B24">
        <v>150.83000000000001</v>
      </c>
      <c r="C24">
        <v>51.89</v>
      </c>
      <c r="D24">
        <v>4.87</v>
      </c>
      <c r="E24">
        <v>150.83000000000001</v>
      </c>
      <c r="F24">
        <v>2907</v>
      </c>
      <c r="G24" s="1">
        <v>1.0699999999999999E-2</v>
      </c>
      <c r="H24">
        <v>31</v>
      </c>
      <c r="I24" s="1">
        <v>3.2300000000000002E-2</v>
      </c>
      <c r="J24">
        <v>1</v>
      </c>
      <c r="K24" t="str">
        <f>IF(Table1[[#This Row],[Day]]&gt;$M$1,"Last 7",IF(Table1[[#This Row],[Day]]&gt;$N$1,"Prev. 7","no"))</f>
        <v>Prev. 7</v>
      </c>
    </row>
    <row r="25" spans="1:11" x14ac:dyDescent="0.2">
      <c r="A25" s="2">
        <v>42903</v>
      </c>
      <c r="B25">
        <v>152.97999999999999</v>
      </c>
      <c r="C25">
        <v>103.16</v>
      </c>
      <c r="D25">
        <v>4.93</v>
      </c>
      <c r="E25">
        <v>50.99</v>
      </c>
      <c r="F25">
        <v>1483</v>
      </c>
      <c r="G25" s="1">
        <v>2.0899999999999998E-2</v>
      </c>
      <c r="H25">
        <v>31</v>
      </c>
      <c r="I25" s="1">
        <v>9.6799999999999997E-2</v>
      </c>
      <c r="J25">
        <v>3</v>
      </c>
      <c r="K25" t="str">
        <f>IF(Table1[[#This Row],[Day]]&gt;$M$1,"Last 7",IF(Table1[[#This Row],[Day]]&gt;$N$1,"Prev. 7","no"))</f>
        <v>Last 7</v>
      </c>
    </row>
    <row r="26" spans="1:11" x14ac:dyDescent="0.2">
      <c r="A26" s="2">
        <v>42904</v>
      </c>
      <c r="B26">
        <v>175.3</v>
      </c>
      <c r="C26">
        <v>103.06</v>
      </c>
      <c r="D26">
        <v>5.01</v>
      </c>
      <c r="E26">
        <v>87.65</v>
      </c>
      <c r="F26">
        <v>1701</v>
      </c>
      <c r="G26" s="1">
        <v>2.06E-2</v>
      </c>
      <c r="H26">
        <v>35</v>
      </c>
      <c r="I26" s="1">
        <v>5.7099999999999998E-2</v>
      </c>
      <c r="J26">
        <v>2</v>
      </c>
      <c r="K26" t="str">
        <f>IF(Table1[[#This Row],[Day]]&gt;$M$1,"Last 7",IF(Table1[[#This Row],[Day]]&gt;$N$1,"Prev. 7","no"))</f>
        <v>Last 7</v>
      </c>
    </row>
    <row r="27" spans="1:11" x14ac:dyDescent="0.2">
      <c r="A27" s="2">
        <v>42905</v>
      </c>
      <c r="B27">
        <v>207.22</v>
      </c>
      <c r="C27">
        <v>65.47</v>
      </c>
      <c r="D27">
        <v>4.71</v>
      </c>
      <c r="E27">
        <v>207.22</v>
      </c>
      <c r="F27">
        <v>3165</v>
      </c>
      <c r="G27" s="1">
        <v>1.3899999999999999E-2</v>
      </c>
      <c r="H27">
        <v>44</v>
      </c>
      <c r="I27" s="1">
        <v>2.2700000000000001E-2</v>
      </c>
      <c r="J27">
        <v>1</v>
      </c>
      <c r="K27" t="str">
        <f>IF(Table1[[#This Row],[Day]]&gt;$M$1,"Last 7",IF(Table1[[#This Row],[Day]]&gt;$N$1,"Prev. 7","no"))</f>
        <v>Last 7</v>
      </c>
    </row>
    <row r="28" spans="1:11" x14ac:dyDescent="0.2">
      <c r="A28" s="2">
        <v>42906</v>
      </c>
      <c r="B28">
        <v>185.09</v>
      </c>
      <c r="C28">
        <v>69.010000000000005</v>
      </c>
      <c r="D28">
        <v>4.87</v>
      </c>
      <c r="E28">
        <v>185.09</v>
      </c>
      <c r="F28">
        <v>2682</v>
      </c>
      <c r="G28" s="1">
        <v>1.4200000000000001E-2</v>
      </c>
      <c r="H28">
        <v>38</v>
      </c>
      <c r="I28" s="1">
        <v>2.63E-2</v>
      </c>
      <c r="J28">
        <v>1</v>
      </c>
      <c r="K28" t="str">
        <f>IF(Table1[[#This Row],[Day]]&gt;$M$1,"Last 7",IF(Table1[[#This Row],[Day]]&gt;$N$1,"Prev. 7","no"))</f>
        <v>Last 7</v>
      </c>
    </row>
    <row r="29" spans="1:11" x14ac:dyDescent="0.2">
      <c r="A29" s="2">
        <v>42907</v>
      </c>
      <c r="B29">
        <v>160.66999999999999</v>
      </c>
      <c r="C29">
        <v>58.17</v>
      </c>
      <c r="D29">
        <v>4.87</v>
      </c>
      <c r="E29">
        <v>160.66999999999999</v>
      </c>
      <c r="F29">
        <v>2762</v>
      </c>
      <c r="G29" s="1">
        <v>1.1900000000000001E-2</v>
      </c>
      <c r="H29">
        <v>33</v>
      </c>
      <c r="I29" s="1">
        <v>3.0300000000000001E-2</v>
      </c>
      <c r="J29">
        <v>1</v>
      </c>
      <c r="K29" t="str">
        <f>IF(Table1[[#This Row],[Day]]&gt;$M$1,"Last 7",IF(Table1[[#This Row],[Day]]&gt;$N$1,"Prev. 7","no"))</f>
        <v>Last 7</v>
      </c>
    </row>
    <row r="30" spans="1:11" x14ac:dyDescent="0.2">
      <c r="A30" s="2">
        <v>42908</v>
      </c>
      <c r="B30">
        <v>129.53</v>
      </c>
      <c r="C30">
        <v>45.18</v>
      </c>
      <c r="D30">
        <v>4.05</v>
      </c>
      <c r="E30">
        <v>64.760000000000005</v>
      </c>
      <c r="F30">
        <v>2867</v>
      </c>
      <c r="G30" s="1">
        <v>1.12E-2</v>
      </c>
      <c r="H30">
        <v>32</v>
      </c>
      <c r="I30" s="1">
        <v>6.25E-2</v>
      </c>
      <c r="J30">
        <v>2</v>
      </c>
      <c r="K30" t="str">
        <f>IF(Table1[[#This Row],[Day]]&gt;$M$1,"Last 7",IF(Table1[[#This Row],[Day]]&gt;$N$1,"Prev. 7","no"))</f>
        <v>Last 7</v>
      </c>
    </row>
    <row r="31" spans="1:11" x14ac:dyDescent="0.2">
      <c r="A31" s="2">
        <v>42909</v>
      </c>
      <c r="B31">
        <v>168.4</v>
      </c>
      <c r="C31">
        <v>66.72</v>
      </c>
      <c r="D31">
        <v>4.21</v>
      </c>
      <c r="E31">
        <v>56.13</v>
      </c>
      <c r="F31">
        <v>2524</v>
      </c>
      <c r="G31" s="1">
        <v>1.5800000000000002E-2</v>
      </c>
      <c r="H31">
        <v>40</v>
      </c>
      <c r="I31" s="1">
        <v>7.4999999999999997E-2</v>
      </c>
      <c r="J31">
        <v>3</v>
      </c>
      <c r="K31" t="str">
        <f>IF(Table1[[#This Row],[Day]]&gt;$M$1,"Last 7",IF(Table1[[#This Row],[Day]]&gt;$N$1,"Prev. 7","no"))</f>
        <v>Last 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25" zoomScaleNormal="125" workbookViewId="0">
      <selection activeCell="E25" sqref="E25"/>
    </sheetView>
  </sheetViews>
  <sheetFormatPr baseColWidth="10" defaultRowHeight="16" x14ac:dyDescent="0.2"/>
  <cols>
    <col min="1" max="1" width="12.83203125" bestFit="1" customWidth="1"/>
    <col min="2" max="2" width="13.83203125" customWidth="1"/>
    <col min="3" max="3" width="16.83203125" bestFit="1" customWidth="1"/>
    <col min="4" max="4" width="11.83203125" bestFit="1" customWidth="1"/>
  </cols>
  <sheetData>
    <row r="1" spans="1:3" x14ac:dyDescent="0.2">
      <c r="A1" s="4" t="s">
        <v>13</v>
      </c>
      <c r="B1" t="s">
        <v>14</v>
      </c>
    </row>
    <row r="3" spans="1:3" x14ac:dyDescent="0.2">
      <c r="A3" s="4" t="s">
        <v>10</v>
      </c>
      <c r="B3" t="s">
        <v>12</v>
      </c>
      <c r="C3" t="s">
        <v>15</v>
      </c>
    </row>
    <row r="4" spans="1:3" x14ac:dyDescent="0.2">
      <c r="A4" s="5">
        <v>42896</v>
      </c>
      <c r="B4" s="7">
        <v>119.49</v>
      </c>
      <c r="C4">
        <f>2500</f>
        <v>2500</v>
      </c>
    </row>
    <row r="5" spans="1:3" x14ac:dyDescent="0.2">
      <c r="A5" s="5">
        <v>42897</v>
      </c>
      <c r="B5" s="7">
        <v>237.45999999999998</v>
      </c>
      <c r="C5">
        <f>2500</f>
        <v>2500</v>
      </c>
    </row>
    <row r="6" spans="1:3" x14ac:dyDescent="0.2">
      <c r="A6" s="5">
        <v>42898</v>
      </c>
      <c r="B6" s="7">
        <v>412.02</v>
      </c>
      <c r="C6">
        <f>2500</f>
        <v>2500</v>
      </c>
    </row>
    <row r="7" spans="1:3" x14ac:dyDescent="0.2">
      <c r="A7" s="5">
        <v>42899</v>
      </c>
      <c r="B7" s="7">
        <v>519.77</v>
      </c>
      <c r="C7">
        <f>2500</f>
        <v>2500</v>
      </c>
    </row>
    <row r="8" spans="1:3" x14ac:dyDescent="0.2">
      <c r="A8" s="5">
        <v>42900</v>
      </c>
      <c r="B8" s="7">
        <v>635.35</v>
      </c>
      <c r="C8">
        <f>2500</f>
        <v>2500</v>
      </c>
    </row>
    <row r="9" spans="1:3" x14ac:dyDescent="0.2">
      <c r="A9" s="5">
        <v>42901</v>
      </c>
      <c r="B9" s="7">
        <v>732.45</v>
      </c>
      <c r="C9">
        <f>2500</f>
        <v>2500</v>
      </c>
    </row>
    <row r="10" spans="1:3" x14ac:dyDescent="0.2">
      <c r="A10" s="5">
        <v>42902</v>
      </c>
      <c r="B10" s="7">
        <v>883.28000000000009</v>
      </c>
      <c r="C10">
        <f>2500</f>
        <v>2500</v>
      </c>
    </row>
    <row r="11" spans="1:3" x14ac:dyDescent="0.2">
      <c r="A11" s="5">
        <v>42903</v>
      </c>
      <c r="B11" s="7">
        <v>1036.26</v>
      </c>
      <c r="C11">
        <f>2500</f>
        <v>2500</v>
      </c>
    </row>
    <row r="12" spans="1:3" x14ac:dyDescent="0.2">
      <c r="A12" s="5">
        <v>42904</v>
      </c>
      <c r="B12" s="7">
        <v>1211.56</v>
      </c>
      <c r="C12">
        <f>2500</f>
        <v>2500</v>
      </c>
    </row>
    <row r="13" spans="1:3" x14ac:dyDescent="0.2">
      <c r="A13" s="5">
        <v>42905</v>
      </c>
      <c r="B13" s="7">
        <v>1418.78</v>
      </c>
      <c r="C13">
        <f>2500</f>
        <v>2500</v>
      </c>
    </row>
    <row r="14" spans="1:3" x14ac:dyDescent="0.2">
      <c r="A14" s="5">
        <v>42906</v>
      </c>
      <c r="B14" s="7">
        <v>1603.87</v>
      </c>
      <c r="C14">
        <f>2500</f>
        <v>2500</v>
      </c>
    </row>
    <row r="15" spans="1:3" x14ac:dyDescent="0.2">
      <c r="A15" s="5">
        <v>42907</v>
      </c>
      <c r="B15" s="7">
        <v>1764.54</v>
      </c>
      <c r="C15">
        <f>2500</f>
        <v>2500</v>
      </c>
    </row>
    <row r="16" spans="1:3" x14ac:dyDescent="0.2">
      <c r="A16" s="5">
        <v>42908</v>
      </c>
      <c r="B16" s="7">
        <v>1894.07</v>
      </c>
      <c r="C16">
        <f>2500</f>
        <v>2500</v>
      </c>
    </row>
    <row r="17" spans="1:5" x14ac:dyDescent="0.2">
      <c r="A17" s="5">
        <v>42909</v>
      </c>
      <c r="B17" s="7">
        <v>2062.4699999999998</v>
      </c>
      <c r="C17">
        <f>2500</f>
        <v>2500</v>
      </c>
    </row>
    <row r="18" spans="1:5" x14ac:dyDescent="0.2">
      <c r="A18" s="5" t="s">
        <v>11</v>
      </c>
      <c r="B18" s="7"/>
    </row>
    <row r="22" spans="1:5" x14ac:dyDescent="0.2">
      <c r="B22" s="4" t="s">
        <v>13</v>
      </c>
      <c r="C22" t="s">
        <v>14</v>
      </c>
    </row>
    <row r="24" spans="1:5" x14ac:dyDescent="0.2">
      <c r="B24" t="s">
        <v>17</v>
      </c>
      <c r="D24" t="s">
        <v>18</v>
      </c>
      <c r="E24" t="s">
        <v>16</v>
      </c>
    </row>
    <row r="25" spans="1:5" x14ac:dyDescent="0.2">
      <c r="B25" s="7">
        <v>147.31928571428571</v>
      </c>
      <c r="D25">
        <f>C17-GETPIVOTDATA("Cost",$A$3,"Day",DATE(2017,6,23))</f>
        <v>437.5300000000002</v>
      </c>
      <c r="E25" s="3">
        <f>D25/GETPIVOTDATA("Cost",$B$24)</f>
        <v>2.9699438052432292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last7</vt:lpstr>
      <vt:lpstr>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2017-06-24T17:50:51Z</dcterms:created>
  <dcterms:modified xsi:type="dcterms:W3CDTF">2017-08-08T17:17:37Z</dcterms:modified>
</cp:coreProperties>
</file>