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drawings/drawing11.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Dev\github\pod_boatrace\document\expr10\"/>
    </mc:Choice>
  </mc:AlternateContent>
  <bookViews>
    <workbookView xWindow="0" yWindow="0" windowWidth="2160" windowHeight="0" tabRatio="827" activeTab="7"/>
  </bookViews>
  <sheets>
    <sheet name="pattern (2)" sheetId="69" r:id="rId1"/>
    <sheet name="할일" sheetId="1" r:id="rId2"/>
    <sheet name="実験" sheetId="30" r:id="rId3"/>
    <sheet name="chatGPT반영" sheetId="67" r:id="rId4"/>
    <sheet name="基準統計" sheetId="61" r:id="rId5"/>
    <sheet name="ヒストグラム" sheetId="60" r:id="rId6"/>
    <sheet name="Sheet1" sheetId="68" r:id="rId7"/>
    <sheet name="class" sheetId="36" r:id="rId8"/>
    <sheet name="features" sheetId="71" r:id="rId9"/>
    <sheet name="featureset" sheetId="52" r:id="rId10"/>
    <sheet name="algorithm" sheetId="37" r:id="rId11"/>
    <sheet name="pattern" sheetId="47" r:id="rId12"/>
    <sheet name="strategy" sheetId="48" r:id="rId13"/>
    <sheet name="環境設計" sheetId="43" r:id="rId14"/>
    <sheet name="online設計" sheetId="57" r:id="rId15"/>
    <sheet name="features_online" sheetId="58" r:id="rId16"/>
    <sheet name="graph設計" sheetId="56" r:id="rId17"/>
    <sheet name="Data設計" sheetId="55" r:id="rId18"/>
    <sheet name="DB設計" sheetId="29" r:id="rId19"/>
    <sheet name="データ制約" sheetId="31" r:id="rId20"/>
    <sheet name="work" sheetId="53" r:id="rId21"/>
    <sheet name="old10_결과분석" sheetId="54" r:id="rId22"/>
    <sheet name="old_실험 결과 분석" sheetId="49" r:id="rId23"/>
    <sheet name="その他" sheetId="27" r:id="rId24"/>
    <sheet name="model_old" sheetId="44" r:id="rId25"/>
    <sheet name="result_old" sheetId="45" r:id="rId26"/>
    <sheet name="model" sheetId="33" r:id="rId27"/>
    <sheet name="result" sheetId="41" r:id="rId28"/>
    <sheet name="features_20240225" sheetId="70" r:id="rId29"/>
  </sheets>
  <definedNames>
    <definedName name="_xlnm._FilterDatabase" localSheetId="8" hidden="1">features!$A$1:$E$480</definedName>
    <definedName name="_xlnm._FilterDatabase" localSheetId="11" hidden="1">pattern!$A$1:$B$284</definedName>
    <definedName name="_xlnm._FilterDatabase" localSheetId="0" hidden="1">'pattern (2)'!$A$1:$B$160</definedName>
    <definedName name="_xlnm._FilterDatabase" localSheetId="4" hidden="1">基準統計!$A$2:$G$1765</definedName>
  </definedNames>
  <calcPr calcId="152511"/>
</workbook>
</file>

<file path=xl/calcChain.xml><?xml version="1.0" encoding="utf-8"?>
<calcChain xmlns="http://schemas.openxmlformats.org/spreadsheetml/2006/main">
  <c r="B174" i="68" l="1"/>
  <c r="B173" i="68"/>
  <c r="F52" i="69" l="1"/>
  <c r="F51" i="69"/>
  <c r="F50" i="69"/>
  <c r="F49" i="69"/>
  <c r="F48" i="69"/>
  <c r="F47" i="69"/>
  <c r="F46" i="69"/>
  <c r="F45" i="69"/>
  <c r="F44" i="69"/>
  <c r="F43" i="69"/>
  <c r="F42" i="69"/>
  <c r="F41" i="69"/>
  <c r="F40" i="69"/>
  <c r="F39" i="69"/>
  <c r="F38" i="69"/>
  <c r="F37" i="69"/>
  <c r="F36" i="69"/>
  <c r="F35" i="69"/>
  <c r="F34" i="69"/>
  <c r="F33" i="69"/>
  <c r="F32" i="69"/>
  <c r="F31" i="69"/>
  <c r="F30" i="69"/>
  <c r="F29" i="69"/>
  <c r="F28" i="69"/>
  <c r="F27" i="69"/>
  <c r="F26" i="69"/>
  <c r="F25" i="69"/>
  <c r="F24" i="69"/>
  <c r="F23" i="69"/>
  <c r="F22" i="69"/>
  <c r="F21" i="69"/>
  <c r="F20" i="69"/>
  <c r="F19" i="69"/>
  <c r="F18" i="69"/>
  <c r="F17" i="69"/>
  <c r="F16" i="69"/>
  <c r="F15" i="69"/>
  <c r="F14" i="69"/>
  <c r="F13" i="69"/>
  <c r="F12" i="69"/>
  <c r="F11" i="69"/>
  <c r="F10" i="69"/>
  <c r="F9" i="69"/>
  <c r="F8" i="69"/>
  <c r="F7" i="69"/>
  <c r="F6" i="69"/>
  <c r="F5" i="69"/>
  <c r="F4" i="69"/>
  <c r="F3" i="69"/>
  <c r="E96" i="67" l="1"/>
  <c r="G44" i="67"/>
  <c r="G43" i="67"/>
  <c r="G42" i="67"/>
  <c r="C88" i="67" l="1"/>
  <c r="C196" i="67"/>
  <c r="C81" i="67" l="1"/>
  <c r="C80" i="67"/>
  <c r="C79" i="67"/>
  <c r="C78" i="67"/>
  <c r="C77" i="67"/>
  <c r="C74" i="67" l="1"/>
  <c r="C73" i="67" l="1"/>
  <c r="C72" i="67"/>
  <c r="C66" i="67" l="1"/>
  <c r="C65" i="67"/>
  <c r="B66" i="67"/>
  <c r="E57" i="67"/>
  <c r="E56" i="67"/>
  <c r="E55" i="67"/>
  <c r="F170" i="47" l="1"/>
  <c r="F169" i="47"/>
  <c r="F1164" i="30" l="1"/>
  <c r="C25" i="60" l="1"/>
  <c r="D25" i="60" s="1"/>
  <c r="E25" i="60" s="1"/>
  <c r="F25" i="60" s="1"/>
  <c r="G25" i="60" s="1"/>
  <c r="H25" i="60" s="1"/>
  <c r="I25" i="60" s="1"/>
  <c r="J25" i="60" s="1"/>
  <c r="K25" i="60" s="1"/>
  <c r="A12" i="60"/>
  <c r="A11" i="60"/>
  <c r="A5" i="60"/>
  <c r="A6" i="60" s="1"/>
  <c r="A7" i="60" s="1"/>
  <c r="A8" i="60" s="1"/>
  <c r="A9" i="60" s="1"/>
  <c r="A10" i="60" s="1"/>
  <c r="A4" i="60"/>
  <c r="M1037" i="30" l="1"/>
  <c r="M1020" i="30"/>
  <c r="M1001" i="30" l="1"/>
  <c r="F34" i="47"/>
  <c r="M975" i="30" l="1"/>
  <c r="M965" i="30"/>
  <c r="M953" i="30" l="1"/>
  <c r="M952" i="30"/>
  <c r="M863" i="30" l="1"/>
  <c r="M924" i="30"/>
  <c r="M888" i="30"/>
  <c r="M878" i="30" l="1"/>
  <c r="M833" i="30" l="1"/>
  <c r="M800" i="30" l="1"/>
  <c r="M791" i="30"/>
  <c r="M782" i="30"/>
  <c r="M774" i="30"/>
  <c r="M736" i="30" l="1"/>
  <c r="A748" i="30" l="1"/>
  <c r="A749" i="30" s="1"/>
  <c r="A750" i="30" s="1"/>
  <c r="A751" i="30" s="1"/>
  <c r="A752" i="30" s="1"/>
  <c r="A753" i="30" s="1"/>
  <c r="A754" i="30" s="1"/>
  <c r="A755" i="30" s="1"/>
  <c r="A756" i="30" s="1"/>
  <c r="A757" i="30" s="1"/>
  <c r="A758" i="30" s="1"/>
  <c r="A759" i="30" s="1"/>
  <c r="A760" i="30" s="1"/>
  <c r="A761" i="30" s="1"/>
  <c r="A762" i="30" s="1"/>
  <c r="A763" i="30" s="1"/>
  <c r="A764" i="30" s="1"/>
  <c r="P763" i="30"/>
  <c r="P764" i="30"/>
  <c r="P762" i="30"/>
  <c r="P761" i="30"/>
  <c r="P760" i="30"/>
  <c r="P758" i="30"/>
  <c r="P757" i="30"/>
  <c r="P756" i="30"/>
  <c r="P755" i="30"/>
  <c r="P754" i="30"/>
  <c r="P753" i="30"/>
  <c r="P752" i="30"/>
  <c r="P751" i="30"/>
  <c r="P750" i="30"/>
  <c r="P749" i="30"/>
  <c r="P748" i="30"/>
  <c r="P747" i="30"/>
  <c r="P759" i="30"/>
  <c r="M728" i="30"/>
  <c r="T728" i="30"/>
  <c r="T718" i="30"/>
  <c r="M718" i="30"/>
  <c r="T710" i="30"/>
  <c r="T703" i="30"/>
  <c r="T694" i="30"/>
  <c r="T686" i="30"/>
  <c r="T672" i="30"/>
  <c r="T663" i="30"/>
  <c r="M694" i="30"/>
  <c r="M710" i="30"/>
  <c r="M672" i="30"/>
  <c r="M703" i="30"/>
  <c r="M653" i="30"/>
  <c r="M663" i="30"/>
  <c r="B11" i="48" l="1"/>
  <c r="F7" i="48"/>
  <c r="F148" i="47" l="1"/>
  <c r="F147" i="47"/>
  <c r="F146" i="47"/>
  <c r="F145" i="47"/>
  <c r="F144" i="47"/>
  <c r="F143" i="47"/>
  <c r="F142" i="47"/>
  <c r="F140" i="47"/>
  <c r="F141" i="47"/>
  <c r="F136" i="47"/>
  <c r="F134" i="47"/>
  <c r="F135" i="47"/>
  <c r="F139" i="47"/>
  <c r="F137" i="47"/>
  <c r="F138" i="47"/>
  <c r="F133" i="47"/>
  <c r="F132" i="47"/>
  <c r="F131" i="47"/>
  <c r="F14" i="47"/>
  <c r="F11" i="47"/>
  <c r="F129" i="47"/>
  <c r="F128" i="47"/>
  <c r="F127" i="47"/>
  <c r="F126" i="47"/>
  <c r="F125" i="47"/>
  <c r="F124" i="47"/>
  <c r="F122" i="47"/>
  <c r="F121" i="47"/>
  <c r="F120" i="47"/>
  <c r="F119" i="47"/>
  <c r="F118" i="47"/>
  <c r="F117" i="47"/>
  <c r="F115" i="47"/>
  <c r="F114" i="47"/>
  <c r="F113" i="47"/>
  <c r="F112" i="47"/>
  <c r="F111" i="47"/>
  <c r="F110" i="47"/>
  <c r="F108" i="47"/>
  <c r="F107" i="47"/>
  <c r="F106" i="47"/>
  <c r="F105" i="47"/>
  <c r="F104" i="47"/>
  <c r="F103" i="47"/>
  <c r="F101" i="47"/>
  <c r="F100" i="47"/>
  <c r="F99" i="47"/>
  <c r="F98" i="47"/>
  <c r="F97" i="47"/>
  <c r="F96" i="47"/>
  <c r="F94" i="47"/>
  <c r="F93" i="47"/>
  <c r="F92" i="47"/>
  <c r="F91" i="47"/>
  <c r="F90" i="47"/>
  <c r="F89" i="47"/>
  <c r="F73" i="47"/>
  <c r="F72" i="47"/>
  <c r="F71" i="47"/>
  <c r="F70" i="47"/>
  <c r="F69" i="47"/>
  <c r="F68" i="47"/>
  <c r="F67" i="47"/>
  <c r="F66" i="47"/>
  <c r="F65" i="47"/>
  <c r="F63" i="47"/>
  <c r="F62" i="47"/>
  <c r="F61" i="47"/>
  <c r="F60" i="47"/>
  <c r="F59" i="47"/>
  <c r="F58" i="47"/>
  <c r="F56" i="47"/>
  <c r="F55" i="47"/>
  <c r="F54" i="47"/>
  <c r="F53" i="47"/>
  <c r="F52" i="47"/>
  <c r="F51" i="47"/>
  <c r="F49" i="47"/>
  <c r="F46" i="47"/>
  <c r="F50" i="47"/>
  <c r="F45" i="47"/>
  <c r="F42" i="47"/>
  <c r="F41" i="47"/>
  <c r="F39" i="47"/>
  <c r="F38" i="47"/>
  <c r="F37" i="47"/>
  <c r="F36" i="47"/>
  <c r="F29" i="47"/>
  <c r="F28" i="47"/>
  <c r="F86" i="47"/>
  <c r="F87" i="47"/>
  <c r="F85" i="47"/>
  <c r="F84" i="47"/>
  <c r="F83" i="47"/>
  <c r="F82" i="47"/>
  <c r="F22" i="47"/>
  <c r="F10" i="47"/>
  <c r="F78" i="47"/>
  <c r="F79" i="47"/>
  <c r="F80" i="47"/>
  <c r="F75" i="47"/>
  <c r="F77" i="47"/>
  <c r="F76" i="47"/>
  <c r="F48" i="47"/>
  <c r="F44" i="47"/>
  <c r="F23" i="47"/>
  <c r="F24" i="47"/>
  <c r="F19" i="47"/>
  <c r="F20" i="47"/>
  <c r="F21" i="47"/>
  <c r="F16" i="47"/>
  <c r="F17" i="47"/>
  <c r="F18" i="47"/>
  <c r="F15" i="47"/>
  <c r="F13" i="47"/>
  <c r="F12" i="47"/>
  <c r="F33" i="47"/>
  <c r="F32" i="47"/>
  <c r="F31" i="47"/>
  <c r="F9" i="47"/>
  <c r="F8" i="47"/>
  <c r="F7" i="47"/>
  <c r="F6" i="47"/>
  <c r="F4" i="47"/>
  <c r="F5" i="47"/>
  <c r="F26" i="47"/>
  <c r="F27" i="47"/>
  <c r="G88" i="53" l="1"/>
  <c r="G87" i="53"/>
  <c r="G86" i="53"/>
  <c r="G97" i="53"/>
  <c r="E90" i="53"/>
  <c r="D90" i="53"/>
  <c r="D83" i="53"/>
  <c r="I2" i="53" l="1"/>
  <c r="I3" i="53" s="1"/>
  <c r="I4" i="53" s="1"/>
  <c r="I5" i="53" s="1"/>
  <c r="I6" i="53" s="1"/>
  <c r="I7" i="53" s="1"/>
  <c r="I8" i="53" s="1"/>
  <c r="I9" i="53" s="1"/>
  <c r="I10" i="53" s="1"/>
  <c r="I11" i="53" s="1"/>
  <c r="I12" i="53" s="1"/>
  <c r="I13" i="53" s="1"/>
  <c r="I14" i="53" s="1"/>
  <c r="I15" i="53" s="1"/>
  <c r="I16" i="53" s="1"/>
  <c r="I17" i="53" s="1"/>
  <c r="I18" i="53" s="1"/>
  <c r="I19" i="53" s="1"/>
  <c r="I20" i="53" s="1"/>
  <c r="I21" i="53" s="1"/>
  <c r="I22" i="53" s="1"/>
  <c r="I23" i="53" s="1"/>
  <c r="I24" i="53" s="1"/>
  <c r="I25" i="53" s="1"/>
  <c r="I26" i="53" s="1"/>
  <c r="I27" i="53" s="1"/>
  <c r="I28" i="53" s="1"/>
  <c r="I29" i="53" s="1"/>
  <c r="I30" i="53" s="1"/>
  <c r="I31" i="53" s="1"/>
  <c r="I32" i="53" s="1"/>
  <c r="I33" i="53" s="1"/>
  <c r="I34" i="53" s="1"/>
  <c r="I35" i="53" s="1"/>
  <c r="I36" i="53" s="1"/>
  <c r="I37" i="53" s="1"/>
  <c r="I38" i="53" s="1"/>
  <c r="I39" i="53" s="1"/>
  <c r="I40" i="53" s="1"/>
  <c r="F2" i="53"/>
  <c r="F3" i="53" s="1"/>
  <c r="F4" i="53" s="1"/>
  <c r="F5" i="53" s="1"/>
  <c r="F6" i="53" s="1"/>
  <c r="F7" i="53" s="1"/>
  <c r="F8" i="53" s="1"/>
  <c r="F9" i="53" s="1"/>
  <c r="F10" i="53" s="1"/>
  <c r="F11" i="53" s="1"/>
  <c r="F12" i="53" s="1"/>
  <c r="F13" i="53" s="1"/>
  <c r="F14" i="53" s="1"/>
  <c r="F15" i="53" s="1"/>
  <c r="F16" i="53" s="1"/>
  <c r="F17" i="53" s="1"/>
  <c r="F18" i="53" s="1"/>
  <c r="F19" i="53" s="1"/>
  <c r="F20" i="53" s="1"/>
  <c r="F21" i="53" s="1"/>
  <c r="F22" i="53" s="1"/>
  <c r="F23" i="53" s="1"/>
  <c r="F24" i="53" s="1"/>
  <c r="F25" i="53" s="1"/>
  <c r="F26" i="53" s="1"/>
  <c r="F27" i="53" s="1"/>
  <c r="F28" i="53" s="1"/>
  <c r="F29" i="53" s="1"/>
  <c r="F30" i="53" s="1"/>
  <c r="F31" i="53" s="1"/>
  <c r="F32" i="53" s="1"/>
  <c r="F33" i="53" s="1"/>
  <c r="F34" i="53" s="1"/>
  <c r="F35" i="53" s="1"/>
  <c r="F36" i="53" s="1"/>
  <c r="F37" i="53" s="1"/>
  <c r="F38" i="53" s="1"/>
  <c r="F39" i="53" s="1"/>
  <c r="F40" i="53" s="1"/>
  <c r="B2" i="53"/>
  <c r="B3" i="53" s="1"/>
  <c r="B4" i="53" s="1"/>
  <c r="B5" i="53" s="1"/>
  <c r="B6" i="53" s="1"/>
  <c r="B7" i="53" s="1"/>
  <c r="B8" i="53" s="1"/>
  <c r="B9" i="53" s="1"/>
  <c r="B10" i="53" s="1"/>
  <c r="B11" i="53" s="1"/>
  <c r="B12" i="53" s="1"/>
  <c r="B13" i="53" s="1"/>
  <c r="B14" i="53" s="1"/>
  <c r="B15" i="53" s="1"/>
  <c r="B16" i="53" s="1"/>
  <c r="B17" i="53" s="1"/>
  <c r="B18" i="53" s="1"/>
  <c r="B19" i="53" s="1"/>
  <c r="B20" i="53" s="1"/>
  <c r="B21" i="53" s="1"/>
  <c r="B22" i="53" s="1"/>
  <c r="B23" i="53" s="1"/>
  <c r="B24" i="53" s="1"/>
  <c r="B25" i="53" s="1"/>
  <c r="B26" i="53" s="1"/>
  <c r="B27" i="53" s="1"/>
  <c r="B28" i="53" s="1"/>
  <c r="B29" i="53" s="1"/>
  <c r="B30" i="53" s="1"/>
  <c r="B31" i="53" s="1"/>
  <c r="B32" i="53" s="1"/>
  <c r="B33" i="53" s="1"/>
  <c r="B34" i="53" s="1"/>
  <c r="B35" i="53" s="1"/>
  <c r="B36" i="53" s="1"/>
  <c r="B37" i="53" s="1"/>
  <c r="B38" i="53" s="1"/>
  <c r="B39" i="53" s="1"/>
  <c r="B40" i="53" s="1"/>
  <c r="K25" i="49" l="1"/>
  <c r="L25" i="49" s="1"/>
  <c r="J309" i="45" l="1"/>
  <c r="J310" i="45" s="1"/>
  <c r="J311" i="45" s="1"/>
  <c r="J312" i="45" s="1"/>
  <c r="J313" i="45" s="1"/>
  <c r="J314" i="45" s="1"/>
  <c r="J315" i="45" s="1"/>
  <c r="J316" i="45" s="1"/>
  <c r="J317" i="45" s="1"/>
  <c r="J318" i="45" s="1"/>
  <c r="J319" i="45" s="1"/>
  <c r="J320" i="45" s="1"/>
  <c r="J321" i="45" s="1"/>
  <c r="J295" i="45"/>
  <c r="J296" i="45" s="1"/>
  <c r="J297" i="45" s="1"/>
  <c r="J298" i="45" s="1"/>
  <c r="J299" i="45" s="1"/>
  <c r="J300" i="45" s="1"/>
  <c r="J301" i="45" s="1"/>
  <c r="J302" i="45" s="1"/>
  <c r="J303" i="45" s="1"/>
  <c r="J304" i="45" s="1"/>
  <c r="J305" i="45" s="1"/>
  <c r="J306" i="45" s="1"/>
  <c r="J307" i="45" s="1"/>
  <c r="J281" i="45"/>
  <c r="J282" i="45" s="1"/>
  <c r="J283" i="45" s="1"/>
  <c r="J284" i="45" s="1"/>
  <c r="J285" i="45" s="1"/>
  <c r="J286" i="45" s="1"/>
  <c r="J287" i="45" s="1"/>
  <c r="J288" i="45" s="1"/>
  <c r="J289" i="45" s="1"/>
  <c r="J290" i="45" s="1"/>
  <c r="J291" i="45" s="1"/>
  <c r="J292" i="45" s="1"/>
  <c r="J293" i="45" s="1"/>
  <c r="J267" i="45"/>
  <c r="J268" i="45" s="1"/>
  <c r="J269" i="45" s="1"/>
  <c r="J270" i="45" s="1"/>
  <c r="J271" i="45" s="1"/>
  <c r="J272" i="45" s="1"/>
  <c r="J273" i="45" s="1"/>
  <c r="J274" i="45" s="1"/>
  <c r="J275" i="45" s="1"/>
  <c r="J276" i="45" s="1"/>
  <c r="J277" i="45" s="1"/>
  <c r="J278" i="45" s="1"/>
  <c r="J279" i="45" s="1"/>
  <c r="J253" i="45"/>
  <c r="J254" i="45" s="1"/>
  <c r="J255" i="45" s="1"/>
  <c r="J256" i="45" s="1"/>
  <c r="J257" i="45" s="1"/>
  <c r="J258" i="45" s="1"/>
  <c r="J259" i="45" s="1"/>
  <c r="J260" i="45" s="1"/>
  <c r="J261" i="45" s="1"/>
  <c r="J262" i="45" s="1"/>
  <c r="J263" i="45" s="1"/>
  <c r="J264" i="45" s="1"/>
  <c r="J265" i="45" s="1"/>
  <c r="J239" i="45"/>
  <c r="J240" i="45" s="1"/>
  <c r="J241" i="45" s="1"/>
  <c r="J242" i="45" s="1"/>
  <c r="J243" i="45" s="1"/>
  <c r="J244" i="45" s="1"/>
  <c r="J245" i="45" s="1"/>
  <c r="J246" i="45" s="1"/>
  <c r="J247" i="45" s="1"/>
  <c r="J248" i="45" s="1"/>
  <c r="J249" i="45" s="1"/>
  <c r="J250" i="45" s="1"/>
  <c r="J251" i="45" s="1"/>
  <c r="J225" i="45"/>
  <c r="J226" i="45" s="1"/>
  <c r="J227" i="45" s="1"/>
  <c r="J228" i="45" s="1"/>
  <c r="J229" i="45" s="1"/>
  <c r="J230" i="45" s="1"/>
  <c r="J231" i="45" s="1"/>
  <c r="J232" i="45" s="1"/>
  <c r="J233" i="45" s="1"/>
  <c r="J234" i="45" s="1"/>
  <c r="J235" i="45" s="1"/>
  <c r="J236" i="45" s="1"/>
  <c r="J237" i="45" s="1"/>
  <c r="J211" i="45"/>
  <c r="J212" i="45" s="1"/>
  <c r="J213" i="45" s="1"/>
  <c r="J214" i="45" s="1"/>
  <c r="J215" i="45" s="1"/>
  <c r="J216" i="45" s="1"/>
  <c r="J217" i="45" s="1"/>
  <c r="J218" i="45" s="1"/>
  <c r="J219" i="45" s="1"/>
  <c r="J220" i="45" s="1"/>
  <c r="J221" i="45" s="1"/>
  <c r="J222" i="45" s="1"/>
  <c r="J223" i="45" s="1"/>
  <c r="J197" i="45"/>
  <c r="J198" i="45" s="1"/>
  <c r="J199" i="45" s="1"/>
  <c r="J200" i="45" s="1"/>
  <c r="J201" i="45" s="1"/>
  <c r="J202" i="45" s="1"/>
  <c r="J203" i="45" s="1"/>
  <c r="J204" i="45" s="1"/>
  <c r="J205" i="45" s="1"/>
  <c r="J206" i="45" s="1"/>
  <c r="J207" i="45" s="1"/>
  <c r="J208" i="45" s="1"/>
  <c r="J209" i="45" s="1"/>
  <c r="J183" i="45"/>
  <c r="J184" i="45" s="1"/>
  <c r="J185" i="45" s="1"/>
  <c r="J186" i="45" s="1"/>
  <c r="J187" i="45" s="1"/>
  <c r="J188" i="45" s="1"/>
  <c r="J189" i="45" s="1"/>
  <c r="J190" i="45" s="1"/>
  <c r="J191" i="45" s="1"/>
  <c r="J192" i="45" s="1"/>
  <c r="J193" i="45" s="1"/>
  <c r="J194" i="45" s="1"/>
  <c r="J195" i="45" s="1"/>
  <c r="J169" i="45"/>
  <c r="J170" i="45" s="1"/>
  <c r="J171" i="45" s="1"/>
  <c r="J172" i="45" s="1"/>
  <c r="J173" i="45" s="1"/>
  <c r="J174" i="45" s="1"/>
  <c r="J175" i="45" s="1"/>
  <c r="J176" i="45" s="1"/>
  <c r="J177" i="45" s="1"/>
  <c r="J178" i="45" s="1"/>
  <c r="J179" i="45" s="1"/>
  <c r="J180" i="45" s="1"/>
  <c r="J181" i="45" s="1"/>
  <c r="J155" i="45"/>
  <c r="J156" i="45" s="1"/>
  <c r="J157" i="45" s="1"/>
  <c r="J158" i="45" s="1"/>
  <c r="J159" i="45" s="1"/>
  <c r="J160" i="45" s="1"/>
  <c r="J161" i="45" s="1"/>
  <c r="J162" i="45" s="1"/>
  <c r="J163" i="45" s="1"/>
  <c r="J164" i="45" s="1"/>
  <c r="J165" i="45" s="1"/>
  <c r="J166" i="45" s="1"/>
  <c r="J167" i="45" s="1"/>
  <c r="J141" i="45"/>
  <c r="J142" i="45" s="1"/>
  <c r="J143" i="45" s="1"/>
  <c r="J144" i="45" s="1"/>
  <c r="J145" i="45" s="1"/>
  <c r="J146" i="45" s="1"/>
  <c r="J147" i="45" s="1"/>
  <c r="J148" i="45" s="1"/>
  <c r="J149" i="45" s="1"/>
  <c r="J150" i="45" s="1"/>
  <c r="J151" i="45" s="1"/>
  <c r="J152" i="45" s="1"/>
  <c r="J153" i="45" s="1"/>
  <c r="J127" i="45"/>
  <c r="J128" i="45" s="1"/>
  <c r="J129" i="45" s="1"/>
  <c r="J130" i="45" s="1"/>
  <c r="J131" i="45" s="1"/>
  <c r="J132" i="45" s="1"/>
  <c r="J133" i="45" s="1"/>
  <c r="J134" i="45" s="1"/>
  <c r="J135" i="45" s="1"/>
  <c r="J136" i="45" s="1"/>
  <c r="J137" i="45" s="1"/>
  <c r="J138" i="45" s="1"/>
  <c r="J139" i="45" s="1"/>
  <c r="J113" i="45"/>
  <c r="J114" i="45" s="1"/>
  <c r="J115" i="45" s="1"/>
  <c r="J116" i="45" s="1"/>
  <c r="J117" i="45" s="1"/>
  <c r="J118" i="45" s="1"/>
  <c r="J119" i="45" s="1"/>
  <c r="J120" i="45" s="1"/>
  <c r="J121" i="45" s="1"/>
  <c r="J122" i="45" s="1"/>
  <c r="J123" i="45" s="1"/>
  <c r="J124" i="45" s="1"/>
  <c r="J125" i="45" s="1"/>
  <c r="J99" i="45"/>
  <c r="J100" i="45" s="1"/>
  <c r="J101" i="45" s="1"/>
  <c r="J102" i="45" s="1"/>
  <c r="J103" i="45" s="1"/>
  <c r="J104" i="45" s="1"/>
  <c r="J105" i="45" s="1"/>
  <c r="J106" i="45" s="1"/>
  <c r="J107" i="45" s="1"/>
  <c r="J108" i="45" s="1"/>
  <c r="J109" i="45" s="1"/>
  <c r="J110" i="45" s="1"/>
  <c r="J111" i="45" s="1"/>
  <c r="J85" i="45"/>
  <c r="J86" i="45" s="1"/>
  <c r="J87" i="45" s="1"/>
  <c r="J88" i="45" s="1"/>
  <c r="J89" i="45" s="1"/>
  <c r="J90" i="45" s="1"/>
  <c r="J91" i="45" s="1"/>
  <c r="J92" i="45" s="1"/>
  <c r="J93" i="45" s="1"/>
  <c r="J94" i="45" s="1"/>
  <c r="J95" i="45" s="1"/>
  <c r="J96" i="45" s="1"/>
  <c r="J97" i="45" s="1"/>
  <c r="J71" i="45"/>
  <c r="J72" i="45" s="1"/>
  <c r="J73" i="45" s="1"/>
  <c r="J74" i="45" s="1"/>
  <c r="J75" i="45" s="1"/>
  <c r="J76" i="45" s="1"/>
  <c r="J77" i="45" s="1"/>
  <c r="J78" i="45" s="1"/>
  <c r="J79" i="45" s="1"/>
  <c r="J80" i="45" s="1"/>
  <c r="J81" i="45" s="1"/>
  <c r="J82" i="45" s="1"/>
  <c r="J83" i="45" s="1"/>
  <c r="J57" i="45"/>
  <c r="J58" i="45" s="1"/>
  <c r="J59" i="45" s="1"/>
  <c r="J60" i="45" s="1"/>
  <c r="J61" i="45" s="1"/>
  <c r="J62" i="45" s="1"/>
  <c r="J63" i="45" s="1"/>
  <c r="J64" i="45" s="1"/>
  <c r="J65" i="45" s="1"/>
  <c r="J66" i="45" s="1"/>
  <c r="J67" i="45" s="1"/>
  <c r="J68" i="45" s="1"/>
  <c r="J69" i="45" s="1"/>
  <c r="J43" i="45"/>
  <c r="J44" i="45" s="1"/>
  <c r="J45" i="45" s="1"/>
  <c r="J46" i="45" s="1"/>
  <c r="J47" i="45" s="1"/>
  <c r="J48" i="45" s="1"/>
  <c r="J49" i="45" s="1"/>
  <c r="J50" i="45" s="1"/>
  <c r="J51" i="45" s="1"/>
  <c r="J52" i="45" s="1"/>
  <c r="J53" i="45" s="1"/>
  <c r="J54" i="45" s="1"/>
  <c r="J55" i="45" s="1"/>
  <c r="J23" i="45"/>
  <c r="J24" i="45" s="1"/>
  <c r="J25" i="45" s="1"/>
  <c r="J26" i="45" s="1"/>
  <c r="J27" i="45" s="1"/>
  <c r="J28" i="45" s="1"/>
  <c r="J29" i="45" s="1"/>
  <c r="J30" i="45" s="1"/>
  <c r="J31" i="45" s="1"/>
  <c r="J32" i="45" s="1"/>
  <c r="J33" i="45" s="1"/>
  <c r="J34" i="45" s="1"/>
  <c r="J35" i="45" s="1"/>
  <c r="J36" i="45" s="1"/>
  <c r="J37" i="45" s="1"/>
  <c r="J38" i="45" s="1"/>
  <c r="J39" i="45" s="1"/>
  <c r="J40" i="45" s="1"/>
  <c r="J41" i="45" s="1"/>
  <c r="B13" i="45"/>
  <c r="B14" i="45" s="1"/>
  <c r="B15" i="45" s="1"/>
  <c r="B16" i="45" s="1"/>
  <c r="B17" i="45" s="1"/>
  <c r="B18" i="45" s="1"/>
  <c r="B19" i="45" s="1"/>
  <c r="B20" i="45" s="1"/>
  <c r="B21" i="45" s="1"/>
  <c r="B3" i="45"/>
  <c r="B4" i="45" s="1"/>
  <c r="B5" i="45" s="1"/>
  <c r="B6" i="45" s="1"/>
  <c r="B7" i="45" s="1"/>
  <c r="B8" i="45" s="1"/>
  <c r="B9" i="45" s="1"/>
  <c r="B10" i="45" s="1"/>
  <c r="B11" i="45" s="1"/>
  <c r="A3" i="45"/>
  <c r="A4" i="45" s="1"/>
  <c r="A5" i="45" s="1"/>
  <c r="A6" i="45" s="1"/>
  <c r="A7" i="45" s="1"/>
  <c r="A8" i="45" s="1"/>
  <c r="A9" i="45" s="1"/>
  <c r="A10" i="45" s="1"/>
  <c r="A11" i="45" s="1"/>
  <c r="A12" i="45" s="1"/>
  <c r="A13" i="45" s="1"/>
  <c r="A14" i="45" s="1"/>
  <c r="A15" i="45" s="1"/>
  <c r="A16" i="45" s="1"/>
  <c r="A17" i="45" s="1"/>
  <c r="A18" i="45" s="1"/>
  <c r="A19" i="45" s="1"/>
  <c r="A20" i="45" s="1"/>
  <c r="A21" i="45" s="1"/>
  <c r="A22" i="45" s="1"/>
  <c r="A23" i="45" s="1"/>
  <c r="A24" i="45" s="1"/>
  <c r="A25" i="45" s="1"/>
  <c r="A26" i="45" s="1"/>
  <c r="A27" i="45" s="1"/>
  <c r="A28" i="45" s="1"/>
  <c r="A29" i="45" s="1"/>
  <c r="A30" i="45" s="1"/>
  <c r="A31" i="45" s="1"/>
  <c r="A32" i="45" s="1"/>
  <c r="A33" i="45" s="1"/>
  <c r="A34" i="45" s="1"/>
  <c r="A35" i="45" s="1"/>
  <c r="A36" i="45" s="1"/>
  <c r="A37" i="45" s="1"/>
  <c r="A38" i="45" s="1"/>
  <c r="A39" i="45" s="1"/>
  <c r="A40" i="45" s="1"/>
  <c r="A41" i="45" s="1"/>
  <c r="A42" i="45" s="1"/>
  <c r="A43" i="45" s="1"/>
  <c r="A44" i="45" s="1"/>
  <c r="A45" i="45" s="1"/>
  <c r="A46" i="45" s="1"/>
  <c r="A47" i="45" s="1"/>
  <c r="A48" i="45" s="1"/>
  <c r="A49" i="45" s="1"/>
  <c r="A50" i="45" s="1"/>
  <c r="A51" i="45" s="1"/>
  <c r="A52" i="45" s="1"/>
  <c r="A53" i="45" s="1"/>
  <c r="A54" i="45" s="1"/>
  <c r="A55" i="45" s="1"/>
  <c r="A56" i="45" s="1"/>
  <c r="A57" i="45" s="1"/>
  <c r="A58" i="45" s="1"/>
  <c r="A59" i="45" s="1"/>
  <c r="A60" i="45" s="1"/>
  <c r="A61" i="45" s="1"/>
  <c r="A62" i="45" s="1"/>
  <c r="A63" i="45" s="1"/>
  <c r="A64" i="45" s="1"/>
  <c r="A65" i="45" s="1"/>
  <c r="A66" i="45" s="1"/>
  <c r="A67" i="45" s="1"/>
  <c r="A68" i="45" s="1"/>
  <c r="A69" i="45" s="1"/>
  <c r="A70" i="45" s="1"/>
  <c r="A71" i="45" s="1"/>
  <c r="A72" i="45" s="1"/>
  <c r="A73" i="45" s="1"/>
  <c r="A74" i="45" s="1"/>
  <c r="A75" i="45" s="1"/>
  <c r="A76" i="45" s="1"/>
  <c r="A77" i="45" s="1"/>
  <c r="A78" i="45" s="1"/>
  <c r="A79" i="45" s="1"/>
  <c r="A80" i="45" s="1"/>
  <c r="A81" i="45" s="1"/>
  <c r="A82" i="45" s="1"/>
  <c r="A83" i="45" s="1"/>
  <c r="A84" i="45" s="1"/>
  <c r="A85" i="45" s="1"/>
  <c r="A86" i="45" s="1"/>
  <c r="A87" i="45" s="1"/>
  <c r="A88" i="45" s="1"/>
  <c r="A89" i="45" s="1"/>
  <c r="A90" i="45" s="1"/>
  <c r="A91" i="45" s="1"/>
  <c r="A92" i="45" s="1"/>
  <c r="A93" i="45" s="1"/>
  <c r="A94" i="45" s="1"/>
  <c r="A95" i="45" s="1"/>
  <c r="A96" i="45" s="1"/>
  <c r="A97" i="45" s="1"/>
  <c r="A98" i="45" s="1"/>
  <c r="A99" i="45" s="1"/>
  <c r="A100" i="45" s="1"/>
  <c r="A101" i="45" s="1"/>
  <c r="A102" i="45" s="1"/>
  <c r="A103" i="45" s="1"/>
  <c r="A104" i="45" s="1"/>
  <c r="A105" i="45" s="1"/>
  <c r="A106" i="45" s="1"/>
  <c r="A107" i="45" s="1"/>
  <c r="A108" i="45" s="1"/>
  <c r="A109" i="45" s="1"/>
  <c r="A110" i="45" s="1"/>
  <c r="A111" i="45" s="1"/>
  <c r="A112" i="45" s="1"/>
  <c r="A113" i="45" s="1"/>
  <c r="A114" i="45" s="1"/>
  <c r="A115" i="45" s="1"/>
  <c r="A116" i="45" s="1"/>
  <c r="A117" i="45" s="1"/>
  <c r="A118" i="45" s="1"/>
  <c r="A119" i="45" s="1"/>
  <c r="A120" i="45" s="1"/>
  <c r="A121" i="45" s="1"/>
  <c r="A122" i="45" s="1"/>
  <c r="A123" i="45" s="1"/>
  <c r="A124" i="45" s="1"/>
  <c r="A125" i="45" s="1"/>
  <c r="A126" i="45" s="1"/>
  <c r="A127" i="45" s="1"/>
  <c r="A128" i="45" s="1"/>
  <c r="A129" i="45" s="1"/>
  <c r="A130" i="45" s="1"/>
  <c r="A131" i="45" s="1"/>
  <c r="A132" i="45" s="1"/>
  <c r="A133" i="45" s="1"/>
  <c r="A134" i="45" s="1"/>
  <c r="A135" i="45" s="1"/>
  <c r="A136" i="45" s="1"/>
  <c r="A137" i="45" s="1"/>
  <c r="A138" i="45" s="1"/>
  <c r="A139" i="45" s="1"/>
  <c r="A140" i="45" s="1"/>
  <c r="A141" i="45" s="1"/>
  <c r="A142" i="45" s="1"/>
  <c r="A143" i="45" s="1"/>
  <c r="A144" i="45" s="1"/>
  <c r="A145" i="45" s="1"/>
  <c r="A146" i="45" s="1"/>
  <c r="A147" i="45" s="1"/>
  <c r="A148" i="45" s="1"/>
  <c r="A149" i="45" s="1"/>
  <c r="A150" i="45" s="1"/>
  <c r="A151" i="45" s="1"/>
  <c r="A152" i="45" s="1"/>
  <c r="A153" i="45" s="1"/>
  <c r="A154" i="45" s="1"/>
  <c r="A155" i="45" s="1"/>
  <c r="A156" i="45" s="1"/>
  <c r="A157" i="45" s="1"/>
  <c r="A158" i="45" s="1"/>
  <c r="A159" i="45" s="1"/>
  <c r="A160" i="45" s="1"/>
  <c r="A161" i="45" s="1"/>
  <c r="A162" i="45" s="1"/>
  <c r="A163" i="45" s="1"/>
  <c r="A164" i="45" s="1"/>
  <c r="A165" i="45" s="1"/>
  <c r="A166" i="45" s="1"/>
  <c r="A167" i="45" s="1"/>
  <c r="A168" i="45" s="1"/>
  <c r="A169" i="45" s="1"/>
  <c r="A170" i="45" s="1"/>
  <c r="A171" i="45" s="1"/>
  <c r="A172" i="45" s="1"/>
  <c r="A173" i="45" s="1"/>
  <c r="A174" i="45" s="1"/>
  <c r="A175" i="45" s="1"/>
  <c r="A176" i="45" s="1"/>
  <c r="A177" i="45" s="1"/>
  <c r="A178" i="45" s="1"/>
  <c r="A179" i="45" s="1"/>
  <c r="A180" i="45" s="1"/>
  <c r="A181" i="45" s="1"/>
  <c r="A182" i="45" s="1"/>
  <c r="A183" i="45" s="1"/>
  <c r="A184" i="45" s="1"/>
  <c r="A185" i="45" s="1"/>
  <c r="A186" i="45" s="1"/>
  <c r="A187" i="45" s="1"/>
  <c r="A188" i="45" s="1"/>
  <c r="A189" i="45" s="1"/>
  <c r="A190" i="45" s="1"/>
  <c r="A191" i="45" s="1"/>
  <c r="A192" i="45" s="1"/>
  <c r="A193" i="45" s="1"/>
  <c r="A194" i="45" s="1"/>
  <c r="A195" i="45" s="1"/>
  <c r="A196" i="45" s="1"/>
  <c r="A197" i="45" s="1"/>
  <c r="A198" i="45" s="1"/>
  <c r="A199" i="45" s="1"/>
  <c r="A200" i="45" s="1"/>
  <c r="A201" i="45" s="1"/>
  <c r="A202" i="45" s="1"/>
  <c r="A203" i="45" s="1"/>
  <c r="A204" i="45" s="1"/>
  <c r="A205" i="45" s="1"/>
  <c r="A206" i="45" s="1"/>
  <c r="A207" i="45" s="1"/>
  <c r="A208" i="45" s="1"/>
  <c r="A209" i="45" s="1"/>
  <c r="A210" i="45" s="1"/>
  <c r="A211" i="45" s="1"/>
  <c r="A212" i="45" s="1"/>
  <c r="A213" i="45" s="1"/>
  <c r="A214" i="45" s="1"/>
  <c r="A215" i="45" s="1"/>
  <c r="A216" i="45" s="1"/>
  <c r="A217" i="45" s="1"/>
  <c r="A218" i="45" s="1"/>
  <c r="A219" i="45" s="1"/>
  <c r="A220" i="45" s="1"/>
  <c r="A221" i="45" s="1"/>
  <c r="A222" i="45" s="1"/>
  <c r="A223" i="45" s="1"/>
  <c r="A224" i="45" s="1"/>
  <c r="A225" i="45" s="1"/>
  <c r="A226" i="45" s="1"/>
  <c r="A227" i="45" s="1"/>
  <c r="A228" i="45" s="1"/>
  <c r="A229" i="45" s="1"/>
  <c r="A230" i="45" s="1"/>
  <c r="A231" i="45" s="1"/>
  <c r="A232" i="45" s="1"/>
  <c r="A233" i="45" s="1"/>
  <c r="A234" i="45" s="1"/>
  <c r="A235" i="45" s="1"/>
  <c r="A236" i="45" s="1"/>
  <c r="A237" i="45" s="1"/>
  <c r="A238" i="45" s="1"/>
  <c r="A239" i="45" s="1"/>
  <c r="A240" i="45" s="1"/>
  <c r="A241" i="45" s="1"/>
  <c r="A242" i="45" s="1"/>
  <c r="A243" i="45" s="1"/>
  <c r="A244" i="45" s="1"/>
  <c r="A245" i="45" s="1"/>
  <c r="A246" i="45" s="1"/>
  <c r="A247" i="45" s="1"/>
  <c r="A248" i="45" s="1"/>
  <c r="A249" i="45" s="1"/>
  <c r="A250" i="45" s="1"/>
  <c r="A251" i="45" s="1"/>
  <c r="A252" i="45" s="1"/>
  <c r="A253" i="45" s="1"/>
  <c r="A254" i="45" s="1"/>
  <c r="A255" i="45" s="1"/>
  <c r="A256" i="45" s="1"/>
  <c r="A257" i="45" s="1"/>
  <c r="A258" i="45" s="1"/>
  <c r="A259" i="45" s="1"/>
  <c r="A260" i="45" s="1"/>
  <c r="A261" i="45" s="1"/>
  <c r="A262" i="45" s="1"/>
  <c r="A263" i="45" s="1"/>
  <c r="A264" i="45" s="1"/>
  <c r="A265" i="45" s="1"/>
  <c r="A266" i="45" s="1"/>
  <c r="A267" i="45" s="1"/>
  <c r="A268" i="45" s="1"/>
  <c r="A269" i="45" s="1"/>
  <c r="A270" i="45" s="1"/>
  <c r="A271" i="45" s="1"/>
  <c r="A272" i="45" s="1"/>
  <c r="A273" i="45" s="1"/>
  <c r="A274" i="45" s="1"/>
  <c r="A275" i="45" s="1"/>
  <c r="A276" i="45" s="1"/>
  <c r="A277" i="45" s="1"/>
  <c r="A278" i="45" s="1"/>
  <c r="A279" i="45" s="1"/>
  <c r="A280" i="45" s="1"/>
  <c r="A281" i="45" s="1"/>
  <c r="A282" i="45" s="1"/>
  <c r="A283" i="45" s="1"/>
  <c r="A284" i="45" s="1"/>
  <c r="A285" i="45" s="1"/>
  <c r="A286" i="45" s="1"/>
  <c r="A287" i="45" s="1"/>
  <c r="A288" i="45" s="1"/>
  <c r="A289" i="45" s="1"/>
  <c r="A290" i="45" s="1"/>
  <c r="A291" i="45" s="1"/>
  <c r="A292" i="45" s="1"/>
  <c r="A293" i="45" s="1"/>
  <c r="A294" i="45" s="1"/>
  <c r="A295" i="45" s="1"/>
  <c r="A296" i="45" s="1"/>
  <c r="A297" i="45" s="1"/>
  <c r="A298" i="45" s="1"/>
  <c r="A299" i="45" s="1"/>
  <c r="A300" i="45" s="1"/>
  <c r="A301" i="45" s="1"/>
  <c r="A302" i="45" s="1"/>
  <c r="A303" i="45" s="1"/>
  <c r="A304" i="45" s="1"/>
  <c r="A305" i="45" s="1"/>
  <c r="A306" i="45" s="1"/>
  <c r="A307" i="45" s="1"/>
  <c r="A308" i="45" s="1"/>
  <c r="A309" i="45" s="1"/>
  <c r="A310" i="45" s="1"/>
  <c r="A311" i="45" s="1"/>
  <c r="A312" i="45" s="1"/>
  <c r="A313" i="45" s="1"/>
  <c r="A314" i="45" s="1"/>
  <c r="A315" i="45" s="1"/>
  <c r="A316" i="45" s="1"/>
  <c r="A317" i="45" s="1"/>
  <c r="A318" i="45" s="1"/>
  <c r="A319" i="45" s="1"/>
  <c r="A320" i="45" s="1"/>
  <c r="A321" i="45" s="1"/>
  <c r="H190" i="44" l="1"/>
  <c r="A24" i="44"/>
  <c r="A25" i="44" s="1"/>
  <c r="A26" i="44" s="1"/>
  <c r="A27" i="44" s="1"/>
  <c r="A28" i="44" s="1"/>
  <c r="A29" i="44" s="1"/>
  <c r="A30" i="44" s="1"/>
  <c r="A31" i="44" s="1"/>
  <c r="A32" i="44" s="1"/>
  <c r="A33" i="44" s="1"/>
  <c r="A34" i="44" s="1"/>
  <c r="A35" i="44" s="1"/>
  <c r="A36" i="44" s="1"/>
  <c r="A37" i="44" s="1"/>
  <c r="A38" i="44" s="1"/>
  <c r="A39" i="44" s="1"/>
  <c r="A40" i="44" s="1"/>
  <c r="A41" i="44" s="1"/>
  <c r="A42" i="44" s="1"/>
  <c r="A43" i="44" s="1"/>
  <c r="A44" i="44" s="1"/>
  <c r="A45" i="44" s="1"/>
  <c r="A46" i="44" s="1"/>
  <c r="A47" i="44" s="1"/>
  <c r="A48" i="44" s="1"/>
  <c r="A49" i="44" s="1"/>
  <c r="A50" i="44" s="1"/>
  <c r="A51" i="44" s="1"/>
  <c r="A52" i="44" s="1"/>
  <c r="A53" i="44" s="1"/>
  <c r="A54" i="44" s="1"/>
  <c r="A55" i="44" s="1"/>
  <c r="A56" i="44" s="1"/>
  <c r="A57" i="44" s="1"/>
  <c r="A58" i="44" s="1"/>
  <c r="A59" i="44" s="1"/>
  <c r="A60" i="44" s="1"/>
  <c r="A61" i="44" s="1"/>
  <c r="A62" i="44" s="1"/>
  <c r="A63" i="44" s="1"/>
  <c r="A64" i="44" s="1"/>
  <c r="A65" i="44" s="1"/>
  <c r="A66" i="44" s="1"/>
  <c r="A67" i="44" s="1"/>
  <c r="A68" i="44" s="1"/>
  <c r="A69" i="44" s="1"/>
  <c r="A70" i="44" s="1"/>
  <c r="A71" i="44" s="1"/>
  <c r="A72" i="44" s="1"/>
  <c r="A73" i="44" s="1"/>
  <c r="A74" i="44" s="1"/>
  <c r="A75" i="44" s="1"/>
  <c r="A76" i="44" s="1"/>
  <c r="A77" i="44" s="1"/>
  <c r="A78" i="44" s="1"/>
  <c r="A79" i="44" s="1"/>
  <c r="A80" i="44" s="1"/>
  <c r="A81" i="44" s="1"/>
  <c r="A82" i="44" s="1"/>
  <c r="A83" i="44" s="1"/>
  <c r="A84" i="44" s="1"/>
  <c r="A85" i="44" s="1"/>
  <c r="A86" i="44" s="1"/>
  <c r="A87" i="44" s="1"/>
  <c r="A88" i="44" s="1"/>
  <c r="A89" i="44" s="1"/>
  <c r="A90" i="44" s="1"/>
  <c r="A91" i="44" s="1"/>
  <c r="A92" i="44" s="1"/>
  <c r="A93" i="44" s="1"/>
  <c r="A94" i="44" s="1"/>
  <c r="A95" i="44" s="1"/>
  <c r="A96" i="44" s="1"/>
  <c r="A97" i="44" s="1"/>
  <c r="A98" i="44" s="1"/>
  <c r="A99" i="44" s="1"/>
  <c r="A100" i="44" s="1"/>
  <c r="A101" i="44" s="1"/>
  <c r="A102" i="44" s="1"/>
  <c r="A103" i="44" s="1"/>
  <c r="A104" i="44" s="1"/>
  <c r="A105" i="44" s="1"/>
  <c r="A106" i="44" s="1"/>
  <c r="A107" i="44" s="1"/>
  <c r="A108" i="44" s="1"/>
  <c r="A109" i="44" s="1"/>
  <c r="A110" i="44" s="1"/>
  <c r="A111" i="44" s="1"/>
  <c r="A112" i="44" s="1"/>
  <c r="A113" i="44" s="1"/>
  <c r="A114" i="44" s="1"/>
  <c r="A115" i="44" s="1"/>
  <c r="A116" i="44" s="1"/>
  <c r="A117" i="44" s="1"/>
  <c r="A118" i="44" s="1"/>
  <c r="A119" i="44" s="1"/>
  <c r="A120" i="44" s="1"/>
  <c r="A121" i="44" s="1"/>
  <c r="A122" i="44" s="1"/>
  <c r="A123" i="44" s="1"/>
  <c r="A124" i="44" s="1"/>
  <c r="A125" i="44" s="1"/>
  <c r="A126" i="44" s="1"/>
  <c r="A127" i="44" s="1"/>
  <c r="A128" i="44" s="1"/>
  <c r="A129" i="44" s="1"/>
  <c r="A130" i="44" s="1"/>
  <c r="A131" i="44" s="1"/>
  <c r="A132" i="44" s="1"/>
  <c r="A133" i="44" s="1"/>
  <c r="A134" i="44" s="1"/>
  <c r="A135" i="44" s="1"/>
  <c r="A136" i="44" s="1"/>
  <c r="A137" i="44" s="1"/>
  <c r="A138" i="44" s="1"/>
  <c r="A139" i="44" s="1"/>
  <c r="A140" i="44" s="1"/>
  <c r="A141" i="44" s="1"/>
  <c r="A142" i="44" s="1"/>
  <c r="A143" i="44" s="1"/>
  <c r="A144" i="44" s="1"/>
  <c r="A145" i="44" s="1"/>
  <c r="A146" i="44" s="1"/>
  <c r="A147" i="44" s="1"/>
  <c r="A148" i="44" s="1"/>
  <c r="A149" i="44" s="1"/>
  <c r="A150" i="44" s="1"/>
  <c r="A151" i="44" s="1"/>
  <c r="A152" i="44" s="1"/>
  <c r="A153" i="44" s="1"/>
  <c r="A154" i="44" s="1"/>
  <c r="A155" i="44" s="1"/>
  <c r="A156" i="44" s="1"/>
  <c r="A157" i="44" s="1"/>
  <c r="A158" i="44" s="1"/>
  <c r="A159" i="44" s="1"/>
  <c r="A160" i="44" s="1"/>
  <c r="A161" i="44" s="1"/>
  <c r="A162" i="44" s="1"/>
  <c r="A163" i="44" s="1"/>
  <c r="A164" i="44" s="1"/>
  <c r="A165" i="44" s="1"/>
  <c r="A166" i="44" s="1"/>
  <c r="A167" i="44" s="1"/>
  <c r="A168" i="44" s="1"/>
  <c r="A169" i="44" s="1"/>
  <c r="A170" i="44" s="1"/>
  <c r="A171" i="44" s="1"/>
  <c r="A172" i="44" s="1"/>
  <c r="A4" i="44"/>
  <c r="A5" i="44" s="1"/>
  <c r="A6" i="44" s="1"/>
  <c r="A7" i="44" s="1"/>
  <c r="A8" i="44" s="1"/>
  <c r="A9" i="44" s="1"/>
  <c r="A10" i="44" s="1"/>
  <c r="A11" i="44" s="1"/>
  <c r="A12" i="44" s="1"/>
  <c r="A13" i="44" s="1"/>
  <c r="A14" i="44" s="1"/>
  <c r="A15" i="44" s="1"/>
  <c r="A16" i="44" s="1"/>
  <c r="A17" i="44" s="1"/>
  <c r="A18" i="44" s="1"/>
  <c r="A19" i="44" s="1"/>
  <c r="A20" i="44" s="1"/>
  <c r="A21" i="44" s="1"/>
  <c r="A22" i="44" s="1"/>
  <c r="B10" i="41" l="1"/>
  <c r="B11" i="41" s="1"/>
  <c r="B12" i="41" s="1"/>
  <c r="B13" i="41" s="1"/>
  <c r="B14" i="41" s="1"/>
  <c r="B15" i="41" s="1"/>
  <c r="B16" i="41" s="1"/>
  <c r="B17" i="41" s="1"/>
  <c r="B18" i="41" s="1"/>
  <c r="B20" i="41" s="1"/>
  <c r="B21" i="41" s="1"/>
  <c r="B22" i="41" s="1"/>
  <c r="B23" i="41" s="1"/>
  <c r="B24" i="41" s="1"/>
  <c r="B25" i="41" s="1"/>
  <c r="B26" i="41" s="1"/>
  <c r="B27" i="41" s="1"/>
  <c r="B28" i="41" s="1"/>
  <c r="A10" i="41"/>
  <c r="A11" i="41" s="1"/>
  <c r="A12" i="41" s="1"/>
  <c r="A13" i="41" s="1"/>
  <c r="A14" i="41" s="1"/>
  <c r="A15" i="41" s="1"/>
  <c r="A16" i="41" s="1"/>
  <c r="A17" i="41" s="1"/>
  <c r="A18" i="41" s="1"/>
  <c r="A19" i="41" s="1"/>
  <c r="A20" i="41" s="1"/>
  <c r="A21" i="41" s="1"/>
  <c r="A22" i="41" s="1"/>
  <c r="A23" i="41" s="1"/>
  <c r="A24" i="41" s="1"/>
  <c r="A25" i="41" s="1"/>
  <c r="A26" i="41" s="1"/>
  <c r="A27" i="41" s="1"/>
  <c r="A28" i="41" s="1"/>
  <c r="A29" i="41" s="1"/>
  <c r="A30" i="41" s="1"/>
  <c r="A31" i="41" l="1"/>
  <c r="A32" i="41" s="1"/>
  <c r="A33" i="41" s="1"/>
  <c r="A34" i="41" s="1"/>
  <c r="A35" i="41" s="1"/>
  <c r="A36" i="41" s="1"/>
  <c r="A37" i="41" s="1"/>
  <c r="A38" i="41" s="1"/>
  <c r="A39" i="41" s="1"/>
  <c r="A40" i="41" s="1"/>
  <c r="A41" i="41" s="1"/>
  <c r="A42" i="41" s="1"/>
  <c r="A43" i="41" s="1"/>
  <c r="A44" i="41" s="1"/>
  <c r="A45" i="41" s="1"/>
  <c r="A46" i="41" s="1"/>
  <c r="A47" i="41" s="1"/>
  <c r="A48" i="41" s="1"/>
  <c r="A49" i="41" s="1"/>
  <c r="A50" i="41" s="1"/>
  <c r="A51" i="41" s="1"/>
  <c r="A52" i="41" s="1"/>
  <c r="A53" i="41" s="1"/>
  <c r="A54" i="41" s="1"/>
  <c r="A55" i="41" s="1"/>
  <c r="A56" i="41" s="1"/>
  <c r="A57" i="41" s="1"/>
  <c r="A58" i="41" s="1"/>
  <c r="A59" i="41" s="1"/>
  <c r="A60" i="41" s="1"/>
  <c r="A61" i="41" s="1"/>
  <c r="A62" i="41" s="1"/>
  <c r="A63" i="41" s="1"/>
  <c r="A64" i="41" s="1"/>
  <c r="A65" i="41" s="1"/>
  <c r="A66" i="41" s="1"/>
  <c r="A67" i="41" s="1"/>
  <c r="A68" i="41" s="1"/>
  <c r="A69" i="41" s="1"/>
  <c r="A70" i="41" s="1"/>
  <c r="A71" i="41" s="1"/>
  <c r="A72" i="41" s="1"/>
  <c r="A73" i="41" s="1"/>
  <c r="A74" i="41" s="1"/>
  <c r="A75" i="41" s="1"/>
  <c r="A76" i="41" s="1"/>
  <c r="A77" i="41" s="1"/>
  <c r="A78" i="41" s="1"/>
  <c r="A79" i="41" s="1"/>
  <c r="A80" i="41" s="1"/>
  <c r="A81" i="41" s="1"/>
  <c r="A82" i="41" s="1"/>
  <c r="A83" i="41" s="1"/>
  <c r="A84" i="41" s="1"/>
  <c r="A85" i="41" s="1"/>
  <c r="A86" i="41" s="1"/>
  <c r="A87" i="41" s="1"/>
  <c r="A88" i="41" s="1"/>
  <c r="A89" i="41" s="1"/>
  <c r="A90" i="41" s="1"/>
  <c r="A91" i="41" s="1"/>
  <c r="A92" i="41" s="1"/>
  <c r="A93" i="41" s="1"/>
  <c r="A94" i="41" s="1"/>
  <c r="A95" i="41" s="1"/>
  <c r="A96" i="41" s="1"/>
  <c r="A97" i="41" s="1"/>
  <c r="A98" i="41" s="1"/>
  <c r="A99" i="41" s="1"/>
  <c r="A100" i="41" s="1"/>
  <c r="A101" i="41" s="1"/>
  <c r="A102" i="41" s="1"/>
  <c r="A103" i="41" s="1"/>
  <c r="A104" i="41" s="1"/>
  <c r="A105" i="41" s="1"/>
  <c r="A106" i="41" s="1"/>
  <c r="A107" i="41" s="1"/>
  <c r="A108" i="41" s="1"/>
  <c r="A109" i="41" s="1"/>
  <c r="A110" i="41" s="1"/>
  <c r="A111" i="41" s="1"/>
  <c r="A112" i="41" s="1"/>
  <c r="A113" i="41" s="1"/>
  <c r="A114" i="41" s="1"/>
  <c r="A115" i="41" s="1"/>
  <c r="A116" i="41" s="1"/>
  <c r="A117" i="41" s="1"/>
  <c r="A118" i="41" s="1"/>
  <c r="A119" i="41" s="1"/>
  <c r="A120" i="41" s="1"/>
  <c r="A121" i="41" s="1"/>
  <c r="A122" i="41" s="1"/>
  <c r="A123" i="41" s="1"/>
  <c r="A124" i="41" s="1"/>
  <c r="A125" i="41" s="1"/>
  <c r="A126" i="41" s="1"/>
  <c r="A127" i="41" s="1"/>
  <c r="A128" i="41" s="1"/>
  <c r="A129" i="41" s="1"/>
  <c r="A130" i="41" s="1"/>
  <c r="A131" i="41" s="1"/>
  <c r="A132" i="41" s="1"/>
  <c r="A133" i="41" s="1"/>
  <c r="A134" i="41" s="1"/>
  <c r="A135" i="41" s="1"/>
  <c r="A136" i="41" s="1"/>
  <c r="A137" i="41" s="1"/>
  <c r="A138" i="41" s="1"/>
  <c r="A139" i="41" s="1"/>
  <c r="A140" i="41" s="1"/>
  <c r="A141" i="41" s="1"/>
  <c r="A142" i="41" s="1"/>
  <c r="A143" i="41" s="1"/>
  <c r="A144" i="41" s="1"/>
  <c r="A145" i="41" s="1"/>
  <c r="A146" i="41" s="1"/>
  <c r="A147" i="41" s="1"/>
  <c r="A148" i="41" s="1"/>
  <c r="A149" i="41" s="1"/>
  <c r="A150" i="41" s="1"/>
  <c r="A151" i="41" s="1"/>
  <c r="A152" i="41" s="1"/>
  <c r="A153" i="41" s="1"/>
  <c r="A154" i="41" s="1"/>
  <c r="A155" i="41" s="1"/>
  <c r="A156" i="41" s="1"/>
  <c r="A157" i="41" s="1"/>
  <c r="A158" i="41" s="1"/>
  <c r="A159" i="41" s="1"/>
  <c r="A160" i="41" s="1"/>
  <c r="A161" i="41" s="1"/>
  <c r="A162" i="41" s="1"/>
  <c r="A163" i="41" s="1"/>
  <c r="A164" i="41" s="1"/>
  <c r="A165" i="41" s="1"/>
  <c r="A166" i="41" s="1"/>
  <c r="A167" i="41" s="1"/>
  <c r="A168" i="41" s="1"/>
  <c r="A169" i="41" s="1"/>
  <c r="A170" i="41" s="1"/>
  <c r="A171" i="41" s="1"/>
  <c r="A172" i="41" s="1"/>
  <c r="A173" i="41" s="1"/>
  <c r="A174" i="41" s="1"/>
  <c r="A175" i="41" s="1"/>
  <c r="A176" i="41" s="1"/>
  <c r="A177" i="41" s="1"/>
  <c r="A178" i="41" s="1"/>
  <c r="A179" i="41" s="1"/>
  <c r="A180" i="41" s="1"/>
  <c r="A181" i="41" s="1"/>
  <c r="A182" i="41" s="1"/>
  <c r="A183" i="41" s="1"/>
  <c r="A184" i="41" s="1"/>
  <c r="A185" i="41" s="1"/>
  <c r="A186" i="41" s="1"/>
  <c r="A187" i="41" s="1"/>
  <c r="A188" i="41" s="1"/>
  <c r="A189" i="41" s="1"/>
  <c r="A190" i="41" s="1"/>
  <c r="A191" i="41" s="1"/>
  <c r="A192" i="41" s="1"/>
  <c r="A193" i="41" s="1"/>
  <c r="A194" i="41" s="1"/>
  <c r="A195" i="41" s="1"/>
  <c r="A196" i="41" s="1"/>
  <c r="A197" i="41" s="1"/>
  <c r="A198" i="41" s="1"/>
  <c r="A199" i="41" s="1"/>
  <c r="A200" i="41" s="1"/>
  <c r="A201" i="41" s="1"/>
  <c r="A202" i="41" s="1"/>
  <c r="A203" i="41" s="1"/>
  <c r="A204" i="41" s="1"/>
  <c r="A205" i="41" s="1"/>
  <c r="A206" i="41" s="1"/>
  <c r="A207" i="41" s="1"/>
  <c r="A208" i="41" s="1"/>
  <c r="A209" i="41" s="1"/>
  <c r="A210" i="41" s="1"/>
  <c r="A211" i="41" s="1"/>
  <c r="A212" i="41" s="1"/>
  <c r="A213" i="41" s="1"/>
  <c r="A214" i="41" s="1"/>
  <c r="A215" i="41" s="1"/>
  <c r="A216" i="41" s="1"/>
  <c r="A217" i="41" s="1"/>
  <c r="A218" i="41" s="1"/>
  <c r="A219" i="41" s="1"/>
  <c r="A220" i="41" s="1"/>
  <c r="A221" i="41" s="1"/>
  <c r="A222" i="41" s="1"/>
  <c r="A223" i="41" s="1"/>
  <c r="A224" i="41" s="1"/>
  <c r="A225" i="41" s="1"/>
  <c r="A226" i="41" s="1"/>
  <c r="A227" i="41" s="1"/>
  <c r="A228" i="41" s="1"/>
  <c r="A229" i="41" s="1"/>
  <c r="A230" i="41" s="1"/>
  <c r="A231" i="41" s="1"/>
  <c r="A232" i="41" s="1"/>
  <c r="A233" i="41" s="1"/>
  <c r="A234" i="41" s="1"/>
  <c r="A235" i="41" s="1"/>
  <c r="A236" i="41" s="1"/>
  <c r="A237" i="41" s="1"/>
  <c r="A238" i="41" s="1"/>
  <c r="A239" i="41" s="1"/>
  <c r="A240" i="41" s="1"/>
  <c r="A241" i="41" s="1"/>
  <c r="A242" i="41" s="1"/>
  <c r="A243" i="41" s="1"/>
  <c r="A244" i="41" s="1"/>
  <c r="A245" i="41" s="1"/>
  <c r="A246" i="41" s="1"/>
  <c r="A247" i="41" s="1"/>
  <c r="A248" i="41" s="1"/>
  <c r="A249" i="41" s="1"/>
  <c r="A250" i="41" s="1"/>
  <c r="A251" i="41" s="1"/>
  <c r="A252" i="41" s="1"/>
  <c r="A253" i="41" s="1"/>
  <c r="A254" i="41" s="1"/>
  <c r="A255" i="41" s="1"/>
  <c r="A256" i="41" s="1"/>
  <c r="A257" i="41" s="1"/>
  <c r="A258" i="41" s="1"/>
  <c r="A259" i="41" s="1"/>
  <c r="A260" i="41" s="1"/>
  <c r="A261" i="41" s="1"/>
  <c r="A262" i="41" s="1"/>
  <c r="A263" i="41" s="1"/>
  <c r="A264" i="41" s="1"/>
  <c r="A265" i="41" s="1"/>
  <c r="A266" i="41" s="1"/>
  <c r="A267" i="41" s="1"/>
  <c r="A268" i="41" s="1"/>
  <c r="A269" i="41" s="1"/>
  <c r="A270" i="41" s="1"/>
  <c r="A271" i="41" s="1"/>
  <c r="A272" i="41" s="1"/>
  <c r="A273" i="41" s="1"/>
  <c r="A274" i="41" s="1"/>
  <c r="A275" i="41" s="1"/>
  <c r="A276" i="41" s="1"/>
  <c r="A277" i="41" s="1"/>
  <c r="A278" i="41" s="1"/>
  <c r="A279" i="41" s="1"/>
  <c r="A280" i="41" s="1"/>
  <c r="A281" i="41" s="1"/>
  <c r="A282" i="41" s="1"/>
  <c r="A283" i="41" s="1"/>
  <c r="A284" i="41" s="1"/>
  <c r="A285" i="41" s="1"/>
  <c r="A286" i="41" s="1"/>
  <c r="A287" i="41" s="1"/>
  <c r="A288" i="41" s="1"/>
  <c r="A289" i="41" s="1"/>
  <c r="A290" i="41" s="1"/>
  <c r="A291" i="41" s="1"/>
  <c r="A292" i="41" s="1"/>
  <c r="A293" i="41" s="1"/>
  <c r="A294" i="41" s="1"/>
  <c r="A295" i="41" s="1"/>
  <c r="A296" i="41" s="1"/>
  <c r="A297" i="41" s="1"/>
  <c r="A298" i="41" s="1"/>
  <c r="A299" i="41" s="1"/>
  <c r="A300" i="41" s="1"/>
  <c r="A301" i="41" s="1"/>
  <c r="A302" i="41" s="1"/>
  <c r="A303" i="41" s="1"/>
  <c r="A304" i="41" s="1"/>
  <c r="A305" i="41" s="1"/>
  <c r="A306" i="41" s="1"/>
  <c r="A307" i="41" s="1"/>
  <c r="A308" i="41" s="1"/>
  <c r="A309" i="41" s="1"/>
  <c r="A310" i="41" s="1"/>
  <c r="A311" i="41" s="1"/>
  <c r="A312" i="41" s="1"/>
  <c r="A313" i="41" s="1"/>
  <c r="A314" i="41" s="1"/>
  <c r="A315" i="41" s="1"/>
  <c r="A316" i="41" s="1"/>
  <c r="A317" i="41" s="1"/>
  <c r="A318" i="41" s="1"/>
  <c r="A319" i="41" s="1"/>
  <c r="A320" i="41" s="1"/>
  <c r="A321" i="41" s="1"/>
  <c r="A322" i="41" s="1"/>
  <c r="A323" i="41" s="1"/>
  <c r="A324" i="41" s="1"/>
  <c r="A325" i="41" s="1"/>
  <c r="A326" i="41" s="1"/>
  <c r="A327" i="41" s="1"/>
  <c r="A328" i="41" s="1"/>
  <c r="V116" i="1" l="1"/>
  <c r="V115" i="1"/>
  <c r="V114" i="1"/>
  <c r="V113" i="1"/>
  <c r="V112" i="1"/>
  <c r="V111" i="1"/>
  <c r="S116" i="1"/>
  <c r="T116" i="1" s="1"/>
  <c r="S115" i="1"/>
  <c r="T115" i="1" s="1"/>
  <c r="S114" i="1"/>
  <c r="T114" i="1" s="1"/>
  <c r="S113" i="1"/>
  <c r="T113" i="1" s="1"/>
  <c r="S112" i="1"/>
  <c r="T112" i="1" s="1"/>
  <c r="S111" i="1"/>
  <c r="T111" i="1" s="1"/>
</calcChain>
</file>

<file path=xl/comments1.xml><?xml version="1.0" encoding="utf-8"?>
<comments xmlns="http://schemas.openxmlformats.org/spreadsheetml/2006/main">
  <authors>
    <author>鄭秀真</author>
  </authors>
  <commentList>
    <comment ref="C916" authorId="0" shapeId="0">
      <text>
        <r>
          <rPr>
            <b/>
            <sz val="11"/>
            <color indexed="81"/>
            <rFont val="ＭＳ Ｐゴシック"/>
            <family val="2"/>
          </rPr>
          <t>鄭秀真:</t>
        </r>
        <r>
          <rPr>
            <sz val="11"/>
            <color indexed="81"/>
            <rFont val="ＭＳ Ｐゴシック"/>
            <family val="2"/>
          </rPr>
          <t xml:space="preserve">
20220904
drop table ml_evaluation_bk6;
create table ml_evaluation_bk6 as select * from ml_evaluation;
drop table ml_bork_evaluation_bk1;
create table ml_bork_evaluation_bk1 as select * from ml_bork_evaluation;
drop table ml_range_evaluation_bk1;
create table ml_range_evaluation_bk1 as select * from ml_range_evaluation;
delete from ml_evaluation where resultno::int between 266993 and 268138;
delete from ml_bork_evaluation where resultno::int between 266993 and 268138;
delete from ml_range_evaluation where resultno::int between 266993 and 268138;
delete from ml_evaluation where resultno::int between 91818 and 92963;
delete from ml_bork_evaluation where resultno::int between 91818 and 92963;
delete from ml_range_evaluation where resultno::int between 91818 and 92963;
</t>
        </r>
      </text>
    </comment>
    <comment ref="U1248" authorId="0" shapeId="0">
      <text>
        <r>
          <rPr>
            <b/>
            <sz val="11"/>
            <color indexed="81"/>
            <rFont val="ＭＳ Ｐゴシック"/>
            <family val="2"/>
          </rPr>
          <t>鄭秀真:</t>
        </r>
        <r>
          <rPr>
            <sz val="11"/>
            <color indexed="81"/>
            <rFont val="ＭＳ Ｐゴシック"/>
            <family val="2"/>
          </rPr>
          <t xml:space="preserve">
select
  --bettype, 
  --kumiban, 
  evalids[8] trainterm,
  sum(betcnt) betcnt,
  sum((hitamt-betamt)) incamt, 
  (sum(hitcnt)::float / sum(betcnt)::float)::numeric(5,2) hitrate,
  (sum(hitamt)::float / sum(betamt)::float)::numeric(5,2) incomerate
from
(
  select 
    string_to_array(evaluations_id, '_') evalids, *
  from ml_evaluation me 
  where 
    resultno::int between 273439 and 273453
) tmp
where 
  evalids[4] = 'i04'
  and evalids[5] = 'wkall'
  and evalids[10] = '1'
group by trainterm
order by trainterm
--group by bettype, trainterm
--order by bettype, trainterm
;
 </t>
        </r>
      </text>
    </comment>
  </commentList>
</comments>
</file>

<file path=xl/comments2.xml><?xml version="1.0" encoding="utf-8"?>
<comments xmlns="http://schemas.openxmlformats.org/spreadsheetml/2006/main">
  <authors>
    <author>鄭秀真</author>
  </authors>
  <commentList>
    <comment ref="A1" authorId="0" shapeId="0">
      <text>
        <r>
          <rPr>
            <b/>
            <sz val="11"/>
            <color indexed="81"/>
            <rFont val="ＭＳ Ｐゴシック"/>
            <family val="2"/>
          </rPr>
          <t>鄭秀真:</t>
        </r>
        <r>
          <rPr>
            <sz val="11"/>
            <color indexed="81"/>
            <rFont val="ＭＳ Ｐゴシック"/>
            <family val="2"/>
          </rPr>
          <t xml:space="preserve">
select
  bettype,kumiban, modelno, betcnt, (hitamt - betamt) incamt, incomerate, hitrate, bal_pluscnt 
from ml_evaluation me 
where result_type = '1' and patternid = 'nopattern'
order by bettype,kumiban, incomerate desc</t>
        </r>
      </text>
    </comment>
  </commentList>
</comments>
</file>

<file path=xl/comments3.xml><?xml version="1.0" encoding="utf-8"?>
<comments xmlns="http://schemas.openxmlformats.org/spreadsheetml/2006/main">
  <authors>
    <author>鄭秀真</author>
  </authors>
  <commentList>
    <comment ref="A477" authorId="0" shapeId="0">
      <text>
        <r>
          <rPr>
            <b/>
            <sz val="9"/>
            <color indexed="81"/>
            <rFont val="ＭＳ Ｐゴシック"/>
            <family val="2"/>
          </rPr>
          <t>鄭秀真:</t>
        </r>
        <r>
          <rPr>
            <sz val="9"/>
            <color indexed="81"/>
            <rFont val="ＭＳ Ｐゴシック"/>
            <family val="2"/>
          </rPr>
          <t xml:space="preserve">
2017/3/9</t>
        </r>
        <r>
          <rPr>
            <sz val="9"/>
            <color indexed="81"/>
            <rFont val="굴림"/>
            <family val="3"/>
            <charset val="129"/>
          </rPr>
          <t>부터</t>
        </r>
        <r>
          <rPr>
            <sz val="9"/>
            <color indexed="81"/>
            <rFont val="ＭＳ Ｐゴシック"/>
            <family val="2"/>
          </rPr>
          <t xml:space="preserve"> </t>
        </r>
        <r>
          <rPr>
            <sz val="9"/>
            <color indexed="81"/>
            <rFont val="굴림"/>
            <family val="3"/>
            <charset val="129"/>
          </rPr>
          <t>존재</t>
        </r>
      </text>
    </comment>
    <comment ref="B477" authorId="0" shapeId="0">
      <text>
        <r>
          <rPr>
            <b/>
            <sz val="9"/>
            <color indexed="81"/>
            <rFont val="ＭＳ Ｐゴシック"/>
            <family val="2"/>
          </rPr>
          <t>鄭秀真:</t>
        </r>
        <r>
          <rPr>
            <sz val="9"/>
            <color indexed="81"/>
            <rFont val="ＭＳ Ｐゴシック"/>
            <family val="2"/>
          </rPr>
          <t xml:space="preserve">
2017/3/9</t>
        </r>
        <r>
          <rPr>
            <sz val="9"/>
            <color indexed="81"/>
            <rFont val="굴림"/>
            <family val="3"/>
            <charset val="129"/>
          </rPr>
          <t>부터</t>
        </r>
        <r>
          <rPr>
            <sz val="9"/>
            <color indexed="81"/>
            <rFont val="ＭＳ Ｐゴシック"/>
            <family val="2"/>
          </rPr>
          <t xml:space="preserve"> </t>
        </r>
        <r>
          <rPr>
            <sz val="9"/>
            <color indexed="81"/>
            <rFont val="굴림"/>
            <family val="3"/>
            <charset val="129"/>
          </rPr>
          <t>존재</t>
        </r>
      </text>
    </comment>
    <comment ref="A480" authorId="0" shapeId="0">
      <text>
        <r>
          <rPr>
            <b/>
            <sz val="9"/>
            <color indexed="81"/>
            <rFont val="ＭＳ Ｐゴシック"/>
            <family val="2"/>
          </rPr>
          <t>鄭秀真:</t>
        </r>
        <r>
          <rPr>
            <sz val="9"/>
            <color indexed="81"/>
            <rFont val="ＭＳ Ｐゴシック"/>
            <family val="2"/>
          </rPr>
          <t xml:space="preserve">
2017/3/9</t>
        </r>
        <r>
          <rPr>
            <sz val="9"/>
            <color indexed="81"/>
            <rFont val="굴림"/>
            <family val="3"/>
            <charset val="129"/>
          </rPr>
          <t>부터</t>
        </r>
        <r>
          <rPr>
            <sz val="9"/>
            <color indexed="81"/>
            <rFont val="ＭＳ Ｐゴシック"/>
            <family val="2"/>
          </rPr>
          <t xml:space="preserve"> </t>
        </r>
        <r>
          <rPr>
            <sz val="9"/>
            <color indexed="81"/>
            <rFont val="굴림"/>
            <family val="3"/>
            <charset val="129"/>
          </rPr>
          <t>존재</t>
        </r>
      </text>
    </comment>
    <comment ref="B480" authorId="0" shapeId="0">
      <text>
        <r>
          <rPr>
            <b/>
            <sz val="9"/>
            <color indexed="81"/>
            <rFont val="ＭＳ Ｐゴシック"/>
            <family val="2"/>
          </rPr>
          <t>鄭秀真:</t>
        </r>
        <r>
          <rPr>
            <sz val="9"/>
            <color indexed="81"/>
            <rFont val="ＭＳ Ｐゴシック"/>
            <family val="2"/>
          </rPr>
          <t xml:space="preserve">
2017/3/9</t>
        </r>
        <r>
          <rPr>
            <sz val="9"/>
            <color indexed="81"/>
            <rFont val="굴림"/>
            <family val="3"/>
            <charset val="129"/>
          </rPr>
          <t>부터</t>
        </r>
        <r>
          <rPr>
            <sz val="9"/>
            <color indexed="81"/>
            <rFont val="ＭＳ Ｐゴシック"/>
            <family val="2"/>
          </rPr>
          <t xml:space="preserve"> </t>
        </r>
        <r>
          <rPr>
            <sz val="9"/>
            <color indexed="81"/>
            <rFont val="굴림"/>
            <family val="3"/>
            <charset val="129"/>
          </rPr>
          <t>존재</t>
        </r>
      </text>
    </comment>
  </commentList>
</comments>
</file>

<file path=xl/comments4.xml><?xml version="1.0" encoding="utf-8"?>
<comments xmlns="http://schemas.openxmlformats.org/spreadsheetml/2006/main">
  <authors>
    <author>作成者</author>
  </authors>
  <commentList>
    <comment ref="D1" authorId="0" shapeId="0">
      <text>
        <r>
          <rPr>
            <b/>
            <sz val="11"/>
            <color indexed="81"/>
            <rFont val="ＭＳ Ｐゴシック"/>
            <family val="2"/>
          </rPr>
          <t>1825:5</t>
        </r>
        <r>
          <rPr>
            <b/>
            <sz val="11"/>
            <color indexed="81"/>
            <rFont val="굴림"/>
            <family val="3"/>
            <charset val="129"/>
          </rPr>
          <t xml:space="preserve">년
</t>
        </r>
        <r>
          <rPr>
            <b/>
            <sz val="11"/>
            <color indexed="81"/>
            <rFont val="ＭＳ Ｐゴシック"/>
            <family val="2"/>
          </rPr>
          <t>2555:7</t>
        </r>
        <r>
          <rPr>
            <b/>
            <sz val="11"/>
            <color indexed="81"/>
            <rFont val="굴림"/>
            <family val="3"/>
            <charset val="129"/>
          </rPr>
          <t xml:space="preserve">년
</t>
        </r>
        <r>
          <rPr>
            <sz val="11"/>
            <color indexed="81"/>
            <rFont val="ＭＳ Ｐゴシック"/>
            <family val="2"/>
          </rPr>
          <t xml:space="preserve">
</t>
        </r>
      </text>
    </comment>
    <comment ref="F1" authorId="0" shapeId="0">
      <text>
        <r>
          <rPr>
            <b/>
            <sz val="11"/>
            <color indexed="81"/>
            <rFont val="굴림"/>
            <family val="3"/>
            <charset val="129"/>
          </rPr>
          <t>作成者:</t>
        </r>
        <r>
          <rPr>
            <sz val="11"/>
            <color indexed="81"/>
            <rFont val="굴림"/>
            <family val="3"/>
            <charset val="129"/>
          </rPr>
          <t xml:space="preserve">
모델생성</t>
        </r>
        <r>
          <rPr>
            <sz val="11"/>
            <color indexed="81"/>
            <rFont val="ＭＳ Ｐゴシック"/>
            <family val="2"/>
          </rPr>
          <t xml:space="preserve">, </t>
        </r>
        <r>
          <rPr>
            <sz val="11"/>
            <color indexed="81"/>
            <rFont val="굴림"/>
            <family val="3"/>
            <charset val="129"/>
          </rPr>
          <t>예측생성</t>
        </r>
        <r>
          <rPr>
            <sz val="11"/>
            <color indexed="81"/>
            <rFont val="ＭＳ Ｐゴシック"/>
            <family val="2"/>
          </rPr>
          <t xml:space="preserve"> </t>
        </r>
        <r>
          <rPr>
            <sz val="11"/>
            <color indexed="81"/>
            <rFont val="굴림"/>
            <family val="3"/>
            <charset val="129"/>
          </rPr>
          <t>모두에서</t>
        </r>
        <r>
          <rPr>
            <sz val="11"/>
            <color indexed="81"/>
            <rFont val="ＭＳ Ｐゴシック"/>
            <family val="2"/>
          </rPr>
          <t xml:space="preserve"> </t>
        </r>
        <r>
          <rPr>
            <sz val="11"/>
            <color indexed="81"/>
            <rFont val="굴림"/>
            <family val="3"/>
            <charset val="129"/>
          </rPr>
          <t>참조된다</t>
        </r>
        <r>
          <rPr>
            <sz val="11"/>
            <color indexed="81"/>
            <rFont val="ＭＳ Ｐゴシック"/>
            <family val="2"/>
          </rPr>
          <t xml:space="preserve">.
</t>
        </r>
        <r>
          <rPr>
            <sz val="11"/>
            <color indexed="81"/>
            <rFont val="굴림"/>
            <family val="3"/>
            <charset val="129"/>
          </rPr>
          <t>기존</t>
        </r>
        <r>
          <rPr>
            <sz val="11"/>
            <color indexed="81"/>
            <rFont val="ＭＳ Ｐゴシック"/>
            <family val="2"/>
          </rPr>
          <t xml:space="preserve"> </t>
        </r>
        <r>
          <rPr>
            <sz val="11"/>
            <color indexed="81"/>
            <rFont val="굴림"/>
            <family val="3"/>
            <charset val="129"/>
          </rPr>
          <t>모델을</t>
        </r>
        <r>
          <rPr>
            <sz val="11"/>
            <color indexed="81"/>
            <rFont val="ＭＳ Ｐゴシック"/>
            <family val="2"/>
          </rPr>
          <t xml:space="preserve"> </t>
        </r>
        <r>
          <rPr>
            <sz val="11"/>
            <color indexed="81"/>
            <rFont val="굴림"/>
            <family val="3"/>
            <charset val="129"/>
          </rPr>
          <t>지정한</t>
        </r>
        <r>
          <rPr>
            <sz val="11"/>
            <color indexed="81"/>
            <rFont val="ＭＳ Ｐゴシック"/>
            <family val="2"/>
          </rPr>
          <t xml:space="preserve"> </t>
        </r>
        <r>
          <rPr>
            <sz val="11"/>
            <color indexed="81"/>
            <rFont val="굴림"/>
            <family val="3"/>
            <charset val="129"/>
          </rPr>
          <t>경우</t>
        </r>
        <r>
          <rPr>
            <sz val="11"/>
            <color indexed="81"/>
            <rFont val="ＭＳ Ｐゴシック"/>
            <family val="2"/>
          </rPr>
          <t xml:space="preserve"> </t>
        </r>
        <r>
          <rPr>
            <sz val="11"/>
            <color indexed="81"/>
            <rFont val="굴림"/>
            <family val="3"/>
            <charset val="129"/>
          </rPr>
          <t>모델생성에서는</t>
        </r>
        <r>
          <rPr>
            <sz val="11"/>
            <color indexed="81"/>
            <rFont val="ＭＳ Ｐゴシック"/>
            <family val="2"/>
          </rPr>
          <t xml:space="preserve"> 1</t>
        </r>
        <r>
          <rPr>
            <sz val="11"/>
            <color indexed="81"/>
            <rFont val="굴림"/>
            <family val="3"/>
            <charset val="129"/>
          </rPr>
          <t>을</t>
        </r>
        <r>
          <rPr>
            <sz val="11"/>
            <color indexed="81"/>
            <rFont val="ＭＳ Ｐゴシック"/>
            <family val="2"/>
          </rPr>
          <t xml:space="preserve">, </t>
        </r>
        <r>
          <rPr>
            <sz val="11"/>
            <color indexed="81"/>
            <rFont val="굴림"/>
            <family val="3"/>
            <charset val="129"/>
          </rPr>
          <t>예측생성에서는</t>
        </r>
        <r>
          <rPr>
            <sz val="11"/>
            <color indexed="81"/>
            <rFont val="ＭＳ Ｐゴシック"/>
            <family val="2"/>
          </rPr>
          <t xml:space="preserve"> </t>
        </r>
        <r>
          <rPr>
            <sz val="11"/>
            <color indexed="81"/>
            <rFont val="굴림"/>
            <family val="3"/>
            <charset val="129"/>
          </rPr>
          <t>뒷부분을</t>
        </r>
        <r>
          <rPr>
            <sz val="11"/>
            <color indexed="81"/>
            <rFont val="ＭＳ Ｐゴシック"/>
            <family val="2"/>
          </rPr>
          <t xml:space="preserve"> </t>
        </r>
        <r>
          <rPr>
            <sz val="11"/>
            <color indexed="81"/>
            <rFont val="굴림"/>
            <family val="3"/>
            <charset val="129"/>
          </rPr>
          <t>참조한다</t>
        </r>
        <r>
          <rPr>
            <sz val="11"/>
            <color indexed="81"/>
            <rFont val="ＭＳ Ｐゴシック"/>
            <family val="2"/>
          </rPr>
          <t>.</t>
        </r>
      </text>
    </comment>
    <comment ref="I1" authorId="0" shapeId="0">
      <text>
        <r>
          <rPr>
            <b/>
            <sz val="11"/>
            <color indexed="81"/>
            <rFont val="ＭＳ Ｐゴシック"/>
            <family val="2"/>
          </rPr>
          <t>作成者:</t>
        </r>
        <r>
          <rPr>
            <sz val="11"/>
            <color indexed="81"/>
            <rFont val="ＭＳ Ｐゴシック"/>
            <family val="2"/>
          </rPr>
          <t xml:space="preserve">
"_py"で終了する場合はpythonモデル</t>
        </r>
      </text>
    </comment>
    <comment ref="A2" authorId="0" shapeId="0">
      <text>
        <r>
          <rPr>
            <b/>
            <sz val="11"/>
            <color indexed="81"/>
            <rFont val="ＭＳ Ｐゴシック"/>
            <family val="2"/>
          </rPr>
          <t>作成者:</t>
        </r>
        <r>
          <rPr>
            <sz val="11"/>
            <color indexed="81"/>
            <rFont val="ＭＳ Ｐゴシック"/>
            <family val="2"/>
          </rPr>
          <t xml:space="preserve">
arff生成用</t>
        </r>
      </text>
    </comment>
    <comment ref="D3" authorId="0" shapeId="0">
      <text>
        <r>
          <rPr>
            <b/>
            <sz val="11"/>
            <color indexed="81"/>
            <rFont val="ＭＳ Ｐゴシック"/>
            <family val="2"/>
          </rPr>
          <t>作成者:</t>
        </r>
        <r>
          <rPr>
            <sz val="11"/>
            <color indexed="81"/>
            <rFont val="ＭＳ Ｐゴシック"/>
            <family val="2"/>
          </rPr>
          <t xml:space="preserve">
5</t>
        </r>
      </text>
    </comment>
    <comment ref="D4" authorId="0" shapeId="0">
      <text>
        <r>
          <rPr>
            <b/>
            <sz val="11"/>
            <color indexed="81"/>
            <rFont val="ＭＳ Ｐゴシック"/>
            <family val="2"/>
          </rPr>
          <t>作成者:</t>
        </r>
        <r>
          <rPr>
            <sz val="11"/>
            <color indexed="81"/>
            <rFont val="ＭＳ Ｐゴシック"/>
            <family val="2"/>
          </rPr>
          <t xml:space="preserve">
5</t>
        </r>
      </text>
    </comment>
    <comment ref="D5" authorId="0" shapeId="0">
      <text>
        <r>
          <rPr>
            <b/>
            <sz val="11"/>
            <color indexed="81"/>
            <rFont val="ＭＳ Ｐゴシック"/>
            <family val="2"/>
          </rPr>
          <t>作成者:</t>
        </r>
        <r>
          <rPr>
            <sz val="11"/>
            <color indexed="81"/>
            <rFont val="ＭＳ Ｐゴシック"/>
            <family val="2"/>
          </rPr>
          <t xml:space="preserve">
5</t>
        </r>
      </text>
    </comment>
    <comment ref="D6" authorId="0" shapeId="0">
      <text>
        <r>
          <rPr>
            <b/>
            <sz val="11"/>
            <color indexed="81"/>
            <rFont val="ＭＳ Ｐゴシック"/>
            <family val="2"/>
          </rPr>
          <t>作成者:</t>
        </r>
        <r>
          <rPr>
            <sz val="11"/>
            <color indexed="81"/>
            <rFont val="ＭＳ Ｐゴシック"/>
            <family val="2"/>
          </rPr>
          <t xml:space="preserve">
5</t>
        </r>
      </text>
    </comment>
    <comment ref="D7" authorId="0" shapeId="0">
      <text>
        <r>
          <rPr>
            <b/>
            <sz val="11"/>
            <color indexed="81"/>
            <rFont val="ＭＳ Ｐゴシック"/>
            <family val="2"/>
          </rPr>
          <t>作成者:</t>
        </r>
        <r>
          <rPr>
            <sz val="11"/>
            <color indexed="81"/>
            <rFont val="ＭＳ Ｐゴシック"/>
            <family val="2"/>
          </rPr>
          <t xml:space="preserve">
5</t>
        </r>
      </text>
    </comment>
    <comment ref="D8" authorId="0" shapeId="0">
      <text>
        <r>
          <rPr>
            <b/>
            <sz val="11"/>
            <color indexed="81"/>
            <rFont val="ＭＳ Ｐゴシック"/>
            <family val="2"/>
          </rPr>
          <t>作成者:</t>
        </r>
        <r>
          <rPr>
            <sz val="11"/>
            <color indexed="81"/>
            <rFont val="ＭＳ Ｐゴシック"/>
            <family val="2"/>
          </rPr>
          <t xml:space="preserve">
5</t>
        </r>
      </text>
    </comment>
    <comment ref="D9" authorId="0" shapeId="0">
      <text>
        <r>
          <rPr>
            <b/>
            <sz val="11"/>
            <color indexed="81"/>
            <rFont val="ＭＳ Ｐゴシック"/>
            <family val="2"/>
          </rPr>
          <t>作成者:</t>
        </r>
        <r>
          <rPr>
            <sz val="11"/>
            <color indexed="81"/>
            <rFont val="ＭＳ Ｐゴシック"/>
            <family val="2"/>
          </rPr>
          <t xml:space="preserve">
5</t>
        </r>
      </text>
    </comment>
    <comment ref="D10" authorId="0" shapeId="0">
      <text>
        <r>
          <rPr>
            <b/>
            <sz val="11"/>
            <color indexed="81"/>
            <rFont val="ＭＳ Ｐゴシック"/>
            <family val="2"/>
          </rPr>
          <t>作成者:</t>
        </r>
        <r>
          <rPr>
            <sz val="11"/>
            <color indexed="81"/>
            <rFont val="ＭＳ Ｐゴシック"/>
            <family val="2"/>
          </rPr>
          <t xml:space="preserve">
5</t>
        </r>
      </text>
    </comment>
    <comment ref="D11" authorId="0" shapeId="0">
      <text>
        <r>
          <rPr>
            <b/>
            <sz val="11"/>
            <color indexed="81"/>
            <rFont val="ＭＳ Ｐゴシック"/>
            <family val="2"/>
          </rPr>
          <t>作成者:</t>
        </r>
        <r>
          <rPr>
            <sz val="11"/>
            <color indexed="81"/>
            <rFont val="ＭＳ Ｐゴシック"/>
            <family val="2"/>
          </rPr>
          <t xml:space="preserve">
5</t>
        </r>
      </text>
    </comment>
    <comment ref="D12" authorId="0" shapeId="0">
      <text>
        <r>
          <rPr>
            <b/>
            <sz val="11"/>
            <color indexed="81"/>
            <rFont val="ＭＳ Ｐゴシック"/>
            <family val="2"/>
          </rPr>
          <t>作成者:</t>
        </r>
        <r>
          <rPr>
            <sz val="11"/>
            <color indexed="81"/>
            <rFont val="ＭＳ Ｐゴシック"/>
            <family val="2"/>
          </rPr>
          <t xml:space="preserve">
5</t>
        </r>
      </text>
    </comment>
    <comment ref="D13" authorId="0" shapeId="0">
      <text>
        <r>
          <rPr>
            <b/>
            <sz val="11"/>
            <color indexed="81"/>
            <rFont val="ＭＳ Ｐゴシック"/>
            <family val="2"/>
          </rPr>
          <t>作成者:</t>
        </r>
        <r>
          <rPr>
            <sz val="11"/>
            <color indexed="81"/>
            <rFont val="ＭＳ Ｐゴシック"/>
            <family val="2"/>
          </rPr>
          <t xml:space="preserve">
5</t>
        </r>
      </text>
    </comment>
    <comment ref="D14" authorId="0" shapeId="0">
      <text>
        <r>
          <rPr>
            <b/>
            <sz val="11"/>
            <color indexed="81"/>
            <rFont val="ＭＳ Ｐゴシック"/>
            <family val="2"/>
          </rPr>
          <t>作成者:</t>
        </r>
        <r>
          <rPr>
            <sz val="11"/>
            <color indexed="81"/>
            <rFont val="ＭＳ Ｐゴシック"/>
            <family val="2"/>
          </rPr>
          <t xml:space="preserve">
5</t>
        </r>
      </text>
    </comment>
    <comment ref="D15" authorId="0" shapeId="0">
      <text>
        <r>
          <rPr>
            <b/>
            <sz val="11"/>
            <color indexed="81"/>
            <rFont val="ＭＳ Ｐゴシック"/>
            <family val="2"/>
          </rPr>
          <t>作成者:</t>
        </r>
        <r>
          <rPr>
            <sz val="11"/>
            <color indexed="81"/>
            <rFont val="ＭＳ Ｐゴシック"/>
            <family val="2"/>
          </rPr>
          <t xml:space="preserve">
5</t>
        </r>
      </text>
    </comment>
    <comment ref="D16" authorId="0" shapeId="0">
      <text>
        <r>
          <rPr>
            <b/>
            <sz val="11"/>
            <color indexed="81"/>
            <rFont val="ＭＳ Ｐゴシック"/>
            <family val="2"/>
          </rPr>
          <t>作成者:</t>
        </r>
        <r>
          <rPr>
            <sz val="11"/>
            <color indexed="81"/>
            <rFont val="ＭＳ Ｐゴシック"/>
            <family val="2"/>
          </rPr>
          <t xml:space="preserve">
5</t>
        </r>
      </text>
    </comment>
    <comment ref="D17" authorId="0" shapeId="0">
      <text>
        <r>
          <rPr>
            <b/>
            <sz val="11"/>
            <color indexed="81"/>
            <rFont val="ＭＳ Ｐゴシック"/>
            <family val="2"/>
          </rPr>
          <t>作成者:</t>
        </r>
        <r>
          <rPr>
            <sz val="11"/>
            <color indexed="81"/>
            <rFont val="ＭＳ Ｐゴシック"/>
            <family val="2"/>
          </rPr>
          <t xml:space="preserve">
5</t>
        </r>
      </text>
    </comment>
    <comment ref="D18" authorId="0" shapeId="0">
      <text>
        <r>
          <rPr>
            <b/>
            <sz val="11"/>
            <color indexed="81"/>
            <rFont val="ＭＳ Ｐゴシック"/>
            <family val="2"/>
          </rPr>
          <t>作成者:</t>
        </r>
        <r>
          <rPr>
            <sz val="11"/>
            <color indexed="81"/>
            <rFont val="ＭＳ Ｐゴシック"/>
            <family val="2"/>
          </rPr>
          <t xml:space="preserve">
5</t>
        </r>
      </text>
    </comment>
    <comment ref="D19" authorId="0" shapeId="0">
      <text>
        <r>
          <rPr>
            <b/>
            <sz val="11"/>
            <color indexed="81"/>
            <rFont val="ＭＳ Ｐゴシック"/>
            <family val="2"/>
          </rPr>
          <t>作成者:</t>
        </r>
        <r>
          <rPr>
            <sz val="11"/>
            <color indexed="81"/>
            <rFont val="ＭＳ Ｐゴシック"/>
            <family val="2"/>
          </rPr>
          <t xml:space="preserve">
5</t>
        </r>
      </text>
    </comment>
    <comment ref="D20" authorId="0" shapeId="0">
      <text>
        <r>
          <rPr>
            <b/>
            <sz val="11"/>
            <color indexed="81"/>
            <rFont val="ＭＳ Ｐゴシック"/>
            <family val="2"/>
          </rPr>
          <t>作成者:</t>
        </r>
        <r>
          <rPr>
            <sz val="11"/>
            <color indexed="81"/>
            <rFont val="ＭＳ Ｐゴシック"/>
            <family val="2"/>
          </rPr>
          <t xml:space="preserve">
5</t>
        </r>
      </text>
    </comment>
    <comment ref="D21" authorId="0" shapeId="0">
      <text>
        <r>
          <rPr>
            <b/>
            <sz val="11"/>
            <color indexed="81"/>
            <rFont val="ＭＳ Ｐゴシック"/>
            <family val="2"/>
          </rPr>
          <t>作成者:</t>
        </r>
        <r>
          <rPr>
            <sz val="11"/>
            <color indexed="81"/>
            <rFont val="ＭＳ Ｐゴシック"/>
            <family val="2"/>
          </rPr>
          <t xml:space="preserve">
5</t>
        </r>
      </text>
    </comment>
    <comment ref="D22" authorId="0" shapeId="0">
      <text>
        <r>
          <rPr>
            <b/>
            <sz val="11"/>
            <color indexed="81"/>
            <rFont val="ＭＳ Ｐゴシック"/>
            <family val="2"/>
          </rPr>
          <t>作成者:</t>
        </r>
        <r>
          <rPr>
            <sz val="11"/>
            <color indexed="81"/>
            <rFont val="ＭＳ Ｐゴシック"/>
            <family val="2"/>
          </rPr>
          <t xml:space="preserve">
5</t>
        </r>
      </text>
    </comment>
    <comment ref="D23" authorId="0" shapeId="0">
      <text>
        <r>
          <rPr>
            <b/>
            <sz val="11"/>
            <color indexed="81"/>
            <rFont val="ＭＳ Ｐゴシック"/>
            <family val="2"/>
          </rPr>
          <t>作成者:</t>
        </r>
        <r>
          <rPr>
            <sz val="11"/>
            <color indexed="81"/>
            <rFont val="ＭＳ Ｐゴシック"/>
            <family val="2"/>
          </rPr>
          <t xml:space="preserve">
5</t>
        </r>
      </text>
    </comment>
    <comment ref="D24" authorId="0" shapeId="0">
      <text>
        <r>
          <rPr>
            <b/>
            <sz val="11"/>
            <color indexed="81"/>
            <rFont val="ＭＳ Ｐゴシック"/>
            <family val="2"/>
          </rPr>
          <t>作成者:</t>
        </r>
        <r>
          <rPr>
            <sz val="11"/>
            <color indexed="81"/>
            <rFont val="ＭＳ Ｐゴシック"/>
            <family val="2"/>
          </rPr>
          <t xml:space="preserve">
5</t>
        </r>
      </text>
    </comment>
    <comment ref="D25" authorId="0" shapeId="0">
      <text>
        <r>
          <rPr>
            <b/>
            <sz val="11"/>
            <color indexed="81"/>
            <rFont val="ＭＳ Ｐゴシック"/>
            <family val="2"/>
          </rPr>
          <t>作成者:</t>
        </r>
        <r>
          <rPr>
            <sz val="11"/>
            <color indexed="81"/>
            <rFont val="ＭＳ Ｐゴシック"/>
            <family val="2"/>
          </rPr>
          <t xml:space="preserve">
5</t>
        </r>
      </text>
    </comment>
    <comment ref="D26" authorId="0" shapeId="0">
      <text>
        <r>
          <rPr>
            <b/>
            <sz val="11"/>
            <color indexed="81"/>
            <rFont val="ＭＳ Ｐゴシック"/>
            <family val="2"/>
          </rPr>
          <t>作成者:</t>
        </r>
        <r>
          <rPr>
            <sz val="11"/>
            <color indexed="81"/>
            <rFont val="ＭＳ Ｐゴシック"/>
            <family val="2"/>
          </rPr>
          <t xml:space="preserve">
5</t>
        </r>
      </text>
    </comment>
    <comment ref="D27" authorId="0" shapeId="0">
      <text>
        <r>
          <rPr>
            <b/>
            <sz val="11"/>
            <color indexed="81"/>
            <rFont val="ＭＳ Ｐゴシック"/>
            <family val="2"/>
          </rPr>
          <t>作成者:</t>
        </r>
        <r>
          <rPr>
            <sz val="11"/>
            <color indexed="81"/>
            <rFont val="ＭＳ Ｐゴシック"/>
            <family val="2"/>
          </rPr>
          <t xml:space="preserve">
5</t>
        </r>
      </text>
    </comment>
    <comment ref="D28" authorId="0" shapeId="0">
      <text>
        <r>
          <rPr>
            <b/>
            <sz val="11"/>
            <color indexed="81"/>
            <rFont val="ＭＳ Ｐゴシック"/>
            <family val="2"/>
          </rPr>
          <t>作成者:</t>
        </r>
        <r>
          <rPr>
            <sz val="11"/>
            <color indexed="81"/>
            <rFont val="ＭＳ Ｐゴシック"/>
            <family val="2"/>
          </rPr>
          <t xml:space="preserve">
5</t>
        </r>
      </text>
    </comment>
    <comment ref="D29" authorId="0" shapeId="0">
      <text>
        <r>
          <rPr>
            <b/>
            <sz val="11"/>
            <color indexed="81"/>
            <rFont val="ＭＳ Ｐゴシック"/>
            <family val="2"/>
          </rPr>
          <t>作成者:</t>
        </r>
        <r>
          <rPr>
            <sz val="11"/>
            <color indexed="81"/>
            <rFont val="ＭＳ Ｐゴシック"/>
            <family val="2"/>
          </rPr>
          <t xml:space="preserve">
5</t>
        </r>
      </text>
    </comment>
    <comment ref="D30" authorId="0" shapeId="0">
      <text>
        <r>
          <rPr>
            <b/>
            <sz val="11"/>
            <color indexed="81"/>
            <rFont val="ＭＳ Ｐゴシック"/>
            <family val="2"/>
          </rPr>
          <t>作成者:</t>
        </r>
        <r>
          <rPr>
            <sz val="11"/>
            <color indexed="81"/>
            <rFont val="ＭＳ Ｐゴシック"/>
            <family val="2"/>
          </rPr>
          <t xml:space="preserve">
5</t>
        </r>
      </text>
    </comment>
    <comment ref="D31" authorId="0" shapeId="0">
      <text>
        <r>
          <rPr>
            <b/>
            <sz val="11"/>
            <color indexed="81"/>
            <rFont val="ＭＳ Ｐゴシック"/>
            <family val="2"/>
          </rPr>
          <t>作成者:</t>
        </r>
        <r>
          <rPr>
            <sz val="11"/>
            <color indexed="81"/>
            <rFont val="ＭＳ Ｐゴシック"/>
            <family val="2"/>
          </rPr>
          <t xml:space="preserve">
5</t>
        </r>
      </text>
    </comment>
    <comment ref="D32" authorId="0" shapeId="0">
      <text>
        <r>
          <rPr>
            <b/>
            <sz val="11"/>
            <color indexed="81"/>
            <rFont val="ＭＳ Ｐゴシック"/>
            <family val="2"/>
          </rPr>
          <t>作成者:</t>
        </r>
        <r>
          <rPr>
            <sz val="11"/>
            <color indexed="81"/>
            <rFont val="ＭＳ Ｐゴシック"/>
            <family val="2"/>
          </rPr>
          <t xml:space="preserve">
5</t>
        </r>
      </text>
    </comment>
    <comment ref="D33" authorId="0" shapeId="0">
      <text>
        <r>
          <rPr>
            <b/>
            <sz val="11"/>
            <color indexed="81"/>
            <rFont val="ＭＳ Ｐゴシック"/>
            <family val="2"/>
          </rPr>
          <t>作成者:</t>
        </r>
        <r>
          <rPr>
            <sz val="11"/>
            <color indexed="81"/>
            <rFont val="ＭＳ Ｐゴシック"/>
            <family val="2"/>
          </rPr>
          <t xml:space="preserve">
5</t>
        </r>
      </text>
    </comment>
    <comment ref="D34" authorId="0" shapeId="0">
      <text>
        <r>
          <rPr>
            <b/>
            <sz val="11"/>
            <color indexed="81"/>
            <rFont val="ＭＳ Ｐゴシック"/>
            <family val="2"/>
          </rPr>
          <t>作成者:</t>
        </r>
        <r>
          <rPr>
            <sz val="11"/>
            <color indexed="81"/>
            <rFont val="ＭＳ Ｐゴシック"/>
            <family val="2"/>
          </rPr>
          <t xml:space="preserve">
5</t>
        </r>
      </text>
    </comment>
    <comment ref="D35" authorId="0" shapeId="0">
      <text>
        <r>
          <rPr>
            <b/>
            <sz val="11"/>
            <color indexed="81"/>
            <rFont val="ＭＳ Ｐゴシック"/>
            <family val="2"/>
          </rPr>
          <t>作成者:</t>
        </r>
        <r>
          <rPr>
            <sz val="11"/>
            <color indexed="81"/>
            <rFont val="ＭＳ Ｐゴシック"/>
            <family val="2"/>
          </rPr>
          <t xml:space="preserve">
5</t>
        </r>
      </text>
    </comment>
    <comment ref="D36" authorId="0" shapeId="0">
      <text>
        <r>
          <rPr>
            <b/>
            <sz val="11"/>
            <color indexed="81"/>
            <rFont val="ＭＳ Ｐゴシック"/>
            <family val="2"/>
          </rPr>
          <t>作成者:</t>
        </r>
        <r>
          <rPr>
            <sz val="11"/>
            <color indexed="81"/>
            <rFont val="ＭＳ Ｐゴシック"/>
            <family val="2"/>
          </rPr>
          <t xml:space="preserve">
5</t>
        </r>
      </text>
    </comment>
    <comment ref="D37" authorId="0" shapeId="0">
      <text>
        <r>
          <rPr>
            <b/>
            <sz val="11"/>
            <color indexed="81"/>
            <rFont val="ＭＳ Ｐゴシック"/>
            <family val="2"/>
          </rPr>
          <t>作成者:</t>
        </r>
        <r>
          <rPr>
            <sz val="11"/>
            <color indexed="81"/>
            <rFont val="ＭＳ Ｐゴシック"/>
            <family val="2"/>
          </rPr>
          <t xml:space="preserve">
5</t>
        </r>
      </text>
    </comment>
    <comment ref="D38" authorId="0" shapeId="0">
      <text>
        <r>
          <rPr>
            <b/>
            <sz val="11"/>
            <color indexed="81"/>
            <rFont val="ＭＳ Ｐゴシック"/>
            <family val="2"/>
          </rPr>
          <t>作成者:</t>
        </r>
        <r>
          <rPr>
            <sz val="11"/>
            <color indexed="81"/>
            <rFont val="ＭＳ Ｐゴシック"/>
            <family val="2"/>
          </rPr>
          <t xml:space="preserve">
5</t>
        </r>
      </text>
    </comment>
    <comment ref="D39" authorId="0" shapeId="0">
      <text>
        <r>
          <rPr>
            <b/>
            <sz val="11"/>
            <color indexed="81"/>
            <rFont val="ＭＳ Ｐゴシック"/>
            <family val="2"/>
          </rPr>
          <t>作成者:</t>
        </r>
        <r>
          <rPr>
            <sz val="11"/>
            <color indexed="81"/>
            <rFont val="ＭＳ Ｐゴシック"/>
            <family val="2"/>
          </rPr>
          <t xml:space="preserve">
5</t>
        </r>
      </text>
    </comment>
    <comment ref="D40" authorId="0" shapeId="0">
      <text>
        <r>
          <rPr>
            <b/>
            <sz val="11"/>
            <color indexed="81"/>
            <rFont val="ＭＳ Ｐゴシック"/>
            <family val="2"/>
          </rPr>
          <t>作成者:</t>
        </r>
        <r>
          <rPr>
            <sz val="11"/>
            <color indexed="81"/>
            <rFont val="ＭＳ Ｐゴシック"/>
            <family val="2"/>
          </rPr>
          <t xml:space="preserve">
5</t>
        </r>
      </text>
    </comment>
    <comment ref="D41" authorId="0" shapeId="0">
      <text>
        <r>
          <rPr>
            <b/>
            <sz val="11"/>
            <color indexed="81"/>
            <rFont val="ＭＳ Ｐゴシック"/>
            <family val="2"/>
          </rPr>
          <t>作成者:</t>
        </r>
        <r>
          <rPr>
            <sz val="11"/>
            <color indexed="81"/>
            <rFont val="ＭＳ Ｐゴシック"/>
            <family val="2"/>
          </rPr>
          <t xml:space="preserve">
5</t>
        </r>
      </text>
    </comment>
    <comment ref="D42" authorId="0" shapeId="0">
      <text>
        <r>
          <rPr>
            <b/>
            <sz val="11"/>
            <color indexed="81"/>
            <rFont val="ＭＳ Ｐゴシック"/>
            <family val="2"/>
          </rPr>
          <t>作成者:</t>
        </r>
        <r>
          <rPr>
            <sz val="11"/>
            <color indexed="81"/>
            <rFont val="ＭＳ Ｐゴシック"/>
            <family val="2"/>
          </rPr>
          <t xml:space="preserve">
5</t>
        </r>
      </text>
    </comment>
    <comment ref="D43" authorId="0" shapeId="0">
      <text>
        <r>
          <rPr>
            <b/>
            <sz val="11"/>
            <color indexed="81"/>
            <rFont val="ＭＳ Ｐゴシック"/>
            <family val="2"/>
          </rPr>
          <t>作成者:</t>
        </r>
        <r>
          <rPr>
            <sz val="11"/>
            <color indexed="81"/>
            <rFont val="ＭＳ Ｐゴシック"/>
            <family val="2"/>
          </rPr>
          <t xml:space="preserve">
5</t>
        </r>
      </text>
    </comment>
    <comment ref="D44" authorId="0" shapeId="0">
      <text>
        <r>
          <rPr>
            <b/>
            <sz val="11"/>
            <color indexed="81"/>
            <rFont val="ＭＳ Ｐゴシック"/>
            <family val="2"/>
          </rPr>
          <t>作成者:</t>
        </r>
        <r>
          <rPr>
            <sz val="11"/>
            <color indexed="81"/>
            <rFont val="ＭＳ Ｐゴシック"/>
            <family val="2"/>
          </rPr>
          <t xml:space="preserve">
5</t>
        </r>
      </text>
    </comment>
    <comment ref="D45" authorId="0" shapeId="0">
      <text>
        <r>
          <rPr>
            <b/>
            <sz val="11"/>
            <color indexed="81"/>
            <rFont val="ＭＳ Ｐゴシック"/>
            <family val="2"/>
          </rPr>
          <t>作成者:</t>
        </r>
        <r>
          <rPr>
            <sz val="11"/>
            <color indexed="81"/>
            <rFont val="ＭＳ Ｐゴシック"/>
            <family val="2"/>
          </rPr>
          <t xml:space="preserve">
5</t>
        </r>
      </text>
    </comment>
    <comment ref="D46" authorId="0" shapeId="0">
      <text>
        <r>
          <rPr>
            <b/>
            <sz val="11"/>
            <color indexed="81"/>
            <rFont val="ＭＳ Ｐゴシック"/>
            <family val="2"/>
          </rPr>
          <t>作成者:</t>
        </r>
        <r>
          <rPr>
            <sz val="11"/>
            <color indexed="81"/>
            <rFont val="ＭＳ Ｐゴシック"/>
            <family val="2"/>
          </rPr>
          <t xml:space="preserve">
5</t>
        </r>
      </text>
    </comment>
    <comment ref="D47" authorId="0" shapeId="0">
      <text>
        <r>
          <rPr>
            <b/>
            <sz val="11"/>
            <color indexed="81"/>
            <rFont val="ＭＳ Ｐゴシック"/>
            <family val="2"/>
          </rPr>
          <t>作成者:</t>
        </r>
        <r>
          <rPr>
            <sz val="11"/>
            <color indexed="81"/>
            <rFont val="ＭＳ Ｐゴシック"/>
            <family val="2"/>
          </rPr>
          <t xml:space="preserve">
5</t>
        </r>
      </text>
    </comment>
    <comment ref="D48" authorId="0" shapeId="0">
      <text>
        <r>
          <rPr>
            <b/>
            <sz val="11"/>
            <color indexed="81"/>
            <rFont val="ＭＳ Ｐゴシック"/>
            <family val="2"/>
          </rPr>
          <t>作成者:</t>
        </r>
        <r>
          <rPr>
            <sz val="11"/>
            <color indexed="81"/>
            <rFont val="ＭＳ Ｐゴシック"/>
            <family val="2"/>
          </rPr>
          <t xml:space="preserve">
5</t>
        </r>
      </text>
    </comment>
    <comment ref="D49" authorId="0" shapeId="0">
      <text>
        <r>
          <rPr>
            <b/>
            <sz val="11"/>
            <color indexed="81"/>
            <rFont val="ＭＳ Ｐゴシック"/>
            <family val="2"/>
          </rPr>
          <t>作成者:</t>
        </r>
        <r>
          <rPr>
            <sz val="11"/>
            <color indexed="81"/>
            <rFont val="ＭＳ Ｐゴシック"/>
            <family val="2"/>
          </rPr>
          <t xml:space="preserve">
5</t>
        </r>
      </text>
    </comment>
    <comment ref="D50" authorId="0" shapeId="0">
      <text>
        <r>
          <rPr>
            <b/>
            <sz val="11"/>
            <color indexed="81"/>
            <rFont val="ＭＳ Ｐゴシック"/>
            <family val="2"/>
          </rPr>
          <t>作成者:</t>
        </r>
        <r>
          <rPr>
            <sz val="11"/>
            <color indexed="81"/>
            <rFont val="ＭＳ Ｐゴシック"/>
            <family val="2"/>
          </rPr>
          <t xml:space="preserve">
5</t>
        </r>
      </text>
    </comment>
    <comment ref="D51" authorId="0" shapeId="0">
      <text>
        <r>
          <rPr>
            <b/>
            <sz val="11"/>
            <color indexed="81"/>
            <rFont val="ＭＳ Ｐゴシック"/>
            <family val="2"/>
          </rPr>
          <t>作成者:</t>
        </r>
        <r>
          <rPr>
            <sz val="11"/>
            <color indexed="81"/>
            <rFont val="ＭＳ Ｐゴシック"/>
            <family val="2"/>
          </rPr>
          <t xml:space="preserve">
5</t>
        </r>
      </text>
    </comment>
    <comment ref="D52" authorId="0" shapeId="0">
      <text>
        <r>
          <rPr>
            <b/>
            <sz val="11"/>
            <color indexed="81"/>
            <rFont val="ＭＳ Ｐゴシック"/>
            <family val="2"/>
          </rPr>
          <t>作成者:</t>
        </r>
        <r>
          <rPr>
            <sz val="11"/>
            <color indexed="81"/>
            <rFont val="ＭＳ Ｐゴシック"/>
            <family val="2"/>
          </rPr>
          <t xml:space="preserve">
5</t>
        </r>
      </text>
    </comment>
    <comment ref="D53" authorId="0" shapeId="0">
      <text>
        <r>
          <rPr>
            <b/>
            <sz val="11"/>
            <color indexed="81"/>
            <rFont val="ＭＳ Ｐゴシック"/>
            <family val="2"/>
          </rPr>
          <t>作成者:</t>
        </r>
        <r>
          <rPr>
            <sz val="11"/>
            <color indexed="81"/>
            <rFont val="ＭＳ Ｐゴシック"/>
            <family val="2"/>
          </rPr>
          <t xml:space="preserve">
5</t>
        </r>
      </text>
    </comment>
    <comment ref="D54" authorId="0" shapeId="0">
      <text>
        <r>
          <rPr>
            <b/>
            <sz val="11"/>
            <color indexed="81"/>
            <rFont val="ＭＳ Ｐゴシック"/>
            <family val="2"/>
          </rPr>
          <t>作成者:</t>
        </r>
        <r>
          <rPr>
            <sz val="11"/>
            <color indexed="81"/>
            <rFont val="ＭＳ Ｐゴシック"/>
            <family val="2"/>
          </rPr>
          <t xml:space="preserve">
5</t>
        </r>
      </text>
    </comment>
    <comment ref="D55" authorId="0" shapeId="0">
      <text>
        <r>
          <rPr>
            <b/>
            <sz val="11"/>
            <color indexed="81"/>
            <rFont val="ＭＳ Ｐゴシック"/>
            <family val="2"/>
          </rPr>
          <t>作成者:</t>
        </r>
        <r>
          <rPr>
            <sz val="11"/>
            <color indexed="81"/>
            <rFont val="ＭＳ Ｐゴシック"/>
            <family val="2"/>
          </rPr>
          <t xml:space="preserve">
5</t>
        </r>
      </text>
    </comment>
    <comment ref="D56" authorId="0" shapeId="0">
      <text>
        <r>
          <rPr>
            <b/>
            <sz val="11"/>
            <color indexed="81"/>
            <rFont val="ＭＳ Ｐゴシック"/>
            <family val="2"/>
          </rPr>
          <t>作成者:</t>
        </r>
        <r>
          <rPr>
            <sz val="11"/>
            <color indexed="81"/>
            <rFont val="ＭＳ Ｐゴシック"/>
            <family val="2"/>
          </rPr>
          <t xml:space="preserve">
5</t>
        </r>
      </text>
    </comment>
    <comment ref="D57" authorId="0" shapeId="0">
      <text>
        <r>
          <rPr>
            <b/>
            <sz val="11"/>
            <color indexed="81"/>
            <rFont val="ＭＳ Ｐゴシック"/>
            <family val="2"/>
          </rPr>
          <t>作成者:</t>
        </r>
        <r>
          <rPr>
            <sz val="11"/>
            <color indexed="81"/>
            <rFont val="ＭＳ Ｐゴシック"/>
            <family val="2"/>
          </rPr>
          <t xml:space="preserve">
5</t>
        </r>
      </text>
    </comment>
    <comment ref="D58" authorId="0" shapeId="0">
      <text>
        <r>
          <rPr>
            <b/>
            <sz val="11"/>
            <color indexed="81"/>
            <rFont val="ＭＳ Ｐゴシック"/>
            <family val="2"/>
          </rPr>
          <t>作成者:</t>
        </r>
        <r>
          <rPr>
            <sz val="11"/>
            <color indexed="81"/>
            <rFont val="ＭＳ Ｐゴシック"/>
            <family val="2"/>
          </rPr>
          <t xml:space="preserve">
5</t>
        </r>
      </text>
    </comment>
    <comment ref="D59" authorId="0" shapeId="0">
      <text>
        <r>
          <rPr>
            <b/>
            <sz val="11"/>
            <color indexed="81"/>
            <rFont val="ＭＳ Ｐゴシック"/>
            <family val="2"/>
          </rPr>
          <t>作成者:</t>
        </r>
        <r>
          <rPr>
            <sz val="11"/>
            <color indexed="81"/>
            <rFont val="ＭＳ Ｐゴシック"/>
            <family val="2"/>
          </rPr>
          <t xml:space="preserve">
5</t>
        </r>
      </text>
    </comment>
    <comment ref="D60" authorId="0" shapeId="0">
      <text>
        <r>
          <rPr>
            <b/>
            <sz val="11"/>
            <color indexed="81"/>
            <rFont val="ＭＳ Ｐゴシック"/>
            <family val="2"/>
          </rPr>
          <t>作成者:</t>
        </r>
        <r>
          <rPr>
            <sz val="11"/>
            <color indexed="81"/>
            <rFont val="ＭＳ Ｐゴシック"/>
            <family val="2"/>
          </rPr>
          <t xml:space="preserve">
5</t>
        </r>
      </text>
    </comment>
    <comment ref="D61" authorId="0" shapeId="0">
      <text>
        <r>
          <rPr>
            <b/>
            <sz val="11"/>
            <color indexed="81"/>
            <rFont val="ＭＳ Ｐゴシック"/>
            <family val="2"/>
          </rPr>
          <t>作成者:</t>
        </r>
        <r>
          <rPr>
            <sz val="11"/>
            <color indexed="81"/>
            <rFont val="ＭＳ Ｐゴシック"/>
            <family val="2"/>
          </rPr>
          <t xml:space="preserve">
5</t>
        </r>
      </text>
    </comment>
    <comment ref="D62" authorId="0" shapeId="0">
      <text>
        <r>
          <rPr>
            <b/>
            <sz val="11"/>
            <color indexed="81"/>
            <rFont val="ＭＳ Ｐゴシック"/>
            <family val="2"/>
          </rPr>
          <t>作成者:</t>
        </r>
        <r>
          <rPr>
            <sz val="11"/>
            <color indexed="81"/>
            <rFont val="ＭＳ Ｐゴシック"/>
            <family val="2"/>
          </rPr>
          <t xml:space="preserve">
5</t>
        </r>
      </text>
    </comment>
    <comment ref="D63" authorId="0" shapeId="0">
      <text>
        <r>
          <rPr>
            <b/>
            <sz val="11"/>
            <color indexed="81"/>
            <rFont val="ＭＳ Ｐゴシック"/>
            <family val="2"/>
          </rPr>
          <t>作成者:</t>
        </r>
        <r>
          <rPr>
            <sz val="11"/>
            <color indexed="81"/>
            <rFont val="ＭＳ Ｐゴシック"/>
            <family val="2"/>
          </rPr>
          <t xml:space="preserve">
5</t>
        </r>
      </text>
    </comment>
    <comment ref="D64" authorId="0" shapeId="0">
      <text>
        <r>
          <rPr>
            <b/>
            <sz val="11"/>
            <color indexed="81"/>
            <rFont val="ＭＳ Ｐゴシック"/>
            <family val="2"/>
          </rPr>
          <t>作成者:</t>
        </r>
        <r>
          <rPr>
            <sz val="11"/>
            <color indexed="81"/>
            <rFont val="ＭＳ Ｐゴシック"/>
            <family val="2"/>
          </rPr>
          <t xml:space="preserve">
5</t>
        </r>
      </text>
    </comment>
    <comment ref="D65" authorId="0" shapeId="0">
      <text>
        <r>
          <rPr>
            <b/>
            <sz val="11"/>
            <color indexed="81"/>
            <rFont val="ＭＳ Ｐゴシック"/>
            <family val="2"/>
          </rPr>
          <t>作成者:</t>
        </r>
        <r>
          <rPr>
            <sz val="11"/>
            <color indexed="81"/>
            <rFont val="ＭＳ Ｐゴシック"/>
            <family val="2"/>
          </rPr>
          <t xml:space="preserve">
5</t>
        </r>
      </text>
    </comment>
    <comment ref="D66" authorId="0" shapeId="0">
      <text>
        <r>
          <rPr>
            <b/>
            <sz val="11"/>
            <color indexed="81"/>
            <rFont val="ＭＳ Ｐゴシック"/>
            <family val="2"/>
          </rPr>
          <t>作成者:</t>
        </r>
        <r>
          <rPr>
            <sz val="11"/>
            <color indexed="81"/>
            <rFont val="ＭＳ Ｐゴシック"/>
            <family val="2"/>
          </rPr>
          <t xml:space="preserve">
5</t>
        </r>
      </text>
    </comment>
    <comment ref="D67" authorId="0" shapeId="0">
      <text>
        <r>
          <rPr>
            <b/>
            <sz val="11"/>
            <color indexed="81"/>
            <rFont val="ＭＳ Ｐゴシック"/>
            <family val="2"/>
          </rPr>
          <t>作成者:</t>
        </r>
        <r>
          <rPr>
            <sz val="11"/>
            <color indexed="81"/>
            <rFont val="ＭＳ Ｐゴシック"/>
            <family val="2"/>
          </rPr>
          <t xml:space="preserve">
5</t>
        </r>
      </text>
    </comment>
    <comment ref="D68" authorId="0" shapeId="0">
      <text>
        <r>
          <rPr>
            <b/>
            <sz val="11"/>
            <color indexed="81"/>
            <rFont val="ＭＳ Ｐゴシック"/>
            <family val="2"/>
          </rPr>
          <t>作成者:</t>
        </r>
        <r>
          <rPr>
            <sz val="11"/>
            <color indexed="81"/>
            <rFont val="ＭＳ Ｐゴシック"/>
            <family val="2"/>
          </rPr>
          <t xml:space="preserve">
5</t>
        </r>
      </text>
    </comment>
    <comment ref="D69" authorId="0" shapeId="0">
      <text>
        <r>
          <rPr>
            <b/>
            <sz val="11"/>
            <color indexed="81"/>
            <rFont val="ＭＳ Ｐゴシック"/>
            <family val="2"/>
          </rPr>
          <t>作成者:</t>
        </r>
        <r>
          <rPr>
            <sz val="11"/>
            <color indexed="81"/>
            <rFont val="ＭＳ Ｐゴシック"/>
            <family val="2"/>
          </rPr>
          <t xml:space="preserve">
5</t>
        </r>
      </text>
    </comment>
    <comment ref="D70" authorId="0" shapeId="0">
      <text>
        <r>
          <rPr>
            <b/>
            <sz val="11"/>
            <color indexed="81"/>
            <rFont val="ＭＳ Ｐゴシック"/>
            <family val="2"/>
          </rPr>
          <t>作成者:</t>
        </r>
        <r>
          <rPr>
            <sz val="11"/>
            <color indexed="81"/>
            <rFont val="ＭＳ Ｐゴシック"/>
            <family val="2"/>
          </rPr>
          <t xml:space="preserve">
5</t>
        </r>
      </text>
    </comment>
    <comment ref="D71" authorId="0" shapeId="0">
      <text>
        <r>
          <rPr>
            <b/>
            <sz val="11"/>
            <color indexed="81"/>
            <rFont val="ＭＳ Ｐゴシック"/>
            <family val="2"/>
          </rPr>
          <t>作成者:</t>
        </r>
        <r>
          <rPr>
            <sz val="11"/>
            <color indexed="81"/>
            <rFont val="ＭＳ Ｐゴシック"/>
            <family val="2"/>
          </rPr>
          <t xml:space="preserve">
5</t>
        </r>
      </text>
    </comment>
    <comment ref="D72" authorId="0" shapeId="0">
      <text>
        <r>
          <rPr>
            <b/>
            <sz val="11"/>
            <color indexed="81"/>
            <rFont val="ＭＳ Ｐゴシック"/>
            <family val="2"/>
          </rPr>
          <t>作成者:</t>
        </r>
        <r>
          <rPr>
            <sz val="11"/>
            <color indexed="81"/>
            <rFont val="ＭＳ Ｐゴシック"/>
            <family val="2"/>
          </rPr>
          <t xml:space="preserve">
5</t>
        </r>
      </text>
    </comment>
    <comment ref="D73" authorId="0" shapeId="0">
      <text>
        <r>
          <rPr>
            <b/>
            <sz val="11"/>
            <color indexed="81"/>
            <rFont val="ＭＳ Ｐゴシック"/>
            <family val="2"/>
          </rPr>
          <t>作成者:</t>
        </r>
        <r>
          <rPr>
            <sz val="11"/>
            <color indexed="81"/>
            <rFont val="ＭＳ Ｐゴシック"/>
            <family val="2"/>
          </rPr>
          <t xml:space="preserve">
5</t>
        </r>
      </text>
    </comment>
    <comment ref="D74" authorId="0" shapeId="0">
      <text>
        <r>
          <rPr>
            <b/>
            <sz val="11"/>
            <color indexed="81"/>
            <rFont val="ＭＳ Ｐゴシック"/>
            <family val="2"/>
          </rPr>
          <t>作成者:</t>
        </r>
        <r>
          <rPr>
            <sz val="11"/>
            <color indexed="81"/>
            <rFont val="ＭＳ Ｐゴシック"/>
            <family val="2"/>
          </rPr>
          <t xml:space="preserve">
5</t>
        </r>
      </text>
    </comment>
    <comment ref="D75" authorId="0" shapeId="0">
      <text>
        <r>
          <rPr>
            <b/>
            <sz val="11"/>
            <color indexed="81"/>
            <rFont val="ＭＳ Ｐゴシック"/>
            <family val="2"/>
          </rPr>
          <t>作成者:</t>
        </r>
        <r>
          <rPr>
            <sz val="11"/>
            <color indexed="81"/>
            <rFont val="ＭＳ Ｐゴシック"/>
            <family val="2"/>
          </rPr>
          <t xml:space="preserve">
5</t>
        </r>
      </text>
    </comment>
    <comment ref="D76" authorId="0" shapeId="0">
      <text>
        <r>
          <rPr>
            <b/>
            <sz val="11"/>
            <color indexed="81"/>
            <rFont val="ＭＳ Ｐゴシック"/>
            <family val="2"/>
          </rPr>
          <t>作成者:</t>
        </r>
        <r>
          <rPr>
            <sz val="11"/>
            <color indexed="81"/>
            <rFont val="ＭＳ Ｐゴシック"/>
            <family val="2"/>
          </rPr>
          <t xml:space="preserve">
5</t>
        </r>
      </text>
    </comment>
    <comment ref="D77" authorId="0" shapeId="0">
      <text>
        <r>
          <rPr>
            <b/>
            <sz val="11"/>
            <color indexed="81"/>
            <rFont val="ＭＳ Ｐゴシック"/>
            <family val="2"/>
          </rPr>
          <t>作成者:</t>
        </r>
        <r>
          <rPr>
            <sz val="11"/>
            <color indexed="81"/>
            <rFont val="ＭＳ Ｐゴシック"/>
            <family val="2"/>
          </rPr>
          <t xml:space="preserve">
5</t>
        </r>
      </text>
    </comment>
    <comment ref="D78" authorId="0" shapeId="0">
      <text>
        <r>
          <rPr>
            <b/>
            <sz val="11"/>
            <color indexed="81"/>
            <rFont val="ＭＳ Ｐゴシック"/>
            <family val="2"/>
          </rPr>
          <t>作成者:</t>
        </r>
        <r>
          <rPr>
            <sz val="11"/>
            <color indexed="81"/>
            <rFont val="ＭＳ Ｐゴシック"/>
            <family val="2"/>
          </rPr>
          <t xml:space="preserve">
5</t>
        </r>
      </text>
    </comment>
    <comment ref="D79" authorId="0" shapeId="0">
      <text>
        <r>
          <rPr>
            <b/>
            <sz val="11"/>
            <color indexed="81"/>
            <rFont val="ＭＳ Ｐゴシック"/>
            <family val="2"/>
          </rPr>
          <t>作成者:</t>
        </r>
        <r>
          <rPr>
            <sz val="11"/>
            <color indexed="81"/>
            <rFont val="ＭＳ Ｐゴシック"/>
            <family val="2"/>
          </rPr>
          <t xml:space="preserve">
5</t>
        </r>
      </text>
    </comment>
    <comment ref="D80" authorId="0" shapeId="0">
      <text>
        <r>
          <rPr>
            <b/>
            <sz val="11"/>
            <color indexed="81"/>
            <rFont val="ＭＳ Ｐゴシック"/>
            <family val="2"/>
          </rPr>
          <t>作成者:</t>
        </r>
        <r>
          <rPr>
            <sz val="11"/>
            <color indexed="81"/>
            <rFont val="ＭＳ Ｐゴシック"/>
            <family val="2"/>
          </rPr>
          <t xml:space="preserve">
5</t>
        </r>
      </text>
    </comment>
    <comment ref="D81" authorId="0" shapeId="0">
      <text>
        <r>
          <rPr>
            <b/>
            <sz val="11"/>
            <color indexed="81"/>
            <rFont val="ＭＳ Ｐゴシック"/>
            <family val="2"/>
          </rPr>
          <t>作成者:</t>
        </r>
        <r>
          <rPr>
            <sz val="11"/>
            <color indexed="81"/>
            <rFont val="ＭＳ Ｐゴシック"/>
            <family val="2"/>
          </rPr>
          <t xml:space="preserve">
5</t>
        </r>
      </text>
    </comment>
    <comment ref="D82" authorId="0" shapeId="0">
      <text>
        <r>
          <rPr>
            <b/>
            <sz val="11"/>
            <color indexed="81"/>
            <rFont val="ＭＳ Ｐゴシック"/>
            <family val="2"/>
          </rPr>
          <t>作成者:</t>
        </r>
        <r>
          <rPr>
            <sz val="11"/>
            <color indexed="81"/>
            <rFont val="ＭＳ Ｐゴシック"/>
            <family val="2"/>
          </rPr>
          <t xml:space="preserve">
5</t>
        </r>
      </text>
    </comment>
    <comment ref="D83" authorId="0" shapeId="0">
      <text>
        <r>
          <rPr>
            <b/>
            <sz val="11"/>
            <color indexed="81"/>
            <rFont val="ＭＳ Ｐゴシック"/>
            <family val="2"/>
          </rPr>
          <t>作成者:</t>
        </r>
        <r>
          <rPr>
            <sz val="11"/>
            <color indexed="81"/>
            <rFont val="ＭＳ Ｐゴシック"/>
            <family val="2"/>
          </rPr>
          <t xml:space="preserve">
5</t>
        </r>
      </text>
    </comment>
    <comment ref="D84" authorId="0" shapeId="0">
      <text>
        <r>
          <rPr>
            <b/>
            <sz val="11"/>
            <color indexed="81"/>
            <rFont val="ＭＳ Ｐゴシック"/>
            <family val="2"/>
          </rPr>
          <t>作成者:</t>
        </r>
        <r>
          <rPr>
            <sz val="11"/>
            <color indexed="81"/>
            <rFont val="ＭＳ Ｐゴシック"/>
            <family val="2"/>
          </rPr>
          <t xml:space="preserve">
5</t>
        </r>
      </text>
    </comment>
    <comment ref="D85" authorId="0" shapeId="0">
      <text>
        <r>
          <rPr>
            <b/>
            <sz val="11"/>
            <color indexed="81"/>
            <rFont val="ＭＳ Ｐゴシック"/>
            <family val="2"/>
          </rPr>
          <t>作成者:</t>
        </r>
        <r>
          <rPr>
            <sz val="11"/>
            <color indexed="81"/>
            <rFont val="ＭＳ Ｐゴシック"/>
            <family val="2"/>
          </rPr>
          <t xml:space="preserve">
5</t>
        </r>
      </text>
    </comment>
    <comment ref="D86" authorId="0" shapeId="0">
      <text>
        <r>
          <rPr>
            <b/>
            <sz val="11"/>
            <color indexed="81"/>
            <rFont val="ＭＳ Ｐゴシック"/>
            <family val="2"/>
          </rPr>
          <t>作成者:</t>
        </r>
        <r>
          <rPr>
            <sz val="11"/>
            <color indexed="81"/>
            <rFont val="ＭＳ Ｐゴシック"/>
            <family val="2"/>
          </rPr>
          <t xml:space="preserve">
5</t>
        </r>
      </text>
    </comment>
    <comment ref="D87" authorId="0" shapeId="0">
      <text>
        <r>
          <rPr>
            <b/>
            <sz val="11"/>
            <color indexed="81"/>
            <rFont val="ＭＳ Ｐゴシック"/>
            <family val="2"/>
          </rPr>
          <t>作成者:</t>
        </r>
        <r>
          <rPr>
            <sz val="11"/>
            <color indexed="81"/>
            <rFont val="ＭＳ Ｐゴシック"/>
            <family val="2"/>
          </rPr>
          <t xml:space="preserve">
5</t>
        </r>
      </text>
    </comment>
    <comment ref="D88" authorId="0" shapeId="0">
      <text>
        <r>
          <rPr>
            <b/>
            <sz val="11"/>
            <color indexed="81"/>
            <rFont val="ＭＳ Ｐゴシック"/>
            <family val="2"/>
          </rPr>
          <t>作成者:</t>
        </r>
        <r>
          <rPr>
            <sz val="11"/>
            <color indexed="81"/>
            <rFont val="ＭＳ Ｐゴシック"/>
            <family val="2"/>
          </rPr>
          <t xml:space="preserve">
5</t>
        </r>
      </text>
    </comment>
    <comment ref="D89" authorId="0" shapeId="0">
      <text>
        <r>
          <rPr>
            <b/>
            <sz val="11"/>
            <color indexed="81"/>
            <rFont val="ＭＳ Ｐゴシック"/>
            <family val="2"/>
          </rPr>
          <t>作成者:</t>
        </r>
        <r>
          <rPr>
            <sz val="11"/>
            <color indexed="81"/>
            <rFont val="ＭＳ Ｐゴシック"/>
            <family val="2"/>
          </rPr>
          <t xml:space="preserve">
5</t>
        </r>
      </text>
    </comment>
    <comment ref="D90" authorId="0" shapeId="0">
      <text>
        <r>
          <rPr>
            <b/>
            <sz val="11"/>
            <color indexed="81"/>
            <rFont val="ＭＳ Ｐゴシック"/>
            <family val="2"/>
          </rPr>
          <t>作成者:</t>
        </r>
        <r>
          <rPr>
            <sz val="11"/>
            <color indexed="81"/>
            <rFont val="ＭＳ Ｐゴシック"/>
            <family val="2"/>
          </rPr>
          <t xml:space="preserve">
5</t>
        </r>
      </text>
    </comment>
    <comment ref="D91" authorId="0" shapeId="0">
      <text>
        <r>
          <rPr>
            <b/>
            <sz val="11"/>
            <color indexed="81"/>
            <rFont val="ＭＳ Ｐゴシック"/>
            <family val="2"/>
          </rPr>
          <t>作成者:</t>
        </r>
        <r>
          <rPr>
            <sz val="11"/>
            <color indexed="81"/>
            <rFont val="ＭＳ Ｐゴシック"/>
            <family val="2"/>
          </rPr>
          <t xml:space="preserve">
5</t>
        </r>
      </text>
    </comment>
    <comment ref="D92" authorId="0" shapeId="0">
      <text>
        <r>
          <rPr>
            <b/>
            <sz val="11"/>
            <color indexed="81"/>
            <rFont val="ＭＳ Ｐゴシック"/>
            <family val="2"/>
          </rPr>
          <t>作成者:</t>
        </r>
        <r>
          <rPr>
            <sz val="11"/>
            <color indexed="81"/>
            <rFont val="ＭＳ Ｐゴシック"/>
            <family val="2"/>
          </rPr>
          <t xml:space="preserve">
5</t>
        </r>
      </text>
    </comment>
    <comment ref="D93" authorId="0" shapeId="0">
      <text>
        <r>
          <rPr>
            <b/>
            <sz val="11"/>
            <color indexed="81"/>
            <rFont val="ＭＳ Ｐゴシック"/>
            <family val="2"/>
          </rPr>
          <t>作成者:</t>
        </r>
        <r>
          <rPr>
            <sz val="11"/>
            <color indexed="81"/>
            <rFont val="ＭＳ Ｐゴシック"/>
            <family val="2"/>
          </rPr>
          <t xml:space="preserve">
5</t>
        </r>
      </text>
    </comment>
    <comment ref="D94" authorId="0" shapeId="0">
      <text>
        <r>
          <rPr>
            <b/>
            <sz val="11"/>
            <color indexed="81"/>
            <rFont val="ＭＳ Ｐゴシック"/>
            <family val="2"/>
          </rPr>
          <t>作成者:</t>
        </r>
        <r>
          <rPr>
            <sz val="11"/>
            <color indexed="81"/>
            <rFont val="ＭＳ Ｐゴシック"/>
            <family val="2"/>
          </rPr>
          <t xml:space="preserve">
5</t>
        </r>
      </text>
    </comment>
    <comment ref="D95" authorId="0" shapeId="0">
      <text>
        <r>
          <rPr>
            <b/>
            <sz val="11"/>
            <color indexed="81"/>
            <rFont val="ＭＳ Ｐゴシック"/>
            <family val="2"/>
          </rPr>
          <t>作成者:</t>
        </r>
        <r>
          <rPr>
            <sz val="11"/>
            <color indexed="81"/>
            <rFont val="ＭＳ Ｐゴシック"/>
            <family val="2"/>
          </rPr>
          <t xml:space="preserve">
5</t>
        </r>
      </text>
    </comment>
    <comment ref="D96" authorId="0" shapeId="0">
      <text>
        <r>
          <rPr>
            <b/>
            <sz val="11"/>
            <color indexed="81"/>
            <rFont val="ＭＳ Ｐゴシック"/>
            <family val="2"/>
          </rPr>
          <t>作成者:</t>
        </r>
        <r>
          <rPr>
            <sz val="11"/>
            <color indexed="81"/>
            <rFont val="ＭＳ Ｐゴシック"/>
            <family val="2"/>
          </rPr>
          <t xml:space="preserve">
5</t>
        </r>
      </text>
    </comment>
    <comment ref="D97" authorId="0" shapeId="0">
      <text>
        <r>
          <rPr>
            <b/>
            <sz val="11"/>
            <color indexed="81"/>
            <rFont val="ＭＳ Ｐゴシック"/>
            <family val="2"/>
          </rPr>
          <t>作成者:</t>
        </r>
        <r>
          <rPr>
            <sz val="11"/>
            <color indexed="81"/>
            <rFont val="ＭＳ Ｐゴシック"/>
            <family val="2"/>
          </rPr>
          <t xml:space="preserve">
5</t>
        </r>
      </text>
    </comment>
    <comment ref="D98" authorId="0" shapeId="0">
      <text>
        <r>
          <rPr>
            <b/>
            <sz val="11"/>
            <color indexed="81"/>
            <rFont val="ＭＳ Ｐゴシック"/>
            <family val="2"/>
          </rPr>
          <t>作成者:</t>
        </r>
        <r>
          <rPr>
            <sz val="11"/>
            <color indexed="81"/>
            <rFont val="ＭＳ Ｐゴシック"/>
            <family val="2"/>
          </rPr>
          <t xml:space="preserve">
5</t>
        </r>
      </text>
    </comment>
    <comment ref="D99" authorId="0" shapeId="0">
      <text>
        <r>
          <rPr>
            <b/>
            <sz val="11"/>
            <color indexed="81"/>
            <rFont val="ＭＳ Ｐゴシック"/>
            <family val="2"/>
          </rPr>
          <t>作成者:</t>
        </r>
        <r>
          <rPr>
            <sz val="11"/>
            <color indexed="81"/>
            <rFont val="ＭＳ Ｐゴシック"/>
            <family val="2"/>
          </rPr>
          <t xml:space="preserve">
5</t>
        </r>
      </text>
    </comment>
    <comment ref="D100" authorId="0" shapeId="0">
      <text>
        <r>
          <rPr>
            <b/>
            <sz val="11"/>
            <color indexed="81"/>
            <rFont val="ＭＳ Ｐゴシック"/>
            <family val="2"/>
          </rPr>
          <t>作成者:</t>
        </r>
        <r>
          <rPr>
            <sz val="11"/>
            <color indexed="81"/>
            <rFont val="ＭＳ Ｐゴシック"/>
            <family val="2"/>
          </rPr>
          <t xml:space="preserve">
5</t>
        </r>
      </text>
    </comment>
    <comment ref="D101" authorId="0" shapeId="0">
      <text>
        <r>
          <rPr>
            <b/>
            <sz val="11"/>
            <color indexed="81"/>
            <rFont val="ＭＳ Ｐゴシック"/>
            <family val="2"/>
          </rPr>
          <t>作成者:</t>
        </r>
        <r>
          <rPr>
            <sz val="11"/>
            <color indexed="81"/>
            <rFont val="ＭＳ Ｐゴシック"/>
            <family val="2"/>
          </rPr>
          <t xml:space="preserve">
5</t>
        </r>
      </text>
    </comment>
    <comment ref="D102" authorId="0" shapeId="0">
      <text>
        <r>
          <rPr>
            <b/>
            <sz val="11"/>
            <color indexed="81"/>
            <rFont val="ＭＳ Ｐゴシック"/>
            <family val="2"/>
          </rPr>
          <t>作成者:</t>
        </r>
        <r>
          <rPr>
            <sz val="11"/>
            <color indexed="81"/>
            <rFont val="ＭＳ Ｐゴシック"/>
            <family val="2"/>
          </rPr>
          <t xml:space="preserve">
5</t>
        </r>
      </text>
    </comment>
    <comment ref="D103" authorId="0" shapeId="0">
      <text>
        <r>
          <rPr>
            <b/>
            <sz val="11"/>
            <color indexed="81"/>
            <rFont val="ＭＳ Ｐゴシック"/>
            <family val="2"/>
          </rPr>
          <t>作成者:</t>
        </r>
        <r>
          <rPr>
            <sz val="11"/>
            <color indexed="81"/>
            <rFont val="ＭＳ Ｐゴシック"/>
            <family val="2"/>
          </rPr>
          <t xml:space="preserve">
5</t>
        </r>
      </text>
    </comment>
    <comment ref="D104" authorId="0" shapeId="0">
      <text>
        <r>
          <rPr>
            <b/>
            <sz val="11"/>
            <color indexed="81"/>
            <rFont val="ＭＳ Ｐゴシック"/>
            <family val="2"/>
          </rPr>
          <t>作成者:</t>
        </r>
        <r>
          <rPr>
            <sz val="11"/>
            <color indexed="81"/>
            <rFont val="ＭＳ Ｐゴシック"/>
            <family val="2"/>
          </rPr>
          <t xml:space="preserve">
5</t>
        </r>
      </text>
    </comment>
    <comment ref="D105" authorId="0" shapeId="0">
      <text>
        <r>
          <rPr>
            <b/>
            <sz val="11"/>
            <color indexed="81"/>
            <rFont val="ＭＳ Ｐゴシック"/>
            <family val="2"/>
          </rPr>
          <t>作成者:</t>
        </r>
        <r>
          <rPr>
            <sz val="11"/>
            <color indexed="81"/>
            <rFont val="ＭＳ Ｐゴシック"/>
            <family val="2"/>
          </rPr>
          <t xml:space="preserve">
5</t>
        </r>
      </text>
    </comment>
    <comment ref="D106" authorId="0" shapeId="0">
      <text>
        <r>
          <rPr>
            <b/>
            <sz val="11"/>
            <color indexed="81"/>
            <rFont val="ＭＳ Ｐゴシック"/>
            <family val="2"/>
          </rPr>
          <t>作成者:</t>
        </r>
        <r>
          <rPr>
            <sz val="11"/>
            <color indexed="81"/>
            <rFont val="ＭＳ Ｐゴシック"/>
            <family val="2"/>
          </rPr>
          <t xml:space="preserve">
5</t>
        </r>
      </text>
    </comment>
    <comment ref="D107" authorId="0" shapeId="0">
      <text>
        <r>
          <rPr>
            <b/>
            <sz val="11"/>
            <color indexed="81"/>
            <rFont val="ＭＳ Ｐゴシック"/>
            <family val="2"/>
          </rPr>
          <t>作成者:</t>
        </r>
        <r>
          <rPr>
            <sz val="11"/>
            <color indexed="81"/>
            <rFont val="ＭＳ Ｐゴシック"/>
            <family val="2"/>
          </rPr>
          <t xml:space="preserve">
5</t>
        </r>
      </text>
    </comment>
    <comment ref="D108" authorId="0" shapeId="0">
      <text>
        <r>
          <rPr>
            <b/>
            <sz val="11"/>
            <color indexed="81"/>
            <rFont val="ＭＳ Ｐゴシック"/>
            <family val="2"/>
          </rPr>
          <t>作成者:</t>
        </r>
        <r>
          <rPr>
            <sz val="11"/>
            <color indexed="81"/>
            <rFont val="ＭＳ Ｐゴシック"/>
            <family val="2"/>
          </rPr>
          <t xml:space="preserve">
5</t>
        </r>
      </text>
    </comment>
    <comment ref="D109" authorId="0" shapeId="0">
      <text>
        <r>
          <rPr>
            <b/>
            <sz val="11"/>
            <color indexed="81"/>
            <rFont val="ＭＳ Ｐゴシック"/>
            <family val="2"/>
          </rPr>
          <t>作成者:</t>
        </r>
        <r>
          <rPr>
            <sz val="11"/>
            <color indexed="81"/>
            <rFont val="ＭＳ Ｐゴシック"/>
            <family val="2"/>
          </rPr>
          <t xml:space="preserve">
5</t>
        </r>
      </text>
    </comment>
    <comment ref="D110" authorId="0" shapeId="0">
      <text>
        <r>
          <rPr>
            <b/>
            <sz val="11"/>
            <color indexed="81"/>
            <rFont val="ＭＳ Ｐゴシック"/>
            <family val="2"/>
          </rPr>
          <t>作成者:</t>
        </r>
        <r>
          <rPr>
            <sz val="11"/>
            <color indexed="81"/>
            <rFont val="ＭＳ Ｐゴシック"/>
            <family val="2"/>
          </rPr>
          <t xml:space="preserve">
5</t>
        </r>
      </text>
    </comment>
    <comment ref="D111" authorId="0" shapeId="0">
      <text>
        <r>
          <rPr>
            <b/>
            <sz val="11"/>
            <color indexed="81"/>
            <rFont val="ＭＳ Ｐゴシック"/>
            <family val="2"/>
          </rPr>
          <t>作成者:</t>
        </r>
        <r>
          <rPr>
            <sz val="11"/>
            <color indexed="81"/>
            <rFont val="ＭＳ Ｐゴシック"/>
            <family val="2"/>
          </rPr>
          <t xml:space="preserve">
5</t>
        </r>
      </text>
    </comment>
    <comment ref="D112" authorId="0" shapeId="0">
      <text>
        <r>
          <rPr>
            <b/>
            <sz val="11"/>
            <color indexed="81"/>
            <rFont val="ＭＳ Ｐゴシック"/>
            <family val="2"/>
          </rPr>
          <t>作成者:</t>
        </r>
        <r>
          <rPr>
            <sz val="11"/>
            <color indexed="81"/>
            <rFont val="ＭＳ Ｐゴシック"/>
            <family val="2"/>
          </rPr>
          <t xml:space="preserve">
5</t>
        </r>
      </text>
    </comment>
    <comment ref="D113" authorId="0" shapeId="0">
      <text>
        <r>
          <rPr>
            <b/>
            <sz val="11"/>
            <color indexed="81"/>
            <rFont val="ＭＳ Ｐゴシック"/>
            <family val="2"/>
          </rPr>
          <t>作成者:</t>
        </r>
        <r>
          <rPr>
            <sz val="11"/>
            <color indexed="81"/>
            <rFont val="ＭＳ Ｐゴシック"/>
            <family val="2"/>
          </rPr>
          <t xml:space="preserve">
5</t>
        </r>
      </text>
    </comment>
    <comment ref="D114" authorId="0" shapeId="0">
      <text>
        <r>
          <rPr>
            <b/>
            <sz val="11"/>
            <color indexed="81"/>
            <rFont val="ＭＳ Ｐゴシック"/>
            <family val="2"/>
          </rPr>
          <t>作成者:</t>
        </r>
        <r>
          <rPr>
            <sz val="11"/>
            <color indexed="81"/>
            <rFont val="ＭＳ Ｐゴシック"/>
            <family val="2"/>
          </rPr>
          <t xml:space="preserve">
5</t>
        </r>
      </text>
    </comment>
    <comment ref="D115" authorId="0" shapeId="0">
      <text>
        <r>
          <rPr>
            <b/>
            <sz val="11"/>
            <color indexed="81"/>
            <rFont val="ＭＳ Ｐゴシック"/>
            <family val="2"/>
          </rPr>
          <t>作成者:</t>
        </r>
        <r>
          <rPr>
            <sz val="11"/>
            <color indexed="81"/>
            <rFont val="ＭＳ Ｐゴシック"/>
            <family val="2"/>
          </rPr>
          <t xml:space="preserve">
5</t>
        </r>
      </text>
    </comment>
    <comment ref="D116" authorId="0" shapeId="0">
      <text>
        <r>
          <rPr>
            <b/>
            <sz val="11"/>
            <color indexed="81"/>
            <rFont val="ＭＳ Ｐゴシック"/>
            <family val="2"/>
          </rPr>
          <t>作成者:</t>
        </r>
        <r>
          <rPr>
            <sz val="11"/>
            <color indexed="81"/>
            <rFont val="ＭＳ Ｐゴシック"/>
            <family val="2"/>
          </rPr>
          <t xml:space="preserve">
5</t>
        </r>
      </text>
    </comment>
    <comment ref="D117" authorId="0" shapeId="0">
      <text>
        <r>
          <rPr>
            <b/>
            <sz val="11"/>
            <color indexed="81"/>
            <rFont val="ＭＳ Ｐゴシック"/>
            <family val="2"/>
          </rPr>
          <t>作成者:</t>
        </r>
        <r>
          <rPr>
            <sz val="11"/>
            <color indexed="81"/>
            <rFont val="ＭＳ Ｐゴシック"/>
            <family val="2"/>
          </rPr>
          <t xml:space="preserve">
5</t>
        </r>
      </text>
    </comment>
    <comment ref="D118" authorId="0" shapeId="0">
      <text>
        <r>
          <rPr>
            <b/>
            <sz val="11"/>
            <color indexed="81"/>
            <rFont val="ＭＳ Ｐゴシック"/>
            <family val="2"/>
          </rPr>
          <t>作成者:</t>
        </r>
        <r>
          <rPr>
            <sz val="11"/>
            <color indexed="81"/>
            <rFont val="ＭＳ Ｐゴシック"/>
            <family val="2"/>
          </rPr>
          <t xml:space="preserve">
5</t>
        </r>
      </text>
    </comment>
    <comment ref="D119" authorId="0" shapeId="0">
      <text>
        <r>
          <rPr>
            <b/>
            <sz val="11"/>
            <color indexed="81"/>
            <rFont val="ＭＳ Ｐゴシック"/>
            <family val="2"/>
          </rPr>
          <t>作成者:</t>
        </r>
        <r>
          <rPr>
            <sz val="11"/>
            <color indexed="81"/>
            <rFont val="ＭＳ Ｐゴシック"/>
            <family val="2"/>
          </rPr>
          <t xml:space="preserve">
5</t>
        </r>
      </text>
    </comment>
    <comment ref="D120" authorId="0" shapeId="0">
      <text>
        <r>
          <rPr>
            <b/>
            <sz val="11"/>
            <color indexed="81"/>
            <rFont val="ＭＳ Ｐゴシック"/>
            <family val="2"/>
          </rPr>
          <t>作成者:</t>
        </r>
        <r>
          <rPr>
            <sz val="11"/>
            <color indexed="81"/>
            <rFont val="ＭＳ Ｐゴシック"/>
            <family val="2"/>
          </rPr>
          <t xml:space="preserve">
5</t>
        </r>
      </text>
    </comment>
    <comment ref="D121" authorId="0" shapeId="0">
      <text>
        <r>
          <rPr>
            <b/>
            <sz val="11"/>
            <color indexed="81"/>
            <rFont val="ＭＳ Ｐゴシック"/>
            <family val="2"/>
          </rPr>
          <t>作成者:</t>
        </r>
        <r>
          <rPr>
            <sz val="11"/>
            <color indexed="81"/>
            <rFont val="ＭＳ Ｐゴシック"/>
            <family val="2"/>
          </rPr>
          <t xml:space="preserve">
5</t>
        </r>
      </text>
    </comment>
    <comment ref="D122" authorId="0" shapeId="0">
      <text>
        <r>
          <rPr>
            <b/>
            <sz val="11"/>
            <color indexed="81"/>
            <rFont val="ＭＳ Ｐゴシック"/>
            <family val="2"/>
          </rPr>
          <t>作成者:</t>
        </r>
        <r>
          <rPr>
            <sz val="11"/>
            <color indexed="81"/>
            <rFont val="ＭＳ Ｐゴシック"/>
            <family val="2"/>
          </rPr>
          <t xml:space="preserve">
5</t>
        </r>
      </text>
    </comment>
    <comment ref="D123" authorId="0" shapeId="0">
      <text>
        <r>
          <rPr>
            <b/>
            <sz val="11"/>
            <color indexed="81"/>
            <rFont val="ＭＳ Ｐゴシック"/>
            <family val="2"/>
          </rPr>
          <t>作成者:</t>
        </r>
        <r>
          <rPr>
            <sz val="11"/>
            <color indexed="81"/>
            <rFont val="ＭＳ Ｐゴシック"/>
            <family val="2"/>
          </rPr>
          <t xml:space="preserve">
5</t>
        </r>
      </text>
    </comment>
    <comment ref="D124" authorId="0" shapeId="0">
      <text>
        <r>
          <rPr>
            <b/>
            <sz val="11"/>
            <color indexed="81"/>
            <rFont val="ＭＳ Ｐゴシック"/>
            <family val="2"/>
          </rPr>
          <t>作成者:</t>
        </r>
        <r>
          <rPr>
            <sz val="11"/>
            <color indexed="81"/>
            <rFont val="ＭＳ Ｐゴシック"/>
            <family val="2"/>
          </rPr>
          <t xml:space="preserve">
5</t>
        </r>
      </text>
    </comment>
    <comment ref="D125" authorId="0" shapeId="0">
      <text>
        <r>
          <rPr>
            <b/>
            <sz val="11"/>
            <color indexed="81"/>
            <rFont val="ＭＳ Ｐゴシック"/>
            <family val="2"/>
          </rPr>
          <t>作成者:</t>
        </r>
        <r>
          <rPr>
            <sz val="11"/>
            <color indexed="81"/>
            <rFont val="ＭＳ Ｐゴシック"/>
            <family val="2"/>
          </rPr>
          <t xml:space="preserve">
5</t>
        </r>
      </text>
    </comment>
    <comment ref="D126" authorId="0" shapeId="0">
      <text>
        <r>
          <rPr>
            <b/>
            <sz val="11"/>
            <color indexed="81"/>
            <rFont val="ＭＳ Ｐゴシック"/>
            <family val="2"/>
          </rPr>
          <t>作成者:</t>
        </r>
        <r>
          <rPr>
            <sz val="11"/>
            <color indexed="81"/>
            <rFont val="ＭＳ Ｐゴシック"/>
            <family val="2"/>
          </rPr>
          <t xml:space="preserve">
5</t>
        </r>
      </text>
    </comment>
    <comment ref="D127" authorId="0" shapeId="0">
      <text>
        <r>
          <rPr>
            <b/>
            <sz val="11"/>
            <color indexed="81"/>
            <rFont val="ＭＳ Ｐゴシック"/>
            <family val="2"/>
          </rPr>
          <t>作成者:</t>
        </r>
        <r>
          <rPr>
            <sz val="11"/>
            <color indexed="81"/>
            <rFont val="ＭＳ Ｐゴシック"/>
            <family val="2"/>
          </rPr>
          <t xml:space="preserve">
5</t>
        </r>
      </text>
    </comment>
    <comment ref="D128" authorId="0" shapeId="0">
      <text>
        <r>
          <rPr>
            <b/>
            <sz val="11"/>
            <color indexed="81"/>
            <rFont val="ＭＳ Ｐゴシック"/>
            <family val="2"/>
          </rPr>
          <t>作成者:</t>
        </r>
        <r>
          <rPr>
            <sz val="11"/>
            <color indexed="81"/>
            <rFont val="ＭＳ Ｐゴシック"/>
            <family val="2"/>
          </rPr>
          <t xml:space="preserve">
5</t>
        </r>
      </text>
    </comment>
    <comment ref="D129" authorId="0" shapeId="0">
      <text>
        <r>
          <rPr>
            <b/>
            <sz val="11"/>
            <color indexed="81"/>
            <rFont val="ＭＳ Ｐゴシック"/>
            <family val="2"/>
          </rPr>
          <t>作成者:</t>
        </r>
        <r>
          <rPr>
            <sz val="11"/>
            <color indexed="81"/>
            <rFont val="ＭＳ Ｐゴシック"/>
            <family val="2"/>
          </rPr>
          <t xml:space="preserve">
5</t>
        </r>
      </text>
    </comment>
    <comment ref="D130" authorId="0" shapeId="0">
      <text>
        <r>
          <rPr>
            <b/>
            <sz val="11"/>
            <color indexed="81"/>
            <rFont val="ＭＳ Ｐゴシック"/>
            <family val="2"/>
          </rPr>
          <t>作成者:</t>
        </r>
        <r>
          <rPr>
            <sz val="11"/>
            <color indexed="81"/>
            <rFont val="ＭＳ Ｐゴシック"/>
            <family val="2"/>
          </rPr>
          <t xml:space="preserve">
5</t>
        </r>
      </text>
    </comment>
    <comment ref="D131" authorId="0" shapeId="0">
      <text>
        <r>
          <rPr>
            <b/>
            <sz val="11"/>
            <color indexed="81"/>
            <rFont val="ＭＳ Ｐゴシック"/>
            <family val="2"/>
          </rPr>
          <t>作成者:</t>
        </r>
        <r>
          <rPr>
            <sz val="11"/>
            <color indexed="81"/>
            <rFont val="ＭＳ Ｐゴシック"/>
            <family val="2"/>
          </rPr>
          <t xml:space="preserve">
5</t>
        </r>
      </text>
    </comment>
    <comment ref="D132" authorId="0" shapeId="0">
      <text>
        <r>
          <rPr>
            <b/>
            <sz val="11"/>
            <color indexed="81"/>
            <rFont val="ＭＳ Ｐゴシック"/>
            <family val="2"/>
          </rPr>
          <t>作成者:</t>
        </r>
        <r>
          <rPr>
            <sz val="11"/>
            <color indexed="81"/>
            <rFont val="ＭＳ Ｐゴシック"/>
            <family val="2"/>
          </rPr>
          <t xml:space="preserve">
5</t>
        </r>
      </text>
    </comment>
    <comment ref="D133" authorId="0" shapeId="0">
      <text>
        <r>
          <rPr>
            <b/>
            <sz val="11"/>
            <color indexed="81"/>
            <rFont val="ＭＳ Ｐゴシック"/>
            <family val="2"/>
          </rPr>
          <t>作成者:</t>
        </r>
        <r>
          <rPr>
            <sz val="11"/>
            <color indexed="81"/>
            <rFont val="ＭＳ Ｐゴシック"/>
            <family val="2"/>
          </rPr>
          <t xml:space="preserve">
5</t>
        </r>
      </text>
    </comment>
    <comment ref="D134" authorId="0" shapeId="0">
      <text>
        <r>
          <rPr>
            <b/>
            <sz val="11"/>
            <color indexed="81"/>
            <rFont val="ＭＳ Ｐゴシック"/>
            <family val="2"/>
          </rPr>
          <t>作成者:</t>
        </r>
        <r>
          <rPr>
            <sz val="11"/>
            <color indexed="81"/>
            <rFont val="ＭＳ Ｐゴシック"/>
            <family val="2"/>
          </rPr>
          <t xml:space="preserve">
5</t>
        </r>
      </text>
    </comment>
    <comment ref="D135" authorId="0" shapeId="0">
      <text>
        <r>
          <rPr>
            <b/>
            <sz val="11"/>
            <color indexed="81"/>
            <rFont val="ＭＳ Ｐゴシック"/>
            <family val="2"/>
          </rPr>
          <t>作成者:</t>
        </r>
        <r>
          <rPr>
            <sz val="11"/>
            <color indexed="81"/>
            <rFont val="ＭＳ Ｐゴシック"/>
            <family val="2"/>
          </rPr>
          <t xml:space="preserve">
5</t>
        </r>
      </text>
    </comment>
    <comment ref="D136" authorId="0" shapeId="0">
      <text>
        <r>
          <rPr>
            <b/>
            <sz val="11"/>
            <color indexed="81"/>
            <rFont val="ＭＳ Ｐゴシック"/>
            <family val="2"/>
          </rPr>
          <t>作成者:</t>
        </r>
        <r>
          <rPr>
            <sz val="11"/>
            <color indexed="81"/>
            <rFont val="ＭＳ Ｐゴシック"/>
            <family val="2"/>
          </rPr>
          <t xml:space="preserve">
5</t>
        </r>
      </text>
    </comment>
    <comment ref="D137" authorId="0" shapeId="0">
      <text>
        <r>
          <rPr>
            <b/>
            <sz val="11"/>
            <color indexed="81"/>
            <rFont val="ＭＳ Ｐゴシック"/>
            <family val="2"/>
          </rPr>
          <t>作成者:</t>
        </r>
        <r>
          <rPr>
            <sz val="11"/>
            <color indexed="81"/>
            <rFont val="ＭＳ Ｐゴシック"/>
            <family val="2"/>
          </rPr>
          <t xml:space="preserve">
5</t>
        </r>
      </text>
    </comment>
    <comment ref="D138" authorId="0" shapeId="0">
      <text>
        <r>
          <rPr>
            <b/>
            <sz val="11"/>
            <color indexed="81"/>
            <rFont val="ＭＳ Ｐゴシック"/>
            <family val="2"/>
          </rPr>
          <t>作成者:</t>
        </r>
        <r>
          <rPr>
            <sz val="11"/>
            <color indexed="81"/>
            <rFont val="ＭＳ Ｐゴシック"/>
            <family val="2"/>
          </rPr>
          <t xml:space="preserve">
5</t>
        </r>
      </text>
    </comment>
    <comment ref="D139" authorId="0" shapeId="0">
      <text>
        <r>
          <rPr>
            <b/>
            <sz val="11"/>
            <color indexed="81"/>
            <rFont val="ＭＳ Ｐゴシック"/>
            <family val="2"/>
          </rPr>
          <t>作成者:</t>
        </r>
        <r>
          <rPr>
            <sz val="11"/>
            <color indexed="81"/>
            <rFont val="ＭＳ Ｐゴシック"/>
            <family val="2"/>
          </rPr>
          <t xml:space="preserve">
5</t>
        </r>
      </text>
    </comment>
    <comment ref="D140" authorId="0" shapeId="0">
      <text>
        <r>
          <rPr>
            <b/>
            <sz val="11"/>
            <color indexed="81"/>
            <rFont val="ＭＳ Ｐゴシック"/>
            <family val="2"/>
          </rPr>
          <t>作成者:</t>
        </r>
        <r>
          <rPr>
            <sz val="11"/>
            <color indexed="81"/>
            <rFont val="ＭＳ Ｐゴシック"/>
            <family val="2"/>
          </rPr>
          <t xml:space="preserve">
5</t>
        </r>
      </text>
    </comment>
    <comment ref="D141" authorId="0" shapeId="0">
      <text>
        <r>
          <rPr>
            <b/>
            <sz val="11"/>
            <color indexed="81"/>
            <rFont val="ＭＳ Ｐゴシック"/>
            <family val="2"/>
          </rPr>
          <t>作成者:</t>
        </r>
        <r>
          <rPr>
            <sz val="11"/>
            <color indexed="81"/>
            <rFont val="ＭＳ Ｐゴシック"/>
            <family val="2"/>
          </rPr>
          <t xml:space="preserve">
5</t>
        </r>
      </text>
    </comment>
    <comment ref="D142" authorId="0" shapeId="0">
      <text>
        <r>
          <rPr>
            <b/>
            <sz val="11"/>
            <color indexed="81"/>
            <rFont val="ＭＳ Ｐゴシック"/>
            <family val="2"/>
          </rPr>
          <t>作成者:</t>
        </r>
        <r>
          <rPr>
            <sz val="11"/>
            <color indexed="81"/>
            <rFont val="ＭＳ Ｐゴシック"/>
            <family val="2"/>
          </rPr>
          <t xml:space="preserve">
5</t>
        </r>
      </text>
    </comment>
    <comment ref="D143" authorId="0" shapeId="0">
      <text>
        <r>
          <rPr>
            <b/>
            <sz val="11"/>
            <color indexed="81"/>
            <rFont val="ＭＳ Ｐゴシック"/>
            <family val="2"/>
          </rPr>
          <t>作成者:</t>
        </r>
        <r>
          <rPr>
            <sz val="11"/>
            <color indexed="81"/>
            <rFont val="ＭＳ Ｐゴシック"/>
            <family val="2"/>
          </rPr>
          <t xml:space="preserve">
5</t>
        </r>
      </text>
    </comment>
    <comment ref="D144" authorId="0" shapeId="0">
      <text>
        <r>
          <rPr>
            <b/>
            <sz val="11"/>
            <color indexed="81"/>
            <rFont val="ＭＳ Ｐゴシック"/>
            <family val="2"/>
          </rPr>
          <t>作成者:</t>
        </r>
        <r>
          <rPr>
            <sz val="11"/>
            <color indexed="81"/>
            <rFont val="ＭＳ Ｐゴシック"/>
            <family val="2"/>
          </rPr>
          <t xml:space="preserve">
5</t>
        </r>
      </text>
    </comment>
    <comment ref="D145" authorId="0" shapeId="0">
      <text>
        <r>
          <rPr>
            <b/>
            <sz val="11"/>
            <color indexed="81"/>
            <rFont val="ＭＳ Ｐゴシック"/>
            <family val="2"/>
          </rPr>
          <t>作成者:</t>
        </r>
        <r>
          <rPr>
            <sz val="11"/>
            <color indexed="81"/>
            <rFont val="ＭＳ Ｐゴシック"/>
            <family val="2"/>
          </rPr>
          <t xml:space="preserve">
5</t>
        </r>
      </text>
    </comment>
    <comment ref="D146" authorId="0" shapeId="0">
      <text>
        <r>
          <rPr>
            <b/>
            <sz val="11"/>
            <color indexed="81"/>
            <rFont val="ＭＳ Ｐゴシック"/>
            <family val="2"/>
          </rPr>
          <t>作成者:</t>
        </r>
        <r>
          <rPr>
            <sz val="11"/>
            <color indexed="81"/>
            <rFont val="ＭＳ Ｐゴシック"/>
            <family val="2"/>
          </rPr>
          <t xml:space="preserve">
5</t>
        </r>
      </text>
    </comment>
    <comment ref="D147" authorId="0" shapeId="0">
      <text>
        <r>
          <rPr>
            <b/>
            <sz val="11"/>
            <color indexed="81"/>
            <rFont val="ＭＳ Ｐゴシック"/>
            <family val="2"/>
          </rPr>
          <t>作成者:</t>
        </r>
        <r>
          <rPr>
            <sz val="11"/>
            <color indexed="81"/>
            <rFont val="ＭＳ Ｐゴシック"/>
            <family val="2"/>
          </rPr>
          <t xml:space="preserve">
5</t>
        </r>
      </text>
    </comment>
    <comment ref="D148" authorId="0" shapeId="0">
      <text>
        <r>
          <rPr>
            <b/>
            <sz val="11"/>
            <color indexed="81"/>
            <rFont val="ＭＳ Ｐゴシック"/>
            <family val="2"/>
          </rPr>
          <t>作成者:</t>
        </r>
        <r>
          <rPr>
            <sz val="11"/>
            <color indexed="81"/>
            <rFont val="ＭＳ Ｐゴシック"/>
            <family val="2"/>
          </rPr>
          <t xml:space="preserve">
5</t>
        </r>
      </text>
    </comment>
    <comment ref="D149" authorId="0" shapeId="0">
      <text>
        <r>
          <rPr>
            <b/>
            <sz val="11"/>
            <color indexed="81"/>
            <rFont val="ＭＳ Ｐゴシック"/>
            <family val="2"/>
          </rPr>
          <t>作成者:</t>
        </r>
        <r>
          <rPr>
            <sz val="11"/>
            <color indexed="81"/>
            <rFont val="ＭＳ Ｐゴシック"/>
            <family val="2"/>
          </rPr>
          <t xml:space="preserve">
5</t>
        </r>
      </text>
    </comment>
    <comment ref="D150" authorId="0" shapeId="0">
      <text>
        <r>
          <rPr>
            <b/>
            <sz val="11"/>
            <color indexed="81"/>
            <rFont val="ＭＳ Ｐゴシック"/>
            <family val="2"/>
          </rPr>
          <t>作成者:</t>
        </r>
        <r>
          <rPr>
            <sz val="11"/>
            <color indexed="81"/>
            <rFont val="ＭＳ Ｐゴシック"/>
            <family val="2"/>
          </rPr>
          <t xml:space="preserve">
5</t>
        </r>
      </text>
    </comment>
    <comment ref="D151" authorId="0" shapeId="0">
      <text>
        <r>
          <rPr>
            <b/>
            <sz val="11"/>
            <color indexed="81"/>
            <rFont val="ＭＳ Ｐゴシック"/>
            <family val="2"/>
          </rPr>
          <t>作成者:</t>
        </r>
        <r>
          <rPr>
            <sz val="11"/>
            <color indexed="81"/>
            <rFont val="ＭＳ Ｐゴシック"/>
            <family val="2"/>
          </rPr>
          <t xml:space="preserve">
5</t>
        </r>
      </text>
    </comment>
    <comment ref="D152" authorId="0" shapeId="0">
      <text>
        <r>
          <rPr>
            <b/>
            <sz val="11"/>
            <color indexed="81"/>
            <rFont val="ＭＳ Ｐゴシック"/>
            <family val="2"/>
          </rPr>
          <t>作成者:</t>
        </r>
        <r>
          <rPr>
            <sz val="11"/>
            <color indexed="81"/>
            <rFont val="ＭＳ Ｐゴシック"/>
            <family val="2"/>
          </rPr>
          <t xml:space="preserve">
5</t>
        </r>
      </text>
    </comment>
    <comment ref="D153" authorId="0" shapeId="0">
      <text>
        <r>
          <rPr>
            <b/>
            <sz val="11"/>
            <color indexed="81"/>
            <rFont val="ＭＳ Ｐゴシック"/>
            <family val="2"/>
          </rPr>
          <t>作成者:</t>
        </r>
        <r>
          <rPr>
            <sz val="11"/>
            <color indexed="81"/>
            <rFont val="ＭＳ Ｐゴシック"/>
            <family val="2"/>
          </rPr>
          <t xml:space="preserve">
5</t>
        </r>
      </text>
    </comment>
    <comment ref="D154" authorId="0" shapeId="0">
      <text>
        <r>
          <rPr>
            <b/>
            <sz val="11"/>
            <color indexed="81"/>
            <rFont val="ＭＳ Ｐゴシック"/>
            <family val="2"/>
          </rPr>
          <t>作成者:</t>
        </r>
        <r>
          <rPr>
            <sz val="11"/>
            <color indexed="81"/>
            <rFont val="ＭＳ Ｐゴシック"/>
            <family val="2"/>
          </rPr>
          <t xml:space="preserve">
5</t>
        </r>
      </text>
    </comment>
    <comment ref="D155" authorId="0" shapeId="0">
      <text>
        <r>
          <rPr>
            <b/>
            <sz val="11"/>
            <color indexed="81"/>
            <rFont val="ＭＳ Ｐゴシック"/>
            <family val="2"/>
          </rPr>
          <t>作成者:</t>
        </r>
        <r>
          <rPr>
            <sz val="11"/>
            <color indexed="81"/>
            <rFont val="ＭＳ Ｐゴシック"/>
            <family val="2"/>
          </rPr>
          <t xml:space="preserve">
5</t>
        </r>
      </text>
    </comment>
    <comment ref="D156" authorId="0" shapeId="0">
      <text>
        <r>
          <rPr>
            <b/>
            <sz val="11"/>
            <color indexed="81"/>
            <rFont val="ＭＳ Ｐゴシック"/>
            <family val="2"/>
          </rPr>
          <t>作成者:</t>
        </r>
        <r>
          <rPr>
            <sz val="11"/>
            <color indexed="81"/>
            <rFont val="ＭＳ Ｐゴシック"/>
            <family val="2"/>
          </rPr>
          <t xml:space="preserve">
5</t>
        </r>
      </text>
    </comment>
    <comment ref="D157" authorId="0" shapeId="0">
      <text>
        <r>
          <rPr>
            <b/>
            <sz val="11"/>
            <color indexed="81"/>
            <rFont val="ＭＳ Ｐゴシック"/>
            <family val="2"/>
          </rPr>
          <t>作成者:</t>
        </r>
        <r>
          <rPr>
            <sz val="11"/>
            <color indexed="81"/>
            <rFont val="ＭＳ Ｐゴシック"/>
            <family val="2"/>
          </rPr>
          <t xml:space="preserve">
5</t>
        </r>
      </text>
    </comment>
    <comment ref="D158" authorId="0" shapeId="0">
      <text>
        <r>
          <rPr>
            <b/>
            <sz val="11"/>
            <color indexed="81"/>
            <rFont val="ＭＳ Ｐゴシック"/>
            <family val="2"/>
          </rPr>
          <t>作成者:</t>
        </r>
        <r>
          <rPr>
            <sz val="11"/>
            <color indexed="81"/>
            <rFont val="ＭＳ Ｐゴシック"/>
            <family val="2"/>
          </rPr>
          <t xml:space="preserve">
5</t>
        </r>
      </text>
    </comment>
    <comment ref="D159" authorId="0" shapeId="0">
      <text>
        <r>
          <rPr>
            <b/>
            <sz val="11"/>
            <color indexed="81"/>
            <rFont val="ＭＳ Ｐゴシック"/>
            <family val="2"/>
          </rPr>
          <t>作成者:</t>
        </r>
        <r>
          <rPr>
            <sz val="11"/>
            <color indexed="81"/>
            <rFont val="ＭＳ Ｐゴシック"/>
            <family val="2"/>
          </rPr>
          <t xml:space="preserve">
5</t>
        </r>
      </text>
    </comment>
    <comment ref="D160" authorId="0" shapeId="0">
      <text>
        <r>
          <rPr>
            <b/>
            <sz val="11"/>
            <color indexed="81"/>
            <rFont val="ＭＳ Ｐゴシック"/>
            <family val="2"/>
          </rPr>
          <t>作成者:</t>
        </r>
        <r>
          <rPr>
            <sz val="11"/>
            <color indexed="81"/>
            <rFont val="ＭＳ Ｐゴシック"/>
            <family val="2"/>
          </rPr>
          <t xml:space="preserve">
5</t>
        </r>
      </text>
    </comment>
    <comment ref="D161" authorId="0" shapeId="0">
      <text>
        <r>
          <rPr>
            <b/>
            <sz val="11"/>
            <color indexed="81"/>
            <rFont val="ＭＳ Ｐゴシック"/>
            <family val="2"/>
          </rPr>
          <t>作成者:</t>
        </r>
        <r>
          <rPr>
            <sz val="11"/>
            <color indexed="81"/>
            <rFont val="ＭＳ Ｐゴシック"/>
            <family val="2"/>
          </rPr>
          <t xml:space="preserve">
5</t>
        </r>
      </text>
    </comment>
    <comment ref="D162" authorId="0" shapeId="0">
      <text>
        <r>
          <rPr>
            <b/>
            <sz val="11"/>
            <color indexed="81"/>
            <rFont val="ＭＳ Ｐゴシック"/>
            <family val="2"/>
          </rPr>
          <t>作成者:</t>
        </r>
        <r>
          <rPr>
            <sz val="11"/>
            <color indexed="81"/>
            <rFont val="ＭＳ Ｐゴシック"/>
            <family val="2"/>
          </rPr>
          <t xml:space="preserve">
5</t>
        </r>
      </text>
    </comment>
    <comment ref="D163" authorId="0" shapeId="0">
      <text>
        <r>
          <rPr>
            <b/>
            <sz val="11"/>
            <color indexed="81"/>
            <rFont val="ＭＳ Ｐゴシック"/>
            <family val="2"/>
          </rPr>
          <t>作成者:</t>
        </r>
        <r>
          <rPr>
            <sz val="11"/>
            <color indexed="81"/>
            <rFont val="ＭＳ Ｐゴシック"/>
            <family val="2"/>
          </rPr>
          <t xml:space="preserve">
5</t>
        </r>
      </text>
    </comment>
    <comment ref="D164" authorId="0" shapeId="0">
      <text>
        <r>
          <rPr>
            <b/>
            <sz val="11"/>
            <color indexed="81"/>
            <rFont val="ＭＳ Ｐゴシック"/>
            <family val="2"/>
          </rPr>
          <t>作成者:</t>
        </r>
        <r>
          <rPr>
            <sz val="11"/>
            <color indexed="81"/>
            <rFont val="ＭＳ Ｐゴシック"/>
            <family val="2"/>
          </rPr>
          <t xml:space="preserve">
5</t>
        </r>
      </text>
    </comment>
    <comment ref="D165" authorId="0" shapeId="0">
      <text>
        <r>
          <rPr>
            <b/>
            <sz val="11"/>
            <color indexed="81"/>
            <rFont val="ＭＳ Ｐゴシック"/>
            <family val="2"/>
          </rPr>
          <t>作成者:</t>
        </r>
        <r>
          <rPr>
            <sz val="11"/>
            <color indexed="81"/>
            <rFont val="ＭＳ Ｐゴシック"/>
            <family val="2"/>
          </rPr>
          <t xml:space="preserve">
5</t>
        </r>
      </text>
    </comment>
    <comment ref="D166" authorId="0" shapeId="0">
      <text>
        <r>
          <rPr>
            <b/>
            <sz val="11"/>
            <color indexed="81"/>
            <rFont val="ＭＳ Ｐゴシック"/>
            <family val="2"/>
          </rPr>
          <t>作成者:</t>
        </r>
        <r>
          <rPr>
            <sz val="11"/>
            <color indexed="81"/>
            <rFont val="ＭＳ Ｐゴシック"/>
            <family val="2"/>
          </rPr>
          <t xml:space="preserve">
5</t>
        </r>
      </text>
    </comment>
    <comment ref="D167" authorId="0" shapeId="0">
      <text>
        <r>
          <rPr>
            <b/>
            <sz val="11"/>
            <color indexed="81"/>
            <rFont val="ＭＳ Ｐゴシック"/>
            <family val="2"/>
          </rPr>
          <t>作成者:</t>
        </r>
        <r>
          <rPr>
            <sz val="11"/>
            <color indexed="81"/>
            <rFont val="ＭＳ Ｐゴシック"/>
            <family val="2"/>
          </rPr>
          <t xml:space="preserve">
5</t>
        </r>
      </text>
    </comment>
    <comment ref="D168" authorId="0" shapeId="0">
      <text>
        <r>
          <rPr>
            <b/>
            <sz val="11"/>
            <color indexed="81"/>
            <rFont val="ＭＳ Ｐゴシック"/>
            <family val="2"/>
          </rPr>
          <t>作成者:</t>
        </r>
        <r>
          <rPr>
            <sz val="11"/>
            <color indexed="81"/>
            <rFont val="ＭＳ Ｐゴシック"/>
            <family val="2"/>
          </rPr>
          <t xml:space="preserve">
5</t>
        </r>
      </text>
    </comment>
    <comment ref="D169" authorId="0" shapeId="0">
      <text>
        <r>
          <rPr>
            <b/>
            <sz val="11"/>
            <color indexed="81"/>
            <rFont val="ＭＳ Ｐゴシック"/>
            <family val="2"/>
          </rPr>
          <t>作成者:</t>
        </r>
        <r>
          <rPr>
            <sz val="11"/>
            <color indexed="81"/>
            <rFont val="ＭＳ Ｐゴシック"/>
            <family val="2"/>
          </rPr>
          <t xml:space="preserve">
5</t>
        </r>
      </text>
    </comment>
    <comment ref="D170" authorId="0" shapeId="0">
      <text>
        <r>
          <rPr>
            <b/>
            <sz val="11"/>
            <color indexed="81"/>
            <rFont val="ＭＳ Ｐゴシック"/>
            <family val="2"/>
          </rPr>
          <t>作成者:</t>
        </r>
        <r>
          <rPr>
            <sz val="11"/>
            <color indexed="81"/>
            <rFont val="ＭＳ Ｐゴシック"/>
            <family val="2"/>
          </rPr>
          <t xml:space="preserve">
5</t>
        </r>
      </text>
    </comment>
    <comment ref="D171" authorId="0" shapeId="0">
      <text>
        <r>
          <rPr>
            <b/>
            <sz val="11"/>
            <color indexed="81"/>
            <rFont val="ＭＳ Ｐゴシック"/>
            <family val="2"/>
          </rPr>
          <t>作成者:</t>
        </r>
        <r>
          <rPr>
            <sz val="11"/>
            <color indexed="81"/>
            <rFont val="ＭＳ Ｐゴシック"/>
            <family val="2"/>
          </rPr>
          <t xml:space="preserve">
5</t>
        </r>
      </text>
    </comment>
    <comment ref="D172" authorId="0" shapeId="0">
      <text>
        <r>
          <rPr>
            <b/>
            <sz val="11"/>
            <color indexed="81"/>
            <rFont val="ＭＳ Ｐゴシック"/>
            <family val="2"/>
          </rPr>
          <t>作成者:</t>
        </r>
        <r>
          <rPr>
            <sz val="11"/>
            <color indexed="81"/>
            <rFont val="ＭＳ Ｐゴシック"/>
            <family val="2"/>
          </rPr>
          <t xml:space="preserve">
5</t>
        </r>
      </text>
    </comment>
    <comment ref="A173" authorId="0" shapeId="0">
      <text>
        <r>
          <rPr>
            <b/>
            <sz val="11"/>
            <color indexed="81"/>
            <rFont val="ＭＳ Ｐゴシック"/>
            <family val="2"/>
          </rPr>
          <t>作成者:</t>
        </r>
        <r>
          <rPr>
            <sz val="11"/>
            <color indexed="81"/>
            <rFont val="ＭＳ Ｐゴシック"/>
            <family val="2"/>
          </rPr>
          <t xml:space="preserve">
arff生成用</t>
        </r>
      </text>
    </comment>
    <comment ref="A174" authorId="0" shapeId="0">
      <text>
        <r>
          <rPr>
            <b/>
            <sz val="11"/>
            <color indexed="81"/>
            <rFont val="ＭＳ Ｐゴシック"/>
            <family val="2"/>
          </rPr>
          <t>作成者:</t>
        </r>
        <r>
          <rPr>
            <sz val="11"/>
            <color indexed="81"/>
            <rFont val="ＭＳ Ｐゴシック"/>
            <family val="2"/>
          </rPr>
          <t xml:space="preserve">
arff生成用</t>
        </r>
      </text>
    </comment>
    <comment ref="A175" authorId="0" shapeId="0">
      <text>
        <r>
          <rPr>
            <b/>
            <sz val="11"/>
            <color indexed="81"/>
            <rFont val="ＭＳ Ｐゴシック"/>
            <family val="2"/>
          </rPr>
          <t>作成者:</t>
        </r>
        <r>
          <rPr>
            <sz val="11"/>
            <color indexed="81"/>
            <rFont val="ＭＳ Ｐゴシック"/>
            <family val="2"/>
          </rPr>
          <t xml:space="preserve">
arff生成用</t>
        </r>
      </text>
    </comment>
    <comment ref="D214" authorId="0" shapeId="0">
      <text>
        <r>
          <rPr>
            <b/>
            <sz val="11"/>
            <color indexed="81"/>
            <rFont val="ＭＳ Ｐゴシック"/>
            <family val="2"/>
          </rPr>
          <t>作成者:</t>
        </r>
        <r>
          <rPr>
            <sz val="11"/>
            <color indexed="81"/>
            <rFont val="ＭＳ Ｐゴシック"/>
            <family val="2"/>
          </rPr>
          <t xml:space="preserve">
7</t>
        </r>
      </text>
    </comment>
    <comment ref="D215" authorId="0" shapeId="0">
      <text>
        <r>
          <rPr>
            <b/>
            <sz val="11"/>
            <color indexed="81"/>
            <rFont val="ＭＳ Ｐゴシック"/>
            <family val="2"/>
          </rPr>
          <t>作成者:</t>
        </r>
        <r>
          <rPr>
            <sz val="11"/>
            <color indexed="81"/>
            <rFont val="ＭＳ Ｐゴシック"/>
            <family val="2"/>
          </rPr>
          <t xml:space="preserve">
3</t>
        </r>
      </text>
    </comment>
    <comment ref="D216" authorId="0" shapeId="0">
      <text>
        <r>
          <rPr>
            <b/>
            <sz val="11"/>
            <color indexed="81"/>
            <rFont val="ＭＳ Ｐゴシック"/>
            <family val="2"/>
          </rPr>
          <t>作成者:</t>
        </r>
        <r>
          <rPr>
            <sz val="11"/>
            <color indexed="81"/>
            <rFont val="ＭＳ Ｐゴシック"/>
            <family val="2"/>
          </rPr>
          <t xml:space="preserve">
9</t>
        </r>
      </text>
    </comment>
    <comment ref="D217" authorId="0" shapeId="0">
      <text>
        <r>
          <rPr>
            <b/>
            <sz val="11"/>
            <color indexed="81"/>
            <rFont val="ＭＳ Ｐゴシック"/>
            <family val="2"/>
          </rPr>
          <t>作成者:</t>
        </r>
        <r>
          <rPr>
            <sz val="11"/>
            <color indexed="81"/>
            <rFont val="ＭＳ Ｐゴシック"/>
            <family val="2"/>
          </rPr>
          <t xml:space="preserve">
6</t>
        </r>
      </text>
    </comment>
    <comment ref="D218" authorId="0" shapeId="0">
      <text>
        <r>
          <rPr>
            <b/>
            <sz val="11"/>
            <color indexed="81"/>
            <rFont val="ＭＳ Ｐゴシック"/>
            <family val="2"/>
          </rPr>
          <t>作成者:</t>
        </r>
        <r>
          <rPr>
            <sz val="11"/>
            <color indexed="81"/>
            <rFont val="ＭＳ Ｐゴシック"/>
            <family val="2"/>
          </rPr>
          <t xml:space="preserve">
2</t>
        </r>
      </text>
    </comment>
    <comment ref="D219" authorId="0" shapeId="0">
      <text>
        <r>
          <rPr>
            <b/>
            <sz val="11"/>
            <color indexed="81"/>
            <rFont val="ＭＳ Ｐゴシック"/>
            <family val="2"/>
          </rPr>
          <t>作成者:</t>
        </r>
        <r>
          <rPr>
            <sz val="11"/>
            <color indexed="81"/>
            <rFont val="ＭＳ Ｐゴシック"/>
            <family val="2"/>
          </rPr>
          <t xml:space="preserve">
7</t>
        </r>
      </text>
    </comment>
    <comment ref="D220" authorId="0" shapeId="0">
      <text>
        <r>
          <rPr>
            <b/>
            <sz val="11"/>
            <color indexed="81"/>
            <rFont val="ＭＳ Ｐゴシック"/>
            <family val="2"/>
          </rPr>
          <t>作成者:</t>
        </r>
        <r>
          <rPr>
            <sz val="11"/>
            <color indexed="81"/>
            <rFont val="ＭＳ Ｐゴシック"/>
            <family val="2"/>
          </rPr>
          <t xml:space="preserve">
7</t>
        </r>
      </text>
    </comment>
    <comment ref="A221" authorId="0" shapeId="0">
      <text>
        <r>
          <rPr>
            <b/>
            <sz val="11"/>
            <color indexed="81"/>
            <rFont val="ＭＳ Ｐゴシック"/>
            <family val="2"/>
          </rPr>
          <t>作成者:</t>
        </r>
        <r>
          <rPr>
            <sz val="11"/>
            <color indexed="81"/>
            <rFont val="ＭＳ Ｐゴシック"/>
            <family val="2"/>
          </rPr>
          <t xml:space="preserve">
８をfilter_bayesで</t>
        </r>
      </text>
    </comment>
    <comment ref="D221" authorId="0" shapeId="0">
      <text>
        <r>
          <rPr>
            <b/>
            <sz val="11"/>
            <color indexed="81"/>
            <rFont val="ＭＳ Ｐゴシック"/>
            <family val="2"/>
          </rPr>
          <t>作成者:</t>
        </r>
        <r>
          <rPr>
            <sz val="11"/>
            <color indexed="81"/>
            <rFont val="ＭＳ Ｐゴシック"/>
            <family val="2"/>
          </rPr>
          <t xml:space="preserve">
7</t>
        </r>
      </text>
    </comment>
    <comment ref="A222" authorId="0" shapeId="0">
      <text>
        <r>
          <rPr>
            <b/>
            <sz val="11"/>
            <color indexed="81"/>
            <rFont val="ＭＳ Ｐゴシック"/>
            <family val="2"/>
          </rPr>
          <t>作成者:</t>
        </r>
        <r>
          <rPr>
            <sz val="11"/>
            <color indexed="81"/>
            <rFont val="ＭＳ Ｐゴシック"/>
            <family val="2"/>
          </rPr>
          <t xml:space="preserve">
7をfilter_bayesで</t>
        </r>
      </text>
    </comment>
    <comment ref="D222" authorId="0" shapeId="0">
      <text>
        <r>
          <rPr>
            <b/>
            <sz val="11"/>
            <color indexed="81"/>
            <rFont val="ＭＳ Ｐゴシック"/>
            <family val="2"/>
          </rPr>
          <t>作成者:</t>
        </r>
        <r>
          <rPr>
            <sz val="11"/>
            <color indexed="81"/>
            <rFont val="ＭＳ Ｐゴシック"/>
            <family val="2"/>
          </rPr>
          <t xml:space="preserve">
7</t>
        </r>
      </text>
    </comment>
    <comment ref="A223" authorId="0" shapeId="0">
      <text>
        <r>
          <rPr>
            <b/>
            <sz val="11"/>
            <color indexed="81"/>
            <rFont val="ＭＳ Ｐゴシック"/>
            <family val="2"/>
          </rPr>
          <t>2に対してrank1,2,3を独立的に予測</t>
        </r>
        <r>
          <rPr>
            <sz val="11"/>
            <color indexed="81"/>
            <rFont val="ＭＳ Ｐゴシック"/>
            <family val="2"/>
          </rPr>
          <t xml:space="preserve">
</t>
        </r>
      </text>
    </comment>
    <comment ref="D223" authorId="0" shapeId="0">
      <text>
        <r>
          <rPr>
            <b/>
            <sz val="11"/>
            <color indexed="81"/>
            <rFont val="ＭＳ Ｐゴシック"/>
            <family val="2"/>
          </rPr>
          <t>作成者:</t>
        </r>
        <r>
          <rPr>
            <sz val="11"/>
            <color indexed="81"/>
            <rFont val="ＭＳ Ｐゴシック"/>
            <family val="2"/>
          </rPr>
          <t xml:space="preserve">
7</t>
        </r>
      </text>
    </comment>
    <comment ref="A224" authorId="0" shapeId="0">
      <text>
        <r>
          <rPr>
            <b/>
            <sz val="11"/>
            <color indexed="81"/>
            <rFont val="ＭＳ Ｐゴシック"/>
            <family val="2"/>
          </rPr>
          <t>鄭秀真:２に対してnaivebayes</t>
        </r>
        <r>
          <rPr>
            <sz val="11"/>
            <color indexed="81"/>
            <rFont val="ＭＳ Ｐゴシック"/>
            <family val="2"/>
          </rPr>
          <t xml:space="preserve">
</t>
        </r>
      </text>
    </comment>
    <comment ref="D224" authorId="0" shapeId="0">
      <text>
        <r>
          <rPr>
            <b/>
            <sz val="11"/>
            <color indexed="81"/>
            <rFont val="ＭＳ Ｐゴシック"/>
            <family val="2"/>
          </rPr>
          <t>作成者:</t>
        </r>
        <r>
          <rPr>
            <sz val="11"/>
            <color indexed="81"/>
            <rFont val="ＭＳ Ｐゴシック"/>
            <family val="2"/>
          </rPr>
          <t xml:space="preserve">
7</t>
        </r>
      </text>
    </comment>
    <comment ref="A225" authorId="0" shapeId="0">
      <text>
        <r>
          <rPr>
            <b/>
            <sz val="11"/>
            <color indexed="81"/>
            <rFont val="ＭＳ Ｐゴシック"/>
            <family val="2"/>
          </rPr>
          <t>7に対してrank2,3のfeatureを縮小</t>
        </r>
      </text>
    </comment>
    <comment ref="D225" authorId="0" shapeId="0">
      <text>
        <r>
          <rPr>
            <b/>
            <sz val="11"/>
            <color indexed="81"/>
            <rFont val="ＭＳ Ｐゴシック"/>
            <family val="2"/>
          </rPr>
          <t>作成者:</t>
        </r>
        <r>
          <rPr>
            <sz val="11"/>
            <color indexed="81"/>
            <rFont val="ＭＳ Ｐゴシック"/>
            <family val="2"/>
          </rPr>
          <t xml:space="preserve">
7</t>
        </r>
      </text>
    </comment>
    <comment ref="D243" authorId="0" shapeId="0">
      <text>
        <r>
          <rPr>
            <b/>
            <sz val="11"/>
            <color indexed="81"/>
            <rFont val="ＭＳ Ｐゴシック"/>
            <family val="2"/>
          </rPr>
          <t>作成者:</t>
        </r>
        <r>
          <rPr>
            <sz val="11"/>
            <color indexed="81"/>
            <rFont val="ＭＳ Ｐゴシック"/>
            <family val="2"/>
          </rPr>
          <t xml:space="preserve">
5</t>
        </r>
      </text>
    </comment>
  </commentList>
</comments>
</file>

<file path=xl/comments5.xml><?xml version="1.0" encoding="utf-8"?>
<comments xmlns="http://schemas.openxmlformats.org/spreadsheetml/2006/main">
  <authors>
    <author>作成者</author>
  </authors>
  <commentList>
    <comment ref="A182" authorId="0" shapeId="0">
      <text>
        <r>
          <rPr>
            <sz val="11"/>
            <color indexed="81"/>
            <rFont val="ＭＳ Ｐゴシック"/>
            <family val="2"/>
          </rPr>
          <t>ここかrank12,3</t>
        </r>
        <r>
          <rPr>
            <sz val="11"/>
            <color indexed="81"/>
            <rFont val="굴림"/>
            <family val="3"/>
            <charset val="129"/>
          </rPr>
          <t>종속적</t>
        </r>
        <r>
          <rPr>
            <sz val="11"/>
            <color indexed="81"/>
            <rFont val="ＭＳ Ｐゴシック"/>
            <family val="2"/>
          </rPr>
          <t xml:space="preserve">
</t>
        </r>
      </text>
    </comment>
  </commentList>
</comments>
</file>

<file path=xl/comments6.xml><?xml version="1.0" encoding="utf-8"?>
<comments xmlns="http://schemas.openxmlformats.org/spreadsheetml/2006/main">
  <authors>
    <author>作成者</author>
  </authors>
  <commentList>
    <comment ref="D1" authorId="0" shapeId="0">
      <text>
        <r>
          <rPr>
            <b/>
            <sz val="11"/>
            <color indexed="81"/>
            <rFont val="굴림"/>
            <family val="3"/>
            <charset val="129"/>
          </rPr>
          <t>作成者:</t>
        </r>
        <r>
          <rPr>
            <sz val="11"/>
            <color indexed="81"/>
            <rFont val="굴림"/>
            <family val="3"/>
            <charset val="129"/>
          </rPr>
          <t xml:space="preserve">
모델생성</t>
        </r>
        <r>
          <rPr>
            <sz val="11"/>
            <color indexed="81"/>
            <rFont val="ＭＳ Ｐゴシック"/>
            <family val="2"/>
          </rPr>
          <t xml:space="preserve">, </t>
        </r>
        <r>
          <rPr>
            <sz val="11"/>
            <color indexed="81"/>
            <rFont val="굴림"/>
            <family val="3"/>
            <charset val="129"/>
          </rPr>
          <t>예측생성</t>
        </r>
        <r>
          <rPr>
            <sz val="11"/>
            <color indexed="81"/>
            <rFont val="ＭＳ Ｐゴシック"/>
            <family val="2"/>
          </rPr>
          <t xml:space="preserve"> </t>
        </r>
        <r>
          <rPr>
            <sz val="11"/>
            <color indexed="81"/>
            <rFont val="굴림"/>
            <family val="3"/>
            <charset val="129"/>
          </rPr>
          <t>모두에서</t>
        </r>
        <r>
          <rPr>
            <sz val="11"/>
            <color indexed="81"/>
            <rFont val="ＭＳ Ｐゴシック"/>
            <family val="2"/>
          </rPr>
          <t xml:space="preserve"> </t>
        </r>
        <r>
          <rPr>
            <sz val="11"/>
            <color indexed="81"/>
            <rFont val="굴림"/>
            <family val="3"/>
            <charset val="129"/>
          </rPr>
          <t>참조된다</t>
        </r>
        <r>
          <rPr>
            <sz val="11"/>
            <color indexed="81"/>
            <rFont val="ＭＳ Ｐゴシック"/>
            <family val="2"/>
          </rPr>
          <t xml:space="preserve">.
</t>
        </r>
        <r>
          <rPr>
            <sz val="11"/>
            <color indexed="81"/>
            <rFont val="굴림"/>
            <family val="3"/>
            <charset val="129"/>
          </rPr>
          <t>기존</t>
        </r>
        <r>
          <rPr>
            <sz val="11"/>
            <color indexed="81"/>
            <rFont val="ＭＳ Ｐゴシック"/>
            <family val="2"/>
          </rPr>
          <t xml:space="preserve"> </t>
        </r>
        <r>
          <rPr>
            <sz val="11"/>
            <color indexed="81"/>
            <rFont val="굴림"/>
            <family val="3"/>
            <charset val="129"/>
          </rPr>
          <t>모델을</t>
        </r>
        <r>
          <rPr>
            <sz val="11"/>
            <color indexed="81"/>
            <rFont val="ＭＳ Ｐゴシック"/>
            <family val="2"/>
          </rPr>
          <t xml:space="preserve"> </t>
        </r>
        <r>
          <rPr>
            <sz val="11"/>
            <color indexed="81"/>
            <rFont val="굴림"/>
            <family val="3"/>
            <charset val="129"/>
          </rPr>
          <t>지정한</t>
        </r>
        <r>
          <rPr>
            <sz val="11"/>
            <color indexed="81"/>
            <rFont val="ＭＳ Ｐゴシック"/>
            <family val="2"/>
          </rPr>
          <t xml:space="preserve"> </t>
        </r>
        <r>
          <rPr>
            <sz val="11"/>
            <color indexed="81"/>
            <rFont val="굴림"/>
            <family val="3"/>
            <charset val="129"/>
          </rPr>
          <t>경우</t>
        </r>
        <r>
          <rPr>
            <sz val="11"/>
            <color indexed="81"/>
            <rFont val="ＭＳ Ｐゴシック"/>
            <family val="2"/>
          </rPr>
          <t xml:space="preserve"> </t>
        </r>
        <r>
          <rPr>
            <sz val="11"/>
            <color indexed="81"/>
            <rFont val="굴림"/>
            <family val="3"/>
            <charset val="129"/>
          </rPr>
          <t>모델생성에서는</t>
        </r>
        <r>
          <rPr>
            <sz val="11"/>
            <color indexed="81"/>
            <rFont val="ＭＳ Ｐゴシック"/>
            <family val="2"/>
          </rPr>
          <t xml:space="preserve"> 1</t>
        </r>
        <r>
          <rPr>
            <sz val="11"/>
            <color indexed="81"/>
            <rFont val="굴림"/>
            <family val="3"/>
            <charset val="129"/>
          </rPr>
          <t>을</t>
        </r>
        <r>
          <rPr>
            <sz val="11"/>
            <color indexed="81"/>
            <rFont val="ＭＳ Ｐゴシック"/>
            <family val="2"/>
          </rPr>
          <t xml:space="preserve">, </t>
        </r>
        <r>
          <rPr>
            <sz val="11"/>
            <color indexed="81"/>
            <rFont val="굴림"/>
            <family val="3"/>
            <charset val="129"/>
          </rPr>
          <t>예측생성에서는</t>
        </r>
        <r>
          <rPr>
            <sz val="11"/>
            <color indexed="81"/>
            <rFont val="ＭＳ Ｐゴシック"/>
            <family val="2"/>
          </rPr>
          <t xml:space="preserve"> </t>
        </r>
        <r>
          <rPr>
            <sz val="11"/>
            <color indexed="81"/>
            <rFont val="굴림"/>
            <family val="3"/>
            <charset val="129"/>
          </rPr>
          <t>뒷부분을</t>
        </r>
        <r>
          <rPr>
            <sz val="11"/>
            <color indexed="81"/>
            <rFont val="ＭＳ Ｐゴシック"/>
            <family val="2"/>
          </rPr>
          <t xml:space="preserve"> </t>
        </r>
        <r>
          <rPr>
            <sz val="11"/>
            <color indexed="81"/>
            <rFont val="굴림"/>
            <family val="3"/>
            <charset val="129"/>
          </rPr>
          <t>참조한다</t>
        </r>
        <r>
          <rPr>
            <sz val="11"/>
            <color indexed="81"/>
            <rFont val="ＭＳ Ｐゴシック"/>
            <family val="2"/>
          </rPr>
          <t xml:space="preserve">.
</t>
        </r>
        <r>
          <rPr>
            <u/>
            <sz val="11"/>
            <color indexed="81"/>
            <rFont val="ＭＳ Ｐゴシック"/>
            <family val="2"/>
          </rPr>
          <t xml:space="preserve">
</t>
        </r>
        <r>
          <rPr>
            <b/>
            <sz val="11"/>
            <color indexed="81"/>
            <rFont val="ＭＳ Ｐゴシック"/>
            <family val="2"/>
          </rPr>
          <t>r</t>
        </r>
        <r>
          <rPr>
            <b/>
            <sz val="11"/>
            <color indexed="81"/>
            <rFont val="굴림"/>
            <family val="3"/>
            <charset val="129"/>
          </rPr>
          <t>로시작하면</t>
        </r>
        <r>
          <rPr>
            <sz val="11"/>
            <color indexed="81"/>
            <rFont val="ＭＳ Ｐゴシック"/>
            <family val="2"/>
          </rPr>
          <t xml:space="preserve"> </t>
        </r>
        <r>
          <rPr>
            <sz val="11"/>
            <color indexed="81"/>
            <rFont val="굴림"/>
            <family val="3"/>
            <charset val="129"/>
          </rPr>
          <t>모델파일</t>
        </r>
        <r>
          <rPr>
            <sz val="11"/>
            <color indexed="81"/>
            <rFont val="ＭＳ Ｐゴシック"/>
            <family val="2"/>
          </rPr>
          <t xml:space="preserve"> </t>
        </r>
        <r>
          <rPr>
            <sz val="11"/>
            <color indexed="81"/>
            <rFont val="굴림"/>
            <family val="3"/>
            <charset val="129"/>
          </rPr>
          <t xml:space="preserve">있음
</t>
        </r>
        <r>
          <rPr>
            <b/>
            <sz val="11"/>
            <color indexed="81"/>
            <rFont val="ＭＳ Ｐゴシック"/>
            <family val="2"/>
          </rPr>
          <t>fixed</t>
        </r>
        <r>
          <rPr>
            <b/>
            <sz val="11"/>
            <color indexed="81"/>
            <rFont val="굴림"/>
            <family val="3"/>
            <charset val="129"/>
          </rPr>
          <t>로</t>
        </r>
        <r>
          <rPr>
            <b/>
            <sz val="11"/>
            <color indexed="81"/>
            <rFont val="ＭＳ Ｐゴシック"/>
            <family val="2"/>
          </rPr>
          <t xml:space="preserve"> </t>
        </r>
        <r>
          <rPr>
            <b/>
            <sz val="11"/>
            <color indexed="81"/>
            <rFont val="굴림"/>
            <family val="3"/>
            <charset val="129"/>
          </rPr>
          <t>시작하면</t>
        </r>
        <r>
          <rPr>
            <sz val="11"/>
            <color indexed="81"/>
            <rFont val="ＭＳ Ｐゴシック"/>
            <family val="2"/>
          </rPr>
          <t xml:space="preserve"> </t>
        </r>
        <r>
          <rPr>
            <sz val="11"/>
            <color indexed="81"/>
            <rFont val="굴림"/>
            <family val="3"/>
            <charset val="129"/>
          </rPr>
          <t>모델정보없고</t>
        </r>
        <r>
          <rPr>
            <sz val="11"/>
            <color indexed="81"/>
            <rFont val="ＭＳ Ｐゴシック"/>
            <family val="2"/>
          </rPr>
          <t xml:space="preserve"> </t>
        </r>
        <r>
          <rPr>
            <sz val="11"/>
            <color indexed="81"/>
            <rFont val="굴림"/>
            <family val="3"/>
            <charset val="129"/>
          </rPr>
          <t>고정치를</t>
        </r>
        <r>
          <rPr>
            <sz val="11"/>
            <color indexed="81"/>
            <rFont val="ＭＳ Ｐゴシック"/>
            <family val="2"/>
          </rPr>
          <t xml:space="preserve"> RemoteClassifier</t>
        </r>
        <r>
          <rPr>
            <sz val="11"/>
            <color indexed="81"/>
            <rFont val="굴림"/>
            <family val="3"/>
            <charset val="129"/>
          </rPr>
          <t>에서</t>
        </r>
        <r>
          <rPr>
            <sz val="11"/>
            <color indexed="81"/>
            <rFont val="ＭＳ Ｐゴシック"/>
            <family val="2"/>
          </rPr>
          <t xml:space="preserve"> classification</t>
        </r>
        <r>
          <rPr>
            <sz val="11"/>
            <color indexed="81"/>
            <rFont val="굴림"/>
            <family val="3"/>
            <charset val="129"/>
          </rPr>
          <t>으로돌려준다</t>
        </r>
        <r>
          <rPr>
            <sz val="11"/>
            <color indexed="81"/>
            <rFont val="ＭＳ Ｐゴシック"/>
            <family val="2"/>
          </rPr>
          <t xml:space="preserve">.
</t>
        </r>
        <r>
          <rPr>
            <b/>
            <sz val="11"/>
            <color indexed="81"/>
            <rFont val="굴림"/>
            <family val="3"/>
            <charset val="129"/>
          </rPr>
          <t>이외이면</t>
        </r>
        <r>
          <rPr>
            <sz val="11"/>
            <color indexed="81"/>
            <rFont val="ＭＳ Ｐゴシック"/>
            <family val="2"/>
          </rPr>
          <t xml:space="preserve"> </t>
        </r>
        <r>
          <rPr>
            <sz val="11"/>
            <color indexed="81"/>
            <rFont val="굴림"/>
            <family val="3"/>
            <charset val="129"/>
          </rPr>
          <t>타모델파일</t>
        </r>
        <r>
          <rPr>
            <sz val="11"/>
            <color indexed="81"/>
            <rFont val="ＭＳ Ｐゴシック"/>
            <family val="2"/>
          </rPr>
          <t xml:space="preserve"> </t>
        </r>
        <r>
          <rPr>
            <sz val="11"/>
            <color indexed="81"/>
            <rFont val="굴림"/>
            <family val="3"/>
            <charset val="129"/>
          </rPr>
          <t>참조</t>
        </r>
      </text>
    </comment>
    <comment ref="G1" authorId="0" shapeId="0">
      <text>
        <r>
          <rPr>
            <b/>
            <sz val="11"/>
            <color indexed="81"/>
            <rFont val="ＭＳ Ｐゴシック"/>
            <family val="2"/>
          </rPr>
          <t>作成者:</t>
        </r>
        <r>
          <rPr>
            <sz val="11"/>
            <color indexed="81"/>
            <rFont val="ＭＳ Ｐゴシック"/>
            <family val="2"/>
          </rPr>
          <t xml:space="preserve">
"_py"で終了する場合はpythonモデル</t>
        </r>
      </text>
    </comment>
    <comment ref="S1" authorId="0" shapeId="0">
      <text>
        <r>
          <rPr>
            <b/>
            <sz val="11"/>
            <color indexed="81"/>
            <rFont val="ＭＳ Ｐゴシック"/>
            <family val="2"/>
          </rPr>
          <t>1825:5</t>
        </r>
        <r>
          <rPr>
            <b/>
            <sz val="11"/>
            <color indexed="81"/>
            <rFont val="굴림"/>
            <family val="3"/>
            <charset val="129"/>
          </rPr>
          <t xml:space="preserve">년
</t>
        </r>
        <r>
          <rPr>
            <b/>
            <sz val="11"/>
            <color indexed="81"/>
            <rFont val="ＭＳ Ｐゴシック"/>
            <family val="2"/>
          </rPr>
          <t>2555:7</t>
        </r>
        <r>
          <rPr>
            <b/>
            <sz val="11"/>
            <color indexed="81"/>
            <rFont val="굴림"/>
            <family val="3"/>
            <charset val="129"/>
          </rPr>
          <t xml:space="preserve">년
</t>
        </r>
        <r>
          <rPr>
            <sz val="11"/>
            <color indexed="81"/>
            <rFont val="ＭＳ Ｐゴシック"/>
            <family val="2"/>
          </rPr>
          <t xml:space="preserve">
</t>
        </r>
      </text>
    </comment>
    <comment ref="A2" authorId="0" shapeId="0">
      <text>
        <r>
          <rPr>
            <b/>
            <sz val="11"/>
            <color indexed="81"/>
            <rFont val="ＭＳ Ｐゴシック"/>
            <family val="2"/>
          </rPr>
          <t>作成者:</t>
        </r>
        <r>
          <rPr>
            <sz val="11"/>
            <color indexed="81"/>
            <rFont val="ＭＳ Ｐゴシック"/>
            <family val="2"/>
          </rPr>
          <t xml:space="preserve">
arff生成用</t>
        </r>
      </text>
    </comment>
    <comment ref="A3" authorId="0" shapeId="0">
      <text>
        <r>
          <rPr>
            <b/>
            <sz val="11"/>
            <color indexed="81"/>
            <rFont val="ＭＳ Ｐゴシック"/>
            <family val="2"/>
          </rPr>
          <t>作成者:</t>
        </r>
        <r>
          <rPr>
            <sz val="11"/>
            <color indexed="81"/>
            <rFont val="ＭＳ Ｐゴシック"/>
            <family val="2"/>
          </rPr>
          <t xml:space="preserve">
arff生成用</t>
        </r>
      </text>
    </comment>
    <comment ref="A4" authorId="0" shapeId="0">
      <text>
        <r>
          <rPr>
            <b/>
            <sz val="11"/>
            <color indexed="81"/>
            <rFont val="ＭＳ Ｐゴシック"/>
            <family val="2"/>
          </rPr>
          <t>作成者:</t>
        </r>
        <r>
          <rPr>
            <sz val="11"/>
            <color indexed="81"/>
            <rFont val="ＭＳ Ｐゴシック"/>
            <family val="2"/>
          </rPr>
          <t xml:space="preserve">
arff生成用</t>
        </r>
      </text>
    </comment>
    <comment ref="A5" authorId="0" shapeId="0">
      <text>
        <r>
          <rPr>
            <b/>
            <sz val="11"/>
            <color indexed="81"/>
            <rFont val="ＭＳ Ｐゴシック"/>
            <family val="2"/>
          </rPr>
          <t>作成者:</t>
        </r>
        <r>
          <rPr>
            <sz val="11"/>
            <color indexed="81"/>
            <rFont val="ＭＳ Ｐゴシック"/>
            <family val="2"/>
          </rPr>
          <t xml:space="preserve">
arff生成用</t>
        </r>
      </text>
    </comment>
    <comment ref="A6" authorId="0" shapeId="0">
      <text>
        <r>
          <rPr>
            <b/>
            <sz val="11"/>
            <color indexed="81"/>
            <rFont val="ＭＳ Ｐゴシック"/>
            <family val="2"/>
          </rPr>
          <t>作成者:</t>
        </r>
        <r>
          <rPr>
            <sz val="11"/>
            <color indexed="81"/>
            <rFont val="ＭＳ Ｐゴシック"/>
            <family val="2"/>
          </rPr>
          <t xml:space="preserve">
arff生成用</t>
        </r>
      </text>
    </comment>
    <comment ref="A7" authorId="0" shapeId="0">
      <text>
        <r>
          <rPr>
            <b/>
            <sz val="11"/>
            <color indexed="81"/>
            <rFont val="ＭＳ Ｐゴシック"/>
            <family val="2"/>
          </rPr>
          <t>作成者:</t>
        </r>
        <r>
          <rPr>
            <sz val="11"/>
            <color indexed="81"/>
            <rFont val="ＭＳ Ｐゴシック"/>
            <family val="2"/>
          </rPr>
          <t xml:space="preserve">
arff生成用</t>
        </r>
      </text>
    </comment>
    <comment ref="A8" authorId="0" shapeId="0">
      <text>
        <r>
          <rPr>
            <b/>
            <sz val="11"/>
            <color indexed="81"/>
            <rFont val="ＭＳ Ｐゴシック"/>
            <family val="2"/>
          </rPr>
          <t>作成者:</t>
        </r>
        <r>
          <rPr>
            <sz val="11"/>
            <color indexed="81"/>
            <rFont val="ＭＳ Ｐゴシック"/>
            <family val="2"/>
          </rPr>
          <t xml:space="preserve">
arff生成用</t>
        </r>
      </text>
    </comment>
    <comment ref="A9" authorId="0" shapeId="0">
      <text>
        <r>
          <rPr>
            <b/>
            <sz val="11"/>
            <color indexed="81"/>
            <rFont val="ＭＳ Ｐゴシック"/>
            <family val="2"/>
          </rPr>
          <t>作成者:</t>
        </r>
        <r>
          <rPr>
            <sz val="11"/>
            <color indexed="81"/>
            <rFont val="ＭＳ Ｐゴシック"/>
            <family val="2"/>
          </rPr>
          <t xml:space="preserve">
arff生成用</t>
        </r>
      </text>
    </comment>
    <comment ref="A10" authorId="0" shapeId="0">
      <text>
        <r>
          <rPr>
            <b/>
            <sz val="11"/>
            <color indexed="81"/>
            <rFont val="ＭＳ Ｐゴシック"/>
            <family val="2"/>
          </rPr>
          <t>作成者:</t>
        </r>
        <r>
          <rPr>
            <sz val="11"/>
            <color indexed="81"/>
            <rFont val="ＭＳ Ｐゴシック"/>
            <family val="2"/>
          </rPr>
          <t xml:space="preserve">
arff生成用</t>
        </r>
      </text>
    </comment>
    <comment ref="A11" authorId="0" shapeId="0">
      <text>
        <r>
          <rPr>
            <b/>
            <sz val="11"/>
            <color indexed="81"/>
            <rFont val="ＭＳ Ｐゴシック"/>
            <family val="2"/>
          </rPr>
          <t>作成者:</t>
        </r>
        <r>
          <rPr>
            <sz val="11"/>
            <color indexed="81"/>
            <rFont val="ＭＳ Ｐゴシック"/>
            <family val="2"/>
          </rPr>
          <t xml:space="preserve">
arff生成用</t>
        </r>
      </text>
    </comment>
    <comment ref="A12" authorId="0" shapeId="0">
      <text>
        <r>
          <rPr>
            <b/>
            <sz val="11"/>
            <color indexed="81"/>
            <rFont val="ＭＳ Ｐゴシック"/>
            <family val="2"/>
          </rPr>
          <t>作成者:</t>
        </r>
        <r>
          <rPr>
            <sz val="11"/>
            <color indexed="81"/>
            <rFont val="ＭＳ Ｐゴシック"/>
            <family val="2"/>
          </rPr>
          <t xml:space="preserve">
arff生成用</t>
        </r>
      </text>
    </comment>
    <comment ref="A14" authorId="0" shapeId="0">
      <text>
        <r>
          <rPr>
            <b/>
            <sz val="11"/>
            <color indexed="81"/>
            <rFont val="ＭＳ Ｐゴシック"/>
            <family val="2"/>
          </rPr>
          <t>作成者:</t>
        </r>
        <r>
          <rPr>
            <sz val="11"/>
            <color indexed="81"/>
            <rFont val="ＭＳ Ｐゴシック"/>
            <family val="2"/>
          </rPr>
          <t xml:space="preserve">
arff生成用</t>
        </r>
      </text>
    </comment>
  </commentList>
</comments>
</file>

<file path=xl/comments7.xml><?xml version="1.0" encoding="utf-8"?>
<comments xmlns="http://schemas.openxmlformats.org/spreadsheetml/2006/main">
  <authors>
    <author>作成者</author>
  </authors>
  <commentList>
    <comment ref="H1" authorId="0" shapeId="0">
      <text>
        <r>
          <rPr>
            <b/>
            <sz val="11"/>
            <color indexed="81"/>
            <rFont val="ＭＳ Ｐゴシック"/>
            <family val="2"/>
          </rPr>
          <t>作成者:</t>
        </r>
        <r>
          <rPr>
            <sz val="11"/>
            <color indexed="81"/>
            <rFont val="ＭＳ Ｐゴシック"/>
            <family val="2"/>
          </rPr>
          <t xml:space="preserve">
RCDefault: 100円均一
RCManjiOdds : 残高 * factor / odds
RCManjiNoOdds : 残高 * factor / 80
</t>
        </r>
      </text>
    </comment>
    <comment ref="A189" authorId="0" shapeId="0">
      <text>
        <r>
          <rPr>
            <sz val="11"/>
            <color indexed="81"/>
            <rFont val="ＭＳ Ｐゴシック"/>
            <family val="2"/>
          </rPr>
          <t>ここかrank12,3</t>
        </r>
        <r>
          <rPr>
            <sz val="11"/>
            <color indexed="81"/>
            <rFont val="굴림"/>
            <family val="3"/>
            <charset val="129"/>
          </rPr>
          <t>종속적</t>
        </r>
        <r>
          <rPr>
            <sz val="11"/>
            <color indexed="81"/>
            <rFont val="ＭＳ Ｐゴシック"/>
            <family val="2"/>
          </rPr>
          <t xml:space="preserve">
</t>
        </r>
      </text>
    </comment>
  </commentList>
</comments>
</file>

<file path=xl/sharedStrings.xml><?xml version="1.0" encoding="utf-8"?>
<sst xmlns="http://schemas.openxmlformats.org/spreadsheetml/2006/main" count="24523" uniqueCount="5803">
  <si>
    <t>20191026</t>
    <phoneticPr fontId="7"/>
  </si>
  <si>
    <t>구미방을 1착2착3착 각각 예측하는 모델을 만들어보자</t>
    <phoneticPr fontId="7"/>
  </si>
  <si>
    <t>알고리즘</t>
    <phoneticPr fontId="7"/>
  </si>
  <si>
    <t>20191027</t>
    <phoneticPr fontId="7"/>
  </si>
  <si>
    <t>다른 속성들은 BayesNet만 실험해보기로 한다.</t>
    <phoneticPr fontId="7"/>
  </si>
  <si>
    <r>
      <t>nation2rate, racer3rate</t>
    </r>
    <r>
      <rPr>
        <sz val="12"/>
        <color theme="1"/>
        <rFont val="맑은 고딕"/>
        <family val="3"/>
        <charset val="129"/>
        <scheme val="minor"/>
      </rPr>
      <t>는</t>
    </r>
    <r>
      <rPr>
        <sz val="12"/>
        <color theme="1"/>
        <rFont val="맑은 고딕"/>
        <family val="2"/>
        <scheme val="minor"/>
      </rPr>
      <t xml:space="preserve"> </t>
    </r>
    <r>
      <rPr>
        <sz val="12"/>
        <color theme="1"/>
        <rFont val="맑은 고딕"/>
        <family val="3"/>
        <charset val="129"/>
        <scheme val="minor"/>
      </rPr>
      <t>전반적으로</t>
    </r>
    <r>
      <rPr>
        <sz val="12"/>
        <color theme="1"/>
        <rFont val="맑은 고딕"/>
        <family val="2"/>
        <scheme val="minor"/>
      </rPr>
      <t xml:space="preserve"> nation3ratae</t>
    </r>
    <r>
      <rPr>
        <sz val="12"/>
        <color theme="1"/>
        <rFont val="맑은 고딕"/>
        <family val="3"/>
        <charset val="129"/>
        <scheme val="minor"/>
      </rPr>
      <t>보다</t>
    </r>
    <r>
      <rPr>
        <sz val="12"/>
        <color theme="1"/>
        <rFont val="맑은 고딕"/>
        <family val="2"/>
        <scheme val="minor"/>
      </rPr>
      <t xml:space="preserve"> </t>
    </r>
    <r>
      <rPr>
        <sz val="12"/>
        <color theme="1"/>
        <rFont val="맑은 고딕"/>
        <family val="3"/>
        <charset val="129"/>
        <scheme val="minor"/>
      </rPr>
      <t>성능이</t>
    </r>
    <r>
      <rPr>
        <sz val="12"/>
        <color theme="1"/>
        <rFont val="맑은 고딕"/>
        <family val="2"/>
        <scheme val="minor"/>
      </rPr>
      <t xml:space="preserve"> </t>
    </r>
    <r>
      <rPr>
        <sz val="12"/>
        <color theme="1"/>
        <rFont val="맑은 고딕"/>
        <family val="3"/>
        <charset val="129"/>
        <scheme val="minor"/>
      </rPr>
      <t>떨어지므로</t>
    </r>
    <r>
      <rPr>
        <sz val="12"/>
        <color theme="1"/>
        <rFont val="맑은 고딕"/>
        <family val="2"/>
        <scheme val="minor"/>
      </rPr>
      <t xml:space="preserve"> </t>
    </r>
    <r>
      <rPr>
        <sz val="12"/>
        <color theme="1"/>
        <rFont val="맑은 고딕"/>
        <family val="3"/>
        <charset val="129"/>
        <scheme val="minor"/>
      </rPr>
      <t>요약은</t>
    </r>
    <r>
      <rPr>
        <sz val="12"/>
        <color theme="1"/>
        <rFont val="맑은 고딕"/>
        <family val="2"/>
        <scheme val="minor"/>
      </rPr>
      <t xml:space="preserve"> </t>
    </r>
    <r>
      <rPr>
        <sz val="12"/>
        <color theme="1"/>
        <rFont val="맑은 고딕"/>
        <family val="3"/>
        <charset val="129"/>
        <scheme val="minor"/>
      </rPr>
      <t>기재하지</t>
    </r>
    <r>
      <rPr>
        <sz val="12"/>
        <color theme="1"/>
        <rFont val="맑은 고딕"/>
        <family val="2"/>
        <scheme val="minor"/>
      </rPr>
      <t xml:space="preserve"> </t>
    </r>
    <r>
      <rPr>
        <sz val="12"/>
        <color theme="1"/>
        <rFont val="맑은 고딕"/>
        <family val="3"/>
        <charset val="129"/>
        <scheme val="minor"/>
      </rPr>
      <t>않는다</t>
    </r>
    <r>
      <rPr>
        <sz val="12"/>
        <color theme="1"/>
        <rFont val="맑은 고딕"/>
        <family val="2"/>
        <scheme val="minor"/>
      </rPr>
      <t>.</t>
    </r>
    <phoneticPr fontId="13"/>
  </si>
  <si>
    <r>
      <t>entry, nationrate</t>
    </r>
    <r>
      <rPr>
        <sz val="12"/>
        <color theme="1"/>
        <rFont val="맑은 고딕"/>
        <family val="3"/>
        <charset val="129"/>
        <scheme val="minor"/>
      </rPr>
      <t>까지</t>
    </r>
    <r>
      <rPr>
        <sz val="12"/>
        <color theme="1"/>
        <rFont val="맑은 고딕"/>
        <family val="2"/>
        <scheme val="minor"/>
      </rPr>
      <t xml:space="preserve"> </t>
    </r>
    <r>
      <rPr>
        <sz val="12"/>
        <color theme="1"/>
        <rFont val="맑은 고딕"/>
        <family val="3"/>
        <charset val="129"/>
        <scheme val="minor"/>
      </rPr>
      <t>해본</t>
    </r>
    <r>
      <rPr>
        <sz val="12"/>
        <color theme="1"/>
        <rFont val="맑은 고딕"/>
        <family val="2"/>
        <scheme val="minor"/>
      </rPr>
      <t xml:space="preserve"> </t>
    </r>
    <r>
      <rPr>
        <sz val="12"/>
        <color theme="1"/>
        <rFont val="맑은 고딕"/>
        <family val="3"/>
        <charset val="129"/>
        <scheme val="minor"/>
      </rPr>
      <t>결과</t>
    </r>
    <r>
      <rPr>
        <sz val="12"/>
        <color theme="1"/>
        <rFont val="맑은 고딕"/>
        <family val="2"/>
        <scheme val="minor"/>
      </rPr>
      <t xml:space="preserve"> </t>
    </r>
    <r>
      <rPr>
        <b/>
        <sz val="12"/>
        <color rgb="FFFF0000"/>
        <rFont val="맑은 고딕"/>
        <family val="2"/>
        <scheme val="minor"/>
      </rPr>
      <t>ClassBalancer</t>
    </r>
    <r>
      <rPr>
        <b/>
        <sz val="12"/>
        <color rgb="FFFF0000"/>
        <rFont val="맑은 고딕"/>
        <family val="3"/>
        <charset val="129"/>
        <scheme val="minor"/>
      </rPr>
      <t>를</t>
    </r>
    <r>
      <rPr>
        <b/>
        <sz val="12"/>
        <color rgb="FFFF0000"/>
        <rFont val="맑은 고딕"/>
        <family val="2"/>
        <scheme val="minor"/>
      </rPr>
      <t xml:space="preserve"> </t>
    </r>
    <r>
      <rPr>
        <b/>
        <sz val="12"/>
        <color rgb="FFFF0000"/>
        <rFont val="맑은 고딕"/>
        <family val="3"/>
        <charset val="129"/>
        <scheme val="minor"/>
      </rPr>
      <t>안쓰는</t>
    </r>
    <r>
      <rPr>
        <b/>
        <sz val="12"/>
        <color rgb="FFFF0000"/>
        <rFont val="맑은 고딕"/>
        <family val="2"/>
        <scheme val="minor"/>
      </rPr>
      <t xml:space="preserve"> BayesNet</t>
    </r>
    <r>
      <rPr>
        <sz val="12"/>
        <color theme="1"/>
        <rFont val="맑은 고딕"/>
        <family val="3"/>
        <charset val="129"/>
        <scheme val="minor"/>
      </rPr>
      <t>으로</t>
    </r>
    <r>
      <rPr>
        <sz val="12"/>
        <color theme="1"/>
        <rFont val="맑은 고딕"/>
        <family val="2"/>
        <scheme val="minor"/>
      </rPr>
      <t xml:space="preserve"> </t>
    </r>
    <r>
      <rPr>
        <sz val="12"/>
        <color theme="1"/>
        <rFont val="맑은 고딕"/>
        <family val="3"/>
        <charset val="129"/>
        <scheme val="minor"/>
      </rPr>
      <t>통일한다</t>
    </r>
    <r>
      <rPr>
        <sz val="12"/>
        <color theme="1"/>
        <rFont val="맑은 고딕"/>
        <family val="2"/>
        <scheme val="minor"/>
      </rPr>
      <t>.</t>
    </r>
    <phoneticPr fontId="7"/>
  </si>
  <si>
    <r>
      <rPr>
        <b/>
        <sz val="12"/>
        <color rgb="FFFF0000"/>
        <rFont val="맑은 고딕"/>
        <family val="2"/>
        <scheme val="minor"/>
      </rPr>
      <t>nation3rate</t>
    </r>
    <r>
      <rPr>
        <b/>
        <sz val="12"/>
        <color rgb="FFFF0000"/>
        <rFont val="맑은 고딕"/>
        <family val="3"/>
        <charset val="129"/>
        <scheme val="minor"/>
      </rPr>
      <t>를</t>
    </r>
    <r>
      <rPr>
        <sz val="12"/>
        <color theme="1"/>
        <rFont val="맑은 고딕"/>
        <family val="2"/>
        <scheme val="minor"/>
      </rPr>
      <t xml:space="preserve"> 6,3,2,1</t>
    </r>
    <r>
      <rPr>
        <sz val="12"/>
        <color theme="1"/>
        <rFont val="맑은 고딕"/>
        <family val="3"/>
        <charset val="129"/>
        <scheme val="minor"/>
      </rPr>
      <t>년붙</t>
    </r>
    <r>
      <rPr>
        <sz val="12"/>
        <color theme="1"/>
        <rFont val="맑은 고딕"/>
        <family val="2"/>
        <scheme val="minor"/>
      </rPr>
      <t xml:space="preserve"> </t>
    </r>
    <r>
      <rPr>
        <sz val="12"/>
        <color theme="1"/>
        <rFont val="맑은 고딕"/>
        <family val="3"/>
        <charset val="129"/>
        <scheme val="minor"/>
      </rPr>
      <t>데이터로</t>
    </r>
    <r>
      <rPr>
        <sz val="12"/>
        <color theme="1"/>
        <rFont val="맑은 고딕"/>
        <family val="2"/>
        <scheme val="minor"/>
      </rPr>
      <t xml:space="preserve"> </t>
    </r>
    <r>
      <rPr>
        <sz val="12"/>
        <color theme="1"/>
        <rFont val="맑은 고딕"/>
        <family val="3"/>
        <charset val="129"/>
        <scheme val="minor"/>
      </rPr>
      <t>각각</t>
    </r>
    <r>
      <rPr>
        <sz val="12"/>
        <color theme="1"/>
        <rFont val="맑은 고딕"/>
        <family val="2"/>
        <scheme val="minor"/>
      </rPr>
      <t xml:space="preserve"> </t>
    </r>
    <r>
      <rPr>
        <sz val="12"/>
        <color theme="1"/>
        <rFont val="맑은 고딕"/>
        <family val="3"/>
        <charset val="129"/>
        <scheme val="minor"/>
      </rPr>
      <t>시험해본결과</t>
    </r>
    <r>
      <rPr>
        <sz val="12"/>
        <color rgb="FFFF0000"/>
        <rFont val="맑은 고딕"/>
        <family val="2"/>
        <scheme val="minor"/>
      </rPr>
      <t xml:space="preserve"> </t>
    </r>
    <r>
      <rPr>
        <b/>
        <sz val="12"/>
        <color rgb="FFFF0000"/>
        <rFont val="맑은 고딕"/>
        <family val="2"/>
        <scheme val="minor"/>
      </rPr>
      <t>2</t>
    </r>
    <r>
      <rPr>
        <b/>
        <sz val="12"/>
        <color rgb="FFFF0000"/>
        <rFont val="맑은 고딕"/>
        <family val="3"/>
        <charset val="129"/>
        <scheme val="minor"/>
      </rPr>
      <t>년치데이터로</t>
    </r>
    <r>
      <rPr>
        <b/>
        <sz val="12"/>
        <color rgb="FFFF0000"/>
        <rFont val="맑은 고딕"/>
        <family val="2"/>
        <scheme val="minor"/>
      </rPr>
      <t xml:space="preserve"> </t>
    </r>
    <r>
      <rPr>
        <b/>
        <sz val="12"/>
        <color rgb="FFFF0000"/>
        <rFont val="맑은 고딕"/>
        <family val="3"/>
        <charset val="129"/>
        <scheme val="minor"/>
      </rPr>
      <t>모델을</t>
    </r>
    <r>
      <rPr>
        <b/>
        <sz val="12"/>
        <color rgb="FFFF0000"/>
        <rFont val="맑은 고딕"/>
        <family val="2"/>
        <scheme val="minor"/>
      </rPr>
      <t xml:space="preserve"> </t>
    </r>
    <r>
      <rPr>
        <b/>
        <sz val="12"/>
        <color rgb="FFFF0000"/>
        <rFont val="맑은 고딕"/>
        <family val="3"/>
        <charset val="129"/>
        <scheme val="minor"/>
      </rPr>
      <t>생성하기로</t>
    </r>
    <r>
      <rPr>
        <b/>
        <sz val="12"/>
        <color rgb="FFFF0000"/>
        <rFont val="맑은 고딕"/>
        <family val="2"/>
        <scheme val="minor"/>
      </rPr>
      <t xml:space="preserve"> </t>
    </r>
    <r>
      <rPr>
        <b/>
        <sz val="12"/>
        <color rgb="FFFF0000"/>
        <rFont val="맑은 고딕"/>
        <family val="3"/>
        <charset val="129"/>
        <scheme val="minor"/>
      </rPr>
      <t>한다</t>
    </r>
    <r>
      <rPr>
        <sz val="12"/>
        <color rgb="FFFF0000"/>
        <rFont val="맑은 고딕"/>
        <family val="2"/>
        <scheme val="minor"/>
      </rPr>
      <t xml:space="preserve">. </t>
    </r>
    <r>
      <rPr>
        <sz val="12"/>
        <color theme="1"/>
        <rFont val="맑은 고딕"/>
        <family val="3"/>
        <charset val="129"/>
        <scheme val="minor"/>
      </rPr>
      <t>요약은</t>
    </r>
    <r>
      <rPr>
        <sz val="12"/>
        <color theme="1"/>
        <rFont val="맑은 고딕"/>
        <family val="2"/>
        <scheme val="minor"/>
      </rPr>
      <t xml:space="preserve"> </t>
    </r>
    <r>
      <rPr>
        <sz val="12"/>
        <color theme="1"/>
        <rFont val="맑은 고딕"/>
        <family val="3"/>
        <charset val="129"/>
        <scheme val="minor"/>
      </rPr>
      <t>기재하지</t>
    </r>
    <r>
      <rPr>
        <sz val="12"/>
        <color theme="1"/>
        <rFont val="맑은 고딕"/>
        <family val="2"/>
        <scheme val="minor"/>
      </rPr>
      <t xml:space="preserve"> </t>
    </r>
    <r>
      <rPr>
        <sz val="12"/>
        <color theme="1"/>
        <rFont val="맑은 고딕"/>
        <family val="3"/>
        <charset val="129"/>
        <scheme val="minor"/>
      </rPr>
      <t>않는다</t>
    </r>
    <phoneticPr fontId="13"/>
  </si>
  <si>
    <t>착순1,2,3이 중복하는 경우의 조합전략은 나중에 만들자. 일단 중복없는 경우만 전 승식에 대해 투표해보자</t>
    <phoneticPr fontId="7"/>
  </si>
  <si>
    <t>nation3rate</t>
    <phoneticPr fontId="7"/>
  </si>
  <si>
    <t>entry</t>
    <phoneticPr fontId="7"/>
  </si>
  <si>
    <t>조합</t>
    <phoneticPr fontId="7"/>
  </si>
  <si>
    <t>실험전략</t>
    <phoneticPr fontId="7"/>
  </si>
  <si>
    <t>모델</t>
    <phoneticPr fontId="7"/>
  </si>
  <si>
    <t>리그레션(철판도)</t>
    <phoneticPr fontId="7"/>
  </si>
  <si>
    <t>속성</t>
    <phoneticPr fontId="7"/>
  </si>
  <si>
    <t>일반속성 : 예(와꾸1~6의 3연대율)</t>
    <phoneticPr fontId="7"/>
  </si>
  <si>
    <t>복합속성 : 복수개의 속성을 우선도별로 자릿수 배치한 복합 수치 (예) 전국3연대율2자리 + 당지3연대율2자리 등등</t>
    <phoneticPr fontId="7"/>
  </si>
  <si>
    <r>
      <t xml:space="preserve">3. </t>
    </r>
    <r>
      <rPr>
        <sz val="12"/>
        <color theme="1"/>
        <rFont val="맑은 고딕"/>
        <family val="3"/>
        <charset val="129"/>
        <scheme val="minor"/>
      </rPr>
      <t>나만의</t>
    </r>
    <r>
      <rPr>
        <sz val="12"/>
        <color theme="1"/>
        <rFont val="맑은 고딕"/>
        <family val="2"/>
        <scheme val="minor"/>
      </rPr>
      <t xml:space="preserve"> </t>
    </r>
    <r>
      <rPr>
        <sz val="12"/>
        <color theme="1"/>
        <rFont val="맑은 고딕"/>
        <family val="3"/>
        <charset val="129"/>
        <scheme val="minor"/>
      </rPr>
      <t>출주표</t>
    </r>
    <r>
      <rPr>
        <sz val="12"/>
        <color theme="1"/>
        <rFont val="맑은 고딕"/>
        <family val="2"/>
        <scheme val="minor"/>
      </rPr>
      <t xml:space="preserve"> + </t>
    </r>
    <r>
      <rPr>
        <sz val="12"/>
        <color theme="1"/>
        <rFont val="맑은 고딕"/>
        <family val="3"/>
        <charset val="129"/>
        <scheme val="minor"/>
      </rPr>
      <t>패턴별</t>
    </r>
    <r>
      <rPr>
        <sz val="12"/>
        <color theme="1"/>
        <rFont val="맑은 고딕"/>
        <family val="2"/>
        <scheme val="minor"/>
      </rPr>
      <t xml:space="preserve"> </t>
    </r>
    <r>
      <rPr>
        <sz val="12"/>
        <color theme="1"/>
        <rFont val="맑은 고딕"/>
        <family val="3"/>
        <charset val="129"/>
        <scheme val="minor"/>
      </rPr>
      <t>모델</t>
    </r>
    <phoneticPr fontId="7"/>
  </si>
  <si>
    <r>
      <t>나만의</t>
    </r>
    <r>
      <rPr>
        <sz val="12"/>
        <color theme="1"/>
        <rFont val="맑은 고딕"/>
        <family val="3"/>
        <charset val="129"/>
        <scheme val="minor"/>
      </rPr>
      <t xml:space="preserve"> </t>
    </r>
    <r>
      <rPr>
        <sz val="12"/>
        <color theme="1"/>
        <rFont val="맑은 고딕"/>
        <family val="3"/>
        <charset val="129"/>
        <scheme val="minor"/>
      </rPr>
      <t>출주표</t>
    </r>
    <r>
      <rPr>
        <sz val="12"/>
        <color theme="1"/>
        <rFont val="맑은 고딕"/>
        <family val="3"/>
        <charset val="129"/>
        <scheme val="minor"/>
      </rPr>
      <t xml:space="preserve"> = </t>
    </r>
    <r>
      <rPr>
        <sz val="12"/>
        <color theme="1"/>
        <rFont val="맑은 고딕"/>
        <family val="3"/>
        <charset val="129"/>
        <scheme val="minor"/>
      </rPr>
      <t>각</t>
    </r>
    <r>
      <rPr>
        <sz val="12"/>
        <color theme="1"/>
        <rFont val="맑은 고딕"/>
        <family val="3"/>
        <charset val="129"/>
        <scheme val="minor"/>
      </rPr>
      <t xml:space="preserve"> </t>
    </r>
    <r>
      <rPr>
        <sz val="12"/>
        <color theme="1"/>
        <rFont val="맑은 고딕"/>
        <family val="3"/>
        <charset val="129"/>
        <scheme val="minor"/>
      </rPr>
      <t>선수의</t>
    </r>
    <r>
      <rPr>
        <sz val="12"/>
        <color theme="1"/>
        <rFont val="맑은 고딕"/>
        <family val="3"/>
        <charset val="129"/>
        <scheme val="minor"/>
      </rPr>
      <t xml:space="preserve"> </t>
    </r>
    <r>
      <rPr>
        <sz val="12"/>
        <color theme="1"/>
        <rFont val="맑은 고딕"/>
        <family val="3"/>
        <charset val="129"/>
        <scheme val="minor"/>
      </rPr>
      <t>시작와꾸별</t>
    </r>
    <r>
      <rPr>
        <sz val="12"/>
        <color theme="1"/>
        <rFont val="맑은 고딕"/>
        <family val="3"/>
        <charset val="129"/>
        <scheme val="minor"/>
      </rPr>
      <t xml:space="preserve"> 3</t>
    </r>
    <r>
      <rPr>
        <sz val="12"/>
        <color theme="1"/>
        <rFont val="맑은 고딕"/>
        <family val="3"/>
        <charset val="129"/>
        <scheme val="minor"/>
      </rPr>
      <t>연대율</t>
    </r>
    <phoneticPr fontId="7"/>
  </si>
  <si>
    <r>
      <t>학습</t>
    </r>
    <r>
      <rPr>
        <sz val="12"/>
        <color theme="1"/>
        <rFont val="맑은 고딕"/>
        <family val="2"/>
        <scheme val="minor"/>
      </rPr>
      <t xml:space="preserve"> = </t>
    </r>
    <r>
      <rPr>
        <sz val="12"/>
        <color theme="1"/>
        <rFont val="맑은 고딕"/>
        <family val="3"/>
        <charset val="129"/>
        <scheme val="minor"/>
      </rPr>
      <t>와꾸</t>
    </r>
    <r>
      <rPr>
        <sz val="12"/>
        <color theme="1"/>
        <rFont val="맑은 고딕"/>
        <family val="2"/>
        <scheme val="minor"/>
      </rPr>
      <t>1</t>
    </r>
    <r>
      <rPr>
        <sz val="12"/>
        <color theme="1"/>
        <rFont val="맑은 고딕"/>
        <family val="3"/>
        <charset val="129"/>
        <scheme val="minor"/>
      </rPr>
      <t>부터</t>
    </r>
    <r>
      <rPr>
        <sz val="12"/>
        <color theme="1"/>
        <rFont val="맑은 고딕"/>
        <family val="2"/>
        <scheme val="minor"/>
      </rPr>
      <t>6</t>
    </r>
    <r>
      <rPr>
        <sz val="12"/>
        <color theme="1"/>
        <rFont val="맑은 고딕"/>
        <family val="3"/>
        <charset val="129"/>
        <scheme val="minor"/>
      </rPr>
      <t>의</t>
    </r>
    <r>
      <rPr>
        <sz val="12"/>
        <color theme="1"/>
        <rFont val="맑은 고딕"/>
        <family val="2"/>
        <scheme val="minor"/>
      </rPr>
      <t xml:space="preserve"> </t>
    </r>
    <r>
      <rPr>
        <sz val="12"/>
        <color theme="1"/>
        <rFont val="맑은 고딕"/>
        <family val="3"/>
        <charset val="129"/>
        <scheme val="minor"/>
      </rPr>
      <t>각종속성</t>
    </r>
    <r>
      <rPr>
        <sz val="12"/>
        <color theme="1"/>
        <rFont val="맑은 고딕"/>
        <family val="2"/>
        <scheme val="minor"/>
      </rPr>
      <t xml:space="preserve">  class=</t>
    </r>
    <r>
      <rPr>
        <sz val="12"/>
        <color theme="1"/>
        <rFont val="맑은 고딕"/>
        <family val="3"/>
        <charset val="129"/>
        <scheme val="minor"/>
      </rPr>
      <t>구미방</t>
    </r>
    <r>
      <rPr>
        <sz val="12"/>
        <color theme="1"/>
        <rFont val="맑은 고딕"/>
        <family val="2"/>
        <scheme val="minor"/>
      </rPr>
      <t>123</t>
    </r>
    <r>
      <rPr>
        <sz val="12"/>
        <color theme="1"/>
        <rFont val="맑은 고딕"/>
        <family val="3"/>
        <charset val="129"/>
        <scheme val="minor"/>
      </rPr>
      <t>의</t>
    </r>
    <r>
      <rPr>
        <sz val="12"/>
        <color theme="1"/>
        <rFont val="맑은 고딕"/>
        <family val="2"/>
        <scheme val="minor"/>
      </rPr>
      <t xml:space="preserve"> </t>
    </r>
    <r>
      <rPr>
        <sz val="12"/>
        <color theme="1"/>
        <rFont val="맑은 고딕"/>
        <family val="3"/>
        <charset val="129"/>
        <scheme val="minor"/>
      </rPr>
      <t>결과옺즈</t>
    </r>
    <phoneticPr fontId="7"/>
  </si>
  <si>
    <t>리그레션(철판도확장)</t>
    <phoneticPr fontId="7"/>
  </si>
  <si>
    <t>의미 = 해당 레이스의 철판도.   모델 결과에 대해 리그레선결과로 피봇분석한다.</t>
    <phoneticPr fontId="7"/>
  </si>
  <si>
    <t>학습 = 와꾸1부터6의 각종속성  class=1부터6으로부터 시작하는 여섯가지 대표 구미방(빈도수가 가장 많은)의 결과옺즈   (예) 123=인니게도   431=마꾸리도</t>
    <phoneticPr fontId="7"/>
  </si>
  <si>
    <r>
      <t xml:space="preserve">1. </t>
    </r>
    <r>
      <rPr>
        <sz val="12"/>
        <color theme="1"/>
        <rFont val="맑은 고딕"/>
        <family val="3"/>
        <charset val="129"/>
        <scheme val="minor"/>
      </rPr>
      <t>알고리즘</t>
    </r>
    <phoneticPr fontId="7"/>
  </si>
  <si>
    <r>
      <t xml:space="preserve">2. </t>
    </r>
    <r>
      <rPr>
        <sz val="12"/>
        <color theme="1"/>
        <rFont val="맑은 고딕"/>
        <family val="3"/>
        <charset val="129"/>
        <scheme val="minor"/>
      </rPr>
      <t>학습데이터</t>
    </r>
    <r>
      <rPr>
        <sz val="12"/>
        <color theme="1"/>
        <rFont val="맑은 고딕"/>
        <family val="2"/>
        <scheme val="minor"/>
      </rPr>
      <t xml:space="preserve"> </t>
    </r>
    <r>
      <rPr>
        <sz val="12"/>
        <color theme="1"/>
        <rFont val="맑은 고딕"/>
        <family val="3"/>
        <charset val="129"/>
        <scheme val="minor"/>
      </rPr>
      <t>일수</t>
    </r>
    <phoneticPr fontId="7"/>
  </si>
  <si>
    <r>
      <t xml:space="preserve">3. </t>
    </r>
    <r>
      <rPr>
        <sz val="12"/>
        <color theme="1"/>
        <rFont val="맑은 고딕"/>
        <family val="3"/>
        <charset val="129"/>
        <scheme val="minor"/>
      </rPr>
      <t>학습</t>
    </r>
    <r>
      <rPr>
        <sz val="12"/>
        <color theme="1"/>
        <rFont val="맑은 고딕"/>
        <family val="2"/>
        <scheme val="minor"/>
      </rPr>
      <t xml:space="preserve"> </t>
    </r>
    <r>
      <rPr>
        <sz val="12"/>
        <color theme="1"/>
        <rFont val="맑은 고딕"/>
        <family val="3"/>
        <charset val="129"/>
        <scheme val="minor"/>
      </rPr>
      <t>간격</t>
    </r>
    <phoneticPr fontId="7"/>
  </si>
  <si>
    <r>
      <t xml:space="preserve">1. </t>
    </r>
    <r>
      <rPr>
        <sz val="12"/>
        <color theme="1"/>
        <rFont val="맑은 고딕"/>
        <family val="3"/>
        <charset val="129"/>
        <scheme val="minor"/>
      </rPr>
      <t>패턴</t>
    </r>
    <r>
      <rPr>
        <sz val="12"/>
        <color theme="1"/>
        <rFont val="맑은 고딕"/>
        <family val="3"/>
        <charset val="129"/>
        <scheme val="minor"/>
      </rPr>
      <t xml:space="preserve"> </t>
    </r>
    <r>
      <rPr>
        <sz val="12"/>
        <color theme="1"/>
        <rFont val="맑은 고딕"/>
        <family val="3"/>
        <charset val="129"/>
        <scheme val="minor"/>
      </rPr>
      <t>모델</t>
    </r>
    <phoneticPr fontId="7"/>
  </si>
  <si>
    <r>
      <t xml:space="preserve">2. </t>
    </r>
    <r>
      <rPr>
        <sz val="12"/>
        <color theme="1"/>
        <rFont val="맑은 고딕"/>
        <family val="3"/>
        <charset val="129"/>
        <scheme val="minor"/>
      </rPr>
      <t>패턴</t>
    </r>
    <r>
      <rPr>
        <sz val="12"/>
        <color theme="1"/>
        <rFont val="맑은 고딕"/>
        <family val="3"/>
        <charset val="129"/>
        <scheme val="minor"/>
      </rPr>
      <t xml:space="preserve"> </t>
    </r>
    <r>
      <rPr>
        <sz val="12"/>
        <color theme="1"/>
        <rFont val="맑은 고딕"/>
        <family val="3"/>
        <charset val="129"/>
        <scheme val="minor"/>
      </rPr>
      <t>모델</t>
    </r>
    <r>
      <rPr>
        <sz val="12"/>
        <color theme="1"/>
        <rFont val="맑은 고딕"/>
        <family val="3"/>
        <charset val="129"/>
        <scheme val="minor"/>
      </rPr>
      <t xml:space="preserve"> </t>
    </r>
    <r>
      <rPr>
        <sz val="12"/>
        <color theme="1"/>
        <rFont val="맑은 고딕"/>
        <family val="3"/>
        <charset val="129"/>
        <scheme val="minor"/>
      </rPr>
      <t>결과</t>
    </r>
    <r>
      <rPr>
        <sz val="12"/>
        <color theme="1"/>
        <rFont val="맑은 고딕"/>
        <family val="3"/>
        <charset val="129"/>
        <scheme val="minor"/>
      </rPr>
      <t xml:space="preserve"> + </t>
    </r>
    <r>
      <rPr>
        <sz val="12"/>
        <color theme="1"/>
        <rFont val="맑은 고딕"/>
        <family val="3"/>
        <charset val="129"/>
        <scheme val="minor"/>
      </rPr>
      <t>리그레션</t>
    </r>
    <r>
      <rPr>
        <sz val="12"/>
        <color theme="1"/>
        <rFont val="맑은 고딕"/>
        <family val="3"/>
        <charset val="129"/>
        <scheme val="minor"/>
      </rPr>
      <t xml:space="preserve"> </t>
    </r>
    <r>
      <rPr>
        <sz val="12"/>
        <color theme="1"/>
        <rFont val="맑은 고딕"/>
        <family val="3"/>
        <charset val="129"/>
        <scheme val="minor"/>
      </rPr>
      <t>결과</t>
    </r>
    <phoneticPr fontId="7"/>
  </si>
  <si>
    <r>
      <t>의미</t>
    </r>
    <r>
      <rPr>
        <sz val="12"/>
        <color theme="1"/>
        <rFont val="맑은 고딕"/>
        <family val="2"/>
        <scheme val="minor"/>
      </rPr>
      <t xml:space="preserve"> = </t>
    </r>
    <r>
      <rPr>
        <sz val="12"/>
        <color theme="1"/>
        <rFont val="맑은 고딕"/>
        <family val="3"/>
        <charset val="129"/>
        <scheme val="minor"/>
      </rPr>
      <t>패턴모델</t>
    </r>
    <r>
      <rPr>
        <sz val="12"/>
        <color theme="1"/>
        <rFont val="맑은 고딕"/>
        <family val="2"/>
        <scheme val="minor"/>
      </rPr>
      <t xml:space="preserve"> </t>
    </r>
    <r>
      <rPr>
        <sz val="12"/>
        <color theme="1"/>
        <rFont val="맑은 고딕"/>
        <family val="3"/>
        <charset val="129"/>
        <scheme val="minor"/>
      </rPr>
      <t>결과의</t>
    </r>
    <r>
      <rPr>
        <sz val="12"/>
        <color theme="1"/>
        <rFont val="맑은 고딕"/>
        <family val="2"/>
        <scheme val="minor"/>
      </rPr>
      <t xml:space="preserve"> </t>
    </r>
    <r>
      <rPr>
        <sz val="12"/>
        <color theme="1"/>
        <rFont val="맑은 고딕"/>
        <family val="3"/>
        <charset val="129"/>
        <scheme val="minor"/>
      </rPr>
      <t>결과구미방에</t>
    </r>
    <r>
      <rPr>
        <sz val="12"/>
        <color theme="1"/>
        <rFont val="맑은 고딕"/>
        <family val="2"/>
        <scheme val="minor"/>
      </rPr>
      <t xml:space="preserve"> </t>
    </r>
    <r>
      <rPr>
        <sz val="12"/>
        <color theme="1"/>
        <rFont val="맑은 고딕"/>
        <family val="3"/>
        <charset val="129"/>
        <scheme val="minor"/>
      </rPr>
      <t>대해</t>
    </r>
    <r>
      <rPr>
        <sz val="12"/>
        <color theme="1"/>
        <rFont val="맑은 고딕"/>
        <family val="2"/>
        <scheme val="minor"/>
      </rPr>
      <t xml:space="preserve"> </t>
    </r>
    <r>
      <rPr>
        <sz val="12"/>
        <color theme="1"/>
        <rFont val="맑은 고딕"/>
        <family val="3"/>
        <charset val="129"/>
        <scheme val="minor"/>
      </rPr>
      <t>매칭하는</t>
    </r>
    <r>
      <rPr>
        <sz val="12"/>
        <color theme="1"/>
        <rFont val="맑은 고딕"/>
        <family val="2"/>
        <scheme val="minor"/>
      </rPr>
      <t xml:space="preserve"> </t>
    </r>
    <r>
      <rPr>
        <sz val="12"/>
        <color theme="1"/>
        <rFont val="맑은 고딕"/>
        <family val="3"/>
        <charset val="129"/>
        <scheme val="minor"/>
      </rPr>
      <t>여섯가지</t>
    </r>
    <r>
      <rPr>
        <sz val="12"/>
        <color theme="1"/>
        <rFont val="맑은 고딕"/>
        <family val="2"/>
        <scheme val="minor"/>
      </rPr>
      <t xml:space="preserve"> </t>
    </r>
    <r>
      <rPr>
        <sz val="12"/>
        <color theme="1"/>
        <rFont val="맑은 고딕"/>
        <family val="3"/>
        <charset val="129"/>
        <scheme val="minor"/>
      </rPr>
      <t>대표구미방별로</t>
    </r>
    <r>
      <rPr>
        <sz val="12"/>
        <color theme="1"/>
        <rFont val="맑은 고딕"/>
        <family val="2"/>
        <scheme val="minor"/>
      </rPr>
      <t xml:space="preserve"> </t>
    </r>
    <r>
      <rPr>
        <sz val="12"/>
        <color theme="1"/>
        <rFont val="맑은 고딕"/>
        <family val="3"/>
        <charset val="129"/>
        <scheme val="minor"/>
      </rPr>
      <t>리그세션결과를</t>
    </r>
    <r>
      <rPr>
        <sz val="12"/>
        <color theme="1"/>
        <rFont val="맑은 고딕"/>
        <family val="2"/>
        <scheme val="minor"/>
      </rPr>
      <t xml:space="preserve"> </t>
    </r>
    <r>
      <rPr>
        <sz val="12"/>
        <color theme="1"/>
        <rFont val="맑은 고딕"/>
        <family val="3"/>
        <charset val="129"/>
        <scheme val="minor"/>
      </rPr>
      <t>피봇분석한다</t>
    </r>
    <phoneticPr fontId="7"/>
  </si>
  <si>
    <t>실행</t>
    <phoneticPr fontId="7"/>
  </si>
  <si>
    <t>투표방식</t>
    <phoneticPr fontId="7"/>
  </si>
  <si>
    <r>
      <t>1,2,3</t>
    </r>
    <r>
      <rPr>
        <sz val="12"/>
        <color theme="1"/>
        <rFont val="맑은 고딕"/>
        <family val="3"/>
        <charset val="129"/>
        <scheme val="minor"/>
      </rPr>
      <t>착</t>
    </r>
    <r>
      <rPr>
        <sz val="12"/>
        <color theme="1"/>
        <rFont val="맑은 고딕"/>
        <family val="2"/>
        <scheme val="minor"/>
      </rPr>
      <t xml:space="preserve"> AND </t>
    </r>
    <r>
      <rPr>
        <sz val="12"/>
        <color theme="1"/>
        <rFont val="맑은 고딕"/>
        <family val="3"/>
        <charset val="129"/>
        <scheme val="minor"/>
      </rPr>
      <t>조합</t>
    </r>
    <phoneticPr fontId="7"/>
  </si>
  <si>
    <t>박스투표</t>
    <phoneticPr fontId="7"/>
  </si>
  <si>
    <t>포메이션투표</t>
    <phoneticPr fontId="7"/>
  </si>
  <si>
    <t>학습검증기간</t>
    <phoneticPr fontId="7"/>
  </si>
  <si>
    <t>예측검증기간</t>
    <phoneticPr fontId="7"/>
  </si>
  <si>
    <t xml:space="preserve">패턴별 모델 결과와  패턴없을모델 -&gt; 패턴별 피봇결과를 비교해보자 </t>
    <phoneticPr fontId="7"/>
  </si>
  <si>
    <t>장, 레이스, 턴, alevel카운드</t>
    <phoneticPr fontId="7"/>
  </si>
  <si>
    <t>20191115</t>
    <phoneticPr fontId="7"/>
  </si>
  <si>
    <t>20191117</t>
    <phoneticPr fontId="7"/>
  </si>
  <si>
    <t>1. 패턴모델로 높은 적중율,수익율의 승식,구미방 후보를 추출한다</t>
    <phoneticPr fontId="7"/>
  </si>
  <si>
    <t>2. 해당 후보구미방에 대해 확정옺즈를 리그레션으로 예측한다</t>
    <phoneticPr fontId="7"/>
  </si>
  <si>
    <t>3. 예측확정옺즈와 적중율을 곱하여 흑자인 경우에 투표한다.</t>
    <phoneticPr fontId="7"/>
  </si>
  <si>
    <t>실험전략-조합2의 진행방향</t>
    <phoneticPr fontId="7"/>
  </si>
  <si>
    <r>
      <t>race_model_result</t>
    </r>
    <r>
      <rPr>
        <sz val="12"/>
        <color theme="1"/>
        <rFont val="맑은 고딕"/>
        <family val="3"/>
        <charset val="129"/>
        <scheme val="minor"/>
      </rPr>
      <t>에</t>
    </r>
    <r>
      <rPr>
        <sz val="12"/>
        <color theme="1"/>
        <rFont val="맑은 고딕"/>
        <family val="2"/>
        <scheme val="minor"/>
      </rPr>
      <t xml:space="preserve"> </t>
    </r>
    <r>
      <rPr>
        <sz val="12"/>
        <color theme="1"/>
        <rFont val="맑은 고딕"/>
        <family val="3"/>
        <charset val="129"/>
        <scheme val="minor"/>
      </rPr>
      <t>패턴컬럼</t>
    </r>
    <r>
      <rPr>
        <sz val="12"/>
        <color theme="1"/>
        <rFont val="맑은 고딕"/>
        <family val="2"/>
        <scheme val="minor"/>
      </rPr>
      <t xml:space="preserve"> </t>
    </r>
    <r>
      <rPr>
        <sz val="12"/>
        <color theme="1"/>
        <rFont val="맑은 고딕"/>
        <family val="3"/>
        <charset val="129"/>
        <scheme val="minor"/>
      </rPr>
      <t>추가한다</t>
    </r>
    <phoneticPr fontId="7"/>
  </si>
  <si>
    <r>
      <t>2F, 3F</t>
    </r>
    <r>
      <rPr>
        <sz val="12"/>
        <color theme="1"/>
        <rFont val="맑은 고딕"/>
        <family val="3"/>
        <charset val="129"/>
        <scheme val="minor"/>
      </rPr>
      <t>투표로직</t>
    </r>
    <r>
      <rPr>
        <sz val="12"/>
        <color theme="1"/>
        <rFont val="맑은 고딕"/>
        <family val="2"/>
        <scheme val="minor"/>
      </rPr>
      <t xml:space="preserve"> </t>
    </r>
    <r>
      <rPr>
        <sz val="12"/>
        <color theme="1"/>
        <rFont val="맑은 고딕"/>
        <family val="3"/>
        <charset val="129"/>
        <scheme val="minor"/>
      </rPr>
      <t>수정한다</t>
    </r>
    <phoneticPr fontId="7"/>
  </si>
  <si>
    <r>
      <t>descrip</t>
    </r>
    <r>
      <rPr>
        <sz val="12"/>
        <color theme="1"/>
        <rFont val="맑은 고딕"/>
        <family val="3"/>
        <charset val="129"/>
        <scheme val="minor"/>
      </rPr>
      <t>컬럼수</t>
    </r>
    <r>
      <rPr>
        <sz val="12"/>
        <color theme="1"/>
        <rFont val="맑은 고딕"/>
        <family val="2"/>
        <scheme val="minor"/>
      </rPr>
      <t xml:space="preserve"> </t>
    </r>
    <r>
      <rPr>
        <sz val="12"/>
        <color theme="1"/>
        <rFont val="맑은 고딕"/>
        <family val="3"/>
        <charset val="129"/>
        <scheme val="minor"/>
      </rPr>
      <t>줄일것</t>
    </r>
    <phoneticPr fontId="7"/>
  </si>
  <si>
    <t>20191122</t>
    <phoneticPr fontId="7"/>
  </si>
  <si>
    <t xml:space="preserve">통계 프로시져 작성 </t>
    <phoneticPr fontId="7"/>
  </si>
  <si>
    <r>
      <t>핕터</t>
    </r>
    <r>
      <rPr>
        <sz val="12"/>
        <color theme="1"/>
        <rFont val="맑은 고딕"/>
        <family val="2"/>
        <scheme val="minor"/>
      </rPr>
      <t xml:space="preserve"> </t>
    </r>
    <r>
      <rPr>
        <sz val="12"/>
        <color theme="1"/>
        <rFont val="맑은 고딕"/>
        <family val="3"/>
        <charset val="129"/>
        <scheme val="minor"/>
      </rPr>
      <t>프로시져</t>
    </r>
    <r>
      <rPr>
        <sz val="12"/>
        <color theme="1"/>
        <rFont val="맑은 고딕"/>
        <family val="2"/>
        <scheme val="minor"/>
      </rPr>
      <t xml:space="preserve"> </t>
    </r>
    <r>
      <rPr>
        <sz val="12"/>
        <color theme="1"/>
        <rFont val="맑은 고딕"/>
        <family val="3"/>
        <charset val="129"/>
        <scheme val="minor"/>
      </rPr>
      <t>작성</t>
    </r>
    <phoneticPr fontId="7"/>
  </si>
  <si>
    <t>포메이션투표로직</t>
    <phoneticPr fontId="7"/>
  </si>
  <si>
    <r>
      <t>필터드</t>
    </r>
    <r>
      <rPr>
        <sz val="12"/>
        <color theme="1"/>
        <rFont val="맑은 고딕"/>
        <family val="2"/>
        <scheme val="minor"/>
      </rPr>
      <t xml:space="preserve"> </t>
    </r>
    <r>
      <rPr>
        <sz val="12"/>
        <color theme="1"/>
        <rFont val="맑은 고딕"/>
        <family val="3"/>
        <charset val="129"/>
        <scheme val="minor"/>
      </rPr>
      <t>베이즈</t>
    </r>
    <r>
      <rPr>
        <sz val="12"/>
        <color theme="1"/>
        <rFont val="맑은 고딕"/>
        <family val="2"/>
        <scheme val="minor"/>
      </rPr>
      <t xml:space="preserve"> </t>
    </r>
    <r>
      <rPr>
        <sz val="12"/>
        <color theme="1"/>
        <rFont val="맑은 고딕"/>
        <family val="3"/>
        <charset val="129"/>
        <scheme val="minor"/>
      </rPr>
      <t>모델</t>
    </r>
    <r>
      <rPr>
        <sz val="12"/>
        <color theme="1"/>
        <rFont val="맑은 고딕"/>
        <family val="2"/>
        <scheme val="minor"/>
      </rPr>
      <t xml:space="preserve"> </t>
    </r>
    <r>
      <rPr>
        <sz val="12"/>
        <color theme="1"/>
        <rFont val="맑은 고딕"/>
        <family val="3"/>
        <charset val="129"/>
        <scheme val="minor"/>
      </rPr>
      <t>실험</t>
    </r>
    <phoneticPr fontId="7"/>
  </si>
  <si>
    <r>
      <t>ranknationrate와</t>
    </r>
    <r>
      <rPr>
        <sz val="12"/>
        <color theme="1"/>
        <rFont val="맑은 고딕"/>
        <family val="2"/>
        <scheme val="minor"/>
      </rPr>
      <t xml:space="preserve"> entry </t>
    </r>
    <r>
      <rPr>
        <sz val="12"/>
        <color theme="1"/>
        <rFont val="맑은 고딕"/>
        <family val="3"/>
        <charset val="129"/>
        <scheme val="minor"/>
      </rPr>
      <t>속성</t>
    </r>
    <r>
      <rPr>
        <sz val="12"/>
        <color theme="1"/>
        <rFont val="맑은 고딕"/>
        <family val="2"/>
        <scheme val="minor"/>
      </rPr>
      <t xml:space="preserve"> </t>
    </r>
    <r>
      <rPr>
        <sz val="12"/>
        <color theme="1"/>
        <rFont val="맑은 고딕"/>
        <family val="3"/>
        <charset val="129"/>
        <scheme val="minor"/>
      </rPr>
      <t>비교</t>
    </r>
    <phoneticPr fontId="7"/>
  </si>
  <si>
    <r>
      <t>승리방식별</t>
    </r>
    <r>
      <rPr>
        <sz val="12"/>
        <color theme="1"/>
        <rFont val="맑은 고딕"/>
        <family val="2"/>
        <scheme val="minor"/>
      </rPr>
      <t xml:space="preserve"> </t>
    </r>
    <r>
      <rPr>
        <sz val="12"/>
        <color theme="1"/>
        <rFont val="맑은 고딕"/>
        <family val="3"/>
        <charset val="129"/>
        <scheme val="minor"/>
      </rPr>
      <t>탑</t>
    </r>
    <r>
      <rPr>
        <sz val="12"/>
        <color theme="1"/>
        <rFont val="맑은 고딕"/>
        <family val="2"/>
        <scheme val="minor"/>
      </rPr>
      <t>20%</t>
    </r>
    <r>
      <rPr>
        <sz val="12"/>
        <color theme="1"/>
        <rFont val="맑은 고딕"/>
        <family val="3"/>
        <charset val="129"/>
        <scheme val="minor"/>
      </rPr>
      <t>테이블</t>
    </r>
    <r>
      <rPr>
        <sz val="12"/>
        <color theme="1"/>
        <rFont val="맑은 고딕"/>
        <family val="2"/>
        <scheme val="minor"/>
      </rPr>
      <t xml:space="preserve"> </t>
    </r>
    <r>
      <rPr>
        <sz val="12"/>
        <color theme="1"/>
        <rFont val="맑은 고딕"/>
        <family val="3"/>
        <charset val="129"/>
        <scheme val="minor"/>
      </rPr>
      <t>작성</t>
    </r>
    <phoneticPr fontId="7"/>
  </si>
  <si>
    <r>
      <rPr>
        <sz val="12"/>
        <color theme="1"/>
        <rFont val="맑은 고딕"/>
        <family val="2"/>
        <scheme val="minor"/>
      </rPr>
      <t>(</t>
    </r>
    <r>
      <rPr>
        <sz val="12"/>
        <color theme="1"/>
        <rFont val="맑은 고딕"/>
        <family val="3"/>
        <charset val="129"/>
        <scheme val="minor"/>
      </rPr>
      <t>대표</t>
    </r>
    <r>
      <rPr>
        <sz val="12"/>
        <color theme="1"/>
        <rFont val="맑은 고딕"/>
        <family val="2"/>
        <scheme val="minor"/>
      </rPr>
      <t>)</t>
    </r>
    <r>
      <rPr>
        <sz val="12"/>
        <color theme="1"/>
        <rFont val="맑은 고딕"/>
        <family val="3"/>
        <charset val="129"/>
        <scheme val="minor"/>
      </rPr>
      <t>구미방별</t>
    </r>
    <r>
      <rPr>
        <sz val="12"/>
        <color theme="1"/>
        <rFont val="맑은 고딕"/>
        <family val="2"/>
        <scheme val="minor"/>
      </rPr>
      <t xml:space="preserve"> </t>
    </r>
    <r>
      <rPr>
        <sz val="12"/>
        <color theme="1"/>
        <rFont val="맑은 고딕"/>
        <family val="3"/>
        <charset val="129"/>
        <scheme val="minor"/>
      </rPr>
      <t>옺즈</t>
    </r>
    <r>
      <rPr>
        <sz val="12"/>
        <color theme="1"/>
        <rFont val="맑은 고딕"/>
        <family val="2"/>
        <scheme val="minor"/>
      </rPr>
      <t>,</t>
    </r>
    <r>
      <rPr>
        <sz val="12"/>
        <color theme="1"/>
        <rFont val="맑은 고딕"/>
        <family val="3"/>
        <charset val="129"/>
        <scheme val="minor"/>
      </rPr>
      <t>옺즈랭크리그레션</t>
    </r>
    <phoneticPr fontId="7"/>
  </si>
  <si>
    <r>
      <t>필터드</t>
    </r>
    <r>
      <rPr>
        <sz val="12"/>
        <color theme="1"/>
        <rFont val="맑은 고딕"/>
        <family val="2"/>
        <scheme val="minor"/>
      </rPr>
      <t xml:space="preserve"> </t>
    </r>
    <r>
      <rPr>
        <sz val="12"/>
        <color theme="1"/>
        <rFont val="맑은 고딕"/>
        <family val="3"/>
        <charset val="129"/>
        <scheme val="minor"/>
      </rPr>
      <t>시뮬</t>
    </r>
    <r>
      <rPr>
        <sz val="12"/>
        <color theme="1"/>
        <rFont val="맑은 고딕"/>
        <family val="2"/>
        <scheme val="minor"/>
      </rPr>
      <t xml:space="preserve"> </t>
    </r>
    <r>
      <rPr>
        <sz val="12"/>
        <color theme="1"/>
        <rFont val="맑은 고딕"/>
        <family val="3"/>
        <charset val="129"/>
        <scheme val="minor"/>
      </rPr>
      <t>프로시져</t>
    </r>
    <r>
      <rPr>
        <sz val="12"/>
        <color theme="1"/>
        <rFont val="맑은 고딕"/>
        <family val="2"/>
        <scheme val="minor"/>
      </rPr>
      <t xml:space="preserve"> </t>
    </r>
    <r>
      <rPr>
        <sz val="12"/>
        <color theme="1"/>
        <rFont val="맑은 고딕"/>
        <family val="3"/>
        <charset val="129"/>
        <scheme val="minor"/>
      </rPr>
      <t>작성</t>
    </r>
    <phoneticPr fontId="7"/>
  </si>
  <si>
    <r>
      <t>nationlocalrate</t>
    </r>
    <r>
      <rPr>
        <sz val="12"/>
        <color theme="1"/>
        <rFont val="맑은 고딕"/>
        <family val="3"/>
        <charset val="129"/>
        <scheme val="minor"/>
      </rPr>
      <t>속성</t>
    </r>
    <r>
      <rPr>
        <sz val="12"/>
        <color theme="1"/>
        <rFont val="맑은 고딕"/>
        <family val="2"/>
        <scheme val="minor"/>
      </rPr>
      <t xml:space="preserve"> </t>
    </r>
    <r>
      <rPr>
        <sz val="12"/>
        <color theme="1"/>
        <rFont val="맑은 고딕"/>
        <family val="3"/>
        <charset val="129"/>
        <scheme val="minor"/>
      </rPr>
      <t>실험</t>
    </r>
    <r>
      <rPr>
        <sz val="12"/>
        <color theme="1"/>
        <rFont val="맑은 고딕"/>
        <family val="2"/>
        <scheme val="minor"/>
      </rPr>
      <t xml:space="preserve"> - nation</t>
    </r>
    <r>
      <rPr>
        <sz val="12"/>
        <color theme="1"/>
        <rFont val="맑은 고딕"/>
        <family val="3"/>
        <charset val="129"/>
        <scheme val="minor"/>
      </rPr>
      <t>두자리</t>
    </r>
    <r>
      <rPr>
        <sz val="12"/>
        <color theme="1"/>
        <rFont val="맑은 고딕"/>
        <family val="2"/>
        <scheme val="minor"/>
      </rPr>
      <t xml:space="preserve"> local</t>
    </r>
    <r>
      <rPr>
        <sz val="12"/>
        <color theme="1"/>
        <rFont val="맑은 고딕"/>
        <family val="3"/>
        <charset val="129"/>
        <scheme val="minor"/>
      </rPr>
      <t>네자리</t>
    </r>
    <phoneticPr fontId="7"/>
  </si>
  <si>
    <t>all속성실험</t>
    <phoneticPr fontId="7"/>
  </si>
  <si>
    <r>
      <t>j45모델</t>
    </r>
    <r>
      <rPr>
        <sz val="12"/>
        <color theme="1"/>
        <rFont val="맑은 고딕"/>
        <family val="2"/>
        <scheme val="minor"/>
      </rPr>
      <t xml:space="preserve"> </t>
    </r>
    <r>
      <rPr>
        <sz val="12"/>
        <color theme="1"/>
        <rFont val="맑은 고딕"/>
        <family val="3"/>
        <charset val="129"/>
        <scheme val="minor"/>
      </rPr>
      <t>실험</t>
    </r>
    <phoneticPr fontId="7"/>
  </si>
  <si>
    <r>
      <t>딥러닝모델</t>
    </r>
    <r>
      <rPr>
        <sz val="12"/>
        <color theme="1"/>
        <rFont val="맑은 고딕"/>
        <family val="2"/>
        <scheme val="minor"/>
      </rPr>
      <t xml:space="preserve"> </t>
    </r>
    <r>
      <rPr>
        <sz val="12"/>
        <color theme="1"/>
        <rFont val="맑은 고딕"/>
        <family val="3"/>
        <charset val="129"/>
        <scheme val="minor"/>
      </rPr>
      <t>실험</t>
    </r>
    <phoneticPr fontId="7"/>
  </si>
  <si>
    <t>20191123</t>
    <phoneticPr fontId="7"/>
  </si>
  <si>
    <r>
      <t>필터모델</t>
    </r>
    <r>
      <rPr>
        <strike/>
        <sz val="12"/>
        <color theme="1"/>
        <rFont val="맑은 고딕"/>
        <family val="2"/>
        <scheme val="minor"/>
      </rPr>
      <t xml:space="preserve"> </t>
    </r>
    <r>
      <rPr>
        <strike/>
        <sz val="12"/>
        <color theme="1"/>
        <rFont val="맑은 고딕"/>
        <family val="3"/>
        <charset val="129"/>
        <scheme val="minor"/>
      </rPr>
      <t>생성기</t>
    </r>
    <r>
      <rPr>
        <strike/>
        <sz val="12"/>
        <color theme="1"/>
        <rFont val="맑은 고딕"/>
        <family val="2"/>
        <scheme val="minor"/>
      </rPr>
      <t xml:space="preserve"> </t>
    </r>
    <phoneticPr fontId="7"/>
  </si>
  <si>
    <r>
      <t>리그레션</t>
    </r>
    <r>
      <rPr>
        <strike/>
        <sz val="12"/>
        <color theme="1"/>
        <rFont val="맑은 고딕"/>
        <family val="2"/>
        <scheme val="minor"/>
      </rPr>
      <t xml:space="preserve"> </t>
    </r>
    <r>
      <rPr>
        <strike/>
        <sz val="12"/>
        <color theme="1"/>
        <rFont val="맑은 고딕"/>
        <family val="3"/>
        <charset val="129"/>
        <scheme val="minor"/>
      </rPr>
      <t>모델</t>
    </r>
    <r>
      <rPr>
        <strike/>
        <sz val="12"/>
        <color theme="1"/>
        <rFont val="맑은 고딕"/>
        <family val="2"/>
        <scheme val="minor"/>
      </rPr>
      <t xml:space="preserve"> </t>
    </r>
    <r>
      <rPr>
        <strike/>
        <sz val="12"/>
        <color theme="1"/>
        <rFont val="맑은 고딕"/>
        <family val="3"/>
        <charset val="129"/>
        <scheme val="minor"/>
      </rPr>
      <t>생성기</t>
    </r>
    <r>
      <rPr>
        <strike/>
        <sz val="12"/>
        <color theme="1"/>
        <rFont val="맑은 고딕"/>
        <family val="2"/>
        <scheme val="minor"/>
      </rPr>
      <t xml:space="preserve"> </t>
    </r>
    <r>
      <rPr>
        <strike/>
        <sz val="12"/>
        <color theme="1"/>
        <rFont val="맑은 고딕"/>
        <family val="3"/>
        <charset val="129"/>
        <scheme val="minor"/>
      </rPr>
      <t>개발</t>
    </r>
    <phoneticPr fontId="7"/>
  </si>
  <si>
    <t>통계 프로시져를 배치파일로 작성</t>
    <phoneticPr fontId="7"/>
  </si>
  <si>
    <r>
      <t>ym속성</t>
    </r>
    <r>
      <rPr>
        <sz val="12"/>
        <color theme="1"/>
        <rFont val="맑은 고딕"/>
        <family val="2"/>
        <scheme val="minor"/>
      </rPr>
      <t xml:space="preserve"> </t>
    </r>
    <r>
      <rPr>
        <sz val="12"/>
        <color theme="1"/>
        <rFont val="맑은 고딕"/>
        <family val="3"/>
        <charset val="129"/>
        <scheme val="minor"/>
      </rPr>
      <t>실험</t>
    </r>
    <phoneticPr fontId="7"/>
  </si>
  <si>
    <t>직전옺즈 안들어간 버그 수정할 것</t>
    <phoneticPr fontId="7"/>
  </si>
  <si>
    <t>20191125</t>
    <phoneticPr fontId="7"/>
  </si>
  <si>
    <t>랭크모델 성향분석 : C:\Dev\workspace\Oxygen\pod_boatrace_test\experiment\expr02\csv_analyze\file_source.xlsx</t>
    <phoneticPr fontId="7"/>
  </si>
  <si>
    <t>plus_days_rate</t>
    <phoneticPr fontId="7"/>
  </si>
  <si>
    <t>plus_month_rate</t>
    <phoneticPr fontId="7"/>
  </si>
  <si>
    <t>incomerate</t>
    <phoneticPr fontId="7"/>
  </si>
  <si>
    <t>incomeamt</t>
    <phoneticPr fontId="7"/>
  </si>
  <si>
    <t>hitrate</t>
    <phoneticPr fontId="7"/>
  </si>
  <si>
    <t>1T</t>
    <phoneticPr fontId="7"/>
  </si>
  <si>
    <t>2F</t>
    <phoneticPr fontId="7"/>
  </si>
  <si>
    <t>1*</t>
    <phoneticPr fontId="7"/>
  </si>
  <si>
    <t>2*</t>
    <phoneticPr fontId="7"/>
  </si>
  <si>
    <t>2T</t>
    <phoneticPr fontId="7"/>
  </si>
  <si>
    <t>2*</t>
    <phoneticPr fontId="7"/>
  </si>
  <si>
    <t>3F</t>
    <phoneticPr fontId="7"/>
  </si>
  <si>
    <t>2*</t>
    <phoneticPr fontId="7"/>
  </si>
  <si>
    <t>3T</t>
    <phoneticPr fontId="7"/>
  </si>
  <si>
    <t>16, 20</t>
    <phoneticPr fontId="7"/>
  </si>
  <si>
    <t>3, 15</t>
    <phoneticPr fontId="7"/>
  </si>
  <si>
    <t>16,</t>
    <phoneticPr fontId="7"/>
  </si>
  <si>
    <t>23,</t>
    <phoneticPr fontId="7"/>
  </si>
  <si>
    <t>11,</t>
    <phoneticPr fontId="7"/>
  </si>
  <si>
    <t>9, 16</t>
    <phoneticPr fontId="7"/>
  </si>
  <si>
    <t>8, 15</t>
    <phoneticPr fontId="7"/>
  </si>
  <si>
    <t>1,3</t>
    <phoneticPr fontId="7"/>
  </si>
  <si>
    <t>3,</t>
    <phoneticPr fontId="7"/>
  </si>
  <si>
    <t>2*</t>
    <phoneticPr fontId="7"/>
  </si>
  <si>
    <t>14, 23</t>
    <phoneticPr fontId="7"/>
  </si>
  <si>
    <t>18, 22</t>
    <phoneticPr fontId="7"/>
  </si>
  <si>
    <t>1, 15</t>
    <phoneticPr fontId="7"/>
  </si>
  <si>
    <t>6, 20</t>
    <phoneticPr fontId="7"/>
  </si>
  <si>
    <t>21,</t>
    <phoneticPr fontId="7"/>
  </si>
  <si>
    <t>15,</t>
    <phoneticPr fontId="7"/>
  </si>
  <si>
    <t>22,</t>
    <phoneticPr fontId="7"/>
  </si>
  <si>
    <t>6, 19</t>
    <phoneticPr fontId="7"/>
  </si>
  <si>
    <t>3, 6</t>
    <phoneticPr fontId="7"/>
  </si>
  <si>
    <t>13,</t>
    <phoneticPr fontId="7"/>
  </si>
  <si>
    <t>5, 14</t>
    <phoneticPr fontId="7"/>
  </si>
  <si>
    <t>1, 11, 13</t>
    <phoneticPr fontId="7"/>
  </si>
  <si>
    <t>3, 5</t>
    <phoneticPr fontId="7"/>
  </si>
  <si>
    <r>
      <t xml:space="preserve">3, 5, </t>
    </r>
    <r>
      <rPr>
        <sz val="12"/>
        <color rgb="FFFF0000"/>
        <rFont val="맑은 고딕"/>
        <family val="2"/>
        <scheme val="minor"/>
      </rPr>
      <t>12</t>
    </r>
    <phoneticPr fontId="7"/>
  </si>
  <si>
    <t>12, 13</t>
    <phoneticPr fontId="7"/>
  </si>
  <si>
    <t>12, 14</t>
    <phoneticPr fontId="7"/>
  </si>
  <si>
    <t xml:space="preserve">14, </t>
    <phoneticPr fontId="7"/>
  </si>
  <si>
    <t>1, 3, 19</t>
    <phoneticPr fontId="7"/>
  </si>
  <si>
    <t>20, 21</t>
    <phoneticPr fontId="7"/>
  </si>
  <si>
    <t>1, 20, 21</t>
    <phoneticPr fontId="7"/>
  </si>
  <si>
    <t>6, 12</t>
    <phoneticPr fontId="7"/>
  </si>
  <si>
    <t xml:space="preserve">20, </t>
    <phoneticPr fontId="7"/>
  </si>
  <si>
    <t xml:space="preserve">8, </t>
    <phoneticPr fontId="7"/>
  </si>
  <si>
    <t>7, 11</t>
    <phoneticPr fontId="7"/>
  </si>
  <si>
    <t xml:space="preserve">12, </t>
    <phoneticPr fontId="7"/>
  </si>
  <si>
    <t>1, 21</t>
    <phoneticPr fontId="7"/>
  </si>
  <si>
    <t>15, 20</t>
    <phoneticPr fontId="7"/>
  </si>
  <si>
    <t>16, 9</t>
    <phoneticPr fontId="7"/>
  </si>
  <si>
    <t>8, 15, 20</t>
    <phoneticPr fontId="7"/>
  </si>
  <si>
    <r>
      <t xml:space="preserve">9, </t>
    </r>
    <r>
      <rPr>
        <sz val="12"/>
        <color rgb="FFFF0000"/>
        <rFont val="맑은 고딕"/>
        <family val="2"/>
        <scheme val="minor"/>
      </rPr>
      <t>16,</t>
    </r>
    <r>
      <rPr>
        <sz val="12"/>
        <rFont val="맑은 고딕"/>
        <family val="2"/>
        <scheme val="minor"/>
      </rPr>
      <t xml:space="preserve"> 18</t>
    </r>
    <phoneticPr fontId="7"/>
  </si>
  <si>
    <t>3, 6</t>
    <phoneticPr fontId="7"/>
  </si>
  <si>
    <t>nopattern</t>
    <phoneticPr fontId="7"/>
  </si>
  <si>
    <t>filter_bayes</t>
    <phoneticPr fontId="7"/>
  </si>
  <si>
    <t>racetype</t>
    <phoneticPr fontId="7"/>
  </si>
  <si>
    <t>turn+level1</t>
    <phoneticPr fontId="7"/>
  </si>
  <si>
    <t>algorithm</t>
    <phoneticPr fontId="7"/>
  </si>
  <si>
    <t>jyocd</t>
  </si>
  <si>
    <t>랭크1을 적중율높은걸로 예측</t>
    <phoneticPr fontId="7"/>
  </si>
  <si>
    <r>
      <t>와꾸</t>
    </r>
    <r>
      <rPr>
        <sz val="12"/>
        <color theme="1"/>
        <rFont val="맑은 고딕"/>
        <family val="2"/>
        <scheme val="minor"/>
      </rPr>
      <t>1</t>
    </r>
    <r>
      <rPr>
        <sz val="12"/>
        <color theme="1"/>
        <rFont val="맑은 고딕"/>
        <family val="3"/>
        <charset val="129"/>
        <scheme val="minor"/>
      </rPr>
      <t>을</t>
    </r>
    <r>
      <rPr>
        <sz val="12"/>
        <color theme="1"/>
        <rFont val="맑은 고딕"/>
        <family val="2"/>
        <scheme val="minor"/>
      </rPr>
      <t xml:space="preserve"> </t>
    </r>
    <r>
      <rPr>
        <sz val="12"/>
        <color theme="1"/>
        <rFont val="맑은 고딕"/>
        <family val="3"/>
        <charset val="129"/>
        <scheme val="minor"/>
      </rPr>
      <t>제외한</t>
    </r>
    <r>
      <rPr>
        <sz val="12"/>
        <color theme="1"/>
        <rFont val="맑은 고딕"/>
        <family val="2"/>
        <scheme val="minor"/>
      </rPr>
      <t xml:space="preserve"> </t>
    </r>
    <r>
      <rPr>
        <sz val="12"/>
        <color theme="1"/>
        <rFont val="맑은 고딕"/>
        <family val="3"/>
        <charset val="129"/>
        <scheme val="minor"/>
      </rPr>
      <t>와꾸</t>
    </r>
    <r>
      <rPr>
        <sz val="12"/>
        <color theme="1"/>
        <rFont val="맑은 고딕"/>
        <family val="2"/>
        <scheme val="minor"/>
      </rPr>
      <t>2-</t>
    </r>
    <r>
      <rPr>
        <sz val="12"/>
        <color theme="1"/>
        <rFont val="맑은 고딕"/>
        <family val="2"/>
        <scheme val="minor"/>
      </rPr>
      <t>6</t>
    </r>
    <r>
      <rPr>
        <sz val="12"/>
        <color theme="1"/>
        <rFont val="맑은 고딕"/>
        <family val="3"/>
        <charset val="129"/>
        <scheme val="minor"/>
      </rPr>
      <t>로</t>
    </r>
    <r>
      <rPr>
        <sz val="12"/>
        <color theme="1"/>
        <rFont val="맑은 고딕"/>
        <family val="2"/>
        <scheme val="minor"/>
      </rPr>
      <t xml:space="preserve"> </t>
    </r>
    <r>
      <rPr>
        <sz val="12"/>
        <color theme="1"/>
        <rFont val="맑은 고딕"/>
        <family val="3"/>
        <charset val="129"/>
        <scheme val="minor"/>
      </rPr>
      <t>랭크</t>
    </r>
    <r>
      <rPr>
        <sz val="12"/>
        <color theme="1"/>
        <rFont val="맑은 고딕"/>
        <family val="2"/>
        <scheme val="minor"/>
      </rPr>
      <t xml:space="preserve">2 </t>
    </r>
    <r>
      <rPr>
        <sz val="12"/>
        <color theme="1"/>
        <rFont val="맑은 고딕"/>
        <family val="3"/>
        <charset val="129"/>
        <scheme val="minor"/>
      </rPr>
      <t>예측</t>
    </r>
    <phoneticPr fontId="7"/>
  </si>
  <si>
    <r>
      <t>와꾸</t>
    </r>
    <r>
      <rPr>
        <sz val="12"/>
        <color theme="1"/>
        <rFont val="맑은 고딕"/>
        <family val="2"/>
        <scheme val="minor"/>
      </rPr>
      <t>1</t>
    </r>
    <r>
      <rPr>
        <sz val="12"/>
        <color theme="1"/>
        <rFont val="맑은 고딕"/>
        <family val="2"/>
        <scheme val="minor"/>
      </rPr>
      <t>,2</t>
    </r>
    <r>
      <rPr>
        <sz val="12"/>
        <color theme="1"/>
        <rFont val="맑은 고딕"/>
        <family val="3"/>
        <charset val="129"/>
        <scheme val="minor"/>
      </rPr>
      <t>을</t>
    </r>
    <r>
      <rPr>
        <sz val="12"/>
        <color theme="1"/>
        <rFont val="맑은 고딕"/>
        <family val="2"/>
        <scheme val="minor"/>
      </rPr>
      <t xml:space="preserve"> </t>
    </r>
    <r>
      <rPr>
        <sz val="12"/>
        <color theme="1"/>
        <rFont val="맑은 고딕"/>
        <family val="3"/>
        <charset val="129"/>
        <scheme val="minor"/>
      </rPr>
      <t>제외한</t>
    </r>
    <r>
      <rPr>
        <sz val="12"/>
        <color theme="1"/>
        <rFont val="맑은 고딕"/>
        <family val="2"/>
        <scheme val="minor"/>
      </rPr>
      <t xml:space="preserve"> </t>
    </r>
    <r>
      <rPr>
        <sz val="12"/>
        <color theme="1"/>
        <rFont val="맑은 고딕"/>
        <family val="3"/>
        <charset val="129"/>
        <scheme val="minor"/>
      </rPr>
      <t>와꾸</t>
    </r>
    <r>
      <rPr>
        <sz val="12"/>
        <color theme="1"/>
        <rFont val="맑은 고딕"/>
        <family val="2"/>
        <scheme val="minor"/>
      </rPr>
      <t>3</t>
    </r>
    <r>
      <rPr>
        <sz val="12"/>
        <color theme="1"/>
        <rFont val="맑은 고딕"/>
        <family val="2"/>
        <scheme val="minor"/>
      </rPr>
      <t>-</t>
    </r>
    <r>
      <rPr>
        <sz val="12"/>
        <color theme="1"/>
        <rFont val="맑은 고딕"/>
        <family val="2"/>
        <scheme val="minor"/>
      </rPr>
      <t>6</t>
    </r>
    <r>
      <rPr>
        <sz val="12"/>
        <color theme="1"/>
        <rFont val="맑은 고딕"/>
        <family val="3"/>
        <charset val="129"/>
        <scheme val="minor"/>
      </rPr>
      <t>로</t>
    </r>
    <r>
      <rPr>
        <sz val="12"/>
        <color theme="1"/>
        <rFont val="맑은 고딕"/>
        <family val="2"/>
        <scheme val="minor"/>
      </rPr>
      <t xml:space="preserve"> </t>
    </r>
    <r>
      <rPr>
        <sz val="12"/>
        <color theme="1"/>
        <rFont val="맑은 고딕"/>
        <family val="3"/>
        <charset val="129"/>
        <scheme val="minor"/>
      </rPr>
      <t>랭크</t>
    </r>
    <r>
      <rPr>
        <sz val="12"/>
        <color theme="1"/>
        <rFont val="맑은 고딕"/>
        <family val="2"/>
        <scheme val="minor"/>
      </rPr>
      <t>3</t>
    </r>
    <r>
      <rPr>
        <sz val="12"/>
        <color theme="1"/>
        <rFont val="맑은 고딕"/>
        <family val="2"/>
        <scheme val="minor"/>
      </rPr>
      <t xml:space="preserve"> </t>
    </r>
    <r>
      <rPr>
        <sz val="12"/>
        <color theme="1"/>
        <rFont val="맑은 고딕"/>
        <family val="3"/>
        <charset val="129"/>
        <scheme val="minor"/>
      </rPr>
      <t>예측</t>
    </r>
    <phoneticPr fontId="7"/>
  </si>
  <si>
    <t>랭크123으로 2T두개 3T 네개를 포메이션투표</t>
    <phoneticPr fontId="7"/>
  </si>
  <si>
    <t>랭크1의 적중율 높은 모델로 예측</t>
    <phoneticPr fontId="7"/>
  </si>
  <si>
    <r>
      <t>2F, 3F는</t>
    </r>
    <r>
      <rPr>
        <sz val="12"/>
        <color theme="1"/>
        <rFont val="맑은 고딕"/>
        <family val="2"/>
        <scheme val="minor"/>
      </rPr>
      <t xml:space="preserve"> </t>
    </r>
    <r>
      <rPr>
        <sz val="12"/>
        <color theme="1"/>
        <rFont val="맑은 고딕"/>
        <family val="3"/>
        <charset val="129"/>
        <scheme val="minor"/>
      </rPr>
      <t>생각해보자</t>
    </r>
    <phoneticPr fontId="7"/>
  </si>
  <si>
    <r>
      <t>■</t>
    </r>
    <r>
      <rPr>
        <sz val="12"/>
        <color theme="1"/>
        <rFont val="맑은 고딕"/>
        <family val="3"/>
        <charset val="129"/>
        <scheme val="minor"/>
      </rPr>
      <t>랭크</t>
    </r>
    <r>
      <rPr>
        <sz val="12"/>
        <color theme="1"/>
        <rFont val="맑은 고딕"/>
        <family val="3"/>
        <charset val="129"/>
        <scheme val="minor"/>
      </rPr>
      <t xml:space="preserve">123 </t>
    </r>
    <r>
      <rPr>
        <sz val="12"/>
        <color theme="1"/>
        <rFont val="맑은 고딕"/>
        <family val="3"/>
        <charset val="129"/>
        <scheme val="minor"/>
      </rPr>
      <t>종속</t>
    </r>
    <r>
      <rPr>
        <sz val="12"/>
        <color theme="1"/>
        <rFont val="맑은 고딕"/>
        <family val="3"/>
        <charset val="129"/>
        <scheme val="minor"/>
      </rPr>
      <t xml:space="preserve"> </t>
    </r>
    <r>
      <rPr>
        <sz val="12"/>
        <color theme="1"/>
        <rFont val="맑은 고딕"/>
        <family val="3"/>
        <charset val="129"/>
        <scheme val="minor"/>
      </rPr>
      <t>포메이션</t>
    </r>
    <r>
      <rPr>
        <sz val="12"/>
        <color theme="1"/>
        <rFont val="맑은 고딕"/>
        <family val="3"/>
        <charset val="129"/>
        <scheme val="minor"/>
      </rPr>
      <t xml:space="preserve"> </t>
    </r>
    <r>
      <rPr>
        <sz val="12"/>
        <color theme="1"/>
        <rFont val="맑은 고딕"/>
        <family val="3"/>
        <charset val="129"/>
        <scheme val="minor"/>
      </rPr>
      <t>룰</t>
    </r>
    <phoneticPr fontId="7"/>
  </si>
  <si>
    <t>■랭크123 조합 포메이션 룰</t>
    <phoneticPr fontId="7"/>
  </si>
  <si>
    <r>
      <t xml:space="preserve">●entry+ranknationrate </t>
    </r>
    <r>
      <rPr>
        <sz val="12"/>
        <color theme="1"/>
        <rFont val="맑은 고딕"/>
        <family val="3"/>
        <charset val="129"/>
        <scheme val="minor"/>
      </rPr>
      <t>속성</t>
    </r>
    <phoneticPr fontId="7"/>
  </si>
  <si>
    <t>모델별 rank_result 확장출력 프로시져 작성</t>
    <phoneticPr fontId="7"/>
  </si>
  <si>
    <t>20191128</t>
    <phoneticPr fontId="7"/>
  </si>
  <si>
    <t>20191202</t>
    <phoneticPr fontId="7"/>
  </si>
  <si>
    <r>
      <t>일단</t>
    </r>
    <r>
      <rPr>
        <sz val="12"/>
        <color rgb="FFFF0000"/>
        <rFont val="맑은 고딕"/>
        <family val="2"/>
        <scheme val="minor"/>
      </rPr>
      <t xml:space="preserve"> </t>
    </r>
    <r>
      <rPr>
        <sz val="12"/>
        <color rgb="FFFF0000"/>
        <rFont val="맑은 고딕"/>
        <family val="3"/>
        <charset val="129"/>
        <scheme val="minor"/>
      </rPr>
      <t>속성은</t>
    </r>
    <r>
      <rPr>
        <sz val="12"/>
        <color rgb="FFFF0000"/>
        <rFont val="맑은 고딕"/>
        <family val="2"/>
        <scheme val="minor"/>
      </rPr>
      <t xml:space="preserve"> entry</t>
    </r>
    <r>
      <rPr>
        <sz val="12"/>
        <color rgb="FFFF0000"/>
        <rFont val="맑은 고딕"/>
        <family val="3"/>
        <charset val="129"/>
        <scheme val="minor"/>
      </rPr>
      <t>에</t>
    </r>
    <r>
      <rPr>
        <sz val="12"/>
        <color rgb="FFFF0000"/>
        <rFont val="맑은 고딕"/>
        <family val="2"/>
        <scheme val="minor"/>
      </rPr>
      <t xml:space="preserve"> </t>
    </r>
    <r>
      <rPr>
        <sz val="12"/>
        <color rgb="FFFF0000"/>
        <rFont val="맑은 고딕"/>
        <family val="3"/>
        <charset val="129"/>
        <scheme val="minor"/>
      </rPr>
      <t>집중하기로</t>
    </r>
    <r>
      <rPr>
        <sz val="12"/>
        <color rgb="FFFF0000"/>
        <rFont val="맑은 고딕"/>
        <family val="2"/>
        <scheme val="minor"/>
      </rPr>
      <t xml:space="preserve"> </t>
    </r>
    <r>
      <rPr>
        <sz val="12"/>
        <color rgb="FFFF0000"/>
        <rFont val="맑은 고딕"/>
        <family val="3"/>
        <charset val="129"/>
        <scheme val="minor"/>
      </rPr>
      <t>한다</t>
    </r>
    <r>
      <rPr>
        <sz val="12"/>
        <color rgb="FFFF0000"/>
        <rFont val="맑은 고딕"/>
        <family val="2"/>
        <scheme val="minor"/>
      </rPr>
      <t xml:space="preserve">. </t>
    </r>
    <r>
      <rPr>
        <sz val="12"/>
        <color rgb="FFFF0000"/>
        <rFont val="맑은 고딕"/>
        <family val="3"/>
        <charset val="129"/>
        <scheme val="minor"/>
      </rPr>
      <t>전반적으로</t>
    </r>
    <r>
      <rPr>
        <sz val="12"/>
        <color rgb="FFFF0000"/>
        <rFont val="맑은 고딕"/>
        <family val="2"/>
        <scheme val="minor"/>
      </rPr>
      <t xml:space="preserve"> entry</t>
    </r>
    <r>
      <rPr>
        <sz val="12"/>
        <color rgb="FFFF0000"/>
        <rFont val="맑은 고딕"/>
        <family val="3"/>
        <charset val="129"/>
        <scheme val="minor"/>
      </rPr>
      <t>성능이</t>
    </r>
    <r>
      <rPr>
        <sz val="12"/>
        <color rgb="FFFF0000"/>
        <rFont val="맑은 고딕"/>
        <family val="2"/>
        <scheme val="minor"/>
      </rPr>
      <t xml:space="preserve"> </t>
    </r>
    <r>
      <rPr>
        <sz val="12"/>
        <color rgb="FFFF0000"/>
        <rFont val="맑은 고딕"/>
        <family val="3"/>
        <charset val="129"/>
        <scheme val="minor"/>
      </rPr>
      <t>압도적으로</t>
    </r>
    <r>
      <rPr>
        <sz val="12"/>
        <color rgb="FFFF0000"/>
        <rFont val="맑은 고딕"/>
        <family val="2"/>
        <scheme val="minor"/>
      </rPr>
      <t xml:space="preserve"> </t>
    </r>
    <r>
      <rPr>
        <sz val="12"/>
        <color rgb="FFFF0000"/>
        <rFont val="맑은 고딕"/>
        <family val="3"/>
        <charset val="129"/>
        <scheme val="minor"/>
      </rPr>
      <t>높다</t>
    </r>
    <phoneticPr fontId="7"/>
  </si>
  <si>
    <t>20191211</t>
    <phoneticPr fontId="7"/>
  </si>
  <si>
    <r>
      <t>result</t>
    </r>
    <r>
      <rPr>
        <sz val="12"/>
        <color theme="1"/>
        <rFont val="맑은 고딕"/>
        <family val="3"/>
        <charset val="129"/>
        <scheme val="minor"/>
      </rPr>
      <t>전부</t>
    </r>
    <r>
      <rPr>
        <sz val="12"/>
        <color theme="1"/>
        <rFont val="맑은 고딕"/>
        <family val="2"/>
        <scheme val="minor"/>
      </rPr>
      <t xml:space="preserve"> </t>
    </r>
    <r>
      <rPr>
        <sz val="12"/>
        <color theme="1"/>
        <rFont val="맑은 고딕"/>
        <family val="3"/>
        <charset val="129"/>
        <scheme val="minor"/>
      </rPr>
      <t>재생성할</t>
    </r>
    <r>
      <rPr>
        <sz val="12"/>
        <color theme="1"/>
        <rFont val="맑은 고딕"/>
        <family val="2"/>
        <scheme val="minor"/>
      </rPr>
      <t xml:space="preserve"> </t>
    </r>
    <r>
      <rPr>
        <sz val="12"/>
        <color theme="1"/>
        <rFont val="맑은 고딕"/>
        <family val="3"/>
        <charset val="129"/>
        <scheme val="minor"/>
      </rPr>
      <t>것</t>
    </r>
    <phoneticPr fontId="7"/>
  </si>
  <si>
    <t>no</t>
    <phoneticPr fontId="7"/>
  </si>
  <si>
    <t>rec_race</t>
    <phoneticPr fontId="7"/>
  </si>
  <si>
    <t>rec_race_waku2</t>
    <phoneticPr fontId="7"/>
  </si>
  <si>
    <t>raceno</t>
  </si>
  <si>
    <t>entry1</t>
  </si>
  <si>
    <t>entry2</t>
  </si>
  <si>
    <t>entry3</t>
  </si>
  <si>
    <t>nation2winingrate1</t>
  </si>
  <si>
    <t>entry4</t>
  </si>
  <si>
    <t>nation2winingrate2</t>
  </si>
  <si>
    <t>entry5</t>
  </si>
  <si>
    <t>nation2winingrate3</t>
  </si>
  <si>
    <t>entry6</t>
  </si>
  <si>
    <t>nation2winingrate4</t>
  </si>
  <si>
    <t>nation2winingrate5</t>
  </si>
  <si>
    <t>turn</t>
  </si>
  <si>
    <t>nation2winingrate6</t>
  </si>
  <si>
    <t>nation3winingrate1</t>
  </si>
  <si>
    <t>sanrentanprize</t>
  </si>
  <si>
    <t>nation3winingrate3</t>
  </si>
  <si>
    <t>nation3winingrate4</t>
  </si>
  <si>
    <t>nation3winingrate5</t>
  </si>
  <si>
    <t>nation3winingrate6</t>
  </si>
  <si>
    <t>localwiningrate1</t>
  </si>
  <si>
    <t>localwiningrate2</t>
  </si>
  <si>
    <t>localwiningrate3</t>
  </si>
  <si>
    <t>localwiningrate4</t>
  </si>
  <si>
    <t>localwiningrate5</t>
  </si>
  <si>
    <t>localwiningrate6</t>
  </si>
  <si>
    <t>local2winingrate1</t>
  </si>
  <si>
    <t>local2winingrate2</t>
  </si>
  <si>
    <t>local2winingrate3</t>
  </si>
  <si>
    <t>local2winingrate4</t>
  </si>
  <si>
    <t>local2winingrate5</t>
  </si>
  <si>
    <t>local2winingrate6</t>
  </si>
  <si>
    <t>local3winingrate1</t>
  </si>
  <si>
    <t>local3winingrate2</t>
  </si>
  <si>
    <t>local3winingrate3</t>
  </si>
  <si>
    <t>local3winingrate4</t>
  </si>
  <si>
    <t>local3winingrate5</t>
  </si>
  <si>
    <t>local3winingrate6</t>
  </si>
  <si>
    <t>motor2winingrate1</t>
  </si>
  <si>
    <t>motor2winingrate2</t>
  </si>
  <si>
    <t>motor2winingrate3</t>
  </si>
  <si>
    <t>motor2winingrate4</t>
  </si>
  <si>
    <t>motor2winingrate5</t>
  </si>
  <si>
    <t>motor2winingrate6</t>
  </si>
  <si>
    <t>motor3winingrate1</t>
  </si>
  <si>
    <t>motor3winingrate2</t>
  </si>
  <si>
    <t>motor3winingrate3</t>
  </si>
  <si>
    <t>motor3winingrate4</t>
  </si>
  <si>
    <t>motor3winingrate5</t>
  </si>
  <si>
    <t>motor3winingrate6</t>
  </si>
  <si>
    <t>20191222</t>
    <phoneticPr fontId="7"/>
  </si>
  <si>
    <t>랭크간 연계 분석</t>
    <phoneticPr fontId="7"/>
  </si>
  <si>
    <t>2</t>
    <phoneticPr fontId="7"/>
  </si>
  <si>
    <t>23</t>
    <phoneticPr fontId="7"/>
  </si>
  <si>
    <t>3</t>
    <phoneticPr fontId="7"/>
  </si>
  <si>
    <t>12</t>
    <phoneticPr fontId="7"/>
  </si>
  <si>
    <t>ranktype</t>
    <phoneticPr fontId="7"/>
  </si>
  <si>
    <t>norm1t</t>
    <phoneticPr fontId="7"/>
  </si>
  <si>
    <t>norm2t</t>
    <phoneticPr fontId="7"/>
  </si>
  <si>
    <t>norm3t</t>
    <phoneticPr fontId="7"/>
  </si>
  <si>
    <t>norm2f</t>
    <phoneticPr fontId="7"/>
  </si>
  <si>
    <t>123</t>
    <phoneticPr fontId="7"/>
  </si>
  <si>
    <t>12</t>
    <phoneticPr fontId="7"/>
  </si>
  <si>
    <t>norm3f</t>
    <phoneticPr fontId="7"/>
  </si>
  <si>
    <t>13</t>
    <phoneticPr fontId="7"/>
  </si>
  <si>
    <t>23</t>
    <phoneticPr fontId="7"/>
  </si>
  <si>
    <t>form3t_4</t>
    <phoneticPr fontId="7"/>
  </si>
  <si>
    <t>form2t_2</t>
    <phoneticPr fontId="7"/>
  </si>
  <si>
    <t>23</t>
    <phoneticPr fontId="7"/>
  </si>
  <si>
    <t>랭크2와 랭크3이 다른경우 랭크12, 랭크13으로 두개 투표한다</t>
    <phoneticPr fontId="7"/>
  </si>
  <si>
    <t>0</t>
    <phoneticPr fontId="7"/>
  </si>
  <si>
    <t>form3t_8</t>
    <phoneticPr fontId="7"/>
  </si>
  <si>
    <t>23</t>
    <phoneticPr fontId="7"/>
  </si>
  <si>
    <t>희소한 행운의 영향이 적은가?</t>
    <phoneticPr fontId="7"/>
  </si>
  <si>
    <t>수익 안정성</t>
    <phoneticPr fontId="7"/>
  </si>
  <si>
    <t>투표 안정성</t>
    <phoneticPr fontId="7"/>
  </si>
  <si>
    <t>투표횟수가 균등하게 분포하는가?</t>
    <phoneticPr fontId="7"/>
  </si>
  <si>
    <t>투표일수가 많은가?</t>
    <phoneticPr fontId="7"/>
  </si>
  <si>
    <t>전체일수 대비 투표일수 비율</t>
    <phoneticPr fontId="7"/>
  </si>
  <si>
    <t>흑자일이 많은가?</t>
    <phoneticPr fontId="7"/>
  </si>
  <si>
    <t>전체일수대비 흑자일수 비율</t>
    <phoneticPr fontId="7"/>
  </si>
  <si>
    <t>흑자월이 많은가?</t>
    <phoneticPr fontId="7"/>
  </si>
  <si>
    <t>전체월수대비 흑자월수 비율</t>
    <phoneticPr fontId="7"/>
  </si>
  <si>
    <t>가중치</t>
    <phoneticPr fontId="7"/>
  </si>
  <si>
    <t>수익성 경향</t>
    <phoneticPr fontId="7"/>
  </si>
  <si>
    <t>수익성의 시계열 경향은?</t>
    <phoneticPr fontId="7"/>
  </si>
  <si>
    <r>
      <t>흑자일이</t>
    </r>
    <r>
      <rPr>
        <strike/>
        <sz val="12"/>
        <color theme="1"/>
        <rFont val="맑은 고딕"/>
        <family val="2"/>
        <scheme val="minor"/>
      </rPr>
      <t xml:space="preserve"> </t>
    </r>
    <r>
      <rPr>
        <strike/>
        <sz val="12"/>
        <color theme="1"/>
        <rFont val="맑은 고딕"/>
        <family val="3"/>
        <charset val="129"/>
        <scheme val="minor"/>
      </rPr>
      <t>균등하게</t>
    </r>
    <r>
      <rPr>
        <strike/>
        <sz val="12"/>
        <color theme="1"/>
        <rFont val="맑은 고딕"/>
        <family val="2"/>
        <scheme val="minor"/>
      </rPr>
      <t xml:space="preserve"> </t>
    </r>
    <r>
      <rPr>
        <strike/>
        <sz val="12"/>
        <color theme="1"/>
        <rFont val="맑은 고딕"/>
        <family val="3"/>
        <charset val="129"/>
        <scheme val="minor"/>
      </rPr>
      <t>분포하는가</t>
    </r>
    <r>
      <rPr>
        <strike/>
        <sz val="12"/>
        <color theme="1"/>
        <rFont val="맑은 고딕"/>
        <family val="2"/>
        <scheme val="minor"/>
      </rPr>
      <t>?</t>
    </r>
    <phoneticPr fontId="7"/>
  </si>
  <si>
    <r>
      <rPr>
        <strike/>
        <sz val="12"/>
        <color theme="1"/>
        <rFont val="맑은 고딕"/>
        <family val="3"/>
        <charset val="129"/>
        <scheme val="minor"/>
      </rPr>
      <t>월별흑자일수의</t>
    </r>
    <r>
      <rPr>
        <strike/>
        <sz val="12"/>
        <color theme="1"/>
        <rFont val="맑은 고딕"/>
        <family val="2"/>
        <scheme val="minor"/>
      </rPr>
      <t xml:space="preserve"> </t>
    </r>
    <r>
      <rPr>
        <strike/>
        <sz val="12"/>
        <color theme="1"/>
        <rFont val="맑은 고딕"/>
        <family val="3"/>
        <charset val="129"/>
        <scheme val="minor"/>
      </rPr>
      <t>평균편차</t>
    </r>
    <phoneticPr fontId="7"/>
  </si>
  <si>
    <t>평균</t>
    <phoneticPr fontId="7"/>
  </si>
  <si>
    <t>표준편차</t>
    <phoneticPr fontId="7"/>
  </si>
  <si>
    <t>표준화</t>
    <phoneticPr fontId="7"/>
  </si>
  <si>
    <t>월별 수익금 평균의 선형 기울기</t>
    <phoneticPr fontId="7"/>
  </si>
  <si>
    <r>
      <t>월별</t>
    </r>
    <r>
      <rPr>
        <sz val="12"/>
        <color theme="1"/>
        <rFont val="맑은 고딕"/>
        <family val="3"/>
        <charset val="129"/>
        <scheme val="minor"/>
      </rPr>
      <t xml:space="preserve"> </t>
    </r>
    <r>
      <rPr>
        <sz val="12"/>
        <color theme="1"/>
        <rFont val="맑은 고딕"/>
        <family val="3"/>
        <charset val="129"/>
        <scheme val="minor"/>
      </rPr>
      <t>수익금</t>
    </r>
    <r>
      <rPr>
        <sz val="12"/>
        <color theme="1"/>
        <rFont val="맑은 고딕"/>
        <family val="3"/>
        <charset val="129"/>
        <scheme val="minor"/>
      </rPr>
      <t xml:space="preserve"> </t>
    </r>
    <r>
      <rPr>
        <sz val="12"/>
        <color theme="1"/>
        <rFont val="맑은 고딕"/>
        <family val="3"/>
        <charset val="129"/>
        <scheme val="minor"/>
      </rPr>
      <t>평균의</t>
    </r>
    <r>
      <rPr>
        <sz val="12"/>
        <color theme="1"/>
        <rFont val="맑은 고딕"/>
        <family val="3"/>
        <charset val="129"/>
        <scheme val="minor"/>
      </rPr>
      <t xml:space="preserve"> </t>
    </r>
    <r>
      <rPr>
        <sz val="12"/>
        <color theme="1"/>
        <rFont val="맑은 고딕"/>
        <family val="3"/>
        <charset val="129"/>
        <scheme val="minor"/>
      </rPr>
      <t>표준</t>
    </r>
    <r>
      <rPr>
        <sz val="12"/>
        <color theme="1"/>
        <rFont val="맑은 고딕"/>
        <family val="3"/>
        <charset val="129"/>
        <scheme val="minor"/>
      </rPr>
      <t xml:space="preserve"> </t>
    </r>
    <r>
      <rPr>
        <sz val="12"/>
        <color theme="1"/>
        <rFont val="맑은 고딕"/>
        <family val="3"/>
        <charset val="129"/>
        <scheme val="minor"/>
      </rPr>
      <t>편차의</t>
    </r>
    <r>
      <rPr>
        <sz val="12"/>
        <color theme="1"/>
        <rFont val="맑은 고딕"/>
        <family val="3"/>
        <charset val="129"/>
        <scheme val="minor"/>
      </rPr>
      <t xml:space="preserve"> </t>
    </r>
    <r>
      <rPr>
        <sz val="12"/>
        <color theme="1"/>
        <rFont val="맑은 고딕"/>
        <family val="3"/>
        <charset val="129"/>
        <scheme val="minor"/>
      </rPr>
      <t>평균대비</t>
    </r>
    <r>
      <rPr>
        <sz val="12"/>
        <color theme="1"/>
        <rFont val="맑은 고딕"/>
        <family val="3"/>
        <charset val="129"/>
        <scheme val="minor"/>
      </rPr>
      <t xml:space="preserve"> </t>
    </r>
    <r>
      <rPr>
        <sz val="12"/>
        <color theme="1"/>
        <rFont val="맑은 고딕"/>
        <family val="3"/>
        <charset val="129"/>
        <scheme val="minor"/>
      </rPr>
      <t>비율</t>
    </r>
    <phoneticPr fontId="7"/>
  </si>
  <si>
    <t>월별 투표횟수 평균의 표준편차의 평균대비 비율</t>
    <phoneticPr fontId="7"/>
  </si>
  <si>
    <r>
      <t xml:space="preserve">rank_ext </t>
    </r>
    <r>
      <rPr>
        <sz val="12"/>
        <color theme="1"/>
        <rFont val="맑은 고딕"/>
        <family val="3"/>
        <charset val="129"/>
        <scheme val="minor"/>
      </rPr>
      <t>기본조사</t>
    </r>
    <phoneticPr fontId="7"/>
  </si>
  <si>
    <t>총건수</t>
    <phoneticPr fontId="7"/>
  </si>
  <si>
    <t>20200101</t>
    <phoneticPr fontId="7"/>
  </si>
  <si>
    <t>투표 분석 순서</t>
    <phoneticPr fontId="7"/>
  </si>
  <si>
    <t xml:space="preserve">  "최근 0년 데이터에 기반한" 이라는 룰을 견지하는 것이 당장의 미세한 수익성능차이보다 장래적으로 더 중요하기 때문이다. </t>
    <phoneticPr fontId="7"/>
  </si>
  <si>
    <r>
      <t>train</t>
    </r>
    <r>
      <rPr>
        <sz val="12"/>
        <color rgb="FFFF0000"/>
        <rFont val="맑은 고딕"/>
        <family val="3"/>
        <charset val="129"/>
        <scheme val="minor"/>
      </rPr>
      <t>데이터</t>
    </r>
    <r>
      <rPr>
        <sz val="12"/>
        <color rgb="FFFF0000"/>
        <rFont val="맑은 고딕"/>
        <family val="2"/>
        <scheme val="minor"/>
      </rPr>
      <t xml:space="preserve"> </t>
    </r>
    <r>
      <rPr>
        <sz val="12"/>
        <color rgb="FFFF0000"/>
        <rFont val="맑은 고딕"/>
        <family val="3"/>
        <charset val="129"/>
        <scheme val="minor"/>
      </rPr>
      <t>누적적으로</t>
    </r>
    <r>
      <rPr>
        <sz val="12"/>
        <color rgb="FFFF0000"/>
        <rFont val="맑은 고딕"/>
        <family val="2"/>
        <scheme val="minor"/>
      </rPr>
      <t xml:space="preserve"> </t>
    </r>
    <r>
      <rPr>
        <sz val="12"/>
        <color rgb="FFFF0000"/>
        <rFont val="맑은 고딕"/>
        <family val="3"/>
        <charset val="129"/>
        <scheme val="minor"/>
      </rPr>
      <t>모델생성하는</t>
    </r>
    <r>
      <rPr>
        <sz val="12"/>
        <color rgb="FFFF0000"/>
        <rFont val="맑은 고딕"/>
        <family val="2"/>
        <scheme val="minor"/>
      </rPr>
      <t xml:space="preserve"> </t>
    </r>
    <r>
      <rPr>
        <sz val="12"/>
        <color rgb="FFFF0000"/>
        <rFont val="맑은 고딕"/>
        <family val="3"/>
        <charset val="129"/>
        <scheme val="minor"/>
      </rPr>
      <t>것은</t>
    </r>
    <r>
      <rPr>
        <sz val="12"/>
        <color rgb="FFFF0000"/>
        <rFont val="맑은 고딕"/>
        <family val="2"/>
        <scheme val="minor"/>
      </rPr>
      <t xml:space="preserve"> </t>
    </r>
    <r>
      <rPr>
        <sz val="12"/>
        <color rgb="FFFF0000"/>
        <rFont val="맑은 고딕"/>
        <family val="3"/>
        <charset val="129"/>
        <scheme val="minor"/>
      </rPr>
      <t>미세한</t>
    </r>
    <r>
      <rPr>
        <sz val="12"/>
        <color rgb="FFFF0000"/>
        <rFont val="맑은 고딕"/>
        <family val="2"/>
        <scheme val="minor"/>
      </rPr>
      <t xml:space="preserve"> </t>
    </r>
    <r>
      <rPr>
        <sz val="12"/>
        <color rgb="FFFF0000"/>
        <rFont val="맑은 고딕"/>
        <family val="3"/>
        <charset val="129"/>
        <scheme val="minor"/>
      </rPr>
      <t>수익성능차이가</t>
    </r>
    <r>
      <rPr>
        <sz val="12"/>
        <color rgb="FFFF0000"/>
        <rFont val="맑은 고딕"/>
        <family val="2"/>
        <scheme val="minor"/>
      </rPr>
      <t xml:space="preserve"> </t>
    </r>
    <r>
      <rPr>
        <sz val="12"/>
        <color rgb="FFFF0000"/>
        <rFont val="맑은 고딕"/>
        <family val="3"/>
        <charset val="129"/>
        <scheme val="minor"/>
      </rPr>
      <t>보이지만</t>
    </r>
    <r>
      <rPr>
        <sz val="12"/>
        <color rgb="FFFF0000"/>
        <rFont val="맑은 고딕"/>
        <family val="2"/>
        <scheme val="minor"/>
      </rPr>
      <t xml:space="preserve"> </t>
    </r>
    <r>
      <rPr>
        <sz val="12"/>
        <color rgb="FFFF0000"/>
        <rFont val="맑은 고딕"/>
        <family val="3"/>
        <charset val="129"/>
        <scheme val="minor"/>
      </rPr>
      <t>무시하기로</t>
    </r>
    <r>
      <rPr>
        <sz val="12"/>
        <color rgb="FFFF0000"/>
        <rFont val="맑은 고딕"/>
        <family val="2"/>
        <scheme val="minor"/>
      </rPr>
      <t xml:space="preserve"> </t>
    </r>
    <r>
      <rPr>
        <sz val="12"/>
        <color rgb="FFFF0000"/>
        <rFont val="맑은 고딕"/>
        <family val="3"/>
        <charset val="129"/>
        <scheme val="minor"/>
      </rPr>
      <t>한다</t>
    </r>
    <r>
      <rPr>
        <sz val="12"/>
        <color rgb="FFFF0000"/>
        <rFont val="맑은 고딕"/>
        <family val="2"/>
        <scheme val="minor"/>
      </rPr>
      <t>.</t>
    </r>
    <phoneticPr fontId="7"/>
  </si>
  <si>
    <t>20200105</t>
    <phoneticPr fontId="7"/>
  </si>
  <si>
    <r>
      <t>rec_race</t>
    </r>
    <r>
      <rPr>
        <sz val="12"/>
        <color theme="1"/>
        <rFont val="맑은 고딕"/>
        <family val="3"/>
        <charset val="129"/>
        <scheme val="minor"/>
      </rPr>
      <t>에서</t>
    </r>
    <r>
      <rPr>
        <sz val="12"/>
        <color theme="1"/>
        <rFont val="맑은 고딕"/>
        <family val="2"/>
        <scheme val="minor"/>
      </rPr>
      <t xml:space="preserve"> ymd='20180415' </t>
    </r>
    <r>
      <rPr>
        <sz val="12"/>
        <color theme="1"/>
        <rFont val="맑은 고딕"/>
        <family val="3"/>
        <charset val="129"/>
        <scheme val="minor"/>
      </rPr>
      <t>레코드</t>
    </r>
    <r>
      <rPr>
        <sz val="12"/>
        <color theme="1"/>
        <rFont val="맑은 고딕"/>
        <family val="2"/>
        <scheme val="minor"/>
      </rPr>
      <t xml:space="preserve"> 177</t>
    </r>
    <r>
      <rPr>
        <sz val="12"/>
        <color theme="1"/>
        <rFont val="맑은 고딕"/>
        <family val="3"/>
        <charset val="129"/>
        <scheme val="minor"/>
      </rPr>
      <t>건</t>
    </r>
    <r>
      <rPr>
        <sz val="12"/>
        <color theme="1"/>
        <rFont val="맑은 고딕"/>
        <family val="2"/>
        <scheme val="minor"/>
      </rPr>
      <t xml:space="preserve"> </t>
    </r>
    <r>
      <rPr>
        <sz val="12"/>
        <color theme="1"/>
        <rFont val="맑은 고딕"/>
        <family val="3"/>
        <charset val="129"/>
        <scheme val="minor"/>
      </rPr>
      <t>삭제했다</t>
    </r>
    <r>
      <rPr>
        <sz val="12"/>
        <color theme="1"/>
        <rFont val="맑은 고딕"/>
        <family val="2"/>
        <scheme val="minor"/>
      </rPr>
      <t>. Racetype, wakulevellist</t>
    </r>
    <r>
      <rPr>
        <sz val="12"/>
        <color theme="1"/>
        <rFont val="맑은 고딕"/>
        <family val="3"/>
        <charset val="129"/>
        <scheme val="minor"/>
      </rPr>
      <t>가</t>
    </r>
    <r>
      <rPr>
        <sz val="12"/>
        <color theme="1"/>
        <rFont val="맑은 고딕"/>
        <family val="2"/>
        <scheme val="minor"/>
      </rPr>
      <t xml:space="preserve"> </t>
    </r>
    <r>
      <rPr>
        <sz val="12"/>
        <color theme="1"/>
        <rFont val="맑은 고딕"/>
        <family val="3"/>
        <charset val="129"/>
        <scheme val="minor"/>
      </rPr>
      <t>공백이고</t>
    </r>
    <r>
      <rPr>
        <sz val="12"/>
        <color theme="1"/>
        <rFont val="맑은 고딕"/>
        <family val="2"/>
        <scheme val="minor"/>
      </rPr>
      <t xml:space="preserve"> alevelcount</t>
    </r>
    <r>
      <rPr>
        <sz val="12"/>
        <color theme="1"/>
        <rFont val="맑은 고딕"/>
        <family val="3"/>
        <charset val="129"/>
        <scheme val="minor"/>
      </rPr>
      <t>가</t>
    </r>
    <r>
      <rPr>
        <sz val="12"/>
        <color theme="1"/>
        <rFont val="맑은 고딕"/>
        <family val="2"/>
        <scheme val="minor"/>
      </rPr>
      <t xml:space="preserve"> -1</t>
    </r>
    <r>
      <rPr>
        <sz val="12"/>
        <color theme="1"/>
        <rFont val="맑은 고딕"/>
        <family val="3"/>
        <charset val="129"/>
        <scheme val="minor"/>
      </rPr>
      <t>임</t>
    </r>
    <phoneticPr fontId="7"/>
  </si>
  <si>
    <t>20200107</t>
    <phoneticPr fontId="7"/>
  </si>
  <si>
    <r>
      <t>rank_table_generator_form2t2_23</t>
    </r>
    <r>
      <rPr>
        <sz val="12"/>
        <color theme="1"/>
        <rFont val="맑은 고딕"/>
        <family val="3"/>
        <charset val="129"/>
        <scheme val="minor"/>
      </rPr>
      <t>수정했다</t>
    </r>
    <phoneticPr fontId="7"/>
  </si>
  <si>
    <r>
      <t xml:space="preserve"> -&gt;  rank_ext_generator</t>
    </r>
    <r>
      <rPr>
        <sz val="12"/>
        <color theme="1"/>
        <rFont val="맑은 고딕"/>
        <family val="3"/>
        <charset val="129"/>
        <scheme val="minor"/>
      </rPr>
      <t>전체</t>
    </r>
    <r>
      <rPr>
        <sz val="12"/>
        <color theme="1"/>
        <rFont val="맑은 고딕"/>
        <family val="2"/>
        <scheme val="minor"/>
      </rPr>
      <t xml:space="preserve"> </t>
    </r>
    <r>
      <rPr>
        <sz val="12"/>
        <color theme="1"/>
        <rFont val="맑은 고딕"/>
        <family val="3"/>
        <charset val="129"/>
        <scheme val="minor"/>
      </rPr>
      <t>재실행할</t>
    </r>
    <r>
      <rPr>
        <sz val="12"/>
        <color theme="1"/>
        <rFont val="맑은 고딕"/>
        <family val="2"/>
        <scheme val="minor"/>
      </rPr>
      <t xml:space="preserve"> </t>
    </r>
    <r>
      <rPr>
        <sz val="12"/>
        <color theme="1"/>
        <rFont val="맑은 고딕"/>
        <family val="3"/>
        <charset val="129"/>
        <scheme val="minor"/>
      </rPr>
      <t>것</t>
    </r>
    <phoneticPr fontId="7"/>
  </si>
  <si>
    <t>20200115</t>
    <phoneticPr fontId="7"/>
  </si>
  <si>
    <t>월별 수익금의 평균편차에 대한 최종수익금액의 비율 (평균편차보다보다 최종수익금액이 크다면 수익안정성 중가)</t>
    <phoneticPr fontId="7"/>
  </si>
  <si>
    <t>전반대비 후반의 흑자월수 비율</t>
    <phoneticPr fontId="7"/>
  </si>
  <si>
    <t>연속 적자 월수의 전체월수에 대한 비율</t>
    <phoneticPr fontId="7"/>
  </si>
  <si>
    <t>20200117</t>
    <phoneticPr fontId="7"/>
  </si>
  <si>
    <t>철판레이스에서 챔피언</t>
    <phoneticPr fontId="7"/>
  </si>
  <si>
    <t>철판레이스에서 다크호스</t>
    <phoneticPr fontId="7"/>
  </si>
  <si>
    <t xml:space="preserve">비철판레이스에서 챔피언 </t>
    <phoneticPr fontId="7"/>
  </si>
  <si>
    <t>20200128</t>
    <phoneticPr fontId="7"/>
  </si>
  <si>
    <r>
      <t>ranknationrate, entry</t>
    </r>
    <r>
      <rPr>
        <sz val="12"/>
        <color theme="1"/>
        <rFont val="맑은 고딕"/>
        <family val="3"/>
        <charset val="129"/>
        <scheme val="minor"/>
      </rPr>
      <t>를</t>
    </r>
    <r>
      <rPr>
        <sz val="12"/>
        <color theme="1"/>
        <rFont val="맑은 고딕"/>
        <family val="2"/>
        <scheme val="minor"/>
      </rPr>
      <t xml:space="preserve"> </t>
    </r>
    <r>
      <rPr>
        <sz val="12"/>
        <color theme="1"/>
        <rFont val="맑은 고딕"/>
        <family val="3"/>
        <charset val="129"/>
        <scheme val="minor"/>
      </rPr>
      <t>합치고</t>
    </r>
    <r>
      <rPr>
        <sz val="12"/>
        <color theme="1"/>
        <rFont val="맑은 고딕"/>
        <family val="2"/>
        <scheme val="minor"/>
      </rPr>
      <t xml:space="preserve"> filterbayes, bayes</t>
    </r>
    <r>
      <rPr>
        <sz val="12"/>
        <color theme="1"/>
        <rFont val="맑은 고딕"/>
        <family val="3"/>
        <charset val="129"/>
        <scheme val="minor"/>
      </rPr>
      <t>일때</t>
    </r>
    <r>
      <rPr>
        <sz val="12"/>
        <color theme="1"/>
        <rFont val="맑은 고딕"/>
        <family val="2"/>
        <scheme val="minor"/>
      </rPr>
      <t xml:space="preserve"> </t>
    </r>
    <r>
      <rPr>
        <sz val="12"/>
        <color theme="1"/>
        <rFont val="맑은 고딕"/>
        <family val="3"/>
        <charset val="129"/>
        <scheme val="minor"/>
      </rPr>
      <t>성능실험</t>
    </r>
    <r>
      <rPr>
        <sz val="12"/>
        <color theme="1"/>
        <rFont val="맑은 고딕"/>
        <family val="2"/>
        <scheme val="minor"/>
      </rPr>
      <t xml:space="preserve"> -&gt; </t>
    </r>
    <r>
      <rPr>
        <sz val="12"/>
        <color theme="1"/>
        <rFont val="맑은 고딕"/>
        <family val="3"/>
        <charset val="129"/>
        <scheme val="minor"/>
      </rPr>
      <t>실험</t>
    </r>
    <r>
      <rPr>
        <sz val="12"/>
        <color theme="1"/>
        <rFont val="맑은 고딕"/>
        <family val="2"/>
        <scheme val="minor"/>
      </rPr>
      <t xml:space="preserve"> 200128</t>
    </r>
    <r>
      <rPr>
        <sz val="12"/>
        <color theme="1"/>
        <rFont val="맑은 고딕"/>
        <family val="3"/>
        <charset val="129"/>
        <scheme val="minor"/>
      </rPr>
      <t>탭</t>
    </r>
    <phoneticPr fontId="7"/>
  </si>
  <si>
    <r>
      <t>entry+ranknation</t>
    </r>
    <r>
      <rPr>
        <sz val="12"/>
        <color rgb="FFFF0000"/>
        <rFont val="맑은 고딕"/>
        <family val="3"/>
        <charset val="129"/>
        <scheme val="minor"/>
      </rPr>
      <t>속성에</t>
    </r>
    <r>
      <rPr>
        <sz val="12"/>
        <color rgb="FFFF0000"/>
        <rFont val="맑은 고딕"/>
        <family val="2"/>
        <scheme val="minor"/>
      </rPr>
      <t xml:space="preserve"> bayes, filterbayes</t>
    </r>
    <r>
      <rPr>
        <sz val="12"/>
        <color rgb="FFFF0000"/>
        <rFont val="맑은 고딕"/>
        <family val="3"/>
        <charset val="129"/>
        <scheme val="minor"/>
      </rPr>
      <t>각각</t>
    </r>
    <r>
      <rPr>
        <sz val="12"/>
        <color rgb="FFFF0000"/>
        <rFont val="맑은 고딕"/>
        <family val="2"/>
        <scheme val="minor"/>
      </rPr>
      <t xml:space="preserve"> </t>
    </r>
    <r>
      <rPr>
        <sz val="12"/>
        <color rgb="FFFF0000"/>
        <rFont val="맑은 고딕"/>
        <family val="3"/>
        <charset val="129"/>
        <scheme val="minor"/>
      </rPr>
      <t>모델화하는</t>
    </r>
    <r>
      <rPr>
        <sz val="12"/>
        <color rgb="FFFF0000"/>
        <rFont val="맑은 고딕"/>
        <family val="2"/>
        <scheme val="minor"/>
      </rPr>
      <t xml:space="preserve"> </t>
    </r>
    <r>
      <rPr>
        <sz val="12"/>
        <color rgb="FFFF0000"/>
        <rFont val="맑은 고딕"/>
        <family val="3"/>
        <charset val="129"/>
        <scheme val="minor"/>
      </rPr>
      <t>것은</t>
    </r>
    <r>
      <rPr>
        <sz val="12"/>
        <color rgb="FFFF0000"/>
        <rFont val="맑은 고딕"/>
        <family val="2"/>
        <scheme val="minor"/>
      </rPr>
      <t xml:space="preserve"> </t>
    </r>
    <r>
      <rPr>
        <sz val="12"/>
        <color rgb="FFFF0000"/>
        <rFont val="맑은 고딕"/>
        <family val="3"/>
        <charset val="129"/>
        <scheme val="minor"/>
      </rPr>
      <t>시뮬레이션</t>
    </r>
    <r>
      <rPr>
        <sz val="12"/>
        <color rgb="FFFF0000"/>
        <rFont val="맑은 고딕"/>
        <family val="2"/>
        <scheme val="minor"/>
      </rPr>
      <t xml:space="preserve"> </t>
    </r>
    <r>
      <rPr>
        <sz val="12"/>
        <color rgb="FFFF0000"/>
        <rFont val="맑은 고딕"/>
        <family val="3"/>
        <charset val="129"/>
        <scheme val="minor"/>
      </rPr>
      <t>해볼만</t>
    </r>
    <r>
      <rPr>
        <sz val="12"/>
        <color rgb="FFFF0000"/>
        <rFont val="맑은 고딕"/>
        <family val="2"/>
        <scheme val="minor"/>
      </rPr>
      <t xml:space="preserve"> </t>
    </r>
    <r>
      <rPr>
        <sz val="12"/>
        <color rgb="FFFF0000"/>
        <rFont val="맑은 고딕"/>
        <family val="3"/>
        <charset val="129"/>
        <scheme val="minor"/>
      </rPr>
      <t>하다</t>
    </r>
    <phoneticPr fontId="7"/>
  </si>
  <si>
    <r>
      <t>rank4</t>
    </r>
    <r>
      <rPr>
        <sz val="12"/>
        <color theme="1"/>
        <rFont val="맑은 고딕"/>
        <family val="3"/>
        <charset val="129"/>
        <scheme val="minor"/>
      </rPr>
      <t>를</t>
    </r>
    <r>
      <rPr>
        <sz val="12"/>
        <color theme="1"/>
        <rFont val="맑은 고딕"/>
        <family val="2"/>
        <scheme val="minor"/>
      </rPr>
      <t xml:space="preserve"> waku</t>
    </r>
    <r>
      <rPr>
        <sz val="12"/>
        <color theme="1"/>
        <rFont val="맑은 고딕"/>
        <family val="3"/>
        <charset val="129"/>
        <scheme val="minor"/>
      </rPr>
      <t>패턴에</t>
    </r>
    <r>
      <rPr>
        <sz val="12"/>
        <color theme="1"/>
        <rFont val="맑은 고딕"/>
        <family val="2"/>
        <scheme val="minor"/>
      </rPr>
      <t xml:space="preserve"> </t>
    </r>
    <r>
      <rPr>
        <sz val="12"/>
        <color theme="1"/>
        <rFont val="맑은 고딕"/>
        <family val="3"/>
        <charset val="129"/>
        <scheme val="minor"/>
      </rPr>
      <t>추가한다</t>
    </r>
    <r>
      <rPr>
        <sz val="12"/>
        <color theme="1"/>
        <rFont val="맑은 고딕"/>
        <family val="2"/>
        <scheme val="minor"/>
      </rPr>
      <t>.</t>
    </r>
    <phoneticPr fontId="7"/>
  </si>
  <si>
    <r>
      <t>속성패턴의</t>
    </r>
    <r>
      <rPr>
        <sz val="12"/>
        <color theme="1"/>
        <rFont val="맑은 고딕"/>
        <family val="2"/>
        <scheme val="minor"/>
      </rPr>
      <t xml:space="preserve"> </t>
    </r>
    <r>
      <rPr>
        <sz val="12"/>
        <color theme="1"/>
        <rFont val="맑은 고딕"/>
        <family val="3"/>
        <charset val="129"/>
        <scheme val="minor"/>
      </rPr>
      <t>종류를</t>
    </r>
    <r>
      <rPr>
        <sz val="12"/>
        <color theme="1"/>
        <rFont val="맑은 고딕"/>
        <family val="2"/>
        <scheme val="minor"/>
      </rPr>
      <t xml:space="preserve"> </t>
    </r>
    <r>
      <rPr>
        <sz val="12"/>
        <color theme="1"/>
        <rFont val="맑은 고딕"/>
        <family val="3"/>
        <charset val="129"/>
        <scheme val="minor"/>
      </rPr>
      <t>추가한다</t>
    </r>
    <phoneticPr fontId="7"/>
  </si>
  <si>
    <r>
      <t>expr05</t>
    </r>
    <r>
      <rPr>
        <b/>
        <sz val="12"/>
        <color theme="1"/>
        <rFont val="맑은 고딕"/>
        <family val="3"/>
        <charset val="129"/>
        <scheme val="minor"/>
      </rPr>
      <t>실험</t>
    </r>
    <r>
      <rPr>
        <b/>
        <sz val="12"/>
        <color theme="1"/>
        <rFont val="맑은 고딕"/>
        <family val="2"/>
        <scheme val="minor"/>
      </rPr>
      <t xml:space="preserve"> </t>
    </r>
    <r>
      <rPr>
        <b/>
        <sz val="12"/>
        <color theme="1"/>
        <rFont val="맑은 고딕"/>
        <family val="3"/>
        <charset val="129"/>
        <scheme val="minor"/>
      </rPr>
      <t>전략</t>
    </r>
    <phoneticPr fontId="7"/>
  </si>
  <si>
    <r>
      <t>rank_metric</t>
    </r>
    <r>
      <rPr>
        <b/>
        <sz val="12"/>
        <color theme="1"/>
        <rFont val="맑은 고딕"/>
        <family val="3"/>
        <charset val="129"/>
        <scheme val="minor"/>
      </rPr>
      <t>에</t>
    </r>
    <r>
      <rPr>
        <b/>
        <sz val="12"/>
        <color theme="1"/>
        <rFont val="맑은 고딕"/>
        <family val="2"/>
        <scheme val="minor"/>
      </rPr>
      <t xml:space="preserve"> </t>
    </r>
    <r>
      <rPr>
        <b/>
        <sz val="12"/>
        <color theme="1"/>
        <rFont val="맑은 고딕"/>
        <family val="3"/>
        <charset val="129"/>
        <scheme val="minor"/>
      </rPr>
      <t>추가할</t>
    </r>
    <r>
      <rPr>
        <b/>
        <sz val="12"/>
        <color theme="1"/>
        <rFont val="맑은 고딕"/>
        <family val="2"/>
        <scheme val="minor"/>
      </rPr>
      <t xml:space="preserve"> </t>
    </r>
    <r>
      <rPr>
        <b/>
        <sz val="12"/>
        <color theme="1"/>
        <rFont val="맑은 고딕"/>
        <family val="3"/>
        <charset val="129"/>
        <scheme val="minor"/>
      </rPr>
      <t>항목</t>
    </r>
    <phoneticPr fontId="7"/>
  </si>
  <si>
    <r>
      <t>챔피언과</t>
    </r>
    <r>
      <rPr>
        <b/>
        <sz val="12"/>
        <color theme="1"/>
        <rFont val="맑은 고딕"/>
        <family val="2"/>
        <scheme val="minor"/>
      </rPr>
      <t xml:space="preserve"> </t>
    </r>
    <r>
      <rPr>
        <b/>
        <sz val="12"/>
        <color theme="1"/>
        <rFont val="맑은 고딕"/>
        <family val="3"/>
        <charset val="129"/>
        <scheme val="minor"/>
      </rPr>
      <t>다크호스에</t>
    </r>
    <r>
      <rPr>
        <b/>
        <sz val="12"/>
        <color theme="1"/>
        <rFont val="맑은 고딕"/>
        <family val="2"/>
        <scheme val="minor"/>
      </rPr>
      <t xml:space="preserve"> </t>
    </r>
    <r>
      <rPr>
        <b/>
        <sz val="12"/>
        <color theme="1"/>
        <rFont val="맑은 고딕"/>
        <family val="3"/>
        <charset val="129"/>
        <scheme val="minor"/>
      </rPr>
      <t>따른</t>
    </r>
    <r>
      <rPr>
        <b/>
        <sz val="12"/>
        <color theme="1"/>
        <rFont val="맑은 고딕"/>
        <family val="2"/>
        <scheme val="minor"/>
      </rPr>
      <t xml:space="preserve"> </t>
    </r>
    <r>
      <rPr>
        <b/>
        <sz val="12"/>
        <color theme="1"/>
        <rFont val="맑은 고딕"/>
        <family val="3"/>
        <charset val="129"/>
        <scheme val="minor"/>
      </rPr>
      <t>가중치</t>
    </r>
    <r>
      <rPr>
        <b/>
        <sz val="12"/>
        <color theme="1"/>
        <rFont val="맑은 고딕"/>
        <family val="2"/>
        <scheme val="minor"/>
      </rPr>
      <t xml:space="preserve"> </t>
    </r>
    <r>
      <rPr>
        <b/>
        <sz val="12"/>
        <color theme="1"/>
        <rFont val="맑은 고딕"/>
        <family val="3"/>
        <charset val="129"/>
        <scheme val="minor"/>
      </rPr>
      <t>전략</t>
    </r>
    <phoneticPr fontId="7"/>
  </si>
  <si>
    <r>
      <t>else로</t>
    </r>
    <r>
      <rPr>
        <sz val="12"/>
        <color rgb="FFFF0000"/>
        <rFont val="맑은 고딕"/>
        <family val="2"/>
        <scheme val="minor"/>
      </rPr>
      <t xml:space="preserve"> </t>
    </r>
    <r>
      <rPr>
        <sz val="12"/>
        <color rgb="FFFF0000"/>
        <rFont val="맑은 고딕"/>
        <family val="3"/>
        <charset val="129"/>
        <scheme val="minor"/>
      </rPr>
      <t>묶는</t>
    </r>
    <r>
      <rPr>
        <sz val="12"/>
        <color rgb="FFFF0000"/>
        <rFont val="맑은 고딕"/>
        <family val="2"/>
        <scheme val="minor"/>
      </rPr>
      <t xml:space="preserve"> </t>
    </r>
    <r>
      <rPr>
        <sz val="12"/>
        <color rgb="FFFF0000"/>
        <rFont val="맑은 고딕"/>
        <family val="3"/>
        <charset val="129"/>
        <scheme val="minor"/>
      </rPr>
      <t>전략은</t>
    </r>
    <r>
      <rPr>
        <sz val="12"/>
        <color rgb="FFFF0000"/>
        <rFont val="맑은 고딕"/>
        <family val="2"/>
        <scheme val="minor"/>
      </rPr>
      <t xml:space="preserve"> </t>
    </r>
    <r>
      <rPr>
        <sz val="12"/>
        <color rgb="FFFF0000"/>
        <rFont val="맑은 고딕"/>
        <family val="3"/>
        <charset val="129"/>
        <scheme val="minor"/>
      </rPr>
      <t>적중율이</t>
    </r>
    <r>
      <rPr>
        <sz val="12"/>
        <color rgb="FFFF0000"/>
        <rFont val="맑은 고딕"/>
        <family val="2"/>
        <scheme val="minor"/>
      </rPr>
      <t xml:space="preserve"> </t>
    </r>
    <r>
      <rPr>
        <sz val="12"/>
        <color rgb="FFFF0000"/>
        <rFont val="맑은 고딕"/>
        <family val="3"/>
        <charset val="129"/>
        <scheme val="minor"/>
      </rPr>
      <t>나쁘다</t>
    </r>
    <phoneticPr fontId="7"/>
  </si>
  <si>
    <r>
      <t>entry+ranknationrate, filterbayes로</t>
    </r>
    <r>
      <rPr>
        <sz val="12"/>
        <color theme="1"/>
        <rFont val="맑은 고딕"/>
        <family val="2"/>
        <scheme val="minor"/>
      </rPr>
      <t xml:space="preserve"> </t>
    </r>
    <r>
      <rPr>
        <sz val="12"/>
        <color theme="1"/>
        <rFont val="맑은 고딕"/>
        <family val="3"/>
        <charset val="129"/>
        <scheme val="minor"/>
      </rPr>
      <t>획일화한다</t>
    </r>
    <phoneticPr fontId="7"/>
  </si>
  <si>
    <r>
      <t>속성패턴</t>
    </r>
    <r>
      <rPr>
        <strike/>
        <sz val="12"/>
        <color theme="1"/>
        <rFont val="맑은 고딕"/>
        <family val="2"/>
        <scheme val="minor"/>
      </rPr>
      <t xml:space="preserve"> </t>
    </r>
    <r>
      <rPr>
        <strike/>
        <sz val="12"/>
        <color theme="1"/>
        <rFont val="맑은 고딕"/>
        <family val="3"/>
        <charset val="129"/>
        <scheme val="minor"/>
      </rPr>
      <t>은</t>
    </r>
    <r>
      <rPr>
        <strike/>
        <sz val="12"/>
        <color theme="1"/>
        <rFont val="맑은 고딕"/>
        <family val="2"/>
        <scheme val="minor"/>
      </rPr>
      <t xml:space="preserve"> 2</t>
    </r>
    <r>
      <rPr>
        <strike/>
        <sz val="12"/>
        <color theme="1"/>
        <rFont val="맑은 고딕"/>
        <family val="3"/>
        <charset val="129"/>
        <scheme val="minor"/>
      </rPr>
      <t>단계조합으로</t>
    </r>
    <r>
      <rPr>
        <strike/>
        <sz val="12"/>
        <color theme="1"/>
        <rFont val="맑은 고딕"/>
        <family val="2"/>
        <scheme val="minor"/>
      </rPr>
      <t xml:space="preserve"> </t>
    </r>
    <r>
      <rPr>
        <strike/>
        <sz val="12"/>
        <color theme="1"/>
        <rFont val="맑은 고딕"/>
        <family val="3"/>
        <charset val="129"/>
        <scheme val="minor"/>
      </rPr>
      <t>제한한다</t>
    </r>
    <phoneticPr fontId="7"/>
  </si>
  <si>
    <t>새로운 관점에 포커싱 -&gt; jyo,  시기,  옺즈트렌드(철판여부)</t>
    <phoneticPr fontId="7"/>
  </si>
  <si>
    <t>bettype varchar(2),</t>
  </si>
  <si>
    <t>bet_kumiban varchar(4),</t>
  </si>
  <si>
    <t>betamt int,</t>
  </si>
  <si>
    <t>hitamt int,</t>
  </si>
  <si>
    <t>);</t>
  </si>
  <si>
    <t>ymd varchar(8),</t>
  </si>
  <si>
    <t>sime varchar(4),</t>
  </si>
  <si>
    <t>jyocd varchar(2),</t>
  </si>
  <si>
    <t>raceno smallint,</t>
  </si>
  <si>
    <t>predict_rank123 varchar(4),</t>
  </si>
  <si>
    <t>result_rank123 varchar(4),</t>
  </si>
  <si>
    <t>bet_oddsrank int,</t>
  </si>
  <si>
    <t>result_kumiban varchar(4),</t>
  </si>
  <si>
    <t>result_oddsrank int,</t>
  </si>
  <si>
    <t xml:space="preserve"> norm1t_23</t>
  </si>
  <si>
    <t xml:space="preserve"> norm3t_0</t>
  </si>
  <si>
    <t xml:space="preserve"> form3t8_23</t>
  </si>
  <si>
    <t xml:space="preserve"> form2t2_23</t>
  </si>
  <si>
    <t xml:space="preserve"> form3t4_3</t>
  </si>
  <si>
    <t xml:space="preserve"> norm2f_12</t>
  </si>
  <si>
    <t xml:space="preserve"> norm3f_123</t>
  </si>
  <si>
    <t>norm2t_3</t>
    <phoneticPr fontId="7"/>
  </si>
  <si>
    <t>20200211</t>
    <phoneticPr fontId="7"/>
  </si>
  <si>
    <t>통계상의 결과와 시뮬레이터 결과가 일치하는지 확인</t>
    <phoneticPr fontId="7"/>
  </si>
  <si>
    <t>20190101-20190630</t>
    <phoneticPr fontId="7"/>
  </si>
  <si>
    <r>
      <t>betday_rate</t>
    </r>
    <r>
      <rPr>
        <sz val="12"/>
        <color theme="1"/>
        <rFont val="맑은 고딕"/>
        <family val="3"/>
        <charset val="129"/>
        <scheme val="minor"/>
      </rPr>
      <t>를</t>
    </r>
    <r>
      <rPr>
        <sz val="12"/>
        <color theme="1"/>
        <rFont val="맑은 고딕"/>
        <family val="2"/>
        <scheme val="minor"/>
      </rPr>
      <t xml:space="preserve"> </t>
    </r>
    <r>
      <rPr>
        <sz val="12"/>
        <color theme="1"/>
        <rFont val="맑은 고딕"/>
        <family val="3"/>
        <charset val="129"/>
        <scheme val="minor"/>
      </rPr>
      <t>전체일수가</t>
    </r>
    <r>
      <rPr>
        <sz val="12"/>
        <color theme="1"/>
        <rFont val="맑은 고딕"/>
        <family val="2"/>
        <scheme val="minor"/>
      </rPr>
      <t xml:space="preserve"> </t>
    </r>
    <r>
      <rPr>
        <sz val="12"/>
        <color theme="1"/>
        <rFont val="맑은 고딕"/>
        <family val="3"/>
        <charset val="129"/>
        <scheme val="minor"/>
      </rPr>
      <t>아니라</t>
    </r>
    <r>
      <rPr>
        <sz val="12"/>
        <color theme="1"/>
        <rFont val="맑은 고딕"/>
        <family val="2"/>
        <scheme val="minor"/>
      </rPr>
      <t xml:space="preserve"> </t>
    </r>
    <r>
      <rPr>
        <sz val="12"/>
        <color theme="1"/>
        <rFont val="맑은 고딕"/>
        <family val="3"/>
        <charset val="129"/>
        <scheme val="minor"/>
      </rPr>
      <t>패턴단위로</t>
    </r>
    <r>
      <rPr>
        <sz val="12"/>
        <color theme="1"/>
        <rFont val="맑은 고딕"/>
        <family val="2"/>
        <scheme val="minor"/>
      </rPr>
      <t xml:space="preserve"> </t>
    </r>
    <r>
      <rPr>
        <sz val="12"/>
        <color theme="1"/>
        <rFont val="맑은 고딕"/>
        <family val="3"/>
        <charset val="129"/>
        <scheme val="minor"/>
      </rPr>
      <t>변경할</t>
    </r>
    <r>
      <rPr>
        <sz val="12"/>
        <color theme="1"/>
        <rFont val="맑은 고딕"/>
        <family val="2"/>
        <scheme val="minor"/>
      </rPr>
      <t xml:space="preserve"> </t>
    </r>
    <r>
      <rPr>
        <sz val="12"/>
        <color theme="1"/>
        <rFont val="맑은 고딕"/>
        <family val="3"/>
        <charset val="129"/>
        <scheme val="minor"/>
      </rPr>
      <t>것</t>
    </r>
    <phoneticPr fontId="7"/>
  </si>
  <si>
    <t>20200223</t>
    <phoneticPr fontId="7"/>
  </si>
  <si>
    <r>
      <t xml:space="preserve">java </t>
    </r>
    <r>
      <rPr>
        <sz val="12"/>
        <color theme="1"/>
        <rFont val="맑은 고딕"/>
        <family val="3"/>
        <charset val="129"/>
        <scheme val="minor"/>
      </rPr>
      <t>시뮬레이터</t>
    </r>
    <r>
      <rPr>
        <sz val="12"/>
        <color theme="1"/>
        <rFont val="맑은 고딕"/>
        <family val="2"/>
        <scheme val="minor"/>
      </rPr>
      <t xml:space="preserve"> </t>
    </r>
    <r>
      <rPr>
        <sz val="12"/>
        <color theme="1"/>
        <rFont val="맑은 고딕"/>
        <family val="3"/>
        <charset val="129"/>
        <scheme val="minor"/>
      </rPr>
      <t>검증</t>
    </r>
    <phoneticPr fontId="7"/>
  </si>
  <si>
    <t>특정 월에 대해 sql과 시뮬레이터의 결과를 랭크타입별로 검증해 볼 것</t>
    <phoneticPr fontId="7"/>
  </si>
  <si>
    <r>
      <t>06</t>
    </r>
    <r>
      <rPr>
        <sz val="12"/>
        <color theme="1"/>
        <rFont val="맑은 고딕"/>
        <family val="3"/>
        <charset val="129"/>
        <scheme val="minor"/>
      </rPr>
      <t>모델에</t>
    </r>
    <r>
      <rPr>
        <sz val="12"/>
        <color theme="1"/>
        <rFont val="맑은 고딕"/>
        <family val="2"/>
        <scheme val="minor"/>
      </rPr>
      <t xml:space="preserve"> </t>
    </r>
    <r>
      <rPr>
        <sz val="12"/>
        <color theme="1"/>
        <rFont val="맑은 고딕"/>
        <family val="3"/>
        <charset val="129"/>
        <scheme val="minor"/>
      </rPr>
      <t>대해</t>
    </r>
    <r>
      <rPr>
        <sz val="12"/>
        <color theme="1"/>
        <rFont val="맑은 고딕"/>
        <family val="2"/>
        <scheme val="minor"/>
      </rPr>
      <t xml:space="preserve"> 3</t>
    </r>
    <r>
      <rPr>
        <sz val="12"/>
        <color theme="1"/>
        <rFont val="맑은 고딕"/>
        <family val="3"/>
        <charset val="129"/>
        <scheme val="minor"/>
      </rPr>
      <t>개월간격과</t>
    </r>
    <r>
      <rPr>
        <sz val="12"/>
        <color theme="1"/>
        <rFont val="맑은 고딕"/>
        <family val="2"/>
        <scheme val="minor"/>
      </rPr>
      <t xml:space="preserve"> 6</t>
    </r>
    <r>
      <rPr>
        <sz val="12"/>
        <color theme="1"/>
        <rFont val="맑은 고딕"/>
        <family val="3"/>
        <charset val="129"/>
        <scheme val="minor"/>
      </rPr>
      <t>개월간격의</t>
    </r>
    <r>
      <rPr>
        <sz val="12"/>
        <color theme="1"/>
        <rFont val="맑은 고딕"/>
        <family val="2"/>
        <scheme val="minor"/>
      </rPr>
      <t xml:space="preserve"> </t>
    </r>
    <r>
      <rPr>
        <sz val="12"/>
        <color theme="1"/>
        <rFont val="맑은 고딕"/>
        <family val="3"/>
        <charset val="129"/>
        <scheme val="minor"/>
      </rPr>
      <t>성능차이</t>
    </r>
    <r>
      <rPr>
        <sz val="12"/>
        <color theme="1"/>
        <rFont val="맑은 고딕"/>
        <family val="2"/>
        <scheme val="minor"/>
      </rPr>
      <t xml:space="preserve"> </t>
    </r>
    <r>
      <rPr>
        <sz val="12"/>
        <color theme="1"/>
        <rFont val="맑은 고딕"/>
        <family val="3"/>
        <charset val="129"/>
        <scheme val="minor"/>
      </rPr>
      <t>검증</t>
    </r>
    <phoneticPr fontId="7"/>
  </si>
  <si>
    <r>
      <t>2019</t>
    </r>
    <r>
      <rPr>
        <sz val="12"/>
        <color theme="1"/>
        <rFont val="맑은 고딕"/>
        <family val="3"/>
        <charset val="129"/>
        <scheme val="minor"/>
      </rPr>
      <t>년</t>
    </r>
    <r>
      <rPr>
        <sz val="12"/>
        <color theme="1"/>
        <rFont val="맑은 고딕"/>
        <family val="2"/>
        <scheme val="minor"/>
      </rPr>
      <t xml:space="preserve"> </t>
    </r>
    <r>
      <rPr>
        <sz val="12"/>
        <color theme="1"/>
        <rFont val="맑은 고딕"/>
        <family val="3"/>
        <charset val="129"/>
        <scheme val="minor"/>
      </rPr>
      <t>반년분의</t>
    </r>
    <r>
      <rPr>
        <sz val="12"/>
        <color theme="1"/>
        <rFont val="맑은 고딕"/>
        <family val="2"/>
        <scheme val="minor"/>
      </rPr>
      <t xml:space="preserve"> rank_ext</t>
    </r>
    <r>
      <rPr>
        <sz val="12"/>
        <color theme="1"/>
        <rFont val="맑은 고딕"/>
        <family val="3"/>
        <charset val="129"/>
        <scheme val="minor"/>
      </rPr>
      <t>를</t>
    </r>
    <r>
      <rPr>
        <sz val="12"/>
        <color theme="1"/>
        <rFont val="맑은 고딕"/>
        <family val="2"/>
        <scheme val="minor"/>
      </rPr>
      <t xml:space="preserve"> </t>
    </r>
    <r>
      <rPr>
        <sz val="12"/>
        <color theme="1"/>
        <rFont val="맑은 고딕"/>
        <family val="3"/>
        <charset val="129"/>
        <scheme val="minor"/>
      </rPr>
      <t>비교해서</t>
    </r>
    <r>
      <rPr>
        <sz val="12"/>
        <color theme="1"/>
        <rFont val="맑은 고딕"/>
        <family val="2"/>
        <scheme val="minor"/>
      </rPr>
      <t xml:space="preserve"> 3</t>
    </r>
    <r>
      <rPr>
        <sz val="12"/>
        <color theme="1"/>
        <rFont val="맑은 고딕"/>
        <family val="3"/>
        <charset val="129"/>
        <scheme val="minor"/>
      </rPr>
      <t>개월로</t>
    </r>
    <r>
      <rPr>
        <sz val="12"/>
        <color theme="1"/>
        <rFont val="맑은 고딕"/>
        <family val="2"/>
        <scheme val="minor"/>
      </rPr>
      <t xml:space="preserve"> </t>
    </r>
    <r>
      <rPr>
        <sz val="12"/>
        <color theme="1"/>
        <rFont val="맑은 고딕"/>
        <family val="3"/>
        <charset val="129"/>
        <scheme val="minor"/>
      </rPr>
      <t>생성할</t>
    </r>
    <r>
      <rPr>
        <sz val="12"/>
        <color theme="1"/>
        <rFont val="맑은 고딕"/>
        <family val="2"/>
        <scheme val="minor"/>
      </rPr>
      <t xml:space="preserve"> </t>
    </r>
    <r>
      <rPr>
        <sz val="12"/>
        <color theme="1"/>
        <rFont val="맑은 고딕"/>
        <family val="3"/>
        <charset val="129"/>
        <scheme val="minor"/>
      </rPr>
      <t>가치가</t>
    </r>
    <r>
      <rPr>
        <sz val="12"/>
        <color theme="1"/>
        <rFont val="맑은 고딕"/>
        <family val="2"/>
        <scheme val="minor"/>
      </rPr>
      <t xml:space="preserve"> </t>
    </r>
    <r>
      <rPr>
        <sz val="12"/>
        <color theme="1"/>
        <rFont val="맑은 고딕"/>
        <family val="3"/>
        <charset val="129"/>
        <scheme val="minor"/>
      </rPr>
      <t>있는지</t>
    </r>
    <r>
      <rPr>
        <sz val="12"/>
        <color theme="1"/>
        <rFont val="맑은 고딕"/>
        <family val="2"/>
        <scheme val="minor"/>
      </rPr>
      <t xml:space="preserve"> </t>
    </r>
    <r>
      <rPr>
        <sz val="12"/>
        <color theme="1"/>
        <rFont val="맑은 고딕"/>
        <family val="3"/>
        <charset val="129"/>
        <scheme val="minor"/>
      </rPr>
      <t>판정할</t>
    </r>
    <r>
      <rPr>
        <sz val="12"/>
        <color theme="1"/>
        <rFont val="맑은 고딕"/>
        <family val="2"/>
        <scheme val="minor"/>
      </rPr>
      <t xml:space="preserve"> </t>
    </r>
    <r>
      <rPr>
        <sz val="12"/>
        <color theme="1"/>
        <rFont val="맑은 고딕"/>
        <family val="3"/>
        <charset val="129"/>
        <scheme val="minor"/>
      </rPr>
      <t>것</t>
    </r>
    <phoneticPr fontId="7"/>
  </si>
  <si>
    <t>랭크타입별  적중율, 수익율</t>
    <phoneticPr fontId="7"/>
  </si>
  <si>
    <t>레이스, 옺즈트렌드 데이터 최신화</t>
    <phoneticPr fontId="7"/>
  </si>
  <si>
    <t>몇가지 패턴에 대해 model_evaluation데이터 비교해보자</t>
    <phoneticPr fontId="7"/>
  </si>
  <si>
    <t>속성에 직후옺즈트렌드로 학습하고 직전옺즈트렌드로 테스트하는 모델에 대해 weka로 적중율 확인</t>
    <phoneticPr fontId="7"/>
  </si>
  <si>
    <t>속성에 직전옺즈로 학습, 테스트하는 모델에 대해 weka로 적중률 확인</t>
    <phoneticPr fontId="7"/>
  </si>
  <si>
    <t>20200615</t>
    <phoneticPr fontId="7"/>
  </si>
  <si>
    <t>TrueSkill적용해볼 것</t>
    <phoneticPr fontId="7"/>
  </si>
  <si>
    <r>
      <t xml:space="preserve">1T </t>
    </r>
    <r>
      <rPr>
        <sz val="12"/>
        <color theme="1"/>
        <rFont val="맑은 고딕"/>
        <family val="3"/>
        <charset val="129"/>
        <scheme val="minor"/>
      </rPr>
      <t>최고적중률인</t>
    </r>
    <r>
      <rPr>
        <sz val="12"/>
        <color theme="1"/>
        <rFont val="맑은 고딕"/>
        <family val="2"/>
        <scheme val="minor"/>
      </rPr>
      <t xml:space="preserve"> </t>
    </r>
    <r>
      <rPr>
        <sz val="12"/>
        <color theme="1"/>
        <rFont val="맑은 고딕"/>
        <family val="3"/>
        <charset val="129"/>
        <scheme val="minor"/>
      </rPr>
      <t>놈들에게</t>
    </r>
    <r>
      <rPr>
        <sz val="12"/>
        <color theme="1"/>
        <rFont val="맑은 고딕"/>
        <family val="2"/>
        <scheme val="minor"/>
      </rPr>
      <t xml:space="preserve"> </t>
    </r>
    <r>
      <rPr>
        <sz val="12"/>
        <color theme="1"/>
        <rFont val="맑은 고딕"/>
        <family val="3"/>
        <charset val="129"/>
        <scheme val="minor"/>
      </rPr>
      <t>착순</t>
    </r>
    <r>
      <rPr>
        <sz val="12"/>
        <color theme="1"/>
        <rFont val="맑은 고딕"/>
        <family val="2"/>
        <scheme val="minor"/>
      </rPr>
      <t>2</t>
    </r>
    <r>
      <rPr>
        <sz val="12"/>
        <color theme="1"/>
        <rFont val="맑은 고딕"/>
        <family val="3"/>
        <charset val="129"/>
        <scheme val="minor"/>
      </rPr>
      <t>별로</t>
    </r>
    <r>
      <rPr>
        <sz val="12"/>
        <color theme="1"/>
        <rFont val="맑은 고딕"/>
        <family val="2"/>
        <scheme val="minor"/>
      </rPr>
      <t xml:space="preserve"> </t>
    </r>
    <r>
      <rPr>
        <sz val="12"/>
        <color theme="1"/>
        <rFont val="맑은 고딕"/>
        <family val="3"/>
        <charset val="129"/>
        <scheme val="minor"/>
      </rPr>
      <t>수익통계내</t>
    </r>
    <r>
      <rPr>
        <sz val="12"/>
        <color theme="1"/>
        <rFont val="맑은 고딕"/>
        <family val="3"/>
        <charset val="129"/>
        <scheme val="minor"/>
      </rPr>
      <t>볼</t>
    </r>
    <r>
      <rPr>
        <sz val="12"/>
        <color theme="1"/>
        <rFont val="맑은 고딕"/>
        <family val="2"/>
        <scheme val="minor"/>
      </rPr>
      <t xml:space="preserve"> </t>
    </r>
    <r>
      <rPr>
        <sz val="12"/>
        <color theme="1"/>
        <rFont val="맑은 고딕"/>
        <family val="3"/>
        <charset val="129"/>
        <scheme val="minor"/>
      </rPr>
      <t>것</t>
    </r>
    <phoneticPr fontId="7"/>
  </si>
  <si>
    <r>
      <t>1T</t>
    </r>
    <r>
      <rPr>
        <sz val="12"/>
        <color theme="1"/>
        <rFont val="맑은 고딕"/>
        <family val="3"/>
        <charset val="129"/>
        <scheme val="minor"/>
      </rPr>
      <t>와</t>
    </r>
    <r>
      <rPr>
        <sz val="12"/>
        <color theme="1"/>
        <rFont val="맑은 고딕"/>
        <family val="2"/>
        <scheme val="minor"/>
      </rPr>
      <t xml:space="preserve"> 2T</t>
    </r>
    <r>
      <rPr>
        <sz val="12"/>
        <color theme="1"/>
        <rFont val="맑은 고딕"/>
        <family val="3"/>
        <charset val="129"/>
        <scheme val="minor"/>
      </rPr>
      <t>의</t>
    </r>
    <r>
      <rPr>
        <sz val="12"/>
        <color theme="1"/>
        <rFont val="맑은 고딕"/>
        <family val="2"/>
        <scheme val="minor"/>
      </rPr>
      <t xml:space="preserve"> </t>
    </r>
    <r>
      <rPr>
        <sz val="12"/>
        <color theme="1"/>
        <rFont val="맑은 고딕"/>
        <family val="3"/>
        <charset val="129"/>
        <scheme val="minor"/>
      </rPr>
      <t>필터를</t>
    </r>
    <r>
      <rPr>
        <sz val="12"/>
        <color theme="1"/>
        <rFont val="맑은 고딕"/>
        <family val="2"/>
        <scheme val="minor"/>
      </rPr>
      <t xml:space="preserve"> </t>
    </r>
    <r>
      <rPr>
        <sz val="12"/>
        <color theme="1"/>
        <rFont val="맑은 고딕"/>
        <family val="3"/>
        <charset val="129"/>
        <scheme val="minor"/>
      </rPr>
      <t>교차시켜보자</t>
    </r>
    <phoneticPr fontId="7"/>
  </si>
  <si>
    <t>incomerate</t>
  </si>
  <si>
    <t>count</t>
  </si>
  <si>
    <t>rank_ext_monthly_02에 balance추가할 것</t>
    <phoneticPr fontId="7"/>
  </si>
  <si>
    <t>balance를 기존 sql에 반영할 것</t>
    <phoneticPr fontId="7"/>
  </si>
  <si>
    <r>
      <t>기존</t>
    </r>
    <r>
      <rPr>
        <sz val="12"/>
        <color theme="1"/>
        <rFont val="맑은 고딕"/>
        <family val="2"/>
        <scheme val="minor"/>
      </rPr>
      <t xml:space="preserve">  sql</t>
    </r>
    <r>
      <rPr>
        <sz val="12"/>
        <color theme="1"/>
        <rFont val="맑은 고딕"/>
        <family val="3"/>
        <charset val="129"/>
        <scheme val="minor"/>
      </rPr>
      <t>에</t>
    </r>
    <r>
      <rPr>
        <sz val="12"/>
        <color theme="1"/>
        <rFont val="맑은 고딕"/>
        <family val="2"/>
        <scheme val="minor"/>
      </rPr>
      <t xml:space="preserve"> incomerate </t>
    </r>
    <r>
      <rPr>
        <sz val="12"/>
        <color theme="1"/>
        <rFont val="맑은 고딕"/>
        <family val="3"/>
        <charset val="129"/>
        <scheme val="minor"/>
      </rPr>
      <t>를</t>
    </r>
    <r>
      <rPr>
        <sz val="12"/>
        <color theme="1"/>
        <rFont val="맑은 고딕"/>
        <family val="2"/>
        <scheme val="minor"/>
      </rPr>
      <t xml:space="preserve"> </t>
    </r>
    <r>
      <rPr>
        <sz val="12"/>
        <color theme="1"/>
        <rFont val="맑은 고딕"/>
        <family val="3"/>
        <charset val="129"/>
        <scheme val="minor"/>
      </rPr>
      <t>조건으로</t>
    </r>
    <r>
      <rPr>
        <sz val="12"/>
        <color theme="1"/>
        <rFont val="맑은 고딕"/>
        <family val="2"/>
        <scheme val="minor"/>
      </rPr>
      <t xml:space="preserve"> rank_ext</t>
    </r>
    <r>
      <rPr>
        <sz val="12"/>
        <color theme="1"/>
        <rFont val="맑은 고딕"/>
        <family val="3"/>
        <charset val="129"/>
        <scheme val="minor"/>
      </rPr>
      <t>생성하는</t>
    </r>
    <r>
      <rPr>
        <sz val="12"/>
        <color theme="1"/>
        <rFont val="맑은 고딕"/>
        <family val="2"/>
        <scheme val="minor"/>
      </rPr>
      <t xml:space="preserve"> </t>
    </r>
    <r>
      <rPr>
        <sz val="12"/>
        <color theme="1"/>
        <rFont val="맑은 고딕"/>
        <family val="3"/>
        <charset val="129"/>
        <scheme val="minor"/>
      </rPr>
      <t>부분</t>
    </r>
    <r>
      <rPr>
        <sz val="12"/>
        <color theme="1"/>
        <rFont val="맑은 고딕"/>
        <family val="2"/>
        <scheme val="minor"/>
      </rPr>
      <t xml:space="preserve"> </t>
    </r>
    <r>
      <rPr>
        <sz val="12"/>
        <color theme="1"/>
        <rFont val="맑은 고딕"/>
        <family val="3"/>
        <charset val="129"/>
        <scheme val="minor"/>
      </rPr>
      <t>삭제할</t>
    </r>
    <r>
      <rPr>
        <sz val="12"/>
        <color theme="1"/>
        <rFont val="맑은 고딕"/>
        <family val="2"/>
        <scheme val="minor"/>
      </rPr>
      <t xml:space="preserve"> </t>
    </r>
    <r>
      <rPr>
        <sz val="12"/>
        <color theme="1"/>
        <rFont val="맑은 고딕"/>
        <family val="3"/>
        <charset val="129"/>
        <scheme val="minor"/>
      </rPr>
      <t>것</t>
    </r>
    <phoneticPr fontId="7"/>
  </si>
  <si>
    <r>
      <t xml:space="preserve">&gt; </t>
    </r>
    <r>
      <rPr>
        <sz val="12"/>
        <color theme="1"/>
        <rFont val="맑은 고딕"/>
        <family val="3"/>
        <charset val="129"/>
        <scheme val="minor"/>
      </rPr>
      <t>기존</t>
    </r>
    <r>
      <rPr>
        <sz val="12"/>
        <color theme="1"/>
        <rFont val="맑은 고딕"/>
        <family val="2"/>
        <scheme val="minor"/>
      </rPr>
      <t xml:space="preserve"> rank_ext</t>
    </r>
    <r>
      <rPr>
        <sz val="12"/>
        <color theme="1"/>
        <rFont val="맑은 고딕"/>
        <family val="3"/>
        <charset val="129"/>
        <scheme val="minor"/>
      </rPr>
      <t>는</t>
    </r>
    <r>
      <rPr>
        <sz val="12"/>
        <color theme="1"/>
        <rFont val="맑은 고딕"/>
        <family val="2"/>
        <scheme val="minor"/>
      </rPr>
      <t xml:space="preserve"> </t>
    </r>
    <r>
      <rPr>
        <sz val="12"/>
        <color theme="1"/>
        <rFont val="맑은 고딕"/>
        <family val="3"/>
        <charset val="129"/>
        <scheme val="minor"/>
      </rPr>
      <t>조건</t>
    </r>
    <r>
      <rPr>
        <sz val="12"/>
        <color theme="1"/>
        <rFont val="맑은 고딕"/>
        <family val="2"/>
        <scheme val="minor"/>
      </rPr>
      <t xml:space="preserve"> </t>
    </r>
    <r>
      <rPr>
        <sz val="12"/>
        <color theme="1"/>
        <rFont val="맑은 고딕"/>
        <family val="3"/>
        <charset val="129"/>
        <scheme val="minor"/>
      </rPr>
      <t>안걸린</t>
    </r>
    <r>
      <rPr>
        <sz val="12"/>
        <color theme="1"/>
        <rFont val="맑은 고딕"/>
        <family val="2"/>
        <scheme val="minor"/>
      </rPr>
      <t xml:space="preserve"> </t>
    </r>
    <r>
      <rPr>
        <sz val="12"/>
        <color theme="1"/>
        <rFont val="맑은 고딕"/>
        <family val="3"/>
        <charset val="129"/>
        <scheme val="minor"/>
      </rPr>
      <t>것</t>
    </r>
    <r>
      <rPr>
        <sz val="12"/>
        <color theme="1"/>
        <rFont val="맑은 고딕"/>
        <family val="2"/>
        <scheme val="minor"/>
      </rPr>
      <t xml:space="preserve"> </t>
    </r>
    <r>
      <rPr>
        <sz val="12"/>
        <color theme="1"/>
        <rFont val="맑은 고딕"/>
        <family val="3"/>
        <charset val="129"/>
        <scheme val="minor"/>
      </rPr>
      <t>같은데</t>
    </r>
    <r>
      <rPr>
        <sz val="12"/>
        <color theme="1"/>
        <rFont val="맑은 고딕"/>
        <family val="2"/>
        <scheme val="minor"/>
      </rPr>
      <t xml:space="preserve"> </t>
    </r>
    <r>
      <rPr>
        <sz val="12"/>
        <color theme="1"/>
        <rFont val="맑은 고딕"/>
        <family val="3"/>
        <charset val="129"/>
        <scheme val="minor"/>
      </rPr>
      <t>어떻게</t>
    </r>
    <r>
      <rPr>
        <sz val="12"/>
        <color theme="1"/>
        <rFont val="맑은 고딕"/>
        <family val="2"/>
        <scheme val="minor"/>
      </rPr>
      <t xml:space="preserve"> </t>
    </r>
    <r>
      <rPr>
        <sz val="12"/>
        <color theme="1"/>
        <rFont val="맑은 고딕"/>
        <family val="3"/>
        <charset val="129"/>
        <scheme val="minor"/>
      </rPr>
      <t>만들어진</t>
    </r>
    <r>
      <rPr>
        <sz val="12"/>
        <color theme="1"/>
        <rFont val="맑은 고딕"/>
        <family val="2"/>
        <scheme val="minor"/>
      </rPr>
      <t xml:space="preserve"> </t>
    </r>
    <r>
      <rPr>
        <sz val="12"/>
        <color theme="1"/>
        <rFont val="맑은 고딕"/>
        <family val="3"/>
        <charset val="129"/>
        <scheme val="minor"/>
      </rPr>
      <t>것인지</t>
    </r>
    <r>
      <rPr>
        <sz val="12"/>
        <color theme="1"/>
        <rFont val="맑은 고딕"/>
        <family val="2"/>
        <scheme val="minor"/>
      </rPr>
      <t xml:space="preserve"> </t>
    </r>
    <r>
      <rPr>
        <sz val="12"/>
        <color theme="1"/>
        <rFont val="맑은 고딕"/>
        <family val="3"/>
        <charset val="129"/>
        <scheme val="minor"/>
      </rPr>
      <t>기억이</t>
    </r>
    <r>
      <rPr>
        <sz val="12"/>
        <color theme="1"/>
        <rFont val="맑은 고딕"/>
        <family val="2"/>
        <scheme val="minor"/>
      </rPr>
      <t xml:space="preserve"> </t>
    </r>
    <r>
      <rPr>
        <sz val="12"/>
        <color theme="1"/>
        <rFont val="맑은 고딕"/>
        <family val="3"/>
        <charset val="129"/>
        <scheme val="minor"/>
      </rPr>
      <t>안난다</t>
    </r>
    <phoneticPr fontId="7"/>
  </si>
  <si>
    <t>rank_ext_metric_02에 slope_balance, avg_monthly_incomeamt, stddev_monthly_incomeamt추가할 것</t>
    <phoneticPr fontId="7"/>
  </si>
  <si>
    <t>20200617</t>
    <phoneticPr fontId="7"/>
  </si>
  <si>
    <r>
      <t xml:space="preserve">acount+level1 </t>
    </r>
    <r>
      <rPr>
        <sz val="12"/>
        <color theme="1"/>
        <rFont val="맑은 고딕"/>
        <family val="3"/>
        <charset val="129"/>
        <scheme val="minor"/>
      </rPr>
      <t>패턴추가</t>
    </r>
    <phoneticPr fontId="7"/>
  </si>
  <si>
    <r>
      <t>plus_month_rate</t>
    </r>
    <r>
      <rPr>
        <sz val="12"/>
        <color theme="1"/>
        <rFont val="맑은 고딕"/>
        <family val="3"/>
        <charset val="129"/>
        <scheme val="minor"/>
      </rPr>
      <t>정확성</t>
    </r>
    <r>
      <rPr>
        <sz val="12"/>
        <color theme="1"/>
        <rFont val="맑은 고딕"/>
        <family val="2"/>
        <scheme val="minor"/>
      </rPr>
      <t xml:space="preserve"> </t>
    </r>
    <r>
      <rPr>
        <sz val="12"/>
        <color theme="1"/>
        <rFont val="맑은 고딕"/>
        <family val="3"/>
        <charset val="129"/>
        <scheme val="minor"/>
      </rPr>
      <t>확인</t>
    </r>
    <phoneticPr fontId="7"/>
  </si>
  <si>
    <t>데이터모델 최신화</t>
    <phoneticPr fontId="7"/>
  </si>
  <si>
    <r>
      <t xml:space="preserve">1T </t>
    </r>
    <r>
      <rPr>
        <sz val="12"/>
        <color theme="1"/>
        <rFont val="맑은 고딕"/>
        <family val="3"/>
        <charset val="129"/>
        <scheme val="minor"/>
      </rPr>
      <t>적중율</t>
    </r>
    <r>
      <rPr>
        <sz val="12"/>
        <color theme="1"/>
        <rFont val="맑은 고딕"/>
        <family val="2"/>
        <scheme val="minor"/>
      </rPr>
      <t xml:space="preserve"> 2T </t>
    </r>
    <r>
      <rPr>
        <sz val="12"/>
        <color theme="1"/>
        <rFont val="맑은 고딕"/>
        <family val="3"/>
        <charset val="129"/>
        <scheme val="minor"/>
      </rPr>
      <t>수익율</t>
    </r>
    <r>
      <rPr>
        <sz val="12"/>
        <color theme="1"/>
        <rFont val="맑은 고딕"/>
        <family val="2"/>
        <scheme val="minor"/>
      </rPr>
      <t xml:space="preserve"> </t>
    </r>
    <r>
      <rPr>
        <sz val="12"/>
        <color theme="1"/>
        <rFont val="맑은 고딕"/>
        <family val="3"/>
        <charset val="129"/>
        <scheme val="minor"/>
      </rPr>
      <t>교차실험</t>
    </r>
    <r>
      <rPr>
        <sz val="12"/>
        <color theme="1"/>
        <rFont val="맑은 고딕"/>
        <family val="2"/>
        <scheme val="minor"/>
      </rPr>
      <t xml:space="preserve"> </t>
    </r>
    <r>
      <rPr>
        <sz val="12"/>
        <color theme="1"/>
        <rFont val="맑은 고딕"/>
        <family val="3"/>
        <charset val="129"/>
        <scheme val="minor"/>
      </rPr>
      <t>해볼</t>
    </r>
    <r>
      <rPr>
        <sz val="12"/>
        <color theme="1"/>
        <rFont val="맑은 고딕"/>
        <family val="2"/>
        <scheme val="minor"/>
      </rPr>
      <t xml:space="preserve"> </t>
    </r>
    <r>
      <rPr>
        <sz val="12"/>
        <color theme="1"/>
        <rFont val="맑은 고딕"/>
        <family val="3"/>
        <charset val="129"/>
        <scheme val="minor"/>
      </rPr>
      <t>것</t>
    </r>
    <phoneticPr fontId="7"/>
  </si>
  <si>
    <r>
      <t>패턴별로</t>
    </r>
    <r>
      <rPr>
        <strike/>
        <sz val="12"/>
        <color theme="1"/>
        <rFont val="맑은 고딕"/>
        <family val="2"/>
        <scheme val="minor"/>
      </rPr>
      <t xml:space="preserve"> </t>
    </r>
    <r>
      <rPr>
        <strike/>
        <sz val="12"/>
        <color theme="1"/>
        <rFont val="맑은 고딕"/>
        <family val="3"/>
        <charset val="129"/>
        <scheme val="minor"/>
      </rPr>
      <t>시계열</t>
    </r>
    <r>
      <rPr>
        <strike/>
        <sz val="12"/>
        <color theme="1"/>
        <rFont val="맑은 고딕"/>
        <family val="2"/>
        <scheme val="minor"/>
      </rPr>
      <t xml:space="preserve"> </t>
    </r>
    <r>
      <rPr>
        <strike/>
        <sz val="12"/>
        <color theme="1"/>
        <rFont val="맑은 고딕"/>
        <family val="3"/>
        <charset val="129"/>
        <scheme val="minor"/>
      </rPr>
      <t>경향성을</t>
    </r>
    <r>
      <rPr>
        <strike/>
        <sz val="12"/>
        <color theme="1"/>
        <rFont val="맑은 고딕"/>
        <family val="2"/>
        <scheme val="minor"/>
      </rPr>
      <t xml:space="preserve"> </t>
    </r>
    <r>
      <rPr>
        <strike/>
        <sz val="12"/>
        <color theme="1"/>
        <rFont val="맑은 고딕"/>
        <family val="3"/>
        <charset val="129"/>
        <scheme val="minor"/>
      </rPr>
      <t>먼저</t>
    </r>
    <r>
      <rPr>
        <strike/>
        <sz val="12"/>
        <color theme="1"/>
        <rFont val="맑은 고딕"/>
        <family val="2"/>
        <scheme val="minor"/>
      </rPr>
      <t xml:space="preserve"> </t>
    </r>
    <r>
      <rPr>
        <strike/>
        <sz val="12"/>
        <color theme="1"/>
        <rFont val="맑은 고딕"/>
        <family val="3"/>
        <charset val="129"/>
        <scheme val="minor"/>
      </rPr>
      <t>확인해볼</t>
    </r>
    <r>
      <rPr>
        <strike/>
        <sz val="12"/>
        <color theme="1"/>
        <rFont val="맑은 고딕"/>
        <family val="2"/>
        <scheme val="minor"/>
      </rPr>
      <t xml:space="preserve"> </t>
    </r>
    <r>
      <rPr>
        <strike/>
        <sz val="12"/>
        <color theme="1"/>
        <rFont val="맑은 고딕"/>
        <family val="3"/>
        <charset val="129"/>
        <scheme val="minor"/>
      </rPr>
      <t>것</t>
    </r>
    <phoneticPr fontId="7"/>
  </si>
  <si>
    <r>
      <t>rank_ext</t>
    </r>
    <r>
      <rPr>
        <sz val="12"/>
        <color theme="1"/>
        <rFont val="맑은 고딕"/>
        <family val="3"/>
        <charset val="129"/>
        <scheme val="minor"/>
      </rPr>
      <t>에</t>
    </r>
    <r>
      <rPr>
        <sz val="12"/>
        <color theme="1"/>
        <rFont val="맑은 고딕"/>
        <family val="2"/>
        <scheme val="minor"/>
      </rPr>
      <t xml:space="preserve"> </t>
    </r>
    <r>
      <rPr>
        <sz val="12"/>
        <color theme="1"/>
        <rFont val="맑은 고딕"/>
        <family val="3"/>
        <charset val="129"/>
        <scheme val="minor"/>
      </rPr>
      <t>대해</t>
    </r>
    <r>
      <rPr>
        <sz val="12"/>
        <color theme="1"/>
        <rFont val="맑은 고딕"/>
        <family val="2"/>
        <scheme val="minor"/>
      </rPr>
      <t xml:space="preserve"> </t>
    </r>
    <r>
      <rPr>
        <sz val="12"/>
        <color theme="1"/>
        <rFont val="맑은 고딕"/>
        <family val="3"/>
        <charset val="129"/>
        <scheme val="minor"/>
      </rPr>
      <t>모델별</t>
    </r>
    <r>
      <rPr>
        <sz val="12"/>
        <color theme="1"/>
        <rFont val="맑은 고딕"/>
        <family val="2"/>
        <scheme val="minor"/>
      </rPr>
      <t xml:space="preserve"> </t>
    </r>
    <r>
      <rPr>
        <sz val="12"/>
        <color theme="1"/>
        <rFont val="맑은 고딕"/>
        <family val="3"/>
        <charset val="129"/>
        <scheme val="minor"/>
      </rPr>
      <t>구미방별로</t>
    </r>
    <r>
      <rPr>
        <sz val="12"/>
        <color theme="1"/>
        <rFont val="맑은 고딕"/>
        <family val="2"/>
        <scheme val="minor"/>
      </rPr>
      <t xml:space="preserve"> </t>
    </r>
    <r>
      <rPr>
        <sz val="12"/>
        <color theme="1"/>
        <rFont val="맑은 고딕"/>
        <family val="3"/>
        <charset val="129"/>
        <scheme val="minor"/>
      </rPr>
      <t>통계표를</t>
    </r>
    <r>
      <rPr>
        <sz val="12"/>
        <color theme="1"/>
        <rFont val="맑은 고딕"/>
        <family val="2"/>
        <scheme val="minor"/>
      </rPr>
      <t xml:space="preserve"> </t>
    </r>
    <r>
      <rPr>
        <sz val="12"/>
        <color theme="1"/>
        <rFont val="맑은 고딕"/>
        <family val="3"/>
        <charset val="129"/>
        <scheme val="minor"/>
      </rPr>
      <t>만들어</t>
    </r>
    <r>
      <rPr>
        <sz val="12"/>
        <color theme="1"/>
        <rFont val="맑은 고딕"/>
        <family val="2"/>
        <scheme val="minor"/>
      </rPr>
      <t xml:space="preserve"> </t>
    </r>
    <r>
      <rPr>
        <sz val="12"/>
        <color theme="1"/>
        <rFont val="맑은 고딕"/>
        <family val="3"/>
        <charset val="129"/>
        <scheme val="minor"/>
      </rPr>
      <t>가장</t>
    </r>
    <r>
      <rPr>
        <sz val="12"/>
        <color theme="1"/>
        <rFont val="맑은 고딕"/>
        <family val="2"/>
        <scheme val="minor"/>
      </rPr>
      <t xml:space="preserve"> </t>
    </r>
    <r>
      <rPr>
        <sz val="12"/>
        <color theme="1"/>
        <rFont val="맑은 고딕"/>
        <family val="3"/>
        <charset val="129"/>
        <scheme val="minor"/>
      </rPr>
      <t>적당한</t>
    </r>
    <r>
      <rPr>
        <sz val="12"/>
        <color theme="1"/>
        <rFont val="맑은 고딕"/>
        <family val="2"/>
        <scheme val="minor"/>
      </rPr>
      <t xml:space="preserve"> </t>
    </r>
    <r>
      <rPr>
        <sz val="12"/>
        <color theme="1"/>
        <rFont val="맑은 고딕"/>
        <family val="3"/>
        <charset val="129"/>
        <scheme val="minor"/>
      </rPr>
      <t>월별시계열분석</t>
    </r>
    <r>
      <rPr>
        <sz val="12"/>
        <color theme="1"/>
        <rFont val="맑은 고딕"/>
        <family val="2"/>
        <scheme val="minor"/>
      </rPr>
      <t xml:space="preserve"> </t>
    </r>
    <r>
      <rPr>
        <sz val="12"/>
        <color theme="1"/>
        <rFont val="맑은 고딕"/>
        <family val="3"/>
        <charset val="129"/>
        <scheme val="minor"/>
      </rPr>
      <t>대상을</t>
    </r>
    <r>
      <rPr>
        <sz val="12"/>
        <color theme="1"/>
        <rFont val="맑은 고딕"/>
        <family val="2"/>
        <scheme val="minor"/>
      </rPr>
      <t xml:space="preserve"> </t>
    </r>
    <r>
      <rPr>
        <sz val="12"/>
        <color theme="1"/>
        <rFont val="맑은 고딕"/>
        <family val="3"/>
        <charset val="129"/>
        <scheme val="minor"/>
      </rPr>
      <t>선정한다</t>
    </r>
    <phoneticPr fontId="7"/>
  </si>
  <si>
    <r>
      <t>ran_ext</t>
    </r>
    <r>
      <rPr>
        <sz val="12"/>
        <color theme="1"/>
        <rFont val="맑은 고딕"/>
        <family val="3"/>
        <charset val="129"/>
        <scheme val="minor"/>
      </rPr>
      <t>생성시</t>
    </r>
    <r>
      <rPr>
        <sz val="12"/>
        <color theme="1"/>
        <rFont val="맑은 고딕"/>
        <family val="2"/>
        <scheme val="minor"/>
      </rPr>
      <t xml:space="preserve"> hity</t>
    </r>
    <r>
      <rPr>
        <sz val="12"/>
        <color theme="1"/>
        <rFont val="맑은 고딕"/>
        <family val="3"/>
        <charset val="129"/>
        <scheme val="minor"/>
      </rPr>
      <t>에</t>
    </r>
    <r>
      <rPr>
        <sz val="12"/>
        <color theme="1"/>
        <rFont val="맑은 고딕"/>
        <family val="2"/>
        <scheme val="minor"/>
      </rPr>
      <t xml:space="preserve"> </t>
    </r>
    <r>
      <rPr>
        <sz val="12"/>
        <color theme="1"/>
        <rFont val="맑은 고딕"/>
        <family val="3"/>
        <charset val="129"/>
        <scheme val="minor"/>
      </rPr>
      <t>의한</t>
    </r>
    <r>
      <rPr>
        <sz val="12"/>
        <color theme="1"/>
        <rFont val="맑은 고딕"/>
        <family val="2"/>
        <scheme val="minor"/>
      </rPr>
      <t xml:space="preserve"> </t>
    </r>
    <r>
      <rPr>
        <sz val="12"/>
        <color theme="1"/>
        <rFont val="맑은 고딕"/>
        <family val="3"/>
        <charset val="129"/>
        <scheme val="minor"/>
      </rPr>
      <t>분석기능</t>
    </r>
    <r>
      <rPr>
        <sz val="12"/>
        <color theme="1"/>
        <rFont val="맑은 고딕"/>
        <family val="2"/>
        <scheme val="minor"/>
      </rPr>
      <t xml:space="preserve"> </t>
    </r>
    <r>
      <rPr>
        <sz val="12"/>
        <color theme="1"/>
        <rFont val="맑은 고딕"/>
        <family val="3"/>
        <charset val="129"/>
        <scheme val="minor"/>
      </rPr>
      <t>삭제</t>
    </r>
    <phoneticPr fontId="7"/>
  </si>
  <si>
    <r>
      <t xml:space="preserve">&gt; </t>
    </r>
    <r>
      <rPr>
        <sz val="12"/>
        <color theme="1"/>
        <rFont val="맑은 고딕"/>
        <family val="3"/>
        <charset val="129"/>
        <scheme val="minor"/>
      </rPr>
      <t>별로</t>
    </r>
    <r>
      <rPr>
        <sz val="12"/>
        <color theme="1"/>
        <rFont val="맑은 고딕"/>
        <family val="2"/>
        <scheme val="minor"/>
      </rPr>
      <t xml:space="preserve"> </t>
    </r>
    <r>
      <rPr>
        <sz val="12"/>
        <color theme="1"/>
        <rFont val="맑은 고딕"/>
        <family val="3"/>
        <charset val="129"/>
        <scheme val="minor"/>
      </rPr>
      <t>참조</t>
    </r>
    <r>
      <rPr>
        <sz val="12"/>
        <color theme="1"/>
        <rFont val="맑은 고딕"/>
        <family val="2"/>
        <scheme val="minor"/>
      </rPr>
      <t xml:space="preserve"> </t>
    </r>
    <r>
      <rPr>
        <sz val="12"/>
        <color theme="1"/>
        <rFont val="맑은 고딕"/>
        <family val="3"/>
        <charset val="129"/>
        <scheme val="minor"/>
      </rPr>
      <t>안하고</t>
    </r>
    <r>
      <rPr>
        <sz val="12"/>
        <color theme="1"/>
        <rFont val="맑은 고딕"/>
        <family val="2"/>
        <scheme val="minor"/>
      </rPr>
      <t xml:space="preserve"> </t>
    </r>
    <r>
      <rPr>
        <sz val="12"/>
        <color theme="1"/>
        <rFont val="맑은 고딕"/>
        <family val="3"/>
        <charset val="129"/>
        <scheme val="minor"/>
      </rPr>
      <t>있으며</t>
    </r>
    <r>
      <rPr>
        <sz val="12"/>
        <color theme="1"/>
        <rFont val="맑은 고딕"/>
        <family val="2"/>
        <scheme val="minor"/>
      </rPr>
      <t xml:space="preserve"> </t>
    </r>
    <r>
      <rPr>
        <sz val="12"/>
        <color theme="1"/>
        <rFont val="맑은 고딕"/>
        <family val="3"/>
        <charset val="129"/>
        <scheme val="minor"/>
      </rPr>
      <t>제외되는</t>
    </r>
    <r>
      <rPr>
        <sz val="12"/>
        <color theme="1"/>
        <rFont val="맑은 고딕"/>
        <family val="2"/>
        <scheme val="minor"/>
      </rPr>
      <t xml:space="preserve"> </t>
    </r>
    <r>
      <rPr>
        <sz val="12"/>
        <color theme="1"/>
        <rFont val="맑은 고딕"/>
        <family val="3"/>
        <charset val="129"/>
        <scheme val="minor"/>
      </rPr>
      <t>패턴이</t>
    </r>
    <r>
      <rPr>
        <sz val="12"/>
        <color theme="1"/>
        <rFont val="맑은 고딕"/>
        <family val="2"/>
        <scheme val="minor"/>
      </rPr>
      <t xml:space="preserve"> </t>
    </r>
    <r>
      <rPr>
        <sz val="12"/>
        <color theme="1"/>
        <rFont val="맑은 고딕"/>
        <family val="3"/>
        <charset val="129"/>
        <scheme val="minor"/>
      </rPr>
      <t>생겨버린다</t>
    </r>
    <r>
      <rPr>
        <sz val="12"/>
        <color theme="1"/>
        <rFont val="맑은 고딕"/>
        <family val="2"/>
        <scheme val="minor"/>
      </rPr>
      <t>.</t>
    </r>
    <phoneticPr fontId="7"/>
  </si>
  <si>
    <t>시뮬레이션용 월별데이터 추가하는 배치파일 만들것</t>
    <phoneticPr fontId="7"/>
  </si>
  <si>
    <t>20200620</t>
    <phoneticPr fontId="7"/>
  </si>
  <si>
    <r>
      <t xml:space="preserve">3. rank_result_hity </t>
    </r>
    <r>
      <rPr>
        <strike/>
        <sz val="12"/>
        <color theme="1"/>
        <rFont val="맑은 고딕"/>
        <family val="3"/>
        <charset val="129"/>
        <scheme val="minor"/>
      </rPr>
      <t>테이블</t>
    </r>
    <r>
      <rPr>
        <strike/>
        <sz val="12"/>
        <color theme="1"/>
        <rFont val="맑은 고딕"/>
        <family val="2"/>
        <scheme val="minor"/>
      </rPr>
      <t xml:space="preserve"> </t>
    </r>
    <r>
      <rPr>
        <strike/>
        <sz val="12"/>
        <color theme="1"/>
        <rFont val="맑은 고딕"/>
        <family val="3"/>
        <charset val="129"/>
        <scheme val="minor"/>
      </rPr>
      <t>생성</t>
    </r>
    <phoneticPr fontId="7"/>
  </si>
  <si>
    <r>
      <t>2, rank_result_generator</t>
    </r>
    <r>
      <rPr>
        <sz val="12"/>
        <color theme="1"/>
        <rFont val="맑은 고딕"/>
        <family val="3"/>
        <charset val="129"/>
        <scheme val="minor"/>
      </rPr>
      <t>실행</t>
    </r>
    <r>
      <rPr>
        <sz val="12"/>
        <color theme="1"/>
        <rFont val="맑은 고딕"/>
        <family val="2"/>
        <scheme val="minor"/>
      </rPr>
      <t xml:space="preserve"> (</t>
    </r>
    <r>
      <rPr>
        <sz val="12"/>
        <color theme="1"/>
        <rFont val="맑은 고딕"/>
        <family val="3"/>
        <charset val="129"/>
        <scheme val="minor"/>
      </rPr>
      <t>모델별</t>
    </r>
    <r>
      <rPr>
        <sz val="12"/>
        <color theme="1"/>
        <rFont val="맑은 고딕"/>
        <family val="2"/>
        <scheme val="minor"/>
      </rPr>
      <t>)</t>
    </r>
    <phoneticPr fontId="7"/>
  </si>
  <si>
    <t>20200627</t>
    <phoneticPr fontId="7"/>
  </si>
  <si>
    <t xml:space="preserve">metric에 년도별 기울기 4개 추가 </t>
    <phoneticPr fontId="7"/>
  </si>
  <si>
    <t>구미방, 모델등등 별로 흑자패턴경향표 작성</t>
    <phoneticPr fontId="7"/>
  </si>
  <si>
    <t>흑자패턴경향표를 참고하여 구미방별 기울기 탐색</t>
    <phoneticPr fontId="7"/>
  </si>
  <si>
    <t>기울기 양호한 것만 모아서 분석및 실전시뮬 적용해본다</t>
    <phoneticPr fontId="7"/>
  </si>
  <si>
    <r>
      <t>5. proc_util.sql</t>
    </r>
    <r>
      <rPr>
        <sz val="12"/>
        <color theme="1"/>
        <rFont val="맑은 고딕"/>
        <family val="3"/>
        <charset val="129"/>
        <scheme val="minor"/>
      </rPr>
      <t>의</t>
    </r>
    <r>
      <rPr>
        <sz val="12"/>
        <color theme="1"/>
        <rFont val="맑은 고딕"/>
        <family val="2"/>
        <scheme val="minor"/>
      </rPr>
      <t xml:space="preserve"> </t>
    </r>
    <r>
      <rPr>
        <sz val="12"/>
        <color theme="1"/>
        <rFont val="맑은 고딕"/>
        <family val="3"/>
        <charset val="129"/>
        <scheme val="minor"/>
      </rPr>
      <t>잔액데이터</t>
    </r>
    <r>
      <rPr>
        <sz val="12"/>
        <color theme="1"/>
        <rFont val="맑은 고딕"/>
        <family val="2"/>
        <scheme val="minor"/>
      </rPr>
      <t xml:space="preserve"> </t>
    </r>
    <r>
      <rPr>
        <sz val="12"/>
        <color theme="1"/>
        <rFont val="맑은 고딕"/>
        <family val="3"/>
        <charset val="129"/>
        <scheme val="minor"/>
      </rPr>
      <t>생성</t>
    </r>
    <r>
      <rPr>
        <sz val="12"/>
        <color theme="1"/>
        <rFont val="맑은 고딕"/>
        <family val="2"/>
        <scheme val="minor"/>
      </rPr>
      <t xml:space="preserve"> </t>
    </r>
    <r>
      <rPr>
        <sz val="12"/>
        <color theme="1"/>
        <rFont val="맑은 고딕"/>
        <family val="3"/>
        <charset val="129"/>
        <scheme val="minor"/>
      </rPr>
      <t>실행</t>
    </r>
    <phoneticPr fontId="7"/>
  </si>
  <si>
    <r>
      <t>1. rank_model_generator</t>
    </r>
    <r>
      <rPr>
        <sz val="12"/>
        <color theme="1"/>
        <rFont val="맑은 고딕"/>
        <family val="3"/>
        <charset val="129"/>
        <scheme val="minor"/>
      </rPr>
      <t>실행</t>
    </r>
    <r>
      <rPr>
        <sz val="12"/>
        <color theme="1"/>
        <rFont val="맑은 고딕"/>
        <family val="2"/>
        <scheme val="minor"/>
      </rPr>
      <t xml:space="preserve"> (</t>
    </r>
    <r>
      <rPr>
        <sz val="12"/>
        <color theme="1"/>
        <rFont val="맑은 고딕"/>
        <family val="3"/>
        <charset val="129"/>
        <scheme val="minor"/>
      </rPr>
      <t>모델별</t>
    </r>
    <r>
      <rPr>
        <sz val="12"/>
        <color theme="1"/>
        <rFont val="맑은 고딕"/>
        <family val="2"/>
        <scheme val="minor"/>
      </rPr>
      <t xml:space="preserve">) </t>
    </r>
    <phoneticPr fontId="7"/>
  </si>
  <si>
    <r>
      <t xml:space="preserve">3. rank_result_form_gemeratpr </t>
    </r>
    <r>
      <rPr>
        <sz val="12"/>
        <color theme="1"/>
        <rFont val="맑은 고딕"/>
        <family val="3"/>
        <charset val="129"/>
        <scheme val="minor"/>
      </rPr>
      <t>실행</t>
    </r>
    <r>
      <rPr>
        <sz val="12"/>
        <color theme="1"/>
        <rFont val="맑은 고딕"/>
        <family val="2"/>
        <scheme val="minor"/>
      </rPr>
      <t xml:space="preserve"> </t>
    </r>
    <r>
      <rPr>
        <sz val="12"/>
        <color theme="1"/>
        <rFont val="맑은 고딕"/>
        <family val="3"/>
        <charset val="129"/>
        <scheme val="minor"/>
      </rPr>
      <t>전체분</t>
    </r>
    <phoneticPr fontId="7"/>
  </si>
  <si>
    <r>
      <t xml:space="preserve">4. rank_simul_generator </t>
    </r>
    <r>
      <rPr>
        <sz val="12"/>
        <color theme="1"/>
        <rFont val="맑은 고딕"/>
        <family val="3"/>
        <charset val="129"/>
        <scheme val="minor"/>
      </rPr>
      <t>실행</t>
    </r>
    <r>
      <rPr>
        <sz val="12"/>
        <color theme="1"/>
        <rFont val="맑은 고딕"/>
        <family val="2"/>
        <scheme val="minor"/>
      </rPr>
      <t xml:space="preserve"> (</t>
    </r>
    <r>
      <rPr>
        <sz val="12"/>
        <color theme="1"/>
        <rFont val="맑은 고딕"/>
        <family val="3"/>
        <charset val="129"/>
        <scheme val="minor"/>
      </rPr>
      <t>시뮬레이션시</t>
    </r>
    <r>
      <rPr>
        <sz val="12"/>
        <color theme="1"/>
        <rFont val="맑은 고딕"/>
        <family val="2"/>
        <scheme val="minor"/>
      </rPr>
      <t xml:space="preserve"> </t>
    </r>
    <r>
      <rPr>
        <sz val="12"/>
        <color theme="1"/>
        <rFont val="맑은 고딕"/>
        <family val="3"/>
        <charset val="129"/>
        <scheme val="minor"/>
      </rPr>
      <t>실행</t>
    </r>
    <r>
      <rPr>
        <sz val="12"/>
        <color theme="1"/>
        <rFont val="맑은 고딕"/>
        <family val="2"/>
        <scheme val="minor"/>
      </rPr>
      <t xml:space="preserve">, </t>
    </r>
    <r>
      <rPr>
        <sz val="12"/>
        <color theme="1"/>
        <rFont val="맑은 고딕"/>
        <family val="3"/>
        <charset val="129"/>
        <scheme val="minor"/>
      </rPr>
      <t>모델별</t>
    </r>
    <r>
      <rPr>
        <sz val="12"/>
        <color theme="1"/>
        <rFont val="맑은 고딕"/>
        <family val="2"/>
        <scheme val="minor"/>
      </rPr>
      <t xml:space="preserve">) </t>
    </r>
    <r>
      <rPr>
        <sz val="12"/>
        <color theme="1"/>
        <rFont val="맑은 고딕"/>
        <family val="3"/>
        <charset val="129"/>
        <scheme val="minor"/>
      </rPr>
      <t>시뮬레이션</t>
    </r>
    <r>
      <rPr>
        <sz val="12"/>
        <color theme="1"/>
        <rFont val="맑은 고딕"/>
        <family val="2"/>
        <scheme val="minor"/>
      </rPr>
      <t xml:space="preserve"> </t>
    </r>
    <r>
      <rPr>
        <sz val="12"/>
        <color theme="1"/>
        <rFont val="맑은 고딕"/>
        <family val="3"/>
        <charset val="129"/>
        <scheme val="minor"/>
      </rPr>
      <t>기간</t>
    </r>
    <r>
      <rPr>
        <sz val="12"/>
        <color theme="1"/>
        <rFont val="맑은 고딕"/>
        <family val="2"/>
        <scheme val="minor"/>
      </rPr>
      <t xml:space="preserve"> </t>
    </r>
    <r>
      <rPr>
        <sz val="12"/>
        <color theme="1"/>
        <rFont val="맑은 고딕"/>
        <family val="3"/>
        <charset val="129"/>
        <scheme val="minor"/>
      </rPr>
      <t>차분</t>
    </r>
    <phoneticPr fontId="7"/>
  </si>
  <si>
    <r>
      <t>4. rank_ext_generator</t>
    </r>
    <r>
      <rPr>
        <sz val="12"/>
        <color theme="1"/>
        <rFont val="맑은 고딕"/>
        <family val="3"/>
        <charset val="129"/>
        <scheme val="minor"/>
      </rPr>
      <t>실행</t>
    </r>
    <r>
      <rPr>
        <sz val="12"/>
        <color theme="1"/>
        <rFont val="맑은 고딕"/>
        <family val="2"/>
        <scheme val="minor"/>
      </rPr>
      <t>(</t>
    </r>
    <r>
      <rPr>
        <sz val="12"/>
        <color theme="1"/>
        <rFont val="맑은 고딕"/>
        <family val="3"/>
        <charset val="129"/>
        <scheme val="minor"/>
      </rPr>
      <t>모델별</t>
    </r>
    <r>
      <rPr>
        <sz val="12"/>
        <color theme="1"/>
        <rFont val="맑은 고딕"/>
        <family val="2"/>
        <scheme val="minor"/>
      </rPr>
      <t xml:space="preserve">) </t>
    </r>
    <r>
      <rPr>
        <sz val="12"/>
        <color theme="1"/>
        <rFont val="맑은 고딕"/>
        <family val="3"/>
        <charset val="129"/>
        <scheme val="minor"/>
      </rPr>
      <t>분석기간</t>
    </r>
    <r>
      <rPr>
        <sz val="12"/>
        <color theme="1"/>
        <rFont val="맑은 고딕"/>
        <family val="2"/>
        <scheme val="minor"/>
      </rPr>
      <t xml:space="preserve"> </t>
    </r>
    <r>
      <rPr>
        <sz val="12"/>
        <color theme="1"/>
        <rFont val="맑은 고딕"/>
        <family val="3"/>
        <charset val="129"/>
        <scheme val="minor"/>
      </rPr>
      <t>변경시</t>
    </r>
    <r>
      <rPr>
        <sz val="12"/>
        <color theme="1"/>
        <rFont val="맑은 고딕"/>
        <family val="2"/>
        <scheme val="minor"/>
      </rPr>
      <t xml:space="preserve">, </t>
    </r>
    <r>
      <rPr>
        <sz val="12"/>
        <color theme="1"/>
        <rFont val="맑은 고딕"/>
        <family val="3"/>
        <charset val="129"/>
        <scheme val="minor"/>
      </rPr>
      <t>모델추가시</t>
    </r>
    <r>
      <rPr>
        <sz val="12"/>
        <color theme="1"/>
        <rFont val="맑은 고딕"/>
        <family val="2"/>
        <scheme val="minor"/>
      </rPr>
      <t xml:space="preserve"> </t>
    </r>
    <r>
      <rPr>
        <sz val="12"/>
        <color theme="1"/>
        <rFont val="맑은 고딕"/>
        <family val="3"/>
        <charset val="129"/>
        <scheme val="minor"/>
      </rPr>
      <t>재실행</t>
    </r>
    <phoneticPr fontId="7"/>
  </si>
  <si>
    <t>모델추가시 전체기간실행</t>
    <phoneticPr fontId="7"/>
  </si>
  <si>
    <t>데이터추가시 추가기간 차분 실행</t>
    <phoneticPr fontId="7"/>
  </si>
  <si>
    <t>데이터추가시 실행불필요</t>
    <phoneticPr fontId="7"/>
  </si>
  <si>
    <t>모델추가시  해당모델 전체기간실행</t>
    <phoneticPr fontId="7"/>
  </si>
  <si>
    <r>
      <t>분석대상데이터</t>
    </r>
    <r>
      <rPr>
        <sz val="12"/>
        <color theme="1"/>
        <rFont val="맑은 고딕"/>
        <family val="2"/>
        <scheme val="minor"/>
      </rPr>
      <t xml:space="preserve"> </t>
    </r>
    <r>
      <rPr>
        <sz val="12"/>
        <color theme="1"/>
        <rFont val="맑은 고딕"/>
        <family val="3"/>
        <charset val="129"/>
        <scheme val="minor"/>
      </rPr>
      <t>기간</t>
    </r>
    <r>
      <rPr>
        <sz val="12"/>
        <color theme="1"/>
        <rFont val="맑은 고딕"/>
        <family val="2"/>
        <scheme val="minor"/>
      </rPr>
      <t xml:space="preserve"> </t>
    </r>
    <r>
      <rPr>
        <sz val="12"/>
        <color theme="1"/>
        <rFont val="맑은 고딕"/>
        <family val="3"/>
        <charset val="129"/>
        <scheme val="minor"/>
      </rPr>
      <t>변경시</t>
    </r>
    <r>
      <rPr>
        <sz val="12"/>
        <color theme="1"/>
        <rFont val="맑은 고딕"/>
        <family val="2"/>
        <scheme val="minor"/>
      </rPr>
      <t xml:space="preserve"> </t>
    </r>
    <r>
      <rPr>
        <sz val="12"/>
        <color theme="1"/>
        <rFont val="맑은 고딕"/>
        <family val="3"/>
        <charset val="129"/>
        <scheme val="minor"/>
      </rPr>
      <t>전체모델</t>
    </r>
    <r>
      <rPr>
        <sz val="12"/>
        <color theme="1"/>
        <rFont val="맑은 고딕"/>
        <family val="2"/>
        <scheme val="minor"/>
      </rPr>
      <t xml:space="preserve"> </t>
    </r>
    <r>
      <rPr>
        <sz val="12"/>
        <color theme="1"/>
        <rFont val="맑은 고딕"/>
        <family val="3"/>
        <charset val="129"/>
        <scheme val="minor"/>
      </rPr>
      <t>해당기간</t>
    </r>
    <r>
      <rPr>
        <sz val="12"/>
        <color theme="1"/>
        <rFont val="맑은 고딕"/>
        <family val="2"/>
        <scheme val="minor"/>
      </rPr>
      <t xml:space="preserve"> </t>
    </r>
    <r>
      <rPr>
        <sz val="12"/>
        <color theme="1"/>
        <rFont val="맑은 고딕"/>
        <family val="3"/>
        <charset val="129"/>
        <scheme val="minor"/>
      </rPr>
      <t>재실행</t>
    </r>
    <phoneticPr fontId="7"/>
  </si>
  <si>
    <t>모델추가시 해당모델 전체기간실행</t>
    <phoneticPr fontId="7"/>
  </si>
  <si>
    <r>
      <t>데이터추가시</t>
    </r>
    <r>
      <rPr>
        <sz val="12"/>
        <color theme="1"/>
        <rFont val="맑은 고딕"/>
        <family val="2"/>
        <scheme val="minor"/>
      </rPr>
      <t xml:space="preserve"> </t>
    </r>
    <r>
      <rPr>
        <sz val="12"/>
        <color theme="1"/>
        <rFont val="맑은 고딕"/>
        <family val="3"/>
        <charset val="129"/>
        <scheme val="minor"/>
      </rPr>
      <t>추가기간</t>
    </r>
    <r>
      <rPr>
        <sz val="12"/>
        <color theme="1"/>
        <rFont val="맑은 고딕"/>
        <family val="2"/>
        <scheme val="minor"/>
      </rPr>
      <t xml:space="preserve"> </t>
    </r>
    <r>
      <rPr>
        <sz val="12"/>
        <color theme="1"/>
        <rFont val="맑은 고딕"/>
        <family val="3"/>
        <charset val="129"/>
        <scheme val="minor"/>
      </rPr>
      <t>재실행</t>
    </r>
    <phoneticPr fontId="7"/>
  </si>
  <si>
    <r>
      <t>분석대상데이터</t>
    </r>
    <r>
      <rPr>
        <sz val="12"/>
        <color theme="1"/>
        <rFont val="맑은 고딕"/>
        <family val="2"/>
        <scheme val="minor"/>
      </rPr>
      <t xml:space="preserve"> </t>
    </r>
    <r>
      <rPr>
        <sz val="12"/>
        <color theme="1"/>
        <rFont val="맑은 고딕"/>
        <family val="3"/>
        <charset val="129"/>
        <scheme val="minor"/>
      </rPr>
      <t>기간</t>
    </r>
    <r>
      <rPr>
        <sz val="12"/>
        <color theme="1"/>
        <rFont val="맑은 고딕"/>
        <family val="2"/>
        <scheme val="minor"/>
      </rPr>
      <t xml:space="preserve"> </t>
    </r>
    <r>
      <rPr>
        <sz val="12"/>
        <color theme="1"/>
        <rFont val="맑은 고딕"/>
        <family val="3"/>
        <charset val="129"/>
        <scheme val="minor"/>
      </rPr>
      <t>변경시</t>
    </r>
    <r>
      <rPr>
        <sz val="12"/>
        <color theme="1"/>
        <rFont val="맑은 고딕"/>
        <family val="2"/>
        <scheme val="minor"/>
      </rPr>
      <t xml:space="preserve"> </t>
    </r>
    <r>
      <rPr>
        <sz val="12"/>
        <color theme="1"/>
        <rFont val="맑은 고딕"/>
        <family val="3"/>
        <charset val="129"/>
        <scheme val="minor"/>
      </rPr>
      <t>전체모델</t>
    </r>
    <r>
      <rPr>
        <sz val="12"/>
        <color theme="1"/>
        <rFont val="맑은 고딕"/>
        <family val="2"/>
        <scheme val="minor"/>
      </rPr>
      <t xml:space="preserve"> </t>
    </r>
    <r>
      <rPr>
        <sz val="12"/>
        <color theme="1"/>
        <rFont val="맑은 고딕"/>
        <family val="3"/>
        <charset val="129"/>
        <scheme val="minor"/>
      </rPr>
      <t>해당기간</t>
    </r>
    <r>
      <rPr>
        <sz val="12"/>
        <color theme="1"/>
        <rFont val="맑은 고딕"/>
        <family val="2"/>
        <scheme val="minor"/>
      </rPr>
      <t xml:space="preserve"> </t>
    </r>
    <r>
      <rPr>
        <sz val="12"/>
        <color theme="1"/>
        <rFont val="맑은 고딕"/>
        <family val="3"/>
        <charset val="129"/>
        <scheme val="minor"/>
      </rPr>
      <t>재실행</t>
    </r>
    <phoneticPr fontId="7"/>
  </si>
  <si>
    <t>20200724</t>
    <phoneticPr fontId="7"/>
  </si>
  <si>
    <r>
      <t>turn+acount+level1</t>
    </r>
    <r>
      <rPr>
        <sz val="12"/>
        <color theme="1"/>
        <rFont val="맑은 고딕"/>
        <family val="3"/>
        <charset val="129"/>
        <scheme val="minor"/>
      </rPr>
      <t>에</t>
    </r>
    <r>
      <rPr>
        <sz val="12"/>
        <color theme="1"/>
        <rFont val="맑은 고딕"/>
        <family val="2"/>
        <scheme val="minor"/>
      </rPr>
      <t xml:space="preserve"> </t>
    </r>
    <r>
      <rPr>
        <sz val="12"/>
        <color theme="1"/>
        <rFont val="맑은 고딕"/>
        <family val="3"/>
        <charset val="129"/>
        <scheme val="minor"/>
      </rPr>
      <t>대해</t>
    </r>
    <r>
      <rPr>
        <sz val="12"/>
        <color theme="1"/>
        <rFont val="맑은 고딕"/>
        <family val="2"/>
        <scheme val="minor"/>
      </rPr>
      <t xml:space="preserve"> 1</t>
    </r>
    <r>
      <rPr>
        <sz val="12"/>
        <color theme="1"/>
        <rFont val="맑은 고딕"/>
        <family val="3"/>
        <charset val="129"/>
        <scheme val="minor"/>
      </rPr>
      <t>개월</t>
    </r>
    <r>
      <rPr>
        <sz val="12"/>
        <color theme="1"/>
        <rFont val="맑은 고딕"/>
        <family val="2"/>
        <scheme val="minor"/>
      </rPr>
      <t>, 6</t>
    </r>
    <r>
      <rPr>
        <sz val="12"/>
        <color theme="1"/>
        <rFont val="맑은 고딕"/>
        <family val="3"/>
        <charset val="129"/>
        <scheme val="minor"/>
      </rPr>
      <t>개월</t>
    </r>
    <r>
      <rPr>
        <sz val="12"/>
        <color theme="1"/>
        <rFont val="맑은 고딕"/>
        <family val="2"/>
        <scheme val="minor"/>
      </rPr>
      <t xml:space="preserve"> </t>
    </r>
    <r>
      <rPr>
        <sz val="12"/>
        <color theme="1"/>
        <rFont val="맑은 고딕"/>
        <family val="3"/>
        <charset val="129"/>
        <scheme val="minor"/>
      </rPr>
      <t>성능비교</t>
    </r>
    <phoneticPr fontId="7"/>
  </si>
  <si>
    <r>
      <t>turn:level12</t>
    </r>
    <r>
      <rPr>
        <sz val="12"/>
        <color theme="1"/>
        <rFont val="맑은 고딕"/>
        <family val="3"/>
        <charset val="129"/>
        <scheme val="minor"/>
      </rPr>
      <t>에</t>
    </r>
    <r>
      <rPr>
        <sz val="12"/>
        <color theme="1"/>
        <rFont val="맑은 고딕"/>
        <family val="2"/>
        <scheme val="minor"/>
      </rPr>
      <t xml:space="preserve"> </t>
    </r>
    <r>
      <rPr>
        <sz val="12"/>
        <color theme="1"/>
        <rFont val="맑은 고딕"/>
        <family val="3"/>
        <charset val="129"/>
        <scheme val="minor"/>
      </rPr>
      <t>대해</t>
    </r>
    <r>
      <rPr>
        <sz val="12"/>
        <color theme="1"/>
        <rFont val="맑은 고딕"/>
        <family val="2"/>
        <scheme val="minor"/>
      </rPr>
      <t xml:space="preserve"> 1</t>
    </r>
    <r>
      <rPr>
        <sz val="12"/>
        <color theme="1"/>
        <rFont val="맑은 고딕"/>
        <family val="3"/>
        <charset val="129"/>
        <scheme val="minor"/>
      </rPr>
      <t>개월</t>
    </r>
    <r>
      <rPr>
        <sz val="12"/>
        <color theme="1"/>
        <rFont val="맑은 고딕"/>
        <family val="2"/>
        <scheme val="minor"/>
      </rPr>
      <t>,6</t>
    </r>
    <r>
      <rPr>
        <sz val="12"/>
        <color theme="1"/>
        <rFont val="맑은 고딕"/>
        <family val="3"/>
        <charset val="129"/>
        <scheme val="minor"/>
      </rPr>
      <t>개월</t>
    </r>
    <r>
      <rPr>
        <sz val="12"/>
        <color theme="1"/>
        <rFont val="맑은 고딕"/>
        <family val="2"/>
        <scheme val="minor"/>
      </rPr>
      <t xml:space="preserve"> </t>
    </r>
    <r>
      <rPr>
        <sz val="12"/>
        <color theme="1"/>
        <rFont val="맑은 고딕"/>
        <family val="3"/>
        <charset val="129"/>
        <scheme val="minor"/>
      </rPr>
      <t>성능비교</t>
    </r>
    <phoneticPr fontId="7"/>
  </si>
  <si>
    <t>불필요모델 불생성 로직 반영</t>
    <phoneticPr fontId="7"/>
  </si>
  <si>
    <t>패턴최소수</t>
    <phoneticPr fontId="7"/>
  </si>
  <si>
    <t>개월단위지정</t>
    <phoneticPr fontId="7"/>
  </si>
  <si>
    <r>
      <t>기존거</t>
    </r>
    <r>
      <rPr>
        <sz val="12"/>
        <color theme="1"/>
        <rFont val="맑은 고딕"/>
        <family val="2"/>
        <scheme val="minor"/>
      </rPr>
      <t xml:space="preserve"> </t>
    </r>
    <r>
      <rPr>
        <sz val="12"/>
        <color theme="1"/>
        <rFont val="맑은 고딕"/>
        <family val="3"/>
        <charset val="129"/>
        <scheme val="minor"/>
      </rPr>
      <t>불필요패턴모델</t>
    </r>
    <r>
      <rPr>
        <sz val="12"/>
        <color theme="1"/>
        <rFont val="맑은 고딕"/>
        <family val="2"/>
        <scheme val="minor"/>
      </rPr>
      <t xml:space="preserve"> </t>
    </r>
    <r>
      <rPr>
        <sz val="12"/>
        <color theme="1"/>
        <rFont val="맑은 고딕"/>
        <family val="3"/>
        <charset val="129"/>
        <scheme val="minor"/>
      </rPr>
      <t>삭제툴</t>
    </r>
    <r>
      <rPr>
        <sz val="12"/>
        <color theme="1"/>
        <rFont val="맑은 고딕"/>
        <family val="2"/>
        <scheme val="minor"/>
      </rPr>
      <t xml:space="preserve"> </t>
    </r>
    <r>
      <rPr>
        <sz val="12"/>
        <color theme="1"/>
        <rFont val="맑은 고딕"/>
        <family val="3"/>
        <charset val="129"/>
        <scheme val="minor"/>
      </rPr>
      <t>작성</t>
    </r>
    <phoneticPr fontId="7"/>
  </si>
  <si>
    <r>
      <t>expr02</t>
    </r>
    <r>
      <rPr>
        <sz val="12"/>
        <color theme="1"/>
        <rFont val="맑은 고딕"/>
        <family val="3"/>
        <charset val="129"/>
        <scheme val="minor"/>
      </rPr>
      <t>모델추가</t>
    </r>
    <phoneticPr fontId="7"/>
  </si>
  <si>
    <r>
      <t>expr02</t>
    </r>
    <r>
      <rPr>
        <sz val="12"/>
        <color theme="1"/>
        <rFont val="맑은 고딕"/>
        <family val="3"/>
        <charset val="129"/>
        <scheme val="minor"/>
      </rPr>
      <t>재생성</t>
    </r>
    <phoneticPr fontId="7"/>
  </si>
  <si>
    <r>
      <t>1</t>
    </r>
    <r>
      <rPr>
        <sz val="12"/>
        <color theme="1"/>
        <rFont val="맑은 고딕"/>
        <family val="3"/>
        <charset val="129"/>
        <scheme val="minor"/>
      </rPr>
      <t>개월단위가</t>
    </r>
    <r>
      <rPr>
        <sz val="12"/>
        <color theme="1"/>
        <rFont val="맑은 고딕"/>
        <family val="2"/>
        <scheme val="minor"/>
      </rPr>
      <t xml:space="preserve"> </t>
    </r>
    <r>
      <rPr>
        <sz val="12"/>
        <color theme="1"/>
        <rFont val="맑은 고딕"/>
        <family val="3"/>
        <charset val="129"/>
        <scheme val="minor"/>
      </rPr>
      <t>안정적인</t>
    </r>
    <r>
      <rPr>
        <sz val="12"/>
        <color theme="1"/>
        <rFont val="맑은 고딕"/>
        <family val="2"/>
        <scheme val="minor"/>
      </rPr>
      <t xml:space="preserve"> </t>
    </r>
    <r>
      <rPr>
        <sz val="12"/>
        <color theme="1"/>
        <rFont val="맑은 고딕"/>
        <family val="3"/>
        <charset val="129"/>
        <scheme val="minor"/>
      </rPr>
      <t>곡선이</t>
    </r>
    <r>
      <rPr>
        <sz val="12"/>
        <color theme="1"/>
        <rFont val="맑은 고딕"/>
        <family val="2"/>
        <scheme val="minor"/>
      </rPr>
      <t xml:space="preserve"> </t>
    </r>
    <r>
      <rPr>
        <sz val="12"/>
        <color theme="1"/>
        <rFont val="맑은 고딕"/>
        <family val="3"/>
        <charset val="129"/>
        <scheme val="minor"/>
      </rPr>
      <t>나온다</t>
    </r>
    <phoneticPr fontId="7"/>
  </si>
  <si>
    <t>balance에 대해 선형회귀로 예측한 값과 실측값을 비교하는 패턴추출로직을 실험하자</t>
    <phoneticPr fontId="7"/>
  </si>
  <si>
    <r>
      <t xml:space="preserve">0. </t>
    </r>
    <r>
      <rPr>
        <sz val="12"/>
        <color theme="1"/>
        <rFont val="맑은 고딕"/>
        <family val="3"/>
        <charset val="129"/>
        <scheme val="minor"/>
      </rPr>
      <t>모델추가시</t>
    </r>
    <r>
      <rPr>
        <sz val="12"/>
        <color theme="1"/>
        <rFont val="맑은 고딕"/>
        <family val="2"/>
        <scheme val="minor"/>
      </rPr>
      <t xml:space="preserve"> rank_pattern.csv, rank_model.csv</t>
    </r>
    <r>
      <rPr>
        <sz val="12"/>
        <color theme="1"/>
        <rFont val="맑은 고딕"/>
        <family val="3"/>
        <charset val="129"/>
        <scheme val="minor"/>
      </rPr>
      <t>도</t>
    </r>
    <r>
      <rPr>
        <sz val="12"/>
        <color theme="1"/>
        <rFont val="맑은 고딕"/>
        <family val="2"/>
        <scheme val="minor"/>
      </rPr>
      <t xml:space="preserve"> </t>
    </r>
    <r>
      <rPr>
        <sz val="12"/>
        <color theme="1"/>
        <rFont val="맑은 고딕"/>
        <family val="3"/>
        <charset val="129"/>
        <scheme val="minor"/>
      </rPr>
      <t>갱신하여야한다</t>
    </r>
    <r>
      <rPr>
        <sz val="12"/>
        <color theme="1"/>
        <rFont val="맑은 고딕"/>
        <family val="2"/>
        <scheme val="minor"/>
      </rPr>
      <t>.</t>
    </r>
    <phoneticPr fontId="7"/>
  </si>
  <si>
    <t>직전옺즈 다운로드 프로그램 장애대응</t>
    <phoneticPr fontId="7"/>
  </si>
  <si>
    <t>20200830</t>
    <phoneticPr fontId="7"/>
  </si>
  <si>
    <t>몇가지 알고리즘으로 예측결과 1년치를 비교해보자</t>
    <phoneticPr fontId="7"/>
  </si>
  <si>
    <t>기존예측결과에 대해 중복예측치를 제외한 통계를 내보자</t>
    <phoneticPr fontId="7"/>
  </si>
  <si>
    <t>1,2,3착과 수익을 통합하여 예측하는 모델을 실험해보자</t>
    <phoneticPr fontId="7"/>
  </si>
  <si>
    <r>
      <t>boatstat2</t>
    </r>
    <r>
      <rPr>
        <sz val="12"/>
        <color theme="1"/>
        <rFont val="맑은 고딕"/>
        <family val="3"/>
        <charset val="129"/>
        <scheme val="minor"/>
      </rPr>
      <t>에서</t>
    </r>
    <r>
      <rPr>
        <sz val="12"/>
        <color theme="1"/>
        <rFont val="맑은 고딕"/>
        <family val="2"/>
        <scheme val="minor"/>
      </rPr>
      <t xml:space="preserve"> </t>
    </r>
    <r>
      <rPr>
        <sz val="12"/>
        <color theme="1"/>
        <rFont val="맑은 고딕"/>
        <family val="3"/>
        <charset val="129"/>
        <scheme val="minor"/>
      </rPr>
      <t>실행</t>
    </r>
    <phoneticPr fontId="7"/>
  </si>
  <si>
    <t>20200923</t>
    <phoneticPr fontId="7"/>
  </si>
  <si>
    <t>20201101</t>
    <phoneticPr fontId="7"/>
  </si>
  <si>
    <t xml:space="preserve">수익금예측 선형회귀 </t>
    <phoneticPr fontId="7"/>
  </si>
  <si>
    <t>정확성비교</t>
    <phoneticPr fontId="7"/>
  </si>
  <si>
    <t>모델생성기간 비교</t>
    <phoneticPr fontId="7"/>
  </si>
  <si>
    <t>BaysNet</t>
    <phoneticPr fontId="7"/>
  </si>
  <si>
    <t>J43</t>
    <phoneticPr fontId="7"/>
  </si>
  <si>
    <t>RandomForest</t>
    <phoneticPr fontId="7"/>
  </si>
  <si>
    <t>level</t>
    <phoneticPr fontId="7"/>
  </si>
  <si>
    <t>어트리뷰트</t>
    <phoneticPr fontId="7"/>
  </si>
  <si>
    <t>目的変数</t>
    <rPh sb="0" eb="2">
      <t>モクテキ</t>
    </rPh>
    <rPh sb="2" eb="4">
      <t>ヘンスウ</t>
    </rPh>
    <phoneticPr fontId="7"/>
  </si>
  <si>
    <t>説明変数</t>
    <rPh sb="0" eb="4">
      <t>セツメイヘンスウ</t>
    </rPh>
    <phoneticPr fontId="7"/>
  </si>
  <si>
    <t>手法</t>
    <rPh sb="0" eb="2">
      <t>シュホウ</t>
    </rPh>
    <phoneticPr fontId="7"/>
  </si>
  <si>
    <t>量的変数</t>
    <rPh sb="0" eb="2">
      <t>リョウテキ</t>
    </rPh>
    <rPh sb="2" eb="4">
      <t>ヘンスウ</t>
    </rPh>
    <phoneticPr fontId="7"/>
  </si>
  <si>
    <t>重回帰分析</t>
    <rPh sb="0" eb="5">
      <t>ジュウカイキブンセキ</t>
    </rPh>
    <phoneticPr fontId="7"/>
  </si>
  <si>
    <t>カテゴリ変数</t>
    <rPh sb="4" eb="6">
      <t>ヘンスウ</t>
    </rPh>
    <phoneticPr fontId="7"/>
  </si>
  <si>
    <t>ロジスティック回帰</t>
    <rPh sb="7" eb="9">
      <t>カイキ</t>
    </rPh>
    <phoneticPr fontId="7"/>
  </si>
  <si>
    <t>分散分析、多重比較分析</t>
    <rPh sb="0" eb="2">
      <t>ブンサン</t>
    </rPh>
    <rPh sb="2" eb="4">
      <t>ブンセキ</t>
    </rPh>
    <rPh sb="5" eb="7">
      <t>タジュウ</t>
    </rPh>
    <rPh sb="7" eb="9">
      <t>ヒカク</t>
    </rPh>
    <rPh sb="9" eb="11">
      <t>ブンセキ</t>
    </rPh>
    <phoneticPr fontId="7"/>
  </si>
  <si>
    <t>クロス集計表</t>
    <rPh sb="3" eb="6">
      <t>シュウケイヒョウ</t>
    </rPh>
    <phoneticPr fontId="7"/>
  </si>
  <si>
    <t>ip</t>
  </si>
  <si>
    <t>データ範囲</t>
    <rPh sb="3" eb="5">
      <t>ハンイ</t>
    </rPh>
    <phoneticPr fontId="7"/>
  </si>
  <si>
    <t>学習</t>
    <rPh sb="0" eb="2">
      <t>ガクシュウ</t>
    </rPh>
    <phoneticPr fontId="7"/>
  </si>
  <si>
    <t>テスト</t>
    <phoneticPr fontId="7"/>
  </si>
  <si>
    <t>実践</t>
    <rPh sb="0" eb="2">
      <t>ジッセン</t>
    </rPh>
    <phoneticPr fontId="7"/>
  </si>
  <si>
    <t>grade</t>
  </si>
  <si>
    <t>G1</t>
  </si>
  <si>
    <t>G2</t>
  </si>
  <si>
    <t>G3</t>
  </si>
  <si>
    <t>SG</t>
  </si>
  <si>
    <t>総レース数</t>
    <rPh sb="0" eb="1">
      <t>ソウ</t>
    </rPh>
    <rPh sb="4" eb="5">
      <t>スウ</t>
    </rPh>
    <phoneticPr fontId="7"/>
  </si>
  <si>
    <t>グレード分布</t>
    <rPh sb="4" eb="6">
      <t>ブンプ</t>
    </rPh>
    <phoneticPr fontId="7"/>
  </si>
  <si>
    <t>データ範囲</t>
    <rPh sb="3" eb="5">
      <t>ハンイ</t>
    </rPh>
    <phoneticPr fontId="7"/>
  </si>
  <si>
    <t>20090101～20210701</t>
    <phoneticPr fontId="7"/>
  </si>
  <si>
    <t>カラム</t>
    <phoneticPr fontId="7"/>
  </si>
  <si>
    <t>制約</t>
    <rPh sb="0" eb="2">
      <t>セイヤク</t>
    </rPh>
    <phoneticPr fontId="7"/>
  </si>
  <si>
    <t>2017/3/9から存在</t>
    <rPh sb="10" eb="12">
      <t>ソンザイ</t>
    </rPh>
    <phoneticPr fontId="7"/>
  </si>
  <si>
    <t>テーブル</t>
    <phoneticPr fontId="7"/>
  </si>
  <si>
    <t>com_prediction</t>
  </si>
  <si>
    <t>rec_race</t>
    <phoneticPr fontId="7"/>
  </si>
  <si>
    <t>com_confidence</t>
  </si>
  <si>
    <t>2012/3/31から存在</t>
    <rPh sb="11" eb="13">
      <t>ソンザイ</t>
    </rPh>
    <phoneticPr fontId="7"/>
  </si>
  <si>
    <t>motor3winingrate</t>
    <phoneticPr fontId="7"/>
  </si>
  <si>
    <t>2017/3/8から存在</t>
    <rPh sb="10" eb="12">
      <t>ソンザイ</t>
    </rPh>
    <phoneticPr fontId="7"/>
  </si>
  <si>
    <t>local3winingrate</t>
    <phoneticPr fontId="7"/>
  </si>
  <si>
    <t>model_no</t>
  </si>
  <si>
    <t>model_start_ymd</t>
  </si>
  <si>
    <t>model_end_ymd</t>
  </si>
  <si>
    <t>model_data_days</t>
  </si>
  <si>
    <t>model_interval_days</t>
  </si>
  <si>
    <t>data_use_range</t>
  </si>
  <si>
    <t>outlier_method</t>
  </si>
  <si>
    <t>outlier_field</t>
  </si>
  <si>
    <t>features_rank1</t>
  </si>
  <si>
    <t>algorithm_rank1</t>
  </si>
  <si>
    <t>class_rank1</t>
  </si>
  <si>
    <t>features_rank2</t>
  </si>
  <si>
    <t>algorithm_rank2</t>
  </si>
  <si>
    <t>class_rank2</t>
  </si>
  <si>
    <t>features_rank3</t>
  </si>
  <si>
    <t>algorithm_rank3</t>
  </si>
  <si>
    <t>class_rank3</t>
  </si>
  <si>
    <t>grade_condition</t>
  </si>
  <si>
    <t>yes</t>
  </si>
  <si>
    <t>quartile</t>
  </si>
  <si>
    <t>en1,en2,en3,en4,en5,en6</t>
  </si>
  <si>
    <t>bayesnet</t>
  </si>
  <si>
    <t>r1_1to6</t>
  </si>
  <si>
    <t>r2_2to6</t>
  </si>
  <si>
    <t>r3_3to6</t>
  </si>
  <si>
    <t>'ip'</t>
  </si>
  <si>
    <t>項目</t>
    <rPh sb="0" eb="2">
      <t>コウモク</t>
    </rPh>
    <phoneticPr fontId="7"/>
  </si>
  <si>
    <t>例</t>
    <rPh sb="0" eb="1">
      <t>レイ</t>
    </rPh>
    <phoneticPr fontId="7"/>
  </si>
  <si>
    <t>result_no</t>
  </si>
  <si>
    <t>used_model_no</t>
  </si>
  <si>
    <t>result_start_ymd</t>
  </si>
  <si>
    <t>result_end_ymd</t>
  </si>
  <si>
    <t>result_creator</t>
  </si>
  <si>
    <t>result_sql_id</t>
  </si>
  <si>
    <t>RCDefault</t>
  </si>
  <si>
    <t>result_1</t>
  </si>
  <si>
    <t>result_config.tsv</t>
    <phoneticPr fontId="7"/>
  </si>
  <si>
    <t>id</t>
  </si>
  <si>
    <t>name</t>
  </si>
  <si>
    <t>arff type</t>
  </si>
  <si>
    <t>sql_model_features</t>
  </si>
  <si>
    <t>sql_instance_features</t>
  </si>
  <si>
    <t>nw1</t>
  </si>
  <si>
    <t>nationwiningrate1</t>
  </si>
  <si>
    <t>numeric</t>
  </si>
  <si>
    <t>nationwiningrate1::text</t>
  </si>
  <si>
    <t>cast(nationwiningrate1 as double precision)</t>
  </si>
  <si>
    <t>features.tsv</t>
    <phoneticPr fontId="7"/>
  </si>
  <si>
    <t>sql_class_features</t>
  </si>
  <si>
    <t>sql_class_condition</t>
  </si>
  <si>
    <t>values</t>
  </si>
  <si>
    <t>substring(sanrentanno from 1 for 1) classes</t>
  </si>
  <si>
    <t>true</t>
  </si>
  <si>
    <t>1,2,3,4,5,6</t>
  </si>
  <si>
    <t>cmd</t>
  </si>
  <si>
    <t>pattern</t>
  </si>
  <si>
    <t>bettype</t>
  </si>
  <si>
    <t>kumiban</t>
  </si>
  <si>
    <t>betcnt</t>
  </si>
  <si>
    <t>betamt</t>
  </si>
  <si>
    <t>hitcnt</t>
  </si>
  <si>
    <t>hitamt</t>
  </si>
  <si>
    <t>hitrate</t>
  </si>
  <si>
    <t>balance</t>
  </si>
  <si>
    <t>hitrate_slope</t>
  </si>
  <si>
    <t>hitrate_inter</t>
  </si>
  <si>
    <t>incomerate_slope</t>
  </si>
  <si>
    <t>incomerate_inter</t>
  </si>
  <si>
    <t>balance_slope</t>
  </si>
  <si>
    <t>balance_inter</t>
  </si>
  <si>
    <t>hitodds_min</t>
  </si>
  <si>
    <t>hitodds_max</t>
  </si>
  <si>
    <t>hitodds_mean</t>
  </si>
  <si>
    <t>hitodds_stddev</t>
  </si>
  <si>
    <t>hitodds_skewness</t>
  </si>
  <si>
    <t>hitodds_kurtosis</t>
  </si>
  <si>
    <t>odds_min</t>
  </si>
  <si>
    <t>odds_max</t>
  </si>
  <si>
    <t>odds_mean</t>
  </si>
  <si>
    <t>odds_stddev</t>
  </si>
  <si>
    <t>odds_skewness</t>
  </si>
  <si>
    <t>odds_kurtosis</t>
  </si>
  <si>
    <t>result 0001</t>
    <phoneticPr fontId="7"/>
  </si>
  <si>
    <t>model 0001</t>
    <phoneticPr fontId="7"/>
  </si>
  <si>
    <t>2021/8/22</t>
    <phoneticPr fontId="7"/>
  </si>
  <si>
    <t>model 0001</t>
    <phoneticPr fontId="7"/>
  </si>
  <si>
    <t>yes,no</t>
    <phoneticPr fontId="7"/>
  </si>
  <si>
    <t>outlier_method=octile</t>
    <phoneticPr fontId="7"/>
  </si>
  <si>
    <t>model_0002</t>
    <phoneticPr fontId="7"/>
  </si>
  <si>
    <t>outlier_method=no</t>
    <phoneticPr fontId="7"/>
  </si>
  <si>
    <t>outlier_method=percentile</t>
    <phoneticPr fontId="7"/>
  </si>
  <si>
    <t>outlier_method=quartile</t>
    <phoneticPr fontId="7"/>
  </si>
  <si>
    <t>result 0002</t>
    <phoneticPr fontId="7"/>
  </si>
  <si>
    <t>全組番組み合わせ</t>
    <rPh sb="0" eb="1">
      <t>ゼン</t>
    </rPh>
    <rPh sb="1" eb="3">
      <t>クミバン</t>
    </rPh>
    <rPh sb="3" eb="4">
      <t>ク</t>
    </rPh>
    <rPh sb="5" eb="6">
      <t>ア</t>
    </rPh>
    <phoneticPr fontId="7"/>
  </si>
  <si>
    <t>123のみ</t>
    <phoneticPr fontId="7"/>
  </si>
  <si>
    <t>result 0003</t>
    <phoneticPr fontId="7"/>
  </si>
  <si>
    <t>model 0002</t>
    <phoneticPr fontId="7"/>
  </si>
  <si>
    <t>result 0004</t>
    <phoneticPr fontId="7"/>
  </si>
  <si>
    <t>model 0003</t>
    <phoneticPr fontId="7"/>
  </si>
  <si>
    <t>result 0005</t>
    <phoneticPr fontId="7"/>
  </si>
  <si>
    <t>model 0004</t>
    <phoneticPr fontId="7"/>
  </si>
  <si>
    <t>model_0003</t>
    <phoneticPr fontId="7"/>
  </si>
  <si>
    <t>model_0004</t>
    <phoneticPr fontId="7"/>
  </si>
  <si>
    <t>result 3が的中率、収益率で勝ち</t>
    <rPh sb="9" eb="12">
      <t>テキチュウリツ</t>
    </rPh>
    <rPh sb="13" eb="16">
      <t>シュウエキリツ</t>
    </rPh>
    <rPh sb="17" eb="18">
      <t>カ</t>
    </rPh>
    <phoneticPr fontId="7"/>
  </si>
  <si>
    <t>model_0005</t>
    <phoneticPr fontId="7"/>
  </si>
  <si>
    <t>outlier_method=no,  data_use_range=no</t>
    <phoneticPr fontId="7"/>
  </si>
  <si>
    <t>model 0005</t>
    <phoneticPr fontId="7"/>
  </si>
  <si>
    <t>result 0006</t>
    <phoneticPr fontId="7"/>
  </si>
  <si>
    <t>arff_sql_id</t>
  </si>
  <si>
    <t>classification_sql_id</t>
  </si>
  <si>
    <t>arff_1</t>
  </si>
  <si>
    <t>classification_1</t>
  </si>
  <si>
    <t>no</t>
  </si>
  <si>
    <t>percentile</t>
  </si>
  <si>
    <t>octile</t>
  </si>
  <si>
    <t>result_2</t>
  </si>
  <si>
    <t>r2_1to6</t>
  </si>
  <si>
    <t>r3_1to6</t>
  </si>
  <si>
    <t>model_0006</t>
    <phoneticPr fontId="7"/>
  </si>
  <si>
    <t>outlier_method=no,  data_use_range=yes</t>
    <phoneticPr fontId="7"/>
  </si>
  <si>
    <t>model_interval=365</t>
    <phoneticPr fontId="7"/>
  </si>
  <si>
    <r>
      <t>rank1, 2, 3</t>
    </r>
    <r>
      <rPr>
        <sz val="12"/>
        <color theme="1"/>
        <rFont val="맑은 고딕"/>
        <family val="3"/>
        <charset val="129"/>
        <scheme val="minor"/>
      </rPr>
      <t>을</t>
    </r>
    <r>
      <rPr>
        <sz val="12"/>
        <color theme="1"/>
        <rFont val="맑은 고딕"/>
        <family val="2"/>
        <scheme val="minor"/>
      </rPr>
      <t xml:space="preserve"> </t>
    </r>
    <r>
      <rPr>
        <sz val="12"/>
        <color theme="1"/>
        <rFont val="맑은 고딕"/>
        <family val="3"/>
        <charset val="129"/>
        <scheme val="minor"/>
      </rPr>
      <t>각각</t>
    </r>
    <r>
      <rPr>
        <sz val="12"/>
        <color theme="1"/>
        <rFont val="맑은 고딕"/>
        <family val="2"/>
        <scheme val="minor"/>
      </rPr>
      <t xml:space="preserve"> </t>
    </r>
    <r>
      <rPr>
        <sz val="12"/>
        <color theme="1"/>
        <rFont val="맑은 고딕"/>
        <family val="3"/>
        <charset val="129"/>
        <scheme val="minor"/>
      </rPr>
      <t>독립적으로</t>
    </r>
    <r>
      <rPr>
        <sz val="12"/>
        <color theme="1"/>
        <rFont val="맑은 고딕"/>
        <family val="2"/>
        <scheme val="minor"/>
      </rPr>
      <t xml:space="preserve"> </t>
    </r>
    <r>
      <rPr>
        <sz val="12"/>
        <color theme="1"/>
        <rFont val="맑은 고딕"/>
        <family val="3"/>
        <charset val="129"/>
        <scheme val="minor"/>
      </rPr>
      <t>예측</t>
    </r>
    <r>
      <rPr>
        <sz val="12"/>
        <color theme="1"/>
        <rFont val="맑은 고딕"/>
        <family val="2"/>
        <scheme val="minor"/>
      </rPr>
      <t>, 365</t>
    </r>
    <r>
      <rPr>
        <sz val="12"/>
        <color theme="1"/>
        <rFont val="맑은 고딕"/>
        <family val="3"/>
        <charset val="129"/>
        <scheme val="minor"/>
      </rPr>
      <t>일</t>
    </r>
    <r>
      <rPr>
        <sz val="12"/>
        <color theme="1"/>
        <rFont val="맑은 고딕"/>
        <family val="2"/>
        <scheme val="minor"/>
      </rPr>
      <t xml:space="preserve"> </t>
    </r>
    <r>
      <rPr>
        <sz val="12"/>
        <color theme="1"/>
        <rFont val="맑은 고딕"/>
        <family val="3"/>
        <charset val="129"/>
        <scheme val="minor"/>
      </rPr>
      <t>단위생성</t>
    </r>
    <phoneticPr fontId="7"/>
  </si>
  <si>
    <t>model_0007</t>
    <phoneticPr fontId="7"/>
  </si>
  <si>
    <r>
      <t>rank1, 2, 3</t>
    </r>
    <r>
      <rPr>
        <sz val="12"/>
        <color theme="1"/>
        <rFont val="맑은 고딕"/>
        <family val="3"/>
        <charset val="129"/>
        <scheme val="minor"/>
      </rPr>
      <t>을</t>
    </r>
    <r>
      <rPr>
        <sz val="12"/>
        <color theme="1"/>
        <rFont val="맑은 고딕"/>
        <family val="2"/>
        <scheme val="minor"/>
      </rPr>
      <t xml:space="preserve"> </t>
    </r>
    <r>
      <rPr>
        <sz val="12"/>
        <color theme="1"/>
        <rFont val="맑은 고딕"/>
        <family val="3"/>
        <charset val="129"/>
        <scheme val="minor"/>
      </rPr>
      <t>각각</t>
    </r>
    <r>
      <rPr>
        <sz val="12"/>
        <color theme="1"/>
        <rFont val="맑은 고딕"/>
        <family val="2"/>
        <scheme val="minor"/>
      </rPr>
      <t xml:space="preserve"> </t>
    </r>
    <r>
      <rPr>
        <sz val="12"/>
        <color theme="1"/>
        <rFont val="맑은 고딕"/>
        <family val="3"/>
        <charset val="129"/>
        <scheme val="minor"/>
      </rPr>
      <t>독립적으로</t>
    </r>
    <r>
      <rPr>
        <sz val="12"/>
        <color theme="1"/>
        <rFont val="맑은 고딕"/>
        <family val="2"/>
        <scheme val="minor"/>
      </rPr>
      <t xml:space="preserve"> </t>
    </r>
    <r>
      <rPr>
        <sz val="12"/>
        <color theme="1"/>
        <rFont val="맑은 고딕"/>
        <family val="3"/>
        <charset val="129"/>
        <scheme val="minor"/>
      </rPr>
      <t>예측</t>
    </r>
    <r>
      <rPr>
        <sz val="12"/>
        <color theme="1"/>
        <rFont val="맑은 고딕"/>
        <family val="2"/>
        <scheme val="minor"/>
      </rPr>
      <t>, 30</t>
    </r>
    <r>
      <rPr>
        <sz val="12"/>
        <color theme="1"/>
        <rFont val="맑은 고딕"/>
        <family val="3"/>
        <charset val="129"/>
        <scheme val="minor"/>
      </rPr>
      <t>일</t>
    </r>
    <r>
      <rPr>
        <sz val="12"/>
        <color theme="1"/>
        <rFont val="맑은 고딕"/>
        <family val="2"/>
        <scheme val="minor"/>
      </rPr>
      <t xml:space="preserve"> </t>
    </r>
    <r>
      <rPr>
        <sz val="12"/>
        <color theme="1"/>
        <rFont val="맑은 고딕"/>
        <family val="3"/>
        <charset val="129"/>
        <scheme val="minor"/>
      </rPr>
      <t>단위생성</t>
    </r>
    <phoneticPr fontId="7"/>
  </si>
  <si>
    <t>model_interval=30</t>
    <phoneticPr fontId="7"/>
  </si>
  <si>
    <t>model_0008</t>
    <phoneticPr fontId="7"/>
  </si>
  <si>
    <t>각각에 대해 유력패턴별 결과도 비교해본다</t>
    <phoneticPr fontId="7"/>
  </si>
  <si>
    <t>result_0007</t>
    <phoneticPr fontId="7"/>
  </si>
  <si>
    <t>model_0006</t>
    <phoneticPr fontId="7"/>
  </si>
  <si>
    <t>result_0008</t>
    <phoneticPr fontId="7"/>
  </si>
  <si>
    <t>result_0006</t>
    <phoneticPr fontId="7"/>
  </si>
  <si>
    <t>model_0005</t>
    <phoneticPr fontId="7"/>
  </si>
  <si>
    <r>
      <t>model2</t>
    </r>
    <r>
      <rPr>
        <sz val="12"/>
        <color theme="1"/>
        <rFont val="맑은 고딕"/>
        <family val="3"/>
        <charset val="129"/>
        <scheme val="minor"/>
      </rPr>
      <t>가</t>
    </r>
    <r>
      <rPr>
        <sz val="12"/>
        <color theme="1"/>
        <rFont val="맑은 고딕"/>
        <family val="2"/>
        <scheme val="minor"/>
      </rPr>
      <t xml:space="preserve"> model5</t>
    </r>
    <r>
      <rPr>
        <sz val="12"/>
        <color theme="1"/>
        <rFont val="맑은 고딕"/>
        <family val="3"/>
        <charset val="129"/>
        <scheme val="minor"/>
      </rPr>
      <t>보다</t>
    </r>
    <r>
      <rPr>
        <sz val="12"/>
        <color theme="1"/>
        <rFont val="맑은 고딕"/>
        <family val="2"/>
        <scheme val="minor"/>
      </rPr>
      <t xml:space="preserve"> </t>
    </r>
    <r>
      <rPr>
        <sz val="12"/>
        <color theme="1"/>
        <rFont val="맑은 고딕"/>
        <family val="3"/>
        <charset val="129"/>
        <scheme val="minor"/>
      </rPr>
      <t>조금</t>
    </r>
    <r>
      <rPr>
        <sz val="12"/>
        <color theme="1"/>
        <rFont val="맑은 고딕"/>
        <family val="2"/>
        <scheme val="minor"/>
      </rPr>
      <t xml:space="preserve"> </t>
    </r>
    <r>
      <rPr>
        <sz val="12"/>
        <color theme="1"/>
        <rFont val="맑은 고딕"/>
        <family val="3"/>
        <charset val="129"/>
        <scheme val="minor"/>
      </rPr>
      <t>나아보인다</t>
    </r>
    <r>
      <rPr>
        <sz val="12"/>
        <color theme="1"/>
        <rFont val="맑은 고딕"/>
        <family val="2"/>
        <scheme val="minor"/>
      </rPr>
      <t xml:space="preserve">.  </t>
    </r>
    <r>
      <rPr>
        <sz val="12"/>
        <color theme="1"/>
        <rFont val="맑은 고딕"/>
        <family val="3"/>
        <charset val="129"/>
        <scheme val="minor"/>
      </rPr>
      <t>모델데이터</t>
    </r>
    <r>
      <rPr>
        <sz val="12"/>
        <color theme="1"/>
        <rFont val="맑은 고딕"/>
        <family val="2"/>
        <scheme val="minor"/>
      </rPr>
      <t xml:space="preserve"> </t>
    </r>
    <r>
      <rPr>
        <sz val="12"/>
        <color theme="1"/>
        <rFont val="맑은 고딕"/>
        <family val="3"/>
        <charset val="129"/>
        <scheme val="minor"/>
      </rPr>
      <t>기간범위제한은</t>
    </r>
    <r>
      <rPr>
        <sz val="12"/>
        <color theme="1"/>
        <rFont val="맑은 고딕"/>
        <family val="2"/>
        <scheme val="minor"/>
      </rPr>
      <t xml:space="preserve"> </t>
    </r>
    <r>
      <rPr>
        <sz val="12"/>
        <color theme="1"/>
        <rFont val="맑은 고딕"/>
        <family val="3"/>
        <charset val="129"/>
        <scheme val="minor"/>
      </rPr>
      <t>사용유지하자</t>
    </r>
    <phoneticPr fontId="7"/>
  </si>
  <si>
    <r>
      <t>버린다</t>
    </r>
    <r>
      <rPr>
        <sz val="12"/>
        <color theme="1"/>
        <rFont val="맑은 고딕"/>
        <family val="2"/>
        <scheme val="minor"/>
      </rPr>
      <t>, 123</t>
    </r>
    <r>
      <rPr>
        <sz val="12"/>
        <color theme="1"/>
        <rFont val="맑은 고딕"/>
        <family val="3"/>
        <charset val="129"/>
        <scheme val="minor"/>
      </rPr>
      <t>만</t>
    </r>
    <r>
      <rPr>
        <sz val="12"/>
        <color theme="1"/>
        <rFont val="맑은 고딕"/>
        <family val="2"/>
        <scheme val="minor"/>
      </rPr>
      <t xml:space="preserve"> </t>
    </r>
    <r>
      <rPr>
        <sz val="12"/>
        <color theme="1"/>
        <rFont val="맑은 고딕"/>
        <family val="3"/>
        <charset val="129"/>
        <scheme val="minor"/>
      </rPr>
      <t>결과출력</t>
    </r>
    <r>
      <rPr>
        <sz val="12"/>
        <color theme="1"/>
        <rFont val="맑은 고딕"/>
        <family val="2"/>
        <scheme val="minor"/>
      </rPr>
      <t xml:space="preserve"> </t>
    </r>
    <phoneticPr fontId="7"/>
  </si>
  <si>
    <r>
      <rPr>
        <sz val="12"/>
        <color theme="1"/>
        <rFont val="맑은 고딕"/>
        <family val="3"/>
        <charset val="129"/>
        <scheme val="minor"/>
      </rPr>
      <t>버린다</t>
    </r>
    <r>
      <rPr>
        <sz val="12"/>
        <color theme="1"/>
        <rFont val="맑은 고딕"/>
        <family val="2"/>
        <scheme val="minor"/>
      </rPr>
      <t xml:space="preserve"> 365</t>
    </r>
    <r>
      <rPr>
        <sz val="12"/>
        <color theme="1"/>
        <rFont val="맑은 고딕"/>
        <family val="3"/>
        <charset val="129"/>
        <scheme val="minor"/>
      </rPr>
      <t>일단위</t>
    </r>
    <phoneticPr fontId="7"/>
  </si>
  <si>
    <r>
      <t>30</t>
    </r>
    <r>
      <rPr>
        <sz val="12"/>
        <color theme="1"/>
        <rFont val="맑은 고딕"/>
        <family val="3"/>
        <charset val="129"/>
        <scheme val="minor"/>
      </rPr>
      <t>일단위</t>
    </r>
    <r>
      <rPr>
        <sz val="12"/>
        <color theme="1"/>
        <rFont val="맑은 고딕"/>
        <family val="2"/>
        <scheme val="minor"/>
      </rPr>
      <t xml:space="preserve"> rank1,2,3 </t>
    </r>
    <r>
      <rPr>
        <sz val="12"/>
        <color theme="1"/>
        <rFont val="맑은 고딕"/>
        <family val="3"/>
        <charset val="129"/>
        <scheme val="minor"/>
      </rPr>
      <t>독립적</t>
    </r>
    <phoneticPr fontId="7"/>
  </si>
  <si>
    <t>result_0009</t>
    <phoneticPr fontId="7"/>
  </si>
  <si>
    <r>
      <t>rank1, 2, 3</t>
    </r>
    <r>
      <rPr>
        <sz val="12"/>
        <color theme="1"/>
        <rFont val="맑은 고딕"/>
        <family val="3"/>
        <charset val="129"/>
        <scheme val="minor"/>
      </rPr>
      <t>을</t>
    </r>
    <r>
      <rPr>
        <sz val="12"/>
        <color theme="1"/>
        <rFont val="맑은 고딕"/>
        <family val="2"/>
        <scheme val="minor"/>
      </rPr>
      <t xml:space="preserve"> </t>
    </r>
    <r>
      <rPr>
        <sz val="12"/>
        <color theme="1"/>
        <rFont val="맑은 고딕"/>
        <family val="3"/>
        <charset val="129"/>
        <scheme val="minor"/>
      </rPr>
      <t>종속적</t>
    </r>
    <r>
      <rPr>
        <sz val="12"/>
        <color theme="1"/>
        <rFont val="맑은 고딕"/>
        <family val="2"/>
        <scheme val="minor"/>
      </rPr>
      <t xml:space="preserve"> </t>
    </r>
    <r>
      <rPr>
        <sz val="12"/>
        <color theme="1"/>
        <rFont val="맑은 고딕"/>
        <family val="3"/>
        <charset val="129"/>
        <scheme val="minor"/>
      </rPr>
      <t>예측</t>
    </r>
    <r>
      <rPr>
        <sz val="12"/>
        <color theme="1"/>
        <rFont val="맑은 고딕"/>
        <family val="2"/>
        <scheme val="minor"/>
      </rPr>
      <t xml:space="preserve">, 12* </t>
    </r>
    <r>
      <rPr>
        <sz val="12"/>
        <color theme="1"/>
        <rFont val="맑은 고딕"/>
        <family val="3"/>
        <charset val="129"/>
        <scheme val="minor"/>
      </rPr>
      <t>를</t>
    </r>
    <r>
      <rPr>
        <sz val="12"/>
        <color theme="1"/>
        <rFont val="맑은 고딕"/>
        <family val="2"/>
        <scheme val="minor"/>
      </rPr>
      <t xml:space="preserve"> </t>
    </r>
    <r>
      <rPr>
        <sz val="12"/>
        <color theme="1"/>
        <rFont val="맑은 고딕"/>
        <family val="3"/>
        <charset val="129"/>
        <scheme val="minor"/>
      </rPr>
      <t>먼저</t>
    </r>
    <r>
      <rPr>
        <sz val="12"/>
        <color theme="1"/>
        <rFont val="맑은 고딕"/>
        <family val="2"/>
        <scheme val="minor"/>
      </rPr>
      <t xml:space="preserve"> </t>
    </r>
    <r>
      <rPr>
        <sz val="12"/>
        <color theme="1"/>
        <rFont val="맑은 고딕"/>
        <family val="3"/>
        <charset val="129"/>
        <scheme val="minor"/>
      </rPr>
      <t>공략하자</t>
    </r>
    <phoneticPr fontId="7"/>
  </si>
  <si>
    <r>
      <t>12*</t>
    </r>
    <r>
      <rPr>
        <sz val="12"/>
        <color theme="1"/>
        <rFont val="맑은 고딕"/>
        <family val="3"/>
        <charset val="129"/>
        <scheme val="minor"/>
      </rPr>
      <t>에</t>
    </r>
    <r>
      <rPr>
        <sz val="12"/>
        <color theme="1"/>
        <rFont val="맑은 고딕"/>
        <family val="2"/>
        <scheme val="minor"/>
      </rPr>
      <t xml:space="preserve"> </t>
    </r>
    <r>
      <rPr>
        <sz val="12"/>
        <color theme="1"/>
        <rFont val="맑은 고딕"/>
        <family val="3"/>
        <charset val="129"/>
        <scheme val="minor"/>
      </rPr>
      <t>대해</t>
    </r>
    <r>
      <rPr>
        <sz val="12"/>
        <color theme="1"/>
        <rFont val="맑은 고딕"/>
        <family val="2"/>
        <scheme val="minor"/>
      </rPr>
      <t xml:space="preserve"> model_7</t>
    </r>
    <r>
      <rPr>
        <sz val="12"/>
        <color theme="1"/>
        <rFont val="맑은 고딕"/>
        <family val="3"/>
        <charset val="129"/>
        <scheme val="minor"/>
      </rPr>
      <t>과</t>
    </r>
    <r>
      <rPr>
        <sz val="12"/>
        <color theme="1"/>
        <rFont val="맑은 고딕"/>
        <family val="2"/>
        <scheme val="minor"/>
      </rPr>
      <t xml:space="preserve"> model_8</t>
    </r>
    <r>
      <rPr>
        <sz val="12"/>
        <color theme="1"/>
        <rFont val="맑은 고딕"/>
        <family val="3"/>
        <charset val="129"/>
        <scheme val="minor"/>
      </rPr>
      <t>의</t>
    </r>
    <r>
      <rPr>
        <sz val="12"/>
        <color theme="1"/>
        <rFont val="맑은 고딕"/>
        <family val="2"/>
        <scheme val="minor"/>
      </rPr>
      <t xml:space="preserve"> </t>
    </r>
    <r>
      <rPr>
        <sz val="12"/>
        <color theme="1"/>
        <rFont val="맑은 고딕"/>
        <family val="3"/>
        <charset val="129"/>
        <scheme val="minor"/>
      </rPr>
      <t>결과를</t>
    </r>
    <r>
      <rPr>
        <sz val="12"/>
        <color theme="1"/>
        <rFont val="맑은 고딕"/>
        <family val="2"/>
        <scheme val="minor"/>
      </rPr>
      <t xml:space="preserve"> </t>
    </r>
    <r>
      <rPr>
        <sz val="12"/>
        <color theme="1"/>
        <rFont val="맑은 고딕"/>
        <family val="3"/>
        <charset val="129"/>
        <scheme val="minor"/>
      </rPr>
      <t>비교한다</t>
    </r>
    <phoneticPr fontId="7"/>
  </si>
  <si>
    <r>
      <t>(12*</t>
    </r>
    <r>
      <rPr>
        <sz val="12"/>
        <color theme="1"/>
        <rFont val="맑은 고딕"/>
        <family val="3"/>
        <charset val="129"/>
        <scheme val="minor"/>
      </rPr>
      <t>을</t>
    </r>
    <r>
      <rPr>
        <sz val="12"/>
        <color theme="1"/>
        <rFont val="맑은 고딕"/>
        <family val="2"/>
        <scheme val="minor"/>
      </rPr>
      <t xml:space="preserve"> </t>
    </r>
    <r>
      <rPr>
        <sz val="12"/>
        <color theme="1"/>
        <rFont val="맑은 고딕"/>
        <family val="3"/>
        <charset val="129"/>
        <scheme val="minor"/>
      </rPr>
      <t>먼저</t>
    </r>
    <r>
      <rPr>
        <sz val="12"/>
        <color theme="1"/>
        <rFont val="맑은 고딕"/>
        <family val="2"/>
        <scheme val="minor"/>
      </rPr>
      <t xml:space="preserve"> </t>
    </r>
    <r>
      <rPr>
        <sz val="12"/>
        <color theme="1"/>
        <rFont val="맑은 고딕"/>
        <family val="3"/>
        <charset val="129"/>
        <scheme val="minor"/>
      </rPr>
      <t>공략하자</t>
    </r>
    <r>
      <rPr>
        <sz val="12"/>
        <color theme="1"/>
        <rFont val="맑은 고딕"/>
        <family val="2"/>
        <scheme val="minor"/>
      </rPr>
      <t>)</t>
    </r>
    <phoneticPr fontId="7"/>
  </si>
  <si>
    <r>
      <t>12*</t>
    </r>
    <r>
      <rPr>
        <sz val="12"/>
        <color theme="1"/>
        <rFont val="맑은 고딕"/>
        <family val="3"/>
        <charset val="129"/>
        <scheme val="minor"/>
      </rPr>
      <t>에</t>
    </r>
    <r>
      <rPr>
        <sz val="12"/>
        <color theme="1"/>
        <rFont val="맑은 고딕"/>
        <family val="2"/>
        <scheme val="minor"/>
      </rPr>
      <t xml:space="preserve"> </t>
    </r>
    <r>
      <rPr>
        <sz val="12"/>
        <color theme="1"/>
        <rFont val="맑은 고딕"/>
        <family val="3"/>
        <charset val="129"/>
        <scheme val="minor"/>
      </rPr>
      <t>대해</t>
    </r>
    <r>
      <rPr>
        <sz val="12"/>
        <color theme="1"/>
        <rFont val="맑은 고딕"/>
        <family val="2"/>
        <scheme val="minor"/>
      </rPr>
      <t xml:space="preserve"> </t>
    </r>
    <r>
      <rPr>
        <sz val="12"/>
        <color theme="1"/>
        <rFont val="맑은 고딕"/>
        <family val="3"/>
        <charset val="129"/>
        <scheme val="minor"/>
      </rPr>
      <t>패턴별</t>
    </r>
    <r>
      <rPr>
        <sz val="12"/>
        <color theme="1"/>
        <rFont val="맑은 고딕"/>
        <family val="2"/>
        <scheme val="minor"/>
      </rPr>
      <t xml:space="preserve"> </t>
    </r>
    <r>
      <rPr>
        <sz val="12"/>
        <color theme="1"/>
        <rFont val="맑은 고딕"/>
        <family val="3"/>
        <charset val="129"/>
        <scheme val="minor"/>
      </rPr>
      <t>상세</t>
    </r>
    <r>
      <rPr>
        <sz val="12"/>
        <color theme="1"/>
        <rFont val="맑은 고딕"/>
        <family val="2"/>
        <scheme val="minor"/>
      </rPr>
      <t xml:space="preserve"> </t>
    </r>
    <r>
      <rPr>
        <sz val="12"/>
        <color theme="1"/>
        <rFont val="맑은 고딕"/>
        <family val="3"/>
        <charset val="129"/>
        <scheme val="minor"/>
      </rPr>
      <t>비교하자</t>
    </r>
    <phoneticPr fontId="7"/>
  </si>
  <si>
    <t>2021/8/24</t>
    <phoneticPr fontId="7"/>
  </si>
  <si>
    <t>model_0009</t>
  </si>
  <si>
    <t>model_0009</t>
    <phoneticPr fontId="7"/>
  </si>
  <si>
    <r>
      <t>rank1, 2, 3</t>
    </r>
    <r>
      <rPr>
        <sz val="12"/>
        <color theme="1"/>
        <rFont val="맑은 고딕"/>
        <family val="3"/>
        <charset val="129"/>
        <scheme val="minor"/>
      </rPr>
      <t>을</t>
    </r>
    <r>
      <rPr>
        <sz val="12"/>
        <color theme="1"/>
        <rFont val="맑은 고딕"/>
        <family val="2"/>
        <scheme val="minor"/>
      </rPr>
      <t xml:space="preserve"> </t>
    </r>
    <r>
      <rPr>
        <sz val="12"/>
        <color theme="1"/>
        <rFont val="맑은 고딕"/>
        <family val="3"/>
        <charset val="129"/>
        <scheme val="minor"/>
      </rPr>
      <t>종속적</t>
    </r>
    <r>
      <rPr>
        <sz val="12"/>
        <color theme="1"/>
        <rFont val="맑은 고딕"/>
        <family val="2"/>
        <scheme val="minor"/>
      </rPr>
      <t xml:space="preserve"> </t>
    </r>
    <r>
      <rPr>
        <sz val="12"/>
        <color theme="1"/>
        <rFont val="맑은 고딕"/>
        <family val="3"/>
        <charset val="129"/>
        <scheme val="minor"/>
      </rPr>
      <t>예측</t>
    </r>
    <r>
      <rPr>
        <sz val="12"/>
        <color theme="1"/>
        <rFont val="맑은 고딕"/>
        <family val="2"/>
        <scheme val="minor"/>
      </rPr>
      <t>, 123</t>
    </r>
    <r>
      <rPr>
        <sz val="12"/>
        <color theme="1"/>
        <rFont val="맑은 고딕"/>
        <family val="3"/>
        <charset val="129"/>
        <scheme val="minor"/>
      </rPr>
      <t>만</t>
    </r>
    <r>
      <rPr>
        <sz val="12"/>
        <color theme="1"/>
        <rFont val="맑은 고딕"/>
        <family val="2"/>
        <scheme val="minor"/>
      </rPr>
      <t xml:space="preserve"> </t>
    </r>
    <r>
      <rPr>
        <sz val="12"/>
        <color theme="1"/>
        <rFont val="맑은 고딕"/>
        <family val="3"/>
        <charset val="129"/>
        <scheme val="minor"/>
      </rPr>
      <t>예측</t>
    </r>
    <phoneticPr fontId="7"/>
  </si>
  <si>
    <t>model_0010</t>
    <phoneticPr fontId="7"/>
  </si>
  <si>
    <r>
      <t>rank1, 2, 3</t>
    </r>
    <r>
      <rPr>
        <sz val="12"/>
        <color theme="1"/>
        <rFont val="맑은 고딕"/>
        <family val="3"/>
        <charset val="129"/>
        <scheme val="minor"/>
      </rPr>
      <t>을</t>
    </r>
    <r>
      <rPr>
        <sz val="12"/>
        <color theme="1"/>
        <rFont val="맑은 고딕"/>
        <family val="2"/>
        <scheme val="minor"/>
      </rPr>
      <t xml:space="preserve"> </t>
    </r>
    <r>
      <rPr>
        <sz val="12"/>
        <color theme="1"/>
        <rFont val="맑은 고딕"/>
        <family val="3"/>
        <charset val="129"/>
        <scheme val="minor"/>
      </rPr>
      <t>독립적</t>
    </r>
    <r>
      <rPr>
        <sz val="12"/>
        <color theme="1"/>
        <rFont val="맑은 고딕"/>
        <family val="2"/>
        <scheme val="minor"/>
      </rPr>
      <t xml:space="preserve"> </t>
    </r>
    <r>
      <rPr>
        <sz val="12"/>
        <color theme="1"/>
        <rFont val="맑은 고딕"/>
        <family val="3"/>
        <charset val="129"/>
        <scheme val="minor"/>
      </rPr>
      <t>예측</t>
    </r>
    <r>
      <rPr>
        <sz val="12"/>
        <color theme="1"/>
        <rFont val="맑은 고딕"/>
        <family val="2"/>
        <scheme val="minor"/>
      </rPr>
      <t>, 123</t>
    </r>
    <r>
      <rPr>
        <sz val="12"/>
        <color theme="1"/>
        <rFont val="맑은 고딕"/>
        <family val="3"/>
        <charset val="129"/>
        <scheme val="minor"/>
      </rPr>
      <t>만</t>
    </r>
    <r>
      <rPr>
        <sz val="12"/>
        <color theme="1"/>
        <rFont val="맑은 고딕"/>
        <family val="2"/>
        <scheme val="minor"/>
      </rPr>
      <t xml:space="preserve"> </t>
    </r>
    <r>
      <rPr>
        <sz val="12"/>
        <color theme="1"/>
        <rFont val="맑은 고딕"/>
        <family val="3"/>
        <charset val="129"/>
        <scheme val="minor"/>
      </rPr>
      <t>예측</t>
    </r>
    <phoneticPr fontId="7"/>
  </si>
  <si>
    <t>model_0008</t>
    <phoneticPr fontId="7"/>
  </si>
  <si>
    <r>
      <t>model_0008</t>
    </r>
    <r>
      <rPr>
        <sz val="12"/>
        <color theme="1"/>
        <rFont val="맑은 고딕"/>
        <family val="3"/>
        <charset val="129"/>
        <scheme val="minor"/>
      </rPr>
      <t>을</t>
    </r>
    <r>
      <rPr>
        <sz val="12"/>
        <color theme="1"/>
        <rFont val="맑은 고딕"/>
        <family val="2"/>
        <scheme val="minor"/>
      </rPr>
      <t xml:space="preserve"> </t>
    </r>
    <r>
      <rPr>
        <sz val="12"/>
        <color theme="1"/>
        <rFont val="맑은 고딕"/>
        <family val="3"/>
        <charset val="129"/>
        <scheme val="minor"/>
      </rPr>
      <t>복사</t>
    </r>
    <phoneticPr fontId="7"/>
  </si>
  <si>
    <t>result_0010</t>
    <phoneticPr fontId="7"/>
  </si>
  <si>
    <r>
      <t>30</t>
    </r>
    <r>
      <rPr>
        <sz val="12"/>
        <color theme="1"/>
        <rFont val="맑은 고딕"/>
        <family val="3"/>
        <charset val="129"/>
        <scheme val="minor"/>
      </rPr>
      <t>일단위</t>
    </r>
    <r>
      <rPr>
        <sz val="12"/>
        <color theme="1"/>
        <rFont val="맑은 고딕"/>
        <family val="2"/>
        <scheme val="minor"/>
      </rPr>
      <t xml:space="preserve"> rank1,2,3 </t>
    </r>
    <r>
      <rPr>
        <sz val="12"/>
        <color theme="1"/>
        <rFont val="맑은 고딕"/>
        <family val="3"/>
        <charset val="129"/>
        <scheme val="minor"/>
      </rPr>
      <t>종속적</t>
    </r>
    <phoneticPr fontId="7"/>
  </si>
  <si>
    <r>
      <t xml:space="preserve"> rank1,2,3 </t>
    </r>
    <r>
      <rPr>
        <sz val="12"/>
        <color theme="1"/>
        <rFont val="맑은 고딕"/>
        <family val="3"/>
        <charset val="129"/>
        <scheme val="minor"/>
      </rPr>
      <t>종속적</t>
    </r>
  </si>
  <si>
    <t>result_0011</t>
    <phoneticPr fontId="7"/>
  </si>
  <si>
    <r>
      <t xml:space="preserve"> rank1,2,3 </t>
    </r>
    <r>
      <rPr>
        <sz val="12"/>
        <color theme="1"/>
        <rFont val="맑은 고딕"/>
        <family val="3"/>
        <charset val="129"/>
        <scheme val="minor"/>
      </rPr>
      <t>독립적</t>
    </r>
  </si>
  <si>
    <r>
      <t>123</t>
    </r>
    <r>
      <rPr>
        <sz val="12"/>
        <color theme="1"/>
        <rFont val="맑은 고딕"/>
        <family val="3"/>
        <charset val="129"/>
        <scheme val="minor"/>
      </rPr>
      <t>만</t>
    </r>
    <r>
      <rPr>
        <sz val="12"/>
        <color theme="1"/>
        <rFont val="맑은 고딕"/>
        <family val="2"/>
        <scheme val="minor"/>
      </rPr>
      <t xml:space="preserve"> </t>
    </r>
    <r>
      <rPr>
        <sz val="12"/>
        <color theme="1"/>
        <rFont val="맑은 고딕"/>
        <family val="3"/>
        <charset val="129"/>
        <scheme val="minor"/>
      </rPr>
      <t>결과출력</t>
    </r>
    <phoneticPr fontId="7"/>
  </si>
  <si>
    <r>
      <t>model_9, model_10 123</t>
    </r>
    <r>
      <rPr>
        <sz val="12"/>
        <color theme="1"/>
        <rFont val="맑은 고딕"/>
        <family val="3"/>
        <charset val="129"/>
        <scheme val="minor"/>
      </rPr>
      <t>합치되는</t>
    </r>
    <r>
      <rPr>
        <sz val="12"/>
        <color theme="1"/>
        <rFont val="맑은 고딕"/>
        <family val="2"/>
        <scheme val="minor"/>
      </rPr>
      <t xml:space="preserve"> </t>
    </r>
    <r>
      <rPr>
        <sz val="12"/>
        <color theme="1"/>
        <rFont val="맑은 고딕"/>
        <family val="3"/>
        <charset val="129"/>
        <scheme val="minor"/>
      </rPr>
      <t>결과가</t>
    </r>
    <r>
      <rPr>
        <sz val="12"/>
        <color theme="1"/>
        <rFont val="맑은 고딕"/>
        <family val="2"/>
        <scheme val="minor"/>
      </rPr>
      <t xml:space="preserve"> </t>
    </r>
    <r>
      <rPr>
        <sz val="12"/>
        <color theme="1"/>
        <rFont val="맑은 고딕"/>
        <family val="3"/>
        <charset val="129"/>
        <scheme val="minor"/>
      </rPr>
      <t>너무</t>
    </r>
    <r>
      <rPr>
        <sz val="12"/>
        <color theme="1"/>
        <rFont val="맑은 고딕"/>
        <family val="2"/>
        <scheme val="minor"/>
      </rPr>
      <t xml:space="preserve"> </t>
    </r>
    <r>
      <rPr>
        <sz val="12"/>
        <color theme="1"/>
        <rFont val="맑은 고딕"/>
        <family val="3"/>
        <charset val="129"/>
        <scheme val="minor"/>
      </rPr>
      <t>적어서</t>
    </r>
    <r>
      <rPr>
        <sz val="12"/>
        <color theme="1"/>
        <rFont val="맑은 고딕"/>
        <family val="2"/>
        <scheme val="minor"/>
      </rPr>
      <t xml:space="preserve"> </t>
    </r>
    <r>
      <rPr>
        <sz val="12"/>
        <color theme="1"/>
        <rFont val="맑은 고딕"/>
        <family val="3"/>
        <charset val="129"/>
        <scheme val="minor"/>
      </rPr>
      <t>실패</t>
    </r>
    <r>
      <rPr>
        <sz val="12"/>
        <color theme="1"/>
        <rFont val="맑은 고딕"/>
        <family val="2"/>
        <scheme val="minor"/>
      </rPr>
      <t xml:space="preserve">, </t>
    </r>
    <phoneticPr fontId="7"/>
  </si>
  <si>
    <r>
      <t>classbalancer</t>
    </r>
    <r>
      <rPr>
        <sz val="12"/>
        <color rgb="FFFF0000"/>
        <rFont val="맑은 고딕"/>
        <family val="3"/>
        <charset val="129"/>
        <scheme val="minor"/>
      </rPr>
      <t>를</t>
    </r>
    <r>
      <rPr>
        <sz val="12"/>
        <color rgb="FFFF0000"/>
        <rFont val="맑은 고딕"/>
        <family val="2"/>
        <scheme val="minor"/>
      </rPr>
      <t xml:space="preserve"> algorithm.tsv</t>
    </r>
    <r>
      <rPr>
        <sz val="12"/>
        <color rgb="FFFF0000"/>
        <rFont val="맑은 고딕"/>
        <family val="3"/>
        <charset val="129"/>
        <scheme val="minor"/>
      </rPr>
      <t>에</t>
    </r>
    <r>
      <rPr>
        <sz val="12"/>
        <color rgb="FFFF0000"/>
        <rFont val="맑은 고딕"/>
        <family val="2"/>
        <scheme val="minor"/>
      </rPr>
      <t xml:space="preserve"> </t>
    </r>
    <r>
      <rPr>
        <sz val="12"/>
        <color rgb="FFFF0000"/>
        <rFont val="맑은 고딕"/>
        <family val="3"/>
        <charset val="129"/>
        <scheme val="minor"/>
      </rPr>
      <t>넣어봤지만</t>
    </r>
    <r>
      <rPr>
        <sz val="12"/>
        <color rgb="FFFF0000"/>
        <rFont val="맑은 고딕"/>
        <family val="2"/>
        <scheme val="minor"/>
      </rPr>
      <t xml:space="preserve"> </t>
    </r>
    <r>
      <rPr>
        <sz val="12"/>
        <color rgb="FFFF0000"/>
        <rFont val="맑은 고딕"/>
        <family val="3"/>
        <charset val="129"/>
        <scheme val="minor"/>
      </rPr>
      <t>모델이</t>
    </r>
    <r>
      <rPr>
        <sz val="12"/>
        <color rgb="FFFF0000"/>
        <rFont val="맑은 고딕"/>
        <family val="2"/>
        <scheme val="minor"/>
      </rPr>
      <t xml:space="preserve"> </t>
    </r>
    <r>
      <rPr>
        <sz val="12"/>
        <color rgb="FFFF0000"/>
        <rFont val="맑은 고딕"/>
        <family val="3"/>
        <charset val="129"/>
        <scheme val="minor"/>
      </rPr>
      <t>생성되지</t>
    </r>
    <r>
      <rPr>
        <sz val="12"/>
        <color rgb="FFFF0000"/>
        <rFont val="맑은 고딕"/>
        <family val="2"/>
        <scheme val="minor"/>
      </rPr>
      <t xml:space="preserve"> </t>
    </r>
    <r>
      <rPr>
        <sz val="12"/>
        <color rgb="FFFF0000"/>
        <rFont val="맑은 고딕"/>
        <family val="3"/>
        <charset val="129"/>
        <scheme val="minor"/>
      </rPr>
      <t>않는다</t>
    </r>
    <r>
      <rPr>
        <sz val="12"/>
        <color rgb="FFFF0000"/>
        <rFont val="맑은 고딕"/>
        <family val="2"/>
        <scheme val="minor"/>
      </rPr>
      <t>. Cmd</t>
    </r>
    <r>
      <rPr>
        <sz val="12"/>
        <color rgb="FFFF0000"/>
        <rFont val="맑은 고딕"/>
        <family val="3"/>
        <charset val="129"/>
        <scheme val="minor"/>
      </rPr>
      <t>디버깅</t>
    </r>
    <r>
      <rPr>
        <sz val="12"/>
        <color rgb="FFFF0000"/>
        <rFont val="맑은 고딕"/>
        <family val="2"/>
        <scheme val="minor"/>
      </rPr>
      <t xml:space="preserve"> </t>
    </r>
    <r>
      <rPr>
        <sz val="12"/>
        <color rgb="FFFF0000"/>
        <rFont val="맑은 고딕"/>
        <family val="3"/>
        <charset val="129"/>
        <scheme val="minor"/>
      </rPr>
      <t>필요</t>
    </r>
    <phoneticPr fontId="7"/>
  </si>
  <si>
    <r>
      <t>result12,14-17</t>
    </r>
    <r>
      <rPr>
        <sz val="12"/>
        <color theme="1"/>
        <rFont val="맑은 고딕"/>
        <family val="3"/>
        <charset val="129"/>
        <scheme val="minor"/>
      </rPr>
      <t>은</t>
    </r>
    <r>
      <rPr>
        <sz val="12"/>
        <color theme="1"/>
        <rFont val="맑은 고딕"/>
        <family val="2"/>
        <scheme val="minor"/>
      </rPr>
      <t xml:space="preserve"> </t>
    </r>
    <r>
      <rPr>
        <sz val="12"/>
        <color theme="1"/>
        <rFont val="맑은 고딕"/>
        <family val="3"/>
        <charset val="129"/>
        <scheme val="minor"/>
      </rPr>
      <t>재생성해야함</t>
    </r>
    <r>
      <rPr>
        <sz val="12"/>
        <color theme="1"/>
        <rFont val="맑은 고딕"/>
        <family val="2"/>
        <scheme val="minor"/>
      </rPr>
      <t xml:space="preserve">  custom = '' </t>
    </r>
    <r>
      <rPr>
        <sz val="12"/>
        <color theme="1"/>
        <rFont val="맑은 고딕"/>
        <family val="3"/>
        <charset val="129"/>
        <scheme val="minor"/>
      </rPr>
      <t>조건이</t>
    </r>
    <r>
      <rPr>
        <sz val="12"/>
        <color theme="1"/>
        <rFont val="맑은 고딕"/>
        <family val="2"/>
        <scheme val="minor"/>
      </rPr>
      <t xml:space="preserve"> </t>
    </r>
    <r>
      <rPr>
        <sz val="12"/>
        <color theme="1"/>
        <rFont val="맑은 고딕"/>
        <family val="3"/>
        <charset val="129"/>
        <scheme val="minor"/>
      </rPr>
      <t>안들어갔음</t>
    </r>
    <phoneticPr fontId="7"/>
  </si>
  <si>
    <t>그래프 개선</t>
    <phoneticPr fontId="7"/>
  </si>
  <si>
    <t>slope(hit=ooo income=ooo)</t>
  </si>
  <si>
    <t>的中率・収益率</t>
    <rPh sb="4" eb="7">
      <t>シュウエキリツ</t>
    </rPh>
    <phoneticPr fontId="7"/>
  </si>
  <si>
    <t>的中オッズ</t>
    <rPh sb="0" eb="2">
      <t>テキチュウ</t>
    </rPh>
    <phoneticPr fontId="7"/>
  </si>
  <si>
    <t>記述統計</t>
    <rPh sb="0" eb="2">
      <t>キジュツ</t>
    </rPh>
    <rPh sb="2" eb="4">
      <t>トウケイ</t>
    </rPh>
    <phoneticPr fontId="7"/>
  </si>
  <si>
    <t>全体オッズ</t>
    <rPh sb="0" eb="2">
      <t>ゼンタイ</t>
    </rPh>
    <phoneticPr fontId="7"/>
  </si>
  <si>
    <t>maxを的中オッズで制限した記述統計</t>
    <rPh sb="4" eb="6">
      <t>テキチュウ</t>
    </rPh>
    <rPh sb="10" eb="12">
      <t>セイゲン</t>
    </rPh>
    <rPh sb="14" eb="16">
      <t>キジュツ</t>
    </rPh>
    <rPh sb="16" eb="18">
      <t>トウケイ</t>
    </rPh>
    <phoneticPr fontId="7"/>
  </si>
  <si>
    <t>original記述統計　→ result出力にも反映</t>
    <rPh sb="8" eb="10">
      <t>キジュツ</t>
    </rPh>
    <rPh sb="10" eb="12">
      <t>トウケイ</t>
    </rPh>
    <rPh sb="21" eb="23">
      <t>シュツリョク</t>
    </rPh>
    <rPh sb="25" eb="27">
      <t>ハンエイ</t>
    </rPh>
    <phoneticPr fontId="7"/>
  </si>
  <si>
    <r>
      <t>result10,11</t>
    </r>
    <r>
      <rPr>
        <sz val="12"/>
        <color theme="1"/>
        <rFont val="맑은 고딕"/>
        <family val="3"/>
        <charset val="129"/>
        <scheme val="minor"/>
      </rPr>
      <t>도</t>
    </r>
    <r>
      <rPr>
        <sz val="12"/>
        <color theme="1"/>
        <rFont val="맑은 고딕"/>
        <family val="2"/>
        <scheme val="minor"/>
      </rPr>
      <t xml:space="preserve"> </t>
    </r>
    <r>
      <rPr>
        <sz val="12"/>
        <color theme="1"/>
        <rFont val="맑은 고딕"/>
        <family val="3"/>
        <charset val="129"/>
        <scheme val="minor"/>
      </rPr>
      <t>재생성할</t>
    </r>
    <r>
      <rPr>
        <sz val="12"/>
        <color theme="1"/>
        <rFont val="맑은 고딕"/>
        <family val="2"/>
        <scheme val="minor"/>
      </rPr>
      <t xml:space="preserve"> </t>
    </r>
    <r>
      <rPr>
        <sz val="12"/>
        <color theme="1"/>
        <rFont val="맑은 고딕"/>
        <family val="3"/>
        <charset val="129"/>
        <scheme val="minor"/>
      </rPr>
      <t>것</t>
    </r>
    <r>
      <rPr>
        <sz val="12"/>
        <color theme="1"/>
        <rFont val="맑은 고딕"/>
        <family val="2"/>
        <scheme val="minor"/>
      </rPr>
      <t xml:space="preserve">   custom</t>
    </r>
    <r>
      <rPr>
        <sz val="12"/>
        <color theme="1"/>
        <rFont val="맑은 고딕"/>
        <family val="3"/>
        <charset val="129"/>
        <scheme val="minor"/>
      </rPr>
      <t>설정이</t>
    </r>
    <r>
      <rPr>
        <sz val="12"/>
        <color theme="1"/>
        <rFont val="맑은 고딕"/>
        <family val="2"/>
        <scheme val="minor"/>
      </rPr>
      <t xml:space="preserve"> </t>
    </r>
    <r>
      <rPr>
        <sz val="12"/>
        <color theme="1"/>
        <rFont val="맑은 고딕"/>
        <family val="3"/>
        <charset val="129"/>
        <scheme val="minor"/>
      </rPr>
      <t>이상함</t>
    </r>
    <phoneticPr fontId="7"/>
  </si>
  <si>
    <r>
      <t>nation3winingrate1</t>
    </r>
    <r>
      <rPr>
        <sz val="12"/>
        <color theme="1"/>
        <rFont val="맑은 고딕"/>
        <family val="3"/>
        <charset val="129"/>
        <scheme val="minor"/>
      </rPr>
      <t>등</t>
    </r>
    <r>
      <rPr>
        <sz val="12"/>
        <color theme="1"/>
        <rFont val="맑은 고딕"/>
        <family val="2"/>
        <scheme val="minor"/>
      </rPr>
      <t xml:space="preserve"> </t>
    </r>
    <r>
      <rPr>
        <sz val="12"/>
        <color theme="1"/>
        <rFont val="맑은 고딕"/>
        <family val="3"/>
        <charset val="129"/>
        <scheme val="minor"/>
      </rPr>
      <t>옛날에</t>
    </r>
    <r>
      <rPr>
        <sz val="12"/>
        <color theme="1"/>
        <rFont val="맑은 고딕"/>
        <family val="2"/>
        <scheme val="minor"/>
      </rPr>
      <t xml:space="preserve"> </t>
    </r>
    <r>
      <rPr>
        <sz val="12"/>
        <color theme="1"/>
        <rFont val="맑은 고딕"/>
        <family val="3"/>
        <charset val="129"/>
        <scheme val="minor"/>
      </rPr>
      <t>없었을</t>
    </r>
    <r>
      <rPr>
        <sz val="12"/>
        <color theme="1"/>
        <rFont val="맑은 고딕"/>
        <family val="2"/>
        <scheme val="minor"/>
      </rPr>
      <t xml:space="preserve"> </t>
    </r>
    <r>
      <rPr>
        <sz val="12"/>
        <color theme="1"/>
        <rFont val="맑은 고딕"/>
        <family val="3"/>
        <charset val="129"/>
        <scheme val="minor"/>
      </rPr>
      <t>항목들</t>
    </r>
    <r>
      <rPr>
        <sz val="12"/>
        <color theme="1"/>
        <rFont val="맑은 고딕"/>
        <family val="2"/>
        <scheme val="minor"/>
      </rPr>
      <t xml:space="preserve">  </t>
    </r>
    <r>
      <rPr>
        <sz val="12"/>
        <color theme="1"/>
        <rFont val="맑은 고딕"/>
        <family val="3"/>
        <charset val="129"/>
        <scheme val="minor"/>
      </rPr>
      <t>시작일</t>
    </r>
    <r>
      <rPr>
        <sz val="12"/>
        <color theme="1"/>
        <rFont val="맑은 고딕"/>
        <family val="2"/>
        <scheme val="minor"/>
      </rPr>
      <t xml:space="preserve"> </t>
    </r>
    <r>
      <rPr>
        <sz val="12"/>
        <color theme="1"/>
        <rFont val="맑은 고딕"/>
        <family val="3"/>
        <charset val="129"/>
        <scheme val="minor"/>
      </rPr>
      <t>확인</t>
    </r>
    <phoneticPr fontId="7"/>
  </si>
  <si>
    <t xml:space="preserve">x 취급방법 결정 </t>
    <phoneticPr fontId="7"/>
  </si>
  <si>
    <r>
      <t xml:space="preserve">no-cv </t>
    </r>
    <r>
      <rPr>
        <sz val="12"/>
        <color theme="1"/>
        <rFont val="맑은 고딕"/>
        <family val="3"/>
        <charset val="129"/>
        <scheme val="minor"/>
      </rPr>
      <t>결과</t>
    </r>
    <r>
      <rPr>
        <sz val="12"/>
        <color theme="1"/>
        <rFont val="맑은 고딕"/>
        <family val="2"/>
        <scheme val="minor"/>
      </rPr>
      <t xml:space="preserve"> </t>
    </r>
    <r>
      <rPr>
        <sz val="12"/>
        <color theme="1"/>
        <rFont val="맑은 고딕"/>
        <family val="3"/>
        <charset val="129"/>
        <scheme val="minor"/>
      </rPr>
      <t>비교할것</t>
    </r>
    <phoneticPr fontId="7"/>
  </si>
  <si>
    <t>실험번호 개선 디렉토리,파일명만 0패딩한다</t>
    <phoneticPr fontId="7"/>
  </si>
  <si>
    <t>모델릴리즈시 랭크번호 디렉토리하로 모은다.</t>
    <phoneticPr fontId="7"/>
  </si>
  <si>
    <r>
      <t>rank1, rank2, rank3</t>
    </r>
    <r>
      <rPr>
        <sz val="12"/>
        <color theme="1"/>
        <rFont val="맑은 고딕"/>
        <family val="3"/>
        <charset val="129"/>
        <scheme val="minor"/>
      </rPr>
      <t>모델</t>
    </r>
    <r>
      <rPr>
        <sz val="12"/>
        <color theme="1"/>
        <rFont val="맑은 고딕"/>
        <family val="2"/>
        <scheme val="minor"/>
      </rPr>
      <t xml:space="preserve"> </t>
    </r>
    <r>
      <rPr>
        <sz val="12"/>
        <color theme="1"/>
        <rFont val="맑은 고딕"/>
        <family val="3"/>
        <charset val="129"/>
        <scheme val="minor"/>
      </rPr>
      <t>개별생성</t>
    </r>
    <r>
      <rPr>
        <sz val="12"/>
        <color theme="1"/>
        <rFont val="맑은 고딕"/>
        <family val="2"/>
        <scheme val="minor"/>
      </rPr>
      <t xml:space="preserve"> </t>
    </r>
    <phoneticPr fontId="7"/>
  </si>
  <si>
    <t>전체 재생성하자</t>
    <phoneticPr fontId="7"/>
  </si>
  <si>
    <t>classification결과에 x가 들어있는 것은 무시한다.</t>
    <phoneticPr fontId="7"/>
  </si>
  <si>
    <t>해당 모델의 디렉토리를 참조하도록 classifiermanager를 수정하자</t>
    <phoneticPr fontId="7"/>
  </si>
  <si>
    <t>필요없다</t>
    <phoneticPr fontId="7"/>
  </si>
  <si>
    <r>
      <t xml:space="preserve">2021/8/28 </t>
    </r>
    <r>
      <rPr>
        <sz val="12"/>
        <color theme="1"/>
        <rFont val="맑은 고딕"/>
        <family val="3"/>
        <charset val="129"/>
        <scheme val="minor"/>
      </rPr>
      <t>환경설계</t>
    </r>
    <r>
      <rPr>
        <sz val="12"/>
        <color theme="1"/>
        <rFont val="맑은 고딕"/>
        <family val="2"/>
        <scheme val="minor"/>
      </rPr>
      <t xml:space="preserve"> </t>
    </r>
    <r>
      <rPr>
        <sz val="12"/>
        <color theme="1"/>
        <rFont val="맑은 고딕"/>
        <family val="3"/>
        <charset val="129"/>
        <scheme val="minor"/>
      </rPr>
      <t>백업</t>
    </r>
    <phoneticPr fontId="7"/>
  </si>
  <si>
    <t>r1_1x</t>
  </si>
  <si>
    <t>r2_2x_sub</t>
  </si>
  <si>
    <t>r3_3x_sub</t>
  </si>
  <si>
    <t>r2_2x_ind</t>
  </si>
  <si>
    <t>r3_3x_ind</t>
  </si>
  <si>
    <t>r2_2only</t>
  </si>
  <si>
    <t>r3_21only</t>
  </si>
  <si>
    <t>nw1,nw2,nw3,nw4,nw5,nw6</t>
  </si>
  <si>
    <t>n2w1,n2w2,n2w3,n2w4,n2w5,n2w6</t>
  </si>
  <si>
    <t>n3w1,n3w2,n3w3,n3w4,n3w5,n3w6</t>
  </si>
  <si>
    <t>0014 error</t>
  </si>
  <si>
    <t>filter_bayesnet</t>
  </si>
  <si>
    <t>0015 error</t>
  </si>
  <si>
    <t>en1n,en2n,en3n,en4n,en5n,en6n</t>
  </si>
  <si>
    <t>model_config</t>
    <phoneticPr fontId="7"/>
  </si>
  <si>
    <t>result_config</t>
    <phoneticPr fontId="7"/>
  </si>
  <si>
    <t>x</t>
  </si>
  <si>
    <t>result_3</t>
  </si>
  <si>
    <t>result_4</t>
  </si>
  <si>
    <t>result_5</t>
  </si>
  <si>
    <t>result_filter_1-2</t>
  </si>
  <si>
    <t>race.turn</t>
  </si>
  <si>
    <t>race.jyocd</t>
  </si>
  <si>
    <t>race.raceno::text</t>
  </si>
  <si>
    <t>alevelcount</t>
  </si>
  <si>
    <t>race.alevelcount::text</t>
  </si>
  <si>
    <t>wakulevel12</t>
  </si>
  <si>
    <t>substring(wakulevellist from 1 for 5)</t>
  </si>
  <si>
    <t>result_filter_all</t>
  </si>
  <si>
    <t>turn+alevelcount</t>
  </si>
  <si>
    <t>race.turn || '_' || substring(wakulevellist from 1 for 2)</t>
  </si>
  <si>
    <t>probability1</t>
  </si>
  <si>
    <t>substring(probability1::text from 1 for 3)</t>
  </si>
  <si>
    <t>probability12</t>
  </si>
  <si>
    <t>substring(probability1::text from 1 for 3) || '_' || substring(probability2::text from 1 for 3)</t>
  </si>
  <si>
    <t>result_6</t>
  </si>
  <si>
    <t>wakulevel1</t>
  </si>
  <si>
    <t>substring(wakulevellist from 1 for 2)</t>
  </si>
  <si>
    <t>result_filter_2-1</t>
  </si>
  <si>
    <t>2021/8/28</t>
    <phoneticPr fontId="7"/>
  </si>
  <si>
    <t>기존 model, result설정치를 そのた시트에 백업해뒀다</t>
    <phoneticPr fontId="7"/>
  </si>
  <si>
    <r>
      <t>설정항목</t>
    </r>
    <r>
      <rPr>
        <sz val="12"/>
        <color theme="1"/>
        <rFont val="맑은 고딕"/>
        <family val="3"/>
        <charset val="129"/>
        <scheme val="minor"/>
      </rPr>
      <t xml:space="preserve"> </t>
    </r>
    <r>
      <rPr>
        <sz val="12"/>
        <color theme="1"/>
        <rFont val="맑은 고딕"/>
        <family val="3"/>
        <charset val="129"/>
        <scheme val="minor"/>
      </rPr>
      <t>순서</t>
    </r>
    <r>
      <rPr>
        <sz val="12"/>
        <color theme="1"/>
        <rFont val="맑은 고딕"/>
        <family val="3"/>
        <charset val="129"/>
        <scheme val="minor"/>
      </rPr>
      <t xml:space="preserve"> </t>
    </r>
    <r>
      <rPr>
        <sz val="12"/>
        <color theme="1"/>
        <rFont val="맑은 고딕"/>
        <family val="3"/>
        <charset val="129"/>
        <scheme val="minor"/>
      </rPr>
      <t>정리</t>
    </r>
    <phoneticPr fontId="7"/>
  </si>
  <si>
    <t>필요없다</t>
    <phoneticPr fontId="7"/>
  </si>
  <si>
    <t>cond_result_no</t>
  </si>
  <si>
    <t>pattern_name</t>
  </si>
  <si>
    <t>pattern_sql</t>
  </si>
  <si>
    <t>nw2</t>
  </si>
  <si>
    <t>nationwiningrate2</t>
  </si>
  <si>
    <t>nw3</t>
  </si>
  <si>
    <t>nationwiningrate3</t>
  </si>
  <si>
    <t>nw4</t>
  </si>
  <si>
    <t>nationwiningrate4</t>
  </si>
  <si>
    <t>nw5</t>
  </si>
  <si>
    <t>nationwiningrate5</t>
  </si>
  <si>
    <t>nw6</t>
  </si>
  <si>
    <t>nationwiningrate6</t>
  </si>
  <si>
    <t>n2w1</t>
  </si>
  <si>
    <t>n2w2</t>
  </si>
  <si>
    <t>n2w3</t>
  </si>
  <si>
    <t>n2w4</t>
  </si>
  <si>
    <t>n2w5</t>
  </si>
  <si>
    <t>n2w6</t>
  </si>
  <si>
    <t>n3w1</t>
  </si>
  <si>
    <t>n3w2</t>
  </si>
  <si>
    <t>nation3winingrate2</t>
  </si>
  <si>
    <t>n3w3</t>
  </si>
  <si>
    <t>n3w4</t>
  </si>
  <si>
    <t>n3w5</t>
  </si>
  <si>
    <t>n3w6</t>
  </si>
  <si>
    <t>lw1</t>
  </si>
  <si>
    <t>lw2</t>
  </si>
  <si>
    <t>lw3</t>
  </si>
  <si>
    <t>lw4</t>
  </si>
  <si>
    <t>lw5</t>
  </si>
  <si>
    <t>lw6</t>
  </si>
  <si>
    <t>l2w1</t>
  </si>
  <si>
    <t>l2w2</t>
  </si>
  <si>
    <t>l2w3</t>
  </si>
  <si>
    <t>l2w4</t>
  </si>
  <si>
    <t>l2w5</t>
  </si>
  <si>
    <t>l2w6</t>
  </si>
  <si>
    <t>l3w1</t>
  </si>
  <si>
    <t>l3w2</t>
  </si>
  <si>
    <t>l3w3</t>
  </si>
  <si>
    <t>l3w4</t>
  </si>
  <si>
    <t>l3w5</t>
  </si>
  <si>
    <t>l3w6</t>
  </si>
  <si>
    <t>m2w1</t>
  </si>
  <si>
    <t>m2w2</t>
  </si>
  <si>
    <t>m2w3</t>
  </si>
  <si>
    <t>m2w4</t>
  </si>
  <si>
    <t>m2w5</t>
  </si>
  <si>
    <t>m2w6</t>
  </si>
  <si>
    <t>m3w1</t>
  </si>
  <si>
    <t>m3w2</t>
  </si>
  <si>
    <t>m3w3</t>
  </si>
  <si>
    <t>m3w4</t>
  </si>
  <si>
    <t>m3w5</t>
  </si>
  <si>
    <t>m3w6</t>
  </si>
  <si>
    <t>en1</t>
  </si>
  <si>
    <t>nominal</t>
  </si>
  <si>
    <t>en2</t>
  </si>
  <si>
    <t>en3</t>
  </si>
  <si>
    <t>en4</t>
  </si>
  <si>
    <t>en5</t>
  </si>
  <si>
    <t>en6</t>
  </si>
  <si>
    <t>en1n</t>
  </si>
  <si>
    <t>en2n</t>
  </si>
  <si>
    <t>en3n</t>
  </si>
  <si>
    <t>en4n</t>
  </si>
  <si>
    <t>en5n</t>
  </si>
  <si>
    <t>en6n</t>
  </si>
  <si>
    <t>substring(sanrentanno from 2 for 1) classes</t>
  </si>
  <si>
    <t>substring(sanrentanno from 1 for 1) = '1'</t>
  </si>
  <si>
    <t>2,3,4,5,6</t>
  </si>
  <si>
    <t>substring(sanrentanno from 3 for 1) classes</t>
  </si>
  <si>
    <t>substring(sanrentanno from 1 for 2) = '12'</t>
  </si>
  <si>
    <t>3,4,5,6</t>
  </si>
  <si>
    <t>(case when substring(sanrentanno from 2 for 1) = '2' then '2' else 'x' end) classes</t>
  </si>
  <si>
    <t>2,x</t>
  </si>
  <si>
    <t>(case when substring(sanrentanno from 3 for 1) = '3' then '3' else 'x' end) classes</t>
  </si>
  <si>
    <t>3,x</t>
  </si>
  <si>
    <t>substring(sanrentanno from 1 for 1) = '2'</t>
  </si>
  <si>
    <t>1,3,4,5,6</t>
  </si>
  <si>
    <t>substring(sanrentanno from 1 for 2) = '21'</t>
  </si>
  <si>
    <t>filter_bayesnet_bak</t>
  </si>
  <si>
    <t>java -cp {classpath} weka.classifiers.meta.FilteredClassifier -F "weka.filters.supervised.instance.ClassBalancer -num-intervals 10" -S 1 -W weka.classifiers.bayes.BayesNet -- -D -Q weka.classifiers.bayes.net.search.local.K2 -- -P 1 -S BAYES -E weka.classifiers.bayes.net.estimate.SimpleEstimator -- -A 0.5 -t "{arff_filepath}" -d "{model_filepath}" -no-cv -split-percentage 80</t>
  </si>
  <si>
    <t>true</t>
    <phoneticPr fontId="7"/>
  </si>
  <si>
    <t>r1-123456</t>
    <phoneticPr fontId="7"/>
  </si>
  <si>
    <t>r2-1-23456</t>
    <phoneticPr fontId="7"/>
  </si>
  <si>
    <t>r3-12-3456</t>
    <phoneticPr fontId="7"/>
  </si>
  <si>
    <t>r2-123456</t>
    <phoneticPr fontId="7"/>
  </si>
  <si>
    <t>r3-123456</t>
    <phoneticPr fontId="7"/>
  </si>
  <si>
    <t>r1-1x</t>
    <phoneticPr fontId="7"/>
  </si>
  <si>
    <t>r3-12-3x</t>
    <phoneticPr fontId="7"/>
  </si>
  <si>
    <t>r2-2x</t>
    <phoneticPr fontId="7"/>
  </si>
  <si>
    <t>r3-3x</t>
    <phoneticPr fontId="7"/>
  </si>
  <si>
    <t>r2-2-13456</t>
    <phoneticPr fontId="7"/>
  </si>
  <si>
    <t>r3-21-3456</t>
    <phoneticPr fontId="7"/>
  </si>
  <si>
    <t>r3-1-23456</t>
    <phoneticPr fontId="7"/>
  </si>
  <si>
    <t>30</t>
    <phoneticPr fontId="7"/>
  </si>
  <si>
    <t>before-odds</t>
    <phoneticPr fontId="7"/>
  </si>
  <si>
    <t>2019/1/10～2020/6/3</t>
    <phoneticPr fontId="7"/>
  </si>
  <si>
    <t>oods_monitor</t>
    <phoneticPr fontId="7"/>
  </si>
  <si>
    <t>2021/6/5～</t>
    <phoneticPr fontId="7"/>
  </si>
  <si>
    <t>3/31</t>
    <phoneticPr fontId="7"/>
  </si>
  <si>
    <t>nation3winingrate</t>
    <phoneticPr fontId="7"/>
  </si>
  <si>
    <t>nation3winingrate
local3winingrate</t>
    <phoneticPr fontId="7"/>
  </si>
  <si>
    <t>3/9</t>
    <phoneticPr fontId="7"/>
  </si>
  <si>
    <t>comp_prediction
motor3winingrate</t>
    <phoneticPr fontId="7"/>
  </si>
  <si>
    <t>直前オッズ</t>
    <rPh sb="0" eb="2">
      <t>チョクゼン</t>
    </rPh>
    <phoneticPr fontId="7"/>
  </si>
  <si>
    <t>1/10</t>
    <phoneticPr fontId="7"/>
  </si>
  <si>
    <t>6/3</t>
    <phoneticPr fontId="7"/>
  </si>
  <si>
    <t>オッズモニタ</t>
    <phoneticPr fontId="7"/>
  </si>
  <si>
    <t>6/5</t>
    <phoneticPr fontId="7"/>
  </si>
  <si>
    <t>result</t>
    <phoneticPr fontId="7"/>
  </si>
  <si>
    <t>model</t>
    <phoneticPr fontId="7"/>
  </si>
  <si>
    <t>12/31</t>
    <phoneticPr fontId="7"/>
  </si>
  <si>
    <t>20210731</t>
    <phoneticPr fontId="7"/>
  </si>
  <si>
    <t>java -cp {classpath} weka.classifiers.bayes.BayesNet -D -t "{arff_filepath}" -d "{model_filepath}" -no-cv -split-percentage 80</t>
    <phoneticPr fontId="7"/>
  </si>
  <si>
    <t>java -cp {classpath} weka.classifiers.bayes.BayesNet -D -Q weka.classifiers.bayes.net.search.local.K2 -- -P 1 -S BAYES -E weka.classifiers.bayes.net.estimate.SimpleEstimator -- -A 0.5 -t "{arff_filepath}" -d "{model_filepath}" -no-cv -split-percentage 80</t>
    <phoneticPr fontId="7"/>
  </si>
  <si>
    <t>4</t>
    <phoneticPr fontId="7"/>
  </si>
  <si>
    <t>残高 y(min=ooo max=ooo)</t>
    <phoneticPr fontId="7"/>
  </si>
  <si>
    <t>x(bet=ooo betrate=ooo)</t>
    <phoneticPr fontId="7"/>
  </si>
  <si>
    <t>bayesnet</t>
    <phoneticPr fontId="7"/>
  </si>
  <si>
    <t>2555</t>
    <phoneticPr fontId="7"/>
  </si>
  <si>
    <t>1095</t>
    <phoneticPr fontId="7"/>
  </si>
  <si>
    <t>3000</t>
    <phoneticPr fontId="7"/>
  </si>
  <si>
    <t>5</t>
    <phoneticPr fontId="7"/>
  </si>
  <si>
    <t>6</t>
    <phoneticPr fontId="7"/>
  </si>
  <si>
    <t>2190</t>
    <phoneticPr fontId="7"/>
  </si>
  <si>
    <t>7</t>
    <phoneticPr fontId="7"/>
  </si>
  <si>
    <t>730</t>
    <phoneticPr fontId="7"/>
  </si>
  <si>
    <t>jyocd</t>
    <phoneticPr fontId="7"/>
  </si>
  <si>
    <t>raceno</t>
    <phoneticPr fontId="7"/>
  </si>
  <si>
    <t>jyo</t>
    <phoneticPr fontId="7"/>
  </si>
  <si>
    <t>race</t>
    <phoneticPr fontId="7"/>
  </si>
  <si>
    <t>turn</t>
    <phoneticPr fontId="7"/>
  </si>
  <si>
    <t>turn::text</t>
    <phoneticPr fontId="7"/>
  </si>
  <si>
    <t>raty</t>
    <phoneticPr fontId="7"/>
  </si>
  <si>
    <t>racetype</t>
    <phoneticPr fontId="7"/>
  </si>
  <si>
    <t>racetype::text</t>
    <phoneticPr fontId="7"/>
  </si>
  <si>
    <t>alvt</t>
    <phoneticPr fontId="7"/>
  </si>
  <si>
    <t>alevelcount::text</t>
    <phoneticPr fontId="7"/>
  </si>
  <si>
    <t>numeric</t>
    <phoneticPr fontId="7"/>
  </si>
  <si>
    <t>alevelcount</t>
    <phoneticPr fontId="7"/>
  </si>
  <si>
    <t>cast(alevelcount as double precision)</t>
    <phoneticPr fontId="7"/>
  </si>
  <si>
    <t>time</t>
    <phoneticPr fontId="7"/>
  </si>
  <si>
    <t>timezone</t>
    <phoneticPr fontId="7"/>
  </si>
  <si>
    <t>timezone::text</t>
    <phoneticPr fontId="7"/>
  </si>
  <si>
    <t>wa12</t>
    <phoneticPr fontId="7"/>
  </si>
  <si>
    <t>nominal</t>
    <phoneticPr fontId="7"/>
  </si>
  <si>
    <t>jyo,turn,race,raty,alvt,wa12,time,en1,en2,en3,en4,en5,en6,nw1,nw2,nw3,nw4,nw5,nw6</t>
    <phoneticPr fontId="7"/>
  </si>
  <si>
    <t>race.jyocd</t>
    <phoneticPr fontId="7"/>
  </si>
  <si>
    <t>race.raceno::text</t>
    <phoneticPr fontId="7"/>
  </si>
  <si>
    <t>race.racetype::text</t>
    <phoneticPr fontId="7"/>
  </si>
  <si>
    <t>substring(wakulevellist from 1 for 5) wakulevel12</t>
    <phoneticPr fontId="7"/>
  </si>
  <si>
    <t>java -cp {classpath} weka.classifiers.bayes.BayesNet -t "{arff_filepath}" -d "{model_filepath}" -no-cv -split-percentage 66 -D -Q weka.classifiers.bayes.net.search.local.K2 -- -P 1 -S BAYES -E weka.classifiers.bayes.net.estimate.SimpleEstimator -- -A 0.5</t>
    <phoneticPr fontId="7"/>
  </si>
  <si>
    <t>java -cp {classpath} weka.classifiers.meta.FilteredClassifier -t "{arff_filepath}" -d "{model_filepath}" -no-cv -split-percentage 66 -F "weka.filters.supervised.instance.ClassBalancer -num-intervals 10" -S 1 -W weka.classifiers.bayes.BayesNet -- -D -Q weka.classifiers.bayes.net.search.local.K2 -- -P 1 -S BAYES -E weka.classifiers.bayes.net.estimate.SimpleEstimator -- -A 0.5</t>
    <phoneticPr fontId="7"/>
  </si>
  <si>
    <t>filter_bayesnet</t>
    <phoneticPr fontId="7"/>
  </si>
  <si>
    <t>8</t>
    <phoneticPr fontId="7"/>
  </si>
  <si>
    <t>9</t>
    <phoneticPr fontId="7"/>
  </si>
  <si>
    <t>10</t>
    <phoneticPr fontId="7"/>
  </si>
  <si>
    <t>11</t>
    <phoneticPr fontId="7"/>
  </si>
  <si>
    <t>2=(r1-123456)</t>
    <phoneticPr fontId="7"/>
  </si>
  <si>
    <t>naivebayes</t>
    <phoneticPr fontId="7"/>
  </si>
  <si>
    <r>
      <t xml:space="preserve">java -cp {classpath} weka.classifiers.bayes.NaiveBayes </t>
    </r>
    <r>
      <rPr>
        <sz val="12"/>
        <color theme="1"/>
        <rFont val="맑은 고딕"/>
        <family val="2"/>
        <scheme val="minor"/>
      </rPr>
      <t>-t "{arff_filepath}" -d "{model_filepath}" -no-cv -split-percentage 66</t>
    </r>
    <phoneticPr fontId="7"/>
  </si>
  <si>
    <t>7=(r1-123456)</t>
    <phoneticPr fontId="7"/>
  </si>
  <si>
    <t>2021/8/30</t>
    <phoneticPr fontId="7"/>
  </si>
  <si>
    <t>7,8,9,10 모델재작성</t>
    <phoneticPr fontId="7"/>
  </si>
  <si>
    <r>
      <t xml:space="preserve">7,8,9,10 </t>
    </r>
    <r>
      <rPr>
        <sz val="12"/>
        <color theme="1"/>
        <rFont val="맑은 고딕"/>
        <family val="3"/>
        <charset val="129"/>
        <scheme val="minor"/>
      </rPr>
      <t>관련</t>
    </r>
    <r>
      <rPr>
        <sz val="12"/>
        <color theme="1"/>
        <rFont val="맑은 고딕"/>
        <family val="2"/>
        <scheme val="minor"/>
      </rPr>
      <t xml:space="preserve"> result</t>
    </r>
    <r>
      <rPr>
        <sz val="12"/>
        <color theme="1"/>
        <rFont val="맑은 고딕"/>
        <family val="3"/>
        <charset val="129"/>
        <scheme val="minor"/>
      </rPr>
      <t>재작성</t>
    </r>
    <phoneticPr fontId="7"/>
  </si>
  <si>
    <t>wakulevel1</t>
    <phoneticPr fontId="7"/>
  </si>
  <si>
    <t>substring(wakulevellist from 1 for 2)</t>
    <phoneticPr fontId="7"/>
  </si>
  <si>
    <t>save_result</t>
    <phoneticPr fontId="7"/>
  </si>
  <si>
    <t>yes</t>
    <phoneticPr fontId="7"/>
  </si>
  <si>
    <t>filter_12*</t>
  </si>
  <si>
    <t>2021/8/31</t>
    <phoneticPr fontId="7"/>
  </si>
  <si>
    <t>그래프출력에서 NullPointer에러 수정</t>
    <phoneticPr fontId="7"/>
  </si>
  <si>
    <r>
      <t>betodds, betoddsrank</t>
    </r>
    <r>
      <rPr>
        <sz val="12"/>
        <color theme="1"/>
        <rFont val="맑은 고딕"/>
        <family val="3"/>
        <charset val="129"/>
        <scheme val="minor"/>
      </rPr>
      <t>패턴</t>
    </r>
    <r>
      <rPr>
        <sz val="12"/>
        <color theme="1"/>
        <rFont val="맑은 고딕"/>
        <family val="2"/>
        <scheme val="minor"/>
      </rPr>
      <t xml:space="preserve"> sql</t>
    </r>
    <r>
      <rPr>
        <sz val="12"/>
        <color theme="1"/>
        <rFont val="맑은 고딕"/>
        <family val="3"/>
        <charset val="129"/>
        <scheme val="minor"/>
      </rPr>
      <t>수정</t>
    </r>
    <r>
      <rPr>
        <sz val="12"/>
        <color theme="1"/>
        <rFont val="맑은 고딕"/>
        <family val="2"/>
        <scheme val="minor"/>
      </rPr>
      <t xml:space="preserve"> (20</t>
    </r>
    <r>
      <rPr>
        <sz val="12"/>
        <color theme="1"/>
        <rFont val="맑은 고딕"/>
        <family val="3"/>
        <charset val="129"/>
        <scheme val="minor"/>
      </rPr>
      <t>이하만</t>
    </r>
    <r>
      <rPr>
        <sz val="12"/>
        <color theme="1"/>
        <rFont val="맑은 고딕"/>
        <family val="2"/>
        <scheme val="minor"/>
      </rPr>
      <t xml:space="preserve"> 1</t>
    </r>
    <r>
      <rPr>
        <sz val="12"/>
        <color theme="1"/>
        <rFont val="맑은 고딕"/>
        <family val="3"/>
        <charset val="129"/>
        <scheme val="minor"/>
      </rPr>
      <t>단위로</t>
    </r>
    <r>
      <rPr>
        <sz val="12"/>
        <color theme="1"/>
        <rFont val="맑은 고딕"/>
        <family val="2"/>
        <scheme val="minor"/>
      </rPr>
      <t xml:space="preserve"> </t>
    </r>
    <r>
      <rPr>
        <sz val="12"/>
        <color theme="1"/>
        <rFont val="맑은 고딕"/>
        <family val="3"/>
        <charset val="129"/>
        <scheme val="minor"/>
      </rPr>
      <t>출력하게</t>
    </r>
    <r>
      <rPr>
        <sz val="12"/>
        <color theme="1"/>
        <rFont val="맑은 고딕"/>
        <family val="2"/>
        <scheme val="minor"/>
      </rPr>
      <t>)</t>
    </r>
    <phoneticPr fontId="7"/>
  </si>
  <si>
    <t>2021/9/1</t>
    <phoneticPr fontId="7"/>
  </si>
  <si>
    <t>그래프 개선</t>
    <phoneticPr fontId="7"/>
  </si>
  <si>
    <t>옺즈분포도 하나로 통합</t>
    <phoneticPr fontId="7"/>
  </si>
  <si>
    <t>kumiban1,2,3의 확률 분포도 추가</t>
    <phoneticPr fontId="7"/>
  </si>
  <si>
    <r>
      <t>no-cv</t>
    </r>
    <r>
      <rPr>
        <sz val="12"/>
        <color theme="1"/>
        <rFont val="맑은 고딕"/>
        <family val="3"/>
        <charset val="129"/>
        <scheme val="minor"/>
      </rPr>
      <t>와</t>
    </r>
    <r>
      <rPr>
        <sz val="12"/>
        <color theme="1"/>
        <rFont val="맑은 고딕"/>
        <family val="2"/>
        <scheme val="minor"/>
      </rPr>
      <t xml:space="preserve"> </t>
    </r>
    <r>
      <rPr>
        <sz val="12"/>
        <color theme="1"/>
        <rFont val="맑은 고딕"/>
        <family val="3"/>
        <charset val="129"/>
        <scheme val="minor"/>
      </rPr>
      <t>상관없이</t>
    </r>
    <r>
      <rPr>
        <sz val="12"/>
        <color theme="1"/>
        <rFont val="맑은 고딕"/>
        <family val="2"/>
        <scheme val="minor"/>
      </rPr>
      <t xml:space="preserve"> </t>
    </r>
    <r>
      <rPr>
        <sz val="12"/>
        <color theme="1"/>
        <rFont val="맑은 고딕"/>
        <family val="3"/>
        <charset val="129"/>
        <scheme val="minor"/>
      </rPr>
      <t>결과는</t>
    </r>
    <r>
      <rPr>
        <sz val="12"/>
        <color theme="1"/>
        <rFont val="맑은 고딕"/>
        <family val="2"/>
        <scheme val="minor"/>
      </rPr>
      <t xml:space="preserve"> </t>
    </r>
    <r>
      <rPr>
        <sz val="12"/>
        <color theme="1"/>
        <rFont val="맑은 고딕"/>
        <family val="3"/>
        <charset val="129"/>
        <scheme val="minor"/>
      </rPr>
      <t>일치한다</t>
    </r>
    <r>
      <rPr>
        <sz val="12"/>
        <color theme="1"/>
        <rFont val="맑은 고딕"/>
        <family val="2"/>
        <scheme val="minor"/>
      </rPr>
      <t>.</t>
    </r>
    <phoneticPr fontId="7"/>
  </si>
  <si>
    <t>データ制約シートに記載</t>
    <rPh sb="3" eb="5">
      <t>セイヤク</t>
    </rPh>
    <rPh sb="9" eb="11">
      <t>キサイ</t>
    </rPh>
    <phoneticPr fontId="7"/>
  </si>
  <si>
    <t>직전옺즈, 직전옺즈랭크는 3T-126이외는 별로 무의미하였다.</t>
    <phoneticPr fontId="7"/>
  </si>
  <si>
    <t>result 21,22, 34,35</t>
    <phoneticPr fontId="7"/>
  </si>
  <si>
    <t>옺즈리그레션 ResultCreator</t>
    <phoneticPr fontId="7"/>
  </si>
  <si>
    <r>
      <t>3</t>
    </r>
    <r>
      <rPr>
        <sz val="12"/>
        <color theme="1"/>
        <rFont val="맑은 고딕"/>
        <family val="3"/>
        <charset val="129"/>
        <scheme val="minor"/>
      </rPr>
      <t>년</t>
    </r>
    <phoneticPr fontId="7"/>
  </si>
  <si>
    <r>
      <t>5</t>
    </r>
    <r>
      <rPr>
        <sz val="12"/>
        <color theme="1"/>
        <rFont val="맑은 고딕"/>
        <family val="3"/>
        <charset val="129"/>
        <scheme val="minor"/>
      </rPr>
      <t>년</t>
    </r>
    <phoneticPr fontId="7"/>
  </si>
  <si>
    <r>
      <t>7</t>
    </r>
    <r>
      <rPr>
        <sz val="12"/>
        <color theme="1"/>
        <rFont val="맑은 고딕"/>
        <family val="3"/>
        <charset val="129"/>
        <scheme val="minor"/>
      </rPr>
      <t>년</t>
    </r>
    <phoneticPr fontId="7"/>
  </si>
  <si>
    <r>
      <t>9</t>
    </r>
    <r>
      <rPr>
        <sz val="12"/>
        <color theme="1"/>
        <rFont val="맑은 고딕"/>
        <family val="3"/>
        <charset val="129"/>
        <scheme val="minor"/>
      </rPr>
      <t>년</t>
    </r>
    <phoneticPr fontId="7"/>
  </si>
  <si>
    <t>2년</t>
    <phoneticPr fontId="7"/>
  </si>
  <si>
    <r>
      <t>데이터</t>
    </r>
    <r>
      <rPr>
        <sz val="12"/>
        <color theme="1"/>
        <rFont val="맑은 고딕"/>
        <family val="3"/>
        <charset val="129"/>
        <scheme val="minor"/>
      </rPr>
      <t xml:space="preserve"> </t>
    </r>
    <r>
      <rPr>
        <sz val="12"/>
        <color theme="1"/>
        <rFont val="맑은 고딕"/>
        <family val="3"/>
        <charset val="129"/>
        <scheme val="minor"/>
      </rPr>
      <t>일수</t>
    </r>
    <phoneticPr fontId="7"/>
  </si>
  <si>
    <t>class_rank1</t>
    <phoneticPr fontId="7"/>
  </si>
  <si>
    <t>class_rank2</t>
    <phoneticPr fontId="7"/>
  </si>
  <si>
    <t>r2-1-2x</t>
    <phoneticPr fontId="7"/>
  </si>
  <si>
    <t>r2-1-2x</t>
    <phoneticPr fontId="7"/>
  </si>
  <si>
    <t>class_rank3</t>
    <phoneticPr fontId="7"/>
  </si>
  <si>
    <t>feature</t>
    <phoneticPr fontId="7"/>
  </si>
  <si>
    <t>en1-6</t>
    <phoneticPr fontId="7"/>
  </si>
  <si>
    <t>nw1-6</t>
    <phoneticPr fontId="7"/>
  </si>
  <si>
    <t>nw1,nw2,nw3,nw4,nw5,nw6</t>
    <phoneticPr fontId="7"/>
  </si>
  <si>
    <t>nw1-lw1</t>
    <phoneticPr fontId="7"/>
  </si>
  <si>
    <t>jyo-en6</t>
    <phoneticPr fontId="7"/>
  </si>
  <si>
    <t>jyo-nw1-lw1</t>
    <phoneticPr fontId="7"/>
  </si>
  <si>
    <t>jyo,turn,race,raty,alvt,wa12,time,nw1,nw2,nw3,nw4,nw5,nw6,lw1,lw2,lw3,lw4,lw5,lw6</t>
    <phoneticPr fontId="7"/>
  </si>
  <si>
    <t>nw1,nw2,nw3,nw4,nw5,nw6,lw1,lw2,lw3,lw4,lw5,lw6</t>
    <phoneticPr fontId="7"/>
  </si>
  <si>
    <t>en1,en2,en3,en4,en5,en6</t>
    <phoneticPr fontId="7"/>
  </si>
  <si>
    <t>jyo,turn,race,raty,alvt,wa12,time,en1,en2,en3,en4,en5,en6</t>
    <phoneticPr fontId="7"/>
  </si>
  <si>
    <t>1=(r1-123456)</t>
    <phoneticPr fontId="7"/>
  </si>
  <si>
    <t>3=(r1-123456)</t>
    <phoneticPr fontId="7"/>
  </si>
  <si>
    <t>5=(r1-123456)</t>
    <phoneticPr fontId="7"/>
  </si>
  <si>
    <t>4=(r1-123456)</t>
    <phoneticPr fontId="7"/>
  </si>
  <si>
    <t>6=(r1-123456)</t>
    <phoneticPr fontId="7"/>
  </si>
  <si>
    <t>8=(r1-123456)</t>
    <phoneticPr fontId="7"/>
  </si>
  <si>
    <t>9=(r1-123456)</t>
    <phoneticPr fontId="7"/>
  </si>
  <si>
    <t>10=(r1-123456)</t>
    <phoneticPr fontId="7"/>
  </si>
  <si>
    <t>prob1</t>
    <phoneticPr fontId="7"/>
  </si>
  <si>
    <t>prob12</t>
    <phoneticPr fontId="7"/>
  </si>
  <si>
    <t>psum12</t>
    <phoneticPr fontId="7"/>
  </si>
  <si>
    <t>substring((probability1 + probability2)::text from 1 for 3)</t>
    <phoneticPr fontId="7"/>
  </si>
  <si>
    <t>substring((probability1 * probability2)::text from 1 for 3)</t>
  </si>
  <si>
    <t>pmul12</t>
    <phoneticPr fontId="7"/>
  </si>
  <si>
    <t>psum123</t>
    <phoneticPr fontId="7"/>
  </si>
  <si>
    <t>pmul123</t>
    <phoneticPr fontId="7"/>
  </si>
  <si>
    <t>substring(probability_sum::text from 1 for 3)</t>
    <phoneticPr fontId="7"/>
  </si>
  <si>
    <t>substring(probability_mul::text from 1 for 3)</t>
    <phoneticPr fontId="7"/>
  </si>
  <si>
    <t>save_stat</t>
    <phoneticPr fontId="7"/>
  </si>
  <si>
    <t>save_graph</t>
    <phoneticPr fontId="7"/>
  </si>
  <si>
    <t>('nopattern')</t>
    <phoneticPr fontId="7"/>
  </si>
  <si>
    <t>11=(r2-1-23456)</t>
    <phoneticPr fontId="7"/>
  </si>
  <si>
    <t>12=(r2-1-23456)</t>
    <phoneticPr fontId="7"/>
  </si>
  <si>
    <t>13=(r2-1-23456)</t>
    <phoneticPr fontId="7"/>
  </si>
  <si>
    <t>14=(r2-1-23456)</t>
    <phoneticPr fontId="7"/>
  </si>
  <si>
    <t>15=(r2-1-23456)</t>
    <phoneticPr fontId="7"/>
  </si>
  <si>
    <t>16=(r2-1-23456)</t>
    <phoneticPr fontId="7"/>
  </si>
  <si>
    <t>17=(r2-1-23456)</t>
    <phoneticPr fontId="7"/>
  </si>
  <si>
    <t>18=(r2-1-23456)</t>
    <phoneticPr fontId="7"/>
  </si>
  <si>
    <t>19=(r2-1-23456)</t>
    <phoneticPr fontId="7"/>
  </si>
  <si>
    <t>20=(r2-1-23456)</t>
    <phoneticPr fontId="7"/>
  </si>
  <si>
    <t>r3-13-2456</t>
    <phoneticPr fontId="7"/>
  </si>
  <si>
    <t>r3-13-2456</t>
    <phoneticPr fontId="7"/>
  </si>
  <si>
    <t>substring(sanrentanno from 1 for 2) = '13'</t>
    <phoneticPr fontId="7"/>
  </si>
  <si>
    <t>2,4,5,6</t>
    <phoneticPr fontId="7"/>
  </si>
  <si>
    <t>8001</t>
    <phoneticPr fontId="7"/>
  </si>
  <si>
    <t>2021/9/6</t>
    <phoneticPr fontId="7"/>
  </si>
  <si>
    <r>
      <t>3T 123 11615</t>
    </r>
    <r>
      <rPr>
        <sz val="12"/>
        <color theme="1"/>
        <rFont val="맑은 고딕"/>
        <family val="3"/>
        <charset val="129"/>
        <scheme val="minor"/>
      </rPr>
      <t>행까지</t>
    </r>
    <r>
      <rPr>
        <sz val="12"/>
        <color theme="1"/>
        <rFont val="맑은 고딕"/>
        <family val="2"/>
        <scheme val="minor"/>
      </rPr>
      <t xml:space="preserve"> </t>
    </r>
    <r>
      <rPr>
        <sz val="12"/>
        <color theme="1"/>
        <rFont val="맑은 고딕"/>
        <family val="3"/>
        <charset val="129"/>
        <scheme val="minor"/>
      </rPr>
      <t>발췌완료</t>
    </r>
    <phoneticPr fontId="7"/>
  </si>
  <si>
    <t>2021/9/7</t>
    <phoneticPr fontId="7"/>
  </si>
  <si>
    <t>r3-14-2356</t>
  </si>
  <si>
    <t>r3-15-2346</t>
  </si>
  <si>
    <t>r3-16-2345</t>
  </si>
  <si>
    <t>r3-14-2356</t>
    <phoneticPr fontId="7"/>
  </si>
  <si>
    <t>substring(sanrentanno from 1 for 2) = '14'</t>
    <phoneticPr fontId="7"/>
  </si>
  <si>
    <t>2,3,5,6</t>
    <phoneticPr fontId="7"/>
  </si>
  <si>
    <t>r3-15-2346</t>
    <phoneticPr fontId="7"/>
  </si>
  <si>
    <t>substring(sanrentanno from 1 for 2) = '15'</t>
    <phoneticPr fontId="7"/>
  </si>
  <si>
    <t>2,3,4,6</t>
    <phoneticPr fontId="7"/>
  </si>
  <si>
    <t>r3-16-2345</t>
    <phoneticPr fontId="7"/>
  </si>
  <si>
    <t>substring(sanrentanno from 1 for 2) = '16'</t>
    <phoneticPr fontId="7"/>
  </si>
  <si>
    <t>2,3,4,5</t>
    <phoneticPr fontId="7"/>
  </si>
  <si>
    <t>61=(r2-2-13456)</t>
    <phoneticPr fontId="7"/>
  </si>
  <si>
    <t>r3-23-1456</t>
    <phoneticPr fontId="7"/>
  </si>
  <si>
    <t>r3-23-1456</t>
    <phoneticPr fontId="7"/>
  </si>
  <si>
    <t>substring(sanrentanno from 1 for 2) = '23'</t>
    <phoneticPr fontId="7"/>
  </si>
  <si>
    <t>1,4,5,6</t>
    <phoneticPr fontId="7"/>
  </si>
  <si>
    <t>62=(r2-2-13456)</t>
    <phoneticPr fontId="7"/>
  </si>
  <si>
    <t>63=(r2-2-13456)</t>
    <phoneticPr fontId="7"/>
  </si>
  <si>
    <t>64=(r2-2-13456)</t>
    <phoneticPr fontId="7"/>
  </si>
  <si>
    <t>65=(r2-2-13456)</t>
    <phoneticPr fontId="7"/>
  </si>
  <si>
    <t>66=(r2-2-13456)</t>
    <phoneticPr fontId="7"/>
  </si>
  <si>
    <t>67=(r2-2-13456)</t>
    <phoneticPr fontId="7"/>
  </si>
  <si>
    <t>68=(r2-2-13456)</t>
    <phoneticPr fontId="7"/>
  </si>
  <si>
    <t>69=(r2-2-13456)</t>
    <phoneticPr fontId="7"/>
  </si>
  <si>
    <t>70=(r2-2-13456)</t>
    <phoneticPr fontId="7"/>
  </si>
  <si>
    <t>12x</t>
    <phoneticPr fontId="7"/>
  </si>
  <si>
    <t>xxx</t>
    <phoneticPr fontId="7"/>
  </si>
  <si>
    <t>13x</t>
    <phoneticPr fontId="7"/>
  </si>
  <si>
    <t>14x</t>
    <phoneticPr fontId="7"/>
  </si>
  <si>
    <t>15x</t>
    <phoneticPr fontId="7"/>
  </si>
  <si>
    <t>16x</t>
    <phoneticPr fontId="7"/>
  </si>
  <si>
    <t>21x</t>
    <phoneticPr fontId="7"/>
  </si>
  <si>
    <t>23x</t>
    <phoneticPr fontId="7"/>
  </si>
  <si>
    <t>2021/9/11</t>
    <phoneticPr fontId="7"/>
  </si>
  <si>
    <r>
      <t xml:space="preserve">12x </t>
    </r>
    <r>
      <rPr>
        <sz val="12"/>
        <color theme="1"/>
        <rFont val="맑은 고딕"/>
        <family val="3"/>
        <charset val="129"/>
        <scheme val="minor"/>
      </rPr>
      <t>발췌작업</t>
    </r>
    <r>
      <rPr>
        <sz val="12"/>
        <color theme="1"/>
        <rFont val="맑은 고딕"/>
        <family val="2"/>
        <scheme val="minor"/>
      </rPr>
      <t xml:space="preserve"> </t>
    </r>
    <r>
      <rPr>
        <sz val="12"/>
        <color theme="1"/>
        <rFont val="맑은 고딕"/>
        <family val="3"/>
        <charset val="129"/>
        <scheme val="minor"/>
      </rPr>
      <t>남은것</t>
    </r>
    <r>
      <rPr>
        <sz val="12"/>
        <color theme="1"/>
        <rFont val="맑은 고딕"/>
        <family val="2"/>
        <scheme val="minor"/>
      </rPr>
      <t xml:space="preserve"> </t>
    </r>
    <phoneticPr fontId="7"/>
  </si>
  <si>
    <t>3T-126, 2F, 3F</t>
    <phoneticPr fontId="7"/>
  </si>
  <si>
    <r>
      <t>3T-234</t>
    </r>
    <r>
      <rPr>
        <sz val="12"/>
        <color theme="1"/>
        <rFont val="맑은 고딕"/>
        <family val="3"/>
        <charset val="129"/>
        <scheme val="minor"/>
      </rPr>
      <t>까지</t>
    </r>
    <r>
      <rPr>
        <sz val="12"/>
        <color theme="1"/>
        <rFont val="맑은 고딕"/>
        <family val="2"/>
        <scheme val="minor"/>
      </rPr>
      <t xml:space="preserve"> </t>
    </r>
    <r>
      <rPr>
        <sz val="12"/>
        <color theme="1"/>
        <rFont val="맑은 고딕"/>
        <family val="3"/>
        <charset val="129"/>
        <scheme val="minor"/>
      </rPr>
      <t>완료</t>
    </r>
    <phoneticPr fontId="7"/>
  </si>
  <si>
    <r>
      <t>3T-162</t>
    </r>
    <r>
      <rPr>
        <sz val="12"/>
        <color theme="1"/>
        <rFont val="맑은 고딕"/>
        <family val="3"/>
        <charset val="129"/>
        <scheme val="minor"/>
      </rPr>
      <t>까지</t>
    </r>
    <r>
      <rPr>
        <sz val="12"/>
        <color theme="1"/>
        <rFont val="맑은 고딕"/>
        <family val="2"/>
        <scheme val="minor"/>
      </rPr>
      <t xml:space="preserve"> </t>
    </r>
    <r>
      <rPr>
        <sz val="12"/>
        <color theme="1"/>
        <rFont val="맑은 고딕"/>
        <family val="3"/>
        <charset val="129"/>
        <scheme val="minor"/>
      </rPr>
      <t>완료</t>
    </r>
    <phoneticPr fontId="7"/>
  </si>
  <si>
    <t>2021/9/13</t>
    <phoneticPr fontId="7"/>
  </si>
  <si>
    <t>00001_nopattern_20210730_rank1.model</t>
  </si>
  <si>
    <t>00001_nopattern_20210713_rank1.model</t>
  </si>
  <si>
    <t>모델 릴리즈를 삭제해서 0613까지만 생성하는 걸로 통일했다</t>
    <phoneticPr fontId="7"/>
  </si>
  <si>
    <t>substring(sanrentanno from 1 for 2) = '24'</t>
    <phoneticPr fontId="7"/>
  </si>
  <si>
    <t>1,3,5,6</t>
    <phoneticPr fontId="7"/>
  </si>
  <si>
    <t>substring(sanrentanno from 1 for 2) = '25'</t>
    <phoneticPr fontId="7"/>
  </si>
  <si>
    <t>1,3,4,6</t>
    <phoneticPr fontId="7"/>
  </si>
  <si>
    <t>r3-24-1356</t>
    <phoneticPr fontId="7"/>
  </si>
  <si>
    <t>r3-25-1346</t>
    <phoneticPr fontId="7"/>
  </si>
  <si>
    <t>r3-26-1345</t>
    <phoneticPr fontId="7"/>
  </si>
  <si>
    <t>substring(sanrentanno from 1 for 2) = '26'</t>
    <phoneticPr fontId="7"/>
  </si>
  <si>
    <t>1,3,4,5</t>
    <phoneticPr fontId="7"/>
  </si>
  <si>
    <t>20210614</t>
    <phoneticPr fontId="7"/>
  </si>
  <si>
    <t>r2-3-12456</t>
  </si>
  <si>
    <t>r2-3-12456</t>
    <phoneticPr fontId="7"/>
  </si>
  <si>
    <t>r3-31-2456</t>
    <phoneticPr fontId="7"/>
  </si>
  <si>
    <t>substring(sanrentanno from 1 for 1) = '3'</t>
    <phoneticPr fontId="7"/>
  </si>
  <si>
    <t>1,2,4,5,6</t>
    <phoneticPr fontId="7"/>
  </si>
  <si>
    <t>substring(sanrentanno from 2 for 1) classes</t>
    <phoneticPr fontId="7"/>
  </si>
  <si>
    <t>r3-31-2456</t>
    <phoneticPr fontId="7"/>
  </si>
  <si>
    <t>substring(sanrentanno from 1 for 2) = '31'</t>
    <phoneticPr fontId="7"/>
  </si>
  <si>
    <t>2,4,5,6</t>
    <phoneticPr fontId="7"/>
  </si>
  <si>
    <t>substring(sanrentanno from 3 for 1) classes</t>
    <phoneticPr fontId="7"/>
  </si>
  <si>
    <t>r3-32-1456</t>
    <phoneticPr fontId="7"/>
  </si>
  <si>
    <t>substring(sanrentanno from 1 for 2) = '32'</t>
    <phoneticPr fontId="7"/>
  </si>
  <si>
    <t>r3-34-1256</t>
    <phoneticPr fontId="7"/>
  </si>
  <si>
    <t>substring(sanrentanno from 1 for 2) = '34'</t>
    <phoneticPr fontId="7"/>
  </si>
  <si>
    <t>1,2,5,6</t>
    <phoneticPr fontId="7"/>
  </si>
  <si>
    <t>r3-35-1246</t>
    <phoneticPr fontId="7"/>
  </si>
  <si>
    <t>substring(sanrentanno from 1 for 2) = '35'</t>
    <phoneticPr fontId="7"/>
  </si>
  <si>
    <t>1,2,4,6</t>
    <phoneticPr fontId="7"/>
  </si>
  <si>
    <t>r3-36-1245</t>
    <phoneticPr fontId="7"/>
  </si>
  <si>
    <t>substring(sanrentanno from 1 for 2) = '36'</t>
    <phoneticPr fontId="7"/>
  </si>
  <si>
    <t>1,2,4,5</t>
    <phoneticPr fontId="7"/>
  </si>
  <si>
    <t>111=(r2-3-12456)</t>
    <phoneticPr fontId="7"/>
  </si>
  <si>
    <r>
      <t>!16x 3F-126</t>
    </r>
    <r>
      <rPr>
        <sz val="12"/>
        <color theme="1"/>
        <rFont val="맑은 고딕"/>
        <family val="3"/>
        <charset val="129"/>
        <scheme val="minor"/>
      </rPr>
      <t>까지</t>
    </r>
    <r>
      <rPr>
        <sz val="12"/>
        <color theme="1"/>
        <rFont val="맑은 고딕"/>
        <family val="2"/>
        <scheme val="minor"/>
      </rPr>
      <t xml:space="preserve"> </t>
    </r>
    <r>
      <rPr>
        <sz val="12"/>
        <color theme="1"/>
        <rFont val="맑은 고딕"/>
        <family val="3"/>
        <charset val="129"/>
        <scheme val="minor"/>
      </rPr>
      <t>완료</t>
    </r>
    <phoneticPr fontId="7"/>
  </si>
  <si>
    <r>
      <t>!23x 3T-234</t>
    </r>
    <r>
      <rPr>
        <sz val="12"/>
        <color theme="1"/>
        <rFont val="맑은 고딕"/>
        <family val="3"/>
        <charset val="129"/>
        <scheme val="minor"/>
      </rPr>
      <t>까지</t>
    </r>
    <r>
      <rPr>
        <sz val="12"/>
        <color theme="1"/>
        <rFont val="맑은 고딕"/>
        <family val="2"/>
        <scheme val="minor"/>
      </rPr>
      <t xml:space="preserve"> </t>
    </r>
    <r>
      <rPr>
        <sz val="12"/>
        <color theme="1"/>
        <rFont val="맑은 고딕"/>
        <family val="3"/>
        <charset val="129"/>
        <scheme val="minor"/>
      </rPr>
      <t>완료</t>
    </r>
    <r>
      <rPr>
        <sz val="12"/>
        <color theme="1"/>
        <rFont val="맑은 고딕"/>
        <family val="2"/>
        <scheme val="minor"/>
      </rPr>
      <t xml:space="preserve"> </t>
    </r>
    <r>
      <rPr>
        <sz val="12"/>
        <color theme="1"/>
        <rFont val="맑은 고딕"/>
        <family val="3"/>
        <charset val="129"/>
        <scheme val="minor"/>
      </rPr>
      <t>전부완료</t>
    </r>
    <phoneticPr fontId="7"/>
  </si>
  <si>
    <t>112=(r2-3-12456)</t>
    <phoneticPr fontId="7"/>
  </si>
  <si>
    <t>113=(r2-3-12456)</t>
    <phoneticPr fontId="7"/>
  </si>
  <si>
    <t>114=(r2-3-12456)</t>
    <phoneticPr fontId="7"/>
  </si>
  <si>
    <t>115=(r2-3-12456)</t>
    <phoneticPr fontId="7"/>
  </si>
  <si>
    <t>116=(r2-3-12456)</t>
    <phoneticPr fontId="7"/>
  </si>
  <si>
    <t>117=(r2-3-12456)</t>
    <phoneticPr fontId="7"/>
  </si>
  <si>
    <t>118=(r2-3-12456)</t>
    <phoneticPr fontId="7"/>
  </si>
  <si>
    <t>119=(r2-3-12456)</t>
    <phoneticPr fontId="7"/>
  </si>
  <si>
    <t>120=(r2-3-12456)</t>
    <phoneticPr fontId="7"/>
  </si>
  <si>
    <t>2021/9/18</t>
    <phoneticPr fontId="7"/>
  </si>
  <si>
    <t>대상 승식을 이하로 제한하자</t>
    <phoneticPr fontId="7"/>
  </si>
  <si>
    <t>12*, 13*, 14*, 15* 16*, 21*, 31*, 41*, 51*, 61*</t>
    <phoneticPr fontId="7"/>
  </si>
  <si>
    <t>일단 1, 123에 대해 실전까지 진행해본다</t>
    <phoneticPr fontId="7"/>
  </si>
  <si>
    <t>이 시점에 만들어진 23* 모델은 실행 보류하고 31*, 41*, 51*, 61*으로 진행한다.</t>
    <phoneticPr fontId="7"/>
  </si>
  <si>
    <t>일단 그래프선택작업은 1차 종료한다.</t>
    <phoneticPr fontId="7"/>
  </si>
  <si>
    <r>
      <t xml:space="preserve">G:\!!DevBackup\experiment\expr10\result_selected\12x </t>
    </r>
    <r>
      <rPr>
        <sz val="12"/>
        <color theme="1"/>
        <rFont val="맑은 고딕"/>
        <family val="3"/>
        <charset val="129"/>
        <scheme val="minor"/>
      </rPr>
      <t>에</t>
    </r>
    <r>
      <rPr>
        <sz val="12"/>
        <color theme="1"/>
        <rFont val="맑은 고딕"/>
        <family val="2"/>
        <scheme val="minor"/>
      </rPr>
      <t xml:space="preserve"> </t>
    </r>
    <r>
      <rPr>
        <sz val="12"/>
        <color theme="1"/>
        <rFont val="맑은 고딕"/>
        <family val="3"/>
        <charset val="129"/>
        <scheme val="minor"/>
      </rPr>
      <t>대해서</t>
    </r>
    <r>
      <rPr>
        <sz val="12"/>
        <color theme="1"/>
        <rFont val="맑은 고딕"/>
        <family val="2"/>
        <scheme val="minor"/>
      </rPr>
      <t xml:space="preserve"> </t>
    </r>
    <r>
      <rPr>
        <sz val="12"/>
        <color theme="1"/>
        <rFont val="맑은 고딕"/>
        <family val="3"/>
        <charset val="129"/>
        <scheme val="minor"/>
      </rPr>
      <t>먼저</t>
    </r>
    <r>
      <rPr>
        <sz val="12"/>
        <color theme="1"/>
        <rFont val="맑은 고딕"/>
        <family val="2"/>
        <scheme val="minor"/>
      </rPr>
      <t xml:space="preserve"> </t>
    </r>
    <r>
      <rPr>
        <sz val="12"/>
        <color theme="1"/>
        <rFont val="맑은 고딕"/>
        <family val="3"/>
        <charset val="129"/>
        <scheme val="minor"/>
      </rPr>
      <t>실전까지</t>
    </r>
    <r>
      <rPr>
        <sz val="12"/>
        <color theme="1"/>
        <rFont val="맑은 고딕"/>
        <family val="2"/>
        <scheme val="minor"/>
      </rPr>
      <t xml:space="preserve"> </t>
    </r>
    <r>
      <rPr>
        <sz val="12"/>
        <color theme="1"/>
        <rFont val="맑은 고딕"/>
        <family val="3"/>
        <charset val="129"/>
        <scheme val="minor"/>
      </rPr>
      <t>진행한다</t>
    </r>
    <r>
      <rPr>
        <sz val="12"/>
        <color theme="1"/>
        <rFont val="맑은 고딕"/>
        <family val="2"/>
        <scheme val="minor"/>
      </rPr>
      <t>.</t>
    </r>
    <phoneticPr fontId="7"/>
  </si>
  <si>
    <t>작전변경</t>
    <phoneticPr fontId="7"/>
  </si>
  <si>
    <t>12*에 대해 모델 범위 확장</t>
    <phoneticPr fontId="7"/>
  </si>
  <si>
    <t>20180101</t>
    <phoneticPr fontId="7"/>
  </si>
  <si>
    <t>20160101</t>
    <phoneticPr fontId="7"/>
  </si>
  <si>
    <t>result_2720까지 백업완료</t>
    <phoneticPr fontId="7"/>
  </si>
  <si>
    <t>엑셀시트 result_2xx</t>
    <phoneticPr fontId="7"/>
  </si>
  <si>
    <t>20210831</t>
    <phoneticPr fontId="7"/>
  </si>
  <si>
    <t>20210630</t>
    <phoneticPr fontId="7"/>
  </si>
  <si>
    <t>result_12*</t>
    <phoneticPr fontId="7"/>
  </si>
  <si>
    <t>x</t>
    <phoneticPr fontId="7"/>
  </si>
  <si>
    <t>2021/9/20</t>
    <phoneticPr fontId="7"/>
  </si>
  <si>
    <r>
      <t>20160101 - 20210917    result_1xx</t>
    </r>
    <r>
      <rPr>
        <sz val="12"/>
        <color theme="1"/>
        <rFont val="맑은 고딕"/>
        <family val="3"/>
        <charset val="129"/>
        <scheme val="minor"/>
      </rPr>
      <t>시트의</t>
    </r>
    <r>
      <rPr>
        <sz val="12"/>
        <color theme="1"/>
        <rFont val="맑은 고딕"/>
        <family val="2"/>
        <scheme val="minor"/>
      </rPr>
      <t xml:space="preserve"> 2801</t>
    </r>
    <r>
      <rPr>
        <sz val="12"/>
        <color theme="1"/>
        <rFont val="맑은 고딕"/>
        <family val="3"/>
        <charset val="129"/>
        <scheme val="minor"/>
      </rPr>
      <t>번</t>
    </r>
    <r>
      <rPr>
        <sz val="12"/>
        <color theme="1"/>
        <rFont val="맑은 고딕"/>
        <family val="2"/>
        <scheme val="minor"/>
      </rPr>
      <t xml:space="preserve"> </t>
    </r>
    <r>
      <rPr>
        <sz val="12"/>
        <color theme="1"/>
        <rFont val="맑은 고딕"/>
        <family val="3"/>
        <charset val="129"/>
        <scheme val="minor"/>
      </rPr>
      <t>이후</t>
    </r>
    <phoneticPr fontId="7"/>
  </si>
  <si>
    <r>
      <t>beforeodds</t>
    </r>
    <r>
      <rPr>
        <b/>
        <sz val="12"/>
        <color theme="1"/>
        <rFont val="맑은 고딕"/>
        <family val="3"/>
        <charset val="129"/>
        <scheme val="minor"/>
      </rPr>
      <t>와</t>
    </r>
    <r>
      <rPr>
        <b/>
        <sz val="12"/>
        <color theme="1"/>
        <rFont val="맑은 고딕"/>
        <family val="2"/>
        <scheme val="minor"/>
      </rPr>
      <t xml:space="preserve"> probabilit_mul</t>
    </r>
    <r>
      <rPr>
        <b/>
        <sz val="12"/>
        <color theme="1"/>
        <rFont val="맑은 고딕"/>
        <family val="3"/>
        <charset val="129"/>
        <scheme val="minor"/>
      </rPr>
      <t>을</t>
    </r>
    <r>
      <rPr>
        <b/>
        <sz val="12"/>
        <color theme="1"/>
        <rFont val="맑은 고딕"/>
        <family val="2"/>
        <scheme val="minor"/>
      </rPr>
      <t xml:space="preserve"> </t>
    </r>
    <r>
      <rPr>
        <b/>
        <sz val="12"/>
        <color theme="1"/>
        <rFont val="맑은 고딕"/>
        <family val="3"/>
        <charset val="129"/>
        <scheme val="minor"/>
      </rPr>
      <t>곱한</t>
    </r>
    <r>
      <rPr>
        <b/>
        <sz val="12"/>
        <color theme="1"/>
        <rFont val="맑은 고딕"/>
        <family val="2"/>
        <scheme val="minor"/>
      </rPr>
      <t xml:space="preserve"> </t>
    </r>
    <r>
      <rPr>
        <b/>
        <sz val="12"/>
        <color theme="1"/>
        <rFont val="맑은 고딕"/>
        <family val="3"/>
        <charset val="129"/>
        <scheme val="minor"/>
      </rPr>
      <t>기대치에</t>
    </r>
    <r>
      <rPr>
        <b/>
        <sz val="12"/>
        <color theme="1"/>
        <rFont val="맑은 고딕"/>
        <family val="2"/>
        <scheme val="minor"/>
      </rPr>
      <t xml:space="preserve"> </t>
    </r>
    <r>
      <rPr>
        <b/>
        <sz val="12"/>
        <color theme="1"/>
        <rFont val="맑은 고딕"/>
        <family val="3"/>
        <charset val="129"/>
        <scheme val="minor"/>
      </rPr>
      <t>대해</t>
    </r>
    <r>
      <rPr>
        <b/>
        <sz val="12"/>
        <color theme="1"/>
        <rFont val="맑은 고딕"/>
        <family val="2"/>
        <scheme val="minor"/>
      </rPr>
      <t xml:space="preserve"> </t>
    </r>
    <r>
      <rPr>
        <b/>
        <sz val="12"/>
        <color theme="1"/>
        <rFont val="맑은 고딕"/>
        <family val="3"/>
        <charset val="129"/>
        <scheme val="minor"/>
      </rPr>
      <t>기본수익통계를</t>
    </r>
    <r>
      <rPr>
        <b/>
        <sz val="12"/>
        <color theme="1"/>
        <rFont val="맑은 고딕"/>
        <family val="2"/>
        <scheme val="minor"/>
      </rPr>
      <t xml:space="preserve"> </t>
    </r>
    <r>
      <rPr>
        <b/>
        <sz val="12"/>
        <color theme="1"/>
        <rFont val="맑은 고딕"/>
        <family val="3"/>
        <charset val="129"/>
        <scheme val="minor"/>
      </rPr>
      <t>내본</t>
    </r>
    <r>
      <rPr>
        <b/>
        <sz val="12"/>
        <color theme="1"/>
        <rFont val="맑은 고딕"/>
        <family val="2"/>
        <scheme val="minor"/>
      </rPr>
      <t xml:space="preserve"> </t>
    </r>
    <r>
      <rPr>
        <b/>
        <sz val="12"/>
        <color theme="1"/>
        <rFont val="맑은 고딕"/>
        <family val="3"/>
        <charset val="129"/>
        <scheme val="minor"/>
      </rPr>
      <t>결과</t>
    </r>
    <r>
      <rPr>
        <b/>
        <sz val="12"/>
        <color theme="1"/>
        <rFont val="맑은 고딕"/>
        <family val="2"/>
        <scheme val="minor"/>
      </rPr>
      <t xml:space="preserve"> </t>
    </r>
    <r>
      <rPr>
        <b/>
        <sz val="12"/>
        <color theme="1"/>
        <rFont val="맑은 고딕"/>
        <family val="3"/>
        <charset val="129"/>
        <scheme val="minor"/>
      </rPr>
      <t>특별한</t>
    </r>
    <r>
      <rPr>
        <b/>
        <sz val="12"/>
        <color theme="1"/>
        <rFont val="맑은 고딕"/>
        <family val="2"/>
        <scheme val="minor"/>
      </rPr>
      <t xml:space="preserve"> </t>
    </r>
    <r>
      <rPr>
        <b/>
        <sz val="12"/>
        <color theme="1"/>
        <rFont val="맑은 고딕"/>
        <family val="3"/>
        <charset val="129"/>
        <scheme val="minor"/>
      </rPr>
      <t>경향성이</t>
    </r>
    <r>
      <rPr>
        <b/>
        <sz val="12"/>
        <color theme="1"/>
        <rFont val="맑은 고딕"/>
        <family val="2"/>
        <scheme val="minor"/>
      </rPr>
      <t xml:space="preserve"> </t>
    </r>
    <r>
      <rPr>
        <b/>
        <sz val="12"/>
        <color theme="1"/>
        <rFont val="맑은 고딕"/>
        <family val="3"/>
        <charset val="129"/>
        <scheme val="minor"/>
      </rPr>
      <t>보이지</t>
    </r>
    <r>
      <rPr>
        <b/>
        <sz val="12"/>
        <color theme="1"/>
        <rFont val="맑은 고딕"/>
        <family val="2"/>
        <scheme val="minor"/>
      </rPr>
      <t xml:space="preserve"> </t>
    </r>
    <r>
      <rPr>
        <b/>
        <sz val="12"/>
        <color theme="1"/>
        <rFont val="맑은 고딕"/>
        <family val="3"/>
        <charset val="129"/>
        <scheme val="minor"/>
      </rPr>
      <t>않는다</t>
    </r>
    <r>
      <rPr>
        <b/>
        <sz val="12"/>
        <color theme="1"/>
        <rFont val="맑은 고딕"/>
        <family val="2"/>
        <scheme val="minor"/>
      </rPr>
      <t>.</t>
    </r>
    <phoneticPr fontId="7"/>
  </si>
  <si>
    <t>옺즈에 의존한 투표는 의미가 없는 걸까</t>
    <phoneticPr fontId="7"/>
  </si>
  <si>
    <t>2021/9/24</t>
    <phoneticPr fontId="7"/>
  </si>
  <si>
    <t>확정옺즈, 옺즈모니터링파일에 대한 DB업로더 작성 완료</t>
    <phoneticPr fontId="7"/>
  </si>
  <si>
    <r>
      <t>1,12,123</t>
    </r>
    <r>
      <rPr>
        <sz val="12"/>
        <color theme="1"/>
        <rFont val="맑은 고딕"/>
        <family val="3"/>
        <charset val="129"/>
        <scheme val="minor"/>
      </rPr>
      <t>의</t>
    </r>
    <r>
      <rPr>
        <sz val="12"/>
        <color theme="1"/>
        <rFont val="맑은 고딕"/>
        <family val="2"/>
        <scheme val="minor"/>
      </rPr>
      <t xml:space="preserve"> </t>
    </r>
    <r>
      <rPr>
        <sz val="12"/>
        <color theme="1"/>
        <rFont val="맑은 고딕"/>
        <family val="3"/>
        <charset val="129"/>
        <scheme val="minor"/>
      </rPr>
      <t>확정옺즈</t>
    </r>
    <r>
      <rPr>
        <sz val="12"/>
        <color theme="1"/>
        <rFont val="맑은 고딕"/>
        <family val="2"/>
        <scheme val="minor"/>
      </rPr>
      <t xml:space="preserve"> </t>
    </r>
    <r>
      <rPr>
        <sz val="12"/>
        <color theme="1"/>
        <rFont val="맑은 고딕"/>
        <family val="3"/>
        <charset val="129"/>
        <scheme val="minor"/>
      </rPr>
      <t>업로도</t>
    </r>
    <phoneticPr fontId="7"/>
  </si>
  <si>
    <r>
      <t>1,12,123</t>
    </r>
    <r>
      <rPr>
        <sz val="12"/>
        <color theme="1"/>
        <rFont val="맑은 고딕"/>
        <family val="3"/>
        <charset val="129"/>
        <scheme val="minor"/>
      </rPr>
      <t>의</t>
    </r>
    <r>
      <rPr>
        <sz val="12"/>
        <color theme="1"/>
        <rFont val="맑은 고딕"/>
        <family val="2"/>
        <scheme val="minor"/>
      </rPr>
      <t xml:space="preserve"> </t>
    </r>
    <r>
      <rPr>
        <sz val="12"/>
        <color theme="1"/>
        <rFont val="맑은 고딕"/>
        <family val="3"/>
        <charset val="129"/>
        <scheme val="minor"/>
      </rPr>
      <t>옺즈모니터링</t>
    </r>
    <r>
      <rPr>
        <sz val="12"/>
        <color theme="1"/>
        <rFont val="맑은 고딕"/>
        <family val="2"/>
        <scheme val="minor"/>
      </rPr>
      <t xml:space="preserve"> </t>
    </r>
    <r>
      <rPr>
        <sz val="12"/>
        <color theme="1"/>
        <rFont val="맑은 고딕"/>
        <family val="3"/>
        <charset val="129"/>
        <scheme val="minor"/>
      </rPr>
      <t>업로드</t>
    </r>
    <r>
      <rPr>
        <sz val="12"/>
        <color theme="1"/>
        <rFont val="맑은 고딕"/>
        <family val="2"/>
        <scheme val="minor"/>
      </rPr>
      <t xml:space="preserve">  </t>
    </r>
    <phoneticPr fontId="7"/>
  </si>
  <si>
    <r>
      <t>1,12,123</t>
    </r>
    <r>
      <rPr>
        <sz val="12"/>
        <color theme="1"/>
        <rFont val="맑은 고딕"/>
        <family val="3"/>
        <charset val="129"/>
        <scheme val="minor"/>
      </rPr>
      <t>의</t>
    </r>
    <r>
      <rPr>
        <sz val="12"/>
        <color theme="1"/>
        <rFont val="맑은 고딕"/>
        <family val="2"/>
        <scheme val="minor"/>
      </rPr>
      <t xml:space="preserve"> </t>
    </r>
    <r>
      <rPr>
        <sz val="12"/>
        <color theme="1"/>
        <rFont val="맑은 고딕"/>
        <family val="3"/>
        <charset val="129"/>
        <scheme val="minor"/>
      </rPr>
      <t>옺즈예측모델</t>
    </r>
    <r>
      <rPr>
        <sz val="12"/>
        <color theme="1"/>
        <rFont val="맑은 고딕"/>
        <family val="2"/>
        <scheme val="minor"/>
      </rPr>
      <t xml:space="preserve"> </t>
    </r>
    <r>
      <rPr>
        <sz val="12"/>
        <color theme="1"/>
        <rFont val="맑은 고딕"/>
        <family val="3"/>
        <charset val="129"/>
        <scheme val="minor"/>
      </rPr>
      <t>테스트</t>
    </r>
    <phoneticPr fontId="7"/>
  </si>
  <si>
    <r>
      <t>2021/09/22</t>
    </r>
    <r>
      <rPr>
        <sz val="12"/>
        <color theme="1"/>
        <rFont val="맑은 고딕"/>
        <family val="3"/>
        <charset val="129"/>
        <scheme val="minor"/>
      </rPr>
      <t>까지</t>
    </r>
    <r>
      <rPr>
        <sz val="12"/>
        <color theme="1"/>
        <rFont val="맑은 고딕"/>
        <family val="2"/>
        <scheme val="minor"/>
      </rPr>
      <t xml:space="preserve"> </t>
    </r>
    <r>
      <rPr>
        <sz val="12"/>
        <color theme="1"/>
        <rFont val="맑은 고딕"/>
        <family val="3"/>
        <charset val="129"/>
        <scheme val="minor"/>
      </rPr>
      <t>레이스데이터</t>
    </r>
    <r>
      <rPr>
        <sz val="12"/>
        <color theme="1"/>
        <rFont val="맑은 고딕"/>
        <family val="2"/>
        <scheme val="minor"/>
      </rPr>
      <t xml:space="preserve"> </t>
    </r>
    <r>
      <rPr>
        <sz val="12"/>
        <color theme="1"/>
        <rFont val="맑은 고딕"/>
        <family val="3"/>
        <charset val="129"/>
        <scheme val="minor"/>
      </rPr>
      <t>업로드</t>
    </r>
    <phoneticPr fontId="7"/>
  </si>
  <si>
    <t>나중에 실전투표모듈 만들 때 누락되는 레이스 원인파악할 때 참고할 것</t>
    <phoneticPr fontId="7"/>
  </si>
  <si>
    <r>
      <t>옺즈모니터링</t>
    </r>
    <r>
      <rPr>
        <sz val="12"/>
        <color rgb="FFFF0000"/>
        <rFont val="맑은 고딕"/>
        <family val="2"/>
        <scheme val="minor"/>
      </rPr>
      <t xml:space="preserve"> </t>
    </r>
    <r>
      <rPr>
        <sz val="12"/>
        <color rgb="FFFF0000"/>
        <rFont val="맑은 고딕"/>
        <family val="3"/>
        <charset val="129"/>
        <scheme val="minor"/>
      </rPr>
      <t>업로드해보면</t>
    </r>
    <r>
      <rPr>
        <sz val="12"/>
        <color rgb="FFFF0000"/>
        <rFont val="맑은 고딕"/>
        <family val="2"/>
        <scheme val="minor"/>
      </rPr>
      <t xml:space="preserve"> </t>
    </r>
    <r>
      <rPr>
        <sz val="12"/>
        <color rgb="FFFF0000"/>
        <rFont val="맑은 고딕"/>
        <family val="3"/>
        <charset val="129"/>
        <scheme val="minor"/>
      </rPr>
      <t>레이스파일에서</t>
    </r>
    <r>
      <rPr>
        <sz val="12"/>
        <color rgb="FFFF0000"/>
        <rFont val="맑은 고딕"/>
        <family val="2"/>
        <scheme val="minor"/>
      </rPr>
      <t xml:space="preserve"> </t>
    </r>
    <r>
      <rPr>
        <sz val="12"/>
        <color rgb="FFFF0000"/>
        <rFont val="맑은 고딕"/>
        <family val="3"/>
        <charset val="129"/>
        <scheme val="minor"/>
      </rPr>
      <t>누락된</t>
    </r>
    <r>
      <rPr>
        <sz val="12"/>
        <color rgb="FFFF0000"/>
        <rFont val="맑은 고딕"/>
        <family val="2"/>
        <scheme val="minor"/>
      </rPr>
      <t xml:space="preserve"> </t>
    </r>
    <r>
      <rPr>
        <sz val="12"/>
        <color rgb="FFFF0000"/>
        <rFont val="맑은 고딕"/>
        <family val="3"/>
        <charset val="129"/>
        <scheme val="minor"/>
      </rPr>
      <t>레이스들을</t>
    </r>
    <r>
      <rPr>
        <sz val="12"/>
        <color rgb="FFFF0000"/>
        <rFont val="맑은 고딕"/>
        <family val="2"/>
        <scheme val="minor"/>
      </rPr>
      <t xml:space="preserve"> </t>
    </r>
    <r>
      <rPr>
        <sz val="12"/>
        <color rgb="FFFF0000"/>
        <rFont val="맑은 고딕"/>
        <family val="3"/>
        <charset val="129"/>
        <scheme val="minor"/>
      </rPr>
      <t>파악할</t>
    </r>
    <r>
      <rPr>
        <sz val="12"/>
        <color rgb="FFFF0000"/>
        <rFont val="맑은 고딕"/>
        <family val="2"/>
        <scheme val="minor"/>
      </rPr>
      <t xml:space="preserve"> </t>
    </r>
    <r>
      <rPr>
        <sz val="12"/>
        <color rgb="FFFF0000"/>
        <rFont val="맑은 고딕"/>
        <family val="3"/>
        <charset val="129"/>
        <scheme val="minor"/>
      </rPr>
      <t>수</t>
    </r>
    <r>
      <rPr>
        <sz val="12"/>
        <color rgb="FFFF0000"/>
        <rFont val="맑은 고딕"/>
        <family val="2"/>
        <scheme val="minor"/>
      </rPr>
      <t xml:space="preserve"> </t>
    </r>
    <r>
      <rPr>
        <sz val="12"/>
        <color rgb="FFFF0000"/>
        <rFont val="맑은 고딕"/>
        <family val="3"/>
        <charset val="129"/>
        <scheme val="minor"/>
      </rPr>
      <t>있다</t>
    </r>
    <phoneticPr fontId="7"/>
  </si>
  <si>
    <t>2021/9/25</t>
    <phoneticPr fontId="7"/>
  </si>
  <si>
    <t>2021/7/1のml_classification, ml_resultが重複データがあった。めんどくさいので削除する</t>
    <rPh sb="38" eb="40">
      <t>チョウフク</t>
    </rPh>
    <rPh sb="56" eb="58">
      <t>サクジョ</t>
    </rPh>
    <phoneticPr fontId="7"/>
  </si>
  <si>
    <t>後で必要だったら再生成する (resultno 2801～2820)</t>
    <rPh sb="0" eb="1">
      <t>アト</t>
    </rPh>
    <rPh sb="2" eb="4">
      <t>ヒツヨウ</t>
    </rPh>
    <rPh sb="8" eb="11">
      <t>サイセイセイ</t>
    </rPh>
    <phoneticPr fontId="7"/>
  </si>
  <si>
    <t>2021/9/27</t>
    <phoneticPr fontId="7"/>
  </si>
  <si>
    <t>포메이션 투표 결과 생성기</t>
    <phoneticPr fontId="7"/>
  </si>
  <si>
    <t>12*</t>
    <phoneticPr fontId="7"/>
  </si>
  <si>
    <t>1*</t>
    <phoneticPr fontId="7"/>
  </si>
  <si>
    <t>피쳐 추가</t>
    <phoneticPr fontId="7"/>
  </si>
  <si>
    <t>전체 합계내의 비율변수</t>
    <phoneticPr fontId="7"/>
  </si>
  <si>
    <t>옺즈</t>
    <phoneticPr fontId="7"/>
  </si>
  <si>
    <t>승률</t>
    <phoneticPr fontId="7"/>
  </si>
  <si>
    <t>선수랭크</t>
    <phoneticPr fontId="7"/>
  </si>
  <si>
    <t>매 시합별의 누적 선수 랭킹</t>
    <phoneticPr fontId="7"/>
  </si>
  <si>
    <t>만지식 베팅법 적용</t>
    <phoneticPr fontId="7"/>
  </si>
  <si>
    <t>옺즈변동</t>
    <phoneticPr fontId="7"/>
  </si>
  <si>
    <t>옺즈변동일람을 피쳐로 해서 번호전체를 예측한다 (ex: 123)</t>
    <phoneticPr fontId="7"/>
  </si>
  <si>
    <t>2021/10/18</t>
    <phoneticPr fontId="7"/>
  </si>
  <si>
    <t>학습데이터는 모든 그레이드를 다 포함시킨다</t>
    <phoneticPr fontId="7"/>
  </si>
  <si>
    <t>ip', 'G1', 'G2', 'G3', 'SG'</t>
    <phoneticPr fontId="7"/>
  </si>
  <si>
    <t>20181231</t>
    <phoneticPr fontId="7"/>
  </si>
  <si>
    <t>jyo,turn,race,raty,alvt,time,en1,en2,en3,en4,en5,en6,nw1,nw2,nw3,nw4,nw5,nw6</t>
    <phoneticPr fontId="7"/>
  </si>
  <si>
    <t>'ip', 'G1', 'G2', 'G3', 'SG'</t>
    <phoneticPr fontId="7"/>
  </si>
  <si>
    <t>nw1,nw2,nw3,nw4,nw5,nw6,n2w1,n2w2,n2w3,n2w4,n2w5,n2w6,n3w1,n3w2,n3w3,n3w4,n3w5,n3w6</t>
    <phoneticPr fontId="7"/>
  </si>
  <si>
    <t>2021</t>
    <phoneticPr fontId="7"/>
  </si>
  <si>
    <t>2021/11/1</t>
    <phoneticPr fontId="7"/>
  </si>
  <si>
    <t>등번호, 승률을 다른 알고리즘으로 모델링한후 앙상블한다</t>
    <phoneticPr fontId="7"/>
  </si>
  <si>
    <t>옺즈를 피쳐에 추가한다</t>
    <phoneticPr fontId="7"/>
  </si>
  <si>
    <t>result</t>
    <phoneticPr fontId="7"/>
  </si>
  <si>
    <t>algorithm.tsv</t>
    <phoneticPr fontId="7"/>
  </si>
  <si>
    <t>class.tsv</t>
    <phoneticPr fontId="7"/>
  </si>
  <si>
    <t>pattern_sql</t>
    <phoneticPr fontId="28"/>
  </si>
  <si>
    <t>pattern_name</t>
    <phoneticPr fontId="28"/>
  </si>
  <si>
    <t>x, resultno</t>
    <phoneticPr fontId="28"/>
  </si>
  <si>
    <t>cond_result_no</t>
    <phoneticPr fontId="28"/>
  </si>
  <si>
    <t>save_graph</t>
    <phoneticPr fontId="28"/>
  </si>
  <si>
    <t>save_stat</t>
    <phoneticPr fontId="28"/>
  </si>
  <si>
    <t>save_result</t>
    <phoneticPr fontId="28"/>
  </si>
  <si>
    <t>ip, G1,G2,G3,SG</t>
    <phoneticPr fontId="7"/>
  </si>
  <si>
    <t>classification_1</t>
    <phoneticPr fontId="28"/>
  </si>
  <si>
    <t>classification_sql_id</t>
    <phoneticPr fontId="28"/>
  </si>
  <si>
    <t>arff1</t>
    <phoneticPr fontId="28"/>
  </si>
  <si>
    <t>arff_sql_id</t>
    <phoneticPr fontId="28"/>
  </si>
  <si>
    <t>quartile, octile, percentile, no</t>
    <phoneticPr fontId="7"/>
  </si>
  <si>
    <t>model_config.tsv</t>
    <phoneticPr fontId="7"/>
  </si>
  <si>
    <t>lgbm_py.tsv</t>
    <phoneticPr fontId="7"/>
  </si>
  <si>
    <t>lgbm_1_py</t>
    <phoneticPr fontId="7"/>
  </si>
  <si>
    <t>20160102</t>
    <phoneticPr fontId="7"/>
  </si>
  <si>
    <t>num_iterations</t>
    <phoneticPr fontId="7"/>
  </si>
  <si>
    <r>
      <t>m</t>
    </r>
    <r>
      <rPr>
        <sz val="12"/>
        <color theme="1"/>
        <rFont val="맑은 고딕"/>
        <family val="2"/>
        <scheme val="minor"/>
      </rPr>
      <t>ax_depth</t>
    </r>
    <phoneticPr fontId="7"/>
  </si>
  <si>
    <t>boosting_type</t>
  </si>
  <si>
    <t>num_leaves</t>
  </si>
  <si>
    <t>max_depth</t>
  </si>
  <si>
    <t>learning_rate</t>
  </si>
  <si>
    <t>n_estimators</t>
  </si>
  <si>
    <t>subsample_for_bin</t>
  </si>
  <si>
    <t>objective</t>
  </si>
  <si>
    <t>class_weight</t>
  </si>
  <si>
    <t>min_split_gain</t>
  </si>
  <si>
    <t>min_child_weight</t>
  </si>
  <si>
    <t>min_child_samples</t>
  </si>
  <si>
    <t>subsample</t>
  </si>
  <si>
    <t>subsample_freq</t>
  </si>
  <si>
    <t>colsample_bytree</t>
  </si>
  <si>
    <t>reg_alpha</t>
  </si>
  <si>
    <t>reg_lambda</t>
  </si>
  <si>
    <t>random_state</t>
  </si>
  <si>
    <t>n_jobs</t>
  </si>
  <si>
    <t>silent</t>
  </si>
  <si>
    <t>importance_type</t>
  </si>
  <si>
    <r>
      <t>n</t>
    </r>
    <r>
      <rPr>
        <sz val="12"/>
        <color theme="1"/>
        <rFont val="맑은 고딕"/>
        <family val="2"/>
        <scheme val="minor"/>
      </rPr>
      <t>um_iterations</t>
    </r>
    <phoneticPr fontId="7"/>
  </si>
  <si>
    <t>min_data_in_leaf</t>
    <phoneticPr fontId="7"/>
  </si>
  <si>
    <t>min_gain_to_split</t>
    <phoneticPr fontId="7"/>
  </si>
  <si>
    <r>
      <t>0</t>
    </r>
    <r>
      <rPr>
        <sz val="12"/>
        <color theme="1"/>
        <rFont val="맑은 고딕"/>
        <family val="2"/>
        <scheme val="minor"/>
      </rPr>
      <t>.0</t>
    </r>
    <phoneticPr fontId="7"/>
  </si>
  <si>
    <t>min_sum_hessian_in_leaf</t>
    <phoneticPr fontId="7"/>
  </si>
  <si>
    <r>
      <t>0</t>
    </r>
    <r>
      <rPr>
        <sz val="12"/>
        <color theme="1"/>
        <rFont val="맑은 고딕"/>
        <family val="2"/>
        <scheme val="minor"/>
      </rPr>
      <t>.001</t>
    </r>
    <phoneticPr fontId="7"/>
  </si>
  <si>
    <t>feature_fraction</t>
    <phoneticPr fontId="7"/>
  </si>
  <si>
    <r>
      <t>1</t>
    </r>
    <r>
      <rPr>
        <sz val="12"/>
        <color theme="1"/>
        <rFont val="맑은 고딕"/>
        <family val="2"/>
        <scheme val="minor"/>
      </rPr>
      <t>.0</t>
    </r>
    <phoneticPr fontId="7"/>
  </si>
  <si>
    <t>bagging_fraction</t>
    <phoneticPr fontId="7"/>
  </si>
  <si>
    <r>
      <t>1</t>
    </r>
    <r>
      <rPr>
        <sz val="12"/>
        <color theme="1"/>
        <rFont val="맑은 고딕"/>
        <family val="2"/>
        <scheme val="minor"/>
      </rPr>
      <t>.0</t>
    </r>
    <phoneticPr fontId="7"/>
  </si>
  <si>
    <t>boosting</t>
    <phoneticPr fontId="7"/>
  </si>
  <si>
    <r>
      <t>g</t>
    </r>
    <r>
      <rPr>
        <sz val="12"/>
        <color theme="1"/>
        <rFont val="맑은 고딕"/>
        <family val="2"/>
        <scheme val="minor"/>
      </rPr>
      <t>bdt</t>
    </r>
    <phoneticPr fontId="7"/>
  </si>
  <si>
    <r>
      <t>d</t>
    </r>
    <r>
      <rPr>
        <sz val="12"/>
        <color theme="1"/>
        <rFont val="맑은 고딕"/>
        <family val="2"/>
        <scheme val="minor"/>
      </rPr>
      <t>art, rf, goss</t>
    </r>
    <phoneticPr fontId="7"/>
  </si>
  <si>
    <t>lambda_l1</t>
    <phoneticPr fontId="7"/>
  </si>
  <si>
    <r>
      <t>0</t>
    </r>
    <r>
      <rPr>
        <sz val="12"/>
        <color theme="1"/>
        <rFont val="맑은 고딕"/>
        <family val="2"/>
        <scheme val="minor"/>
      </rPr>
      <t>.0</t>
    </r>
    <phoneticPr fontId="7"/>
  </si>
  <si>
    <t>重要じゃない特徴量が落とされる。過学習を抑制する。</t>
    <phoneticPr fontId="7"/>
  </si>
  <si>
    <t>lambda_l2</t>
    <phoneticPr fontId="7"/>
  </si>
  <si>
    <t>基本的にアーリストッピングを使うと思うので、その場合は実質無限に相当する値を指定しておけば良いっぽい</t>
    <phoneticPr fontId="7"/>
  </si>
  <si>
    <r>
      <t>木の深さの最大値。</t>
    </r>
    <r>
      <rPr>
        <b/>
        <sz val="12"/>
        <color theme="1"/>
        <rFont val="맑은 고딕"/>
        <family val="2"/>
        <scheme val="minor"/>
      </rPr>
      <t>大きすぎるとオーバーフィッティング</t>
    </r>
    <r>
      <rPr>
        <sz val="12"/>
        <color theme="1"/>
        <rFont val="맑은 고딕"/>
        <family val="2"/>
        <scheme val="minor"/>
      </rPr>
      <t>に繋がるので3~8くらいでやることが多い。7ぐらいが無難っぽい</t>
    </r>
    <phoneticPr fontId="7"/>
  </si>
  <si>
    <t>葉(ノード)の最大数。大きいほど複雑になるが過学習につながる</t>
    <phoneticPr fontId="7"/>
  </si>
  <si>
    <t>葉に所属する(割り振られる）最小データ。数値が小さいと細かい葉の分割もされるようになるが過学習に繋がるし、逆に大きいと分割が大雑把になる</t>
    <phoneticPr fontId="7"/>
  </si>
  <si>
    <t>その分割するゲインの最小値を指定。それ以下のゲインでしか分割ができない場合は分割がされない。</t>
    <phoneticPr fontId="7"/>
  </si>
  <si>
    <t>小さければ小さいほどロスを小さくしようと葉を分割するが、オーバーフィッティングを引き起こす</t>
    <phoneticPr fontId="7"/>
  </si>
  <si>
    <t>各木を作成するときに使用可能な特徴量の割合（何パーセントの特徴量をランダムで利用するか）。ちなみに、ランダムなので各木で選ばれる特徴量は基本的に異なる</t>
    <phoneticPr fontId="7"/>
  </si>
  <si>
    <t>使用するデータの割合（何％の訓練データをランダムで利用するか）</t>
    <phoneticPr fontId="7"/>
  </si>
  <si>
    <t>java -cp {classpath} weka.classifiers.bayes.BayesNet -D -t "{arff_filepath}" -d "{model_filepath}" -no-cv -split-percentage 80</t>
    <phoneticPr fontId="7"/>
  </si>
  <si>
    <t>どのような決定木にするか</t>
    <rPh sb="5" eb="7">
      <t>ケッテイ</t>
    </rPh>
    <rPh sb="7" eb="8">
      <t>キ</t>
    </rPh>
    <phoneticPr fontId="7"/>
  </si>
  <si>
    <t>どういった目的関数にするか（目的関数 = 損失関数 + λ正則化項）</t>
    <phoneticPr fontId="7"/>
  </si>
  <si>
    <t>重要じゃない特徴量の影響が小さくなる。過学習を抑制する。</t>
    <phoneticPr fontId="7"/>
  </si>
  <si>
    <t>どうやって学習していくか</t>
    <phoneticPr fontId="7"/>
  </si>
  <si>
    <r>
      <t>0</t>
    </r>
    <r>
      <rPr>
        <sz val="12"/>
        <color theme="1"/>
        <rFont val="맑은 고딕"/>
        <family val="2"/>
        <scheme val="minor"/>
      </rPr>
      <t>.1</t>
    </r>
    <phoneticPr fontId="7"/>
  </si>
  <si>
    <r>
      <t>学習率。大きくするほど、学習完了までの時間が短縮できるがその分学習に使用する木の本数が減っているので精度は落ちる。 いったん</t>
    </r>
    <r>
      <rPr>
        <b/>
        <sz val="12"/>
        <color theme="1"/>
        <rFont val="맑은 고딕"/>
        <family val="2"/>
        <scheme val="minor"/>
      </rPr>
      <t>0.01</t>
    </r>
    <r>
      <rPr>
        <sz val="12"/>
        <color theme="1"/>
        <rFont val="맑은 고딕"/>
        <family val="2"/>
        <scheme val="minor"/>
      </rPr>
      <t>あたりに固定するのが無難なようだ。</t>
    </r>
    <phoneticPr fontId="7"/>
  </si>
  <si>
    <r>
      <t>s</t>
    </r>
    <r>
      <rPr>
        <sz val="12"/>
        <color theme="1"/>
        <rFont val="맑은 고딕"/>
        <family val="2"/>
        <scheme val="minor"/>
      </rPr>
      <t>eed</t>
    </r>
    <phoneticPr fontId="7"/>
  </si>
  <si>
    <t>2021/12/1</t>
    <phoneticPr fontId="7"/>
  </si>
  <si>
    <t>java 모델 매니저 재구현</t>
    <phoneticPr fontId="7"/>
  </si>
  <si>
    <r>
      <t xml:space="preserve">python </t>
    </r>
    <r>
      <rPr>
        <sz val="12"/>
        <color theme="1"/>
        <rFont val="맑은 고딕"/>
        <family val="3"/>
        <charset val="129"/>
        <scheme val="minor"/>
      </rPr>
      <t>커맨드</t>
    </r>
    <r>
      <rPr>
        <sz val="12"/>
        <color theme="1"/>
        <rFont val="맑은 고딕"/>
        <family val="2"/>
        <scheme val="minor"/>
      </rPr>
      <t xml:space="preserve"> </t>
    </r>
    <r>
      <rPr>
        <sz val="12"/>
        <color theme="1"/>
        <rFont val="맑은 고딕"/>
        <family val="3"/>
        <charset val="129"/>
        <scheme val="minor"/>
      </rPr>
      <t>라인</t>
    </r>
    <r>
      <rPr>
        <sz val="12"/>
        <color theme="1"/>
        <rFont val="맑은 고딕"/>
        <family val="2"/>
        <scheme val="minor"/>
      </rPr>
      <t xml:space="preserve"> </t>
    </r>
    <r>
      <rPr>
        <sz val="12"/>
        <color theme="1"/>
        <rFont val="맑은 고딕"/>
        <family val="3"/>
        <charset val="129"/>
        <scheme val="minor"/>
      </rPr>
      <t>실행</t>
    </r>
    <phoneticPr fontId="7"/>
  </si>
  <si>
    <r>
      <t xml:space="preserve">python classification api </t>
    </r>
    <r>
      <rPr>
        <sz val="12"/>
        <color theme="1"/>
        <rFont val="맑은 고딕"/>
        <family val="3"/>
        <charset val="129"/>
        <scheme val="minor"/>
      </rPr>
      <t>구현</t>
    </r>
    <phoneticPr fontId="7"/>
  </si>
  <si>
    <t>20160301</t>
    <phoneticPr fontId="7"/>
  </si>
  <si>
    <t>30</t>
    <phoneticPr fontId="7"/>
  </si>
  <si>
    <t>30</t>
    <phoneticPr fontId="7"/>
  </si>
  <si>
    <t>en1,en2,en3,en4,en5,en6</t>
    <phoneticPr fontId="7"/>
  </si>
  <si>
    <t>1825</t>
    <phoneticPr fontId="7"/>
  </si>
  <si>
    <t>create table rec_race (</t>
  </si>
  <si>
    <t>temparature numeric(3,1),</t>
  </si>
  <si>
    <t>weather varchar(8),</t>
  </si>
  <si>
    <t>winddirection smallint,</t>
  </si>
  <si>
    <t>wind numeric(3,1),</t>
  </si>
  <si>
    <t>watertemp numeric(3,1),</t>
  </si>
  <si>
    <t>wave smallint,</t>
  </si>
  <si>
    <t>grade varchar(2),</t>
  </si>
  <si>
    <t>isvenus varchar(2),</t>
  </si>
  <si>
    <t>timezone varchar(2),</t>
  </si>
  <si>
    <t>turn varchar(2),</t>
  </si>
  <si>
    <t>sanrentanno varchar(3),</t>
  </si>
  <si>
    <t>sanrentanprize integer,</t>
  </si>
  <si>
    <t>sanrentanpopular smallint,</t>
  </si>
  <si>
    <t>sanrenhukuno varchar(3),</t>
  </si>
  <si>
    <t>sanrenhukuprize integer,</t>
  </si>
  <si>
    <t>sanrenhukupopular smallint,</t>
  </si>
  <si>
    <t>nirentanno varchar(3),</t>
  </si>
  <si>
    <t>nirentanprize integer,</t>
  </si>
  <si>
    <t>nirentanpopular smallint,</t>
  </si>
  <si>
    <t>nirenhukuno varchar(3),</t>
  </si>
  <si>
    <t>nirenhukuprize integer,</t>
  </si>
  <si>
    <t>nirenhukupopular smallint,</t>
  </si>
  <si>
    <t>tansyono varchar(3),</t>
  </si>
  <si>
    <t>tansyoprize integer,</t>
  </si>
  <si>
    <t>tansyopopular smallint,</t>
  </si>
  <si>
    <t>kimarite varchar(10),</t>
  </si>
  <si>
    <t>wakurank varchar(6),</t>
  </si>
  <si>
    <t>levelrank varchar(6),</t>
  </si>
  <si>
    <t>resultlevelrank varchar(20),</t>
  </si>
  <si>
    <t>nationwiningrank varchar(6),</t>
  </si>
  <si>
    <t>nation2winingrank varchar(6),</t>
  </si>
  <si>
    <t>nation3winingrank varchar(6),</t>
  </si>
  <si>
    <t>localwiningrank varchar(6),</t>
  </si>
  <si>
    <t>local2winingrank varchar(6),</t>
  </si>
  <si>
    <t>local3winingrank varchar(6),</t>
  </si>
  <si>
    <t>motor2rank varchar(6),</t>
  </si>
  <si>
    <t>motor3rank varchar(6),</t>
  </si>
  <si>
    <t>startexhibitrank varchar(6),</t>
  </si>
  <si>
    <t>exhibitrank varchar(6),</t>
  </si>
  <si>
    <t>averagestartrank varchar(6),</t>
  </si>
  <si>
    <t>fixedentrance varchar(6),</t>
  </si>
  <si>
    <t>racetype varchar(20),</t>
  </si>
  <si>
    <t>wakulevellist varchar(20),</t>
  </si>
  <si>
    <t>alevelcount smallint,</t>
  </si>
  <si>
    <t>femalecount smallint,</t>
  </si>
  <si>
    <t>avgstcondrank varchar(6),</t>
  </si>
  <si>
    <t>setuwinrank varchar(6),</t>
  </si>
  <si>
    <t>flrank varchar(6),</t>
  </si>
  <si>
    <t>com_predict varchar(4),</t>
  </si>
  <si>
    <t>com_confidence smallint</t>
  </si>
  <si>
    <t>create table rec_racer (</t>
  </si>
  <si>
    <t>entry smallint,</t>
  </si>
  <si>
    <t>sex varchar(2),</t>
  </si>
  <si>
    <t>age smallint,</t>
  </si>
  <si>
    <t>level varchar(2),</t>
  </si>
  <si>
    <t>weight numeric(3,1),</t>
  </si>
  <si>
    <t>branch varchar(4),</t>
  </si>
  <si>
    <t>exhibit numeric(5,2),</t>
  </si>
  <si>
    <t>startexhibit numeric(5,2),</t>
  </si>
  <si>
    <t>flying smallint,</t>
  </si>
  <si>
    <t>late smallint,</t>
  </si>
  <si>
    <t>averagestart numeric(5,2),</t>
  </si>
  <si>
    <t>avgtime numeric(5,2),</t>
  </si>
  <si>
    <t>nationwiningrate numeric(5,2),</t>
  </si>
  <si>
    <t>nation2winingrate numeric(5,2),</t>
  </si>
  <si>
    <t>nation3winingrate numeric(5,2),</t>
  </si>
  <si>
    <t>localwiningrate numeric(5,2),</t>
  </si>
  <si>
    <t>local2winingrate numeric(5,2),</t>
  </si>
  <si>
    <t>local3winingrate numeric(5,2),</t>
  </si>
  <si>
    <t>motorno smallint,</t>
  </si>
  <si>
    <t>motor2winingrate numeric(5,2),</t>
  </si>
  <si>
    <t>motor3winingrate numeric(5,2),</t>
  </si>
  <si>
    <t>boatno smallint,</t>
  </si>
  <si>
    <t>boat2winingrate numeric(5,2),</t>
  </si>
  <si>
    <t>boat3winingrate numeric(5,2),</t>
  </si>
  <si>
    <t>waku smallint,</t>
  </si>
  <si>
    <t>rank smallint,</t>
  </si>
  <si>
    <t>startresult numeric(5,2)</t>
  </si>
  <si>
    <t>create table rec_race_waku (</t>
  </si>
  <si>
    <t>entry1 smallint,</t>
  </si>
  <si>
    <t>entry2 smallint,</t>
  </si>
  <si>
    <t>entry3 smallint,</t>
  </si>
  <si>
    <t>entry4 smallint,</t>
  </si>
  <si>
    <t>entry5 smallint,</t>
  </si>
  <si>
    <t>entry6 smallint,</t>
  </si>
  <si>
    <t>motorno1 smallint,</t>
  </si>
  <si>
    <t>motorno2 smallint,</t>
  </si>
  <si>
    <t>motorno3 smallint,</t>
  </si>
  <si>
    <t>motorno4 smallint,</t>
  </si>
  <si>
    <t>motorno5 smallint,</t>
  </si>
  <si>
    <t>motorno6 smallint,</t>
  </si>
  <si>
    <t>avgtime1 numeric(5,2),</t>
  </si>
  <si>
    <t>avgtime2 numeric(5,2),</t>
  </si>
  <si>
    <t>avgtime3 numeric(5,2),</t>
  </si>
  <si>
    <t>avgtime4 numeric(5,2),</t>
  </si>
  <si>
    <t>avgtime5 numeric(5,2),</t>
  </si>
  <si>
    <t>avgtime6 numeric(5,2),</t>
  </si>
  <si>
    <t>avgst1 numeric(5,2),</t>
  </si>
  <si>
    <t>avgst2 numeric(5,2),</t>
  </si>
  <si>
    <t>avgst3 numeric(5,2),</t>
  </si>
  <si>
    <t>avgst4 numeric(5,2),</t>
  </si>
  <si>
    <t>avgst5 numeric(5,2),</t>
  </si>
  <si>
    <t>avgst6 numeric(5,2),</t>
  </si>
  <si>
    <t>setuavgst1 numeric(5,2),</t>
  </si>
  <si>
    <t>setuavgst2 numeric(5,2),</t>
  </si>
  <si>
    <t>setuavgst3 numeric(5,2),</t>
  </si>
  <si>
    <t>setuavgst4 numeric(5,2),</t>
  </si>
  <si>
    <t>setuavgst5 numeric(5,2),</t>
  </si>
  <si>
    <t>setuavgst6 numeric(5,2),</t>
  </si>
  <si>
    <t>setuavgwin1 smallint,</t>
  </si>
  <si>
    <t>setuavgwin2 smallint,</t>
  </si>
  <si>
    <t>setuavgwin3 smallint,</t>
  </si>
  <si>
    <t>setuavgwin4 smallint,</t>
  </si>
  <si>
    <t>setuavgwin5 smallint,</t>
  </si>
  <si>
    <t>setuavgwin6 smallint,</t>
  </si>
  <si>
    <t>flcount1 smallint,</t>
  </si>
  <si>
    <t>flcount2 smallint,</t>
  </si>
  <si>
    <t>flcount3 smallint,</t>
  </si>
  <si>
    <t>flcount4 smallint,</t>
  </si>
  <si>
    <t>flcount5 smallint,</t>
  </si>
  <si>
    <t>flcount6 smallint,</t>
  </si>
  <si>
    <t>tilt1 numeric(5,2),</t>
  </si>
  <si>
    <t>tilt2 numeric(5,2),</t>
  </si>
  <si>
    <t>tilt3 numeric(5,2),</t>
  </si>
  <si>
    <t>tilt4 numeric(5,2),</t>
  </si>
  <si>
    <t>tilt5 numeric(5,2),</t>
  </si>
  <si>
    <t>tilt6 numeric(5,2),</t>
  </si>
  <si>
    <t>homeyn1 smallint,</t>
  </si>
  <si>
    <t>homeyn2 smallint,</t>
  </si>
  <si>
    <t>homeyn3 smallint,</t>
  </si>
  <si>
    <t>homeyn4 smallint,</t>
  </si>
  <si>
    <t>homeyn5 smallint,</t>
  </si>
  <si>
    <t>homeyn6 smallint</t>
  </si>
  <si>
    <t>create table rec_race_waku2 (</t>
  </si>
  <si>
    <t>nationwiningrate1 numeric(5,2),</t>
  </si>
  <si>
    <t>nationwiningrate2 numeric(5,2),</t>
  </si>
  <si>
    <t>nationwiningrate3 numeric(5,2),</t>
  </si>
  <si>
    <t>nationwiningrate4 numeric(5,2),</t>
  </si>
  <si>
    <t>nationwiningrate5 numeric(5,2),</t>
  </si>
  <si>
    <t>nationwiningrate6 numeric(5,2),</t>
  </si>
  <si>
    <t>nation2winingrate1 numeric(5,2),</t>
  </si>
  <si>
    <t>nation2winingrate2 numeric(5,2),</t>
  </si>
  <si>
    <t>nation2winingrate3 numeric(5,2),</t>
  </si>
  <si>
    <t>nation2winingrate4 numeric(5,2),</t>
  </si>
  <si>
    <t>nation2winingrate5 numeric(5,2),</t>
  </si>
  <si>
    <t>nation2winingrate6 numeric(5,2),</t>
  </si>
  <si>
    <t>nation3winingrate1 numeric(5,2),</t>
  </si>
  <si>
    <t>nation3winingrate2 numeric(5,2),</t>
  </si>
  <si>
    <t>nation3winingrate3 numeric(5,2),</t>
  </si>
  <si>
    <t>nation3winingrate4 numeric(5,2),</t>
  </si>
  <si>
    <t>nation3winingrate5 numeric(5,2),</t>
  </si>
  <si>
    <t>nation3winingrate6 numeric(5,2),</t>
  </si>
  <si>
    <t>localwiningrate1 numeric(5,2),</t>
  </si>
  <si>
    <t>localwiningrate2 numeric(5,2),</t>
  </si>
  <si>
    <t>localwiningrate3 numeric(5,2),</t>
  </si>
  <si>
    <t>localwiningrate4 numeric(5,2),</t>
  </si>
  <si>
    <t>localwiningrate5 numeric(5,2),</t>
  </si>
  <si>
    <t>localwiningrate6 numeric(5,2),</t>
  </si>
  <si>
    <t>local2winingrate1 numeric(5,2),</t>
  </si>
  <si>
    <t>local2winingrate2 numeric(5,2),</t>
  </si>
  <si>
    <t>local2winingrate3 numeric(5,2),</t>
  </si>
  <si>
    <t>local2winingrate4 numeric(5,2),</t>
  </si>
  <si>
    <t>local2winingrate5 numeric(5,2),</t>
  </si>
  <si>
    <t>local2winingrate6 numeric(5,2),</t>
  </si>
  <si>
    <t>local3winingrate1 numeric(5,2),</t>
  </si>
  <si>
    <t>local3winingrate2 numeric(5,2),</t>
  </si>
  <si>
    <t>local3winingrate3 numeric(5,2),</t>
  </si>
  <si>
    <t>local3winingrate4 numeric(5,2),</t>
  </si>
  <si>
    <t>local3winingrate5 numeric(5,2),</t>
  </si>
  <si>
    <t>local3winingrate6 numeric(5,2),</t>
  </si>
  <si>
    <t>motor2winingrate1 numeric(5,2),</t>
  </si>
  <si>
    <t>motor2winingrate2 numeric(5,2),</t>
  </si>
  <si>
    <t>motor2winingrate3 numeric(5,2),</t>
  </si>
  <si>
    <t>motor2winingrate4 numeric(5,2),</t>
  </si>
  <si>
    <t>motor2winingrate5 numeric(5,2),</t>
  </si>
  <si>
    <t>motor2winingrate6 numeric(5,2),</t>
  </si>
  <si>
    <t>motor3winingrate1 numeric(5,2),</t>
  </si>
  <si>
    <t>motor3winingrate2 numeric(5,2),</t>
  </si>
  <si>
    <t>motor3winingrate3 numeric(5,2),</t>
  </si>
  <si>
    <t>motor3winingrate4 numeric(5,2),</t>
  </si>
  <si>
    <t>motor3winingrate5 numeric(5,2),</t>
  </si>
  <si>
    <t>motor3winingrate6 numeric(5,2)</t>
  </si>
  <si>
    <t>create table rec_racer_arr (</t>
  </si>
  <si>
    <t>entry smallint[],</t>
  </si>
  <si>
    <t>sex varchar(2)[],</t>
  </si>
  <si>
    <t>age smallint[],</t>
  </si>
  <si>
    <t>level varchar(2)[],</t>
  </si>
  <si>
    <t>weight numeric(3,1)[],</t>
  </si>
  <si>
    <t>branch varchar(4)[],</t>
  </si>
  <si>
    <t>exhibit numeric(5,2)[],</t>
  </si>
  <si>
    <t>startexhibit numeric(5,2)[],</t>
  </si>
  <si>
    <t>flying smallint[],</t>
  </si>
  <si>
    <t>late smallint[],</t>
  </si>
  <si>
    <t>averagestart numeric(5,2)[],</t>
  </si>
  <si>
    <t>avgtime numeric(5,2)[],</t>
  </si>
  <si>
    <t>nationwiningrate numeric(5,2)[],</t>
  </si>
  <si>
    <t>nation2winingrate numeric(5,2)[],</t>
  </si>
  <si>
    <t>nation3winingrate numeric(5,2)[],</t>
  </si>
  <si>
    <t>localwiningrate numeric(5,2)[],</t>
  </si>
  <si>
    <t>local2winingrate numeric(5,2)[],</t>
  </si>
  <si>
    <t>local3winingrate numeric(5,2)[],</t>
  </si>
  <si>
    <t>motorno smallint[],</t>
  </si>
  <si>
    <t>motor2winingrate numeric(5,2)[],</t>
  </si>
  <si>
    <t>motor3winingrate numeric(5,2)[],</t>
  </si>
  <si>
    <t>waku smallint[],</t>
  </si>
  <si>
    <t>rank smallint[],</t>
  </si>
  <si>
    <t>startresult numeric(5,2)[]</t>
  </si>
  <si>
    <t>create table ml_classification (</t>
  </si>
  <si>
    <t>modelno varchar(4),</t>
  </si>
  <si>
    <t>pattern varchar(20),</t>
  </si>
  <si>
    <t>kumiban1 varchar(1),</t>
  </si>
  <si>
    <t>probability1 double precision,</t>
  </si>
  <si>
    <t xml:space="preserve">probabilities1 double precision[], </t>
  </si>
  <si>
    <t>skewness1 double precision,</t>
  </si>
  <si>
    <t>kurtosis1 double precision,</t>
  </si>
  <si>
    <t>kumiban2 varchar(1),</t>
  </si>
  <si>
    <t>probability2 double precision,</t>
  </si>
  <si>
    <t xml:space="preserve">probabilities2 double precision[], </t>
  </si>
  <si>
    <t>skewness2 double precision,</t>
  </si>
  <si>
    <t>kurtosis2 double precision,</t>
  </si>
  <si>
    <t>kumiban3 varchar(1),</t>
  </si>
  <si>
    <t>probability3 double precision,</t>
  </si>
  <si>
    <t xml:space="preserve">probabilities3 double precision[], </t>
  </si>
  <si>
    <t>skewness3 double precision,</t>
  </si>
  <si>
    <t>kurtosis3 double precision,</t>
  </si>
  <si>
    <t>probability_sum double precision,</t>
  </si>
  <si>
    <t>probability_mul double precision,</t>
  </si>
  <si>
    <t>skewness123 double precision,</t>
  </si>
  <si>
    <t>kurtosis123 double precision</t>
  </si>
  <si>
    <t>create table ml_result (</t>
  </si>
  <si>
    <t>resultno varchar(4),</t>
  </si>
  <si>
    <t>bet_odds double precision,</t>
  </si>
  <si>
    <t>result_odds double precision,</t>
  </si>
  <si>
    <t>result_amt int,</t>
  </si>
  <si>
    <t>hity int,</t>
  </si>
  <si>
    <t>hitn int,</t>
  </si>
  <si>
    <t>custom varchar(3),</t>
  </si>
  <si>
    <t>hitrate_transition double precision,</t>
  </si>
  <si>
    <t>incomerate_transition double precision,</t>
  </si>
  <si>
    <t>balance int</t>
  </si>
  <si>
    <t>create table odds_monitor (</t>
  </si>
  <si>
    <t>kumiban varchar(4),</t>
  </si>
  <si>
    <t>oddslist double precision[],</t>
  </si>
  <si>
    <t>lastindex smallint,</t>
  </si>
  <si>
    <t>beforeodds double precision,</t>
  </si>
  <si>
    <t>resultodds double precision</t>
  </si>
  <si>
    <t>create table odds_result (</t>
  </si>
  <si>
    <t>odds double precision</t>
  </si>
  <si>
    <t>create table odds_before (</t>
  </si>
  <si>
    <t>2021/12/6</t>
    <phoneticPr fontId="7"/>
  </si>
  <si>
    <t>예) 전레이스에 대해 [1,2,3,4,5,6] 을 걸었을때 확정옺즈를 리그레션한다</t>
    <phoneticPr fontId="7"/>
  </si>
  <si>
    <r>
      <t>6</t>
    </r>
    <r>
      <rPr>
        <sz val="12"/>
        <color theme="1"/>
        <rFont val="맑은 고딕"/>
        <family val="3"/>
        <charset val="129"/>
        <scheme val="minor"/>
      </rPr>
      <t>개의</t>
    </r>
    <r>
      <rPr>
        <sz val="12"/>
        <color theme="1"/>
        <rFont val="맑은 고딕"/>
        <family val="2"/>
        <scheme val="minor"/>
      </rPr>
      <t xml:space="preserve"> </t>
    </r>
    <r>
      <rPr>
        <sz val="12"/>
        <color theme="1"/>
        <rFont val="맑은 고딕"/>
        <family val="3"/>
        <charset val="129"/>
        <scheme val="minor"/>
      </rPr>
      <t>리그레션모델을</t>
    </r>
    <r>
      <rPr>
        <sz val="12"/>
        <color theme="1"/>
        <rFont val="맑은 고딕"/>
        <family val="2"/>
        <scheme val="minor"/>
      </rPr>
      <t xml:space="preserve"> </t>
    </r>
    <r>
      <rPr>
        <sz val="12"/>
        <color theme="1"/>
        <rFont val="맑은 고딕"/>
        <family val="3"/>
        <charset val="129"/>
        <scheme val="minor"/>
      </rPr>
      <t>돌려보고</t>
    </r>
    <r>
      <rPr>
        <sz val="12"/>
        <color theme="1"/>
        <rFont val="맑은 고딕"/>
        <family val="2"/>
        <scheme val="minor"/>
      </rPr>
      <t xml:space="preserve"> </t>
    </r>
    <r>
      <rPr>
        <sz val="12"/>
        <color theme="1"/>
        <rFont val="맑은 고딕"/>
        <family val="3"/>
        <charset val="129"/>
        <scheme val="minor"/>
      </rPr>
      <t>가장</t>
    </r>
    <r>
      <rPr>
        <sz val="12"/>
        <color theme="1"/>
        <rFont val="맑은 고딕"/>
        <family val="2"/>
        <scheme val="minor"/>
      </rPr>
      <t xml:space="preserve"> </t>
    </r>
    <r>
      <rPr>
        <sz val="12"/>
        <color theme="1"/>
        <rFont val="맑은 고딕"/>
        <family val="3"/>
        <charset val="129"/>
        <scheme val="minor"/>
      </rPr>
      <t>예측옺즈가</t>
    </r>
    <r>
      <rPr>
        <sz val="12"/>
        <color theme="1"/>
        <rFont val="맑은 고딕"/>
        <family val="2"/>
        <scheme val="minor"/>
      </rPr>
      <t xml:space="preserve"> </t>
    </r>
    <r>
      <rPr>
        <sz val="12"/>
        <color theme="1"/>
        <rFont val="맑은 고딕"/>
        <family val="3"/>
        <charset val="129"/>
        <scheme val="minor"/>
      </rPr>
      <t>높은</t>
    </r>
    <r>
      <rPr>
        <sz val="12"/>
        <color theme="1"/>
        <rFont val="맑은 고딕"/>
        <family val="2"/>
        <scheme val="minor"/>
      </rPr>
      <t xml:space="preserve"> </t>
    </r>
    <r>
      <rPr>
        <sz val="12"/>
        <color theme="1"/>
        <rFont val="맑은 고딕"/>
        <family val="3"/>
        <charset val="129"/>
        <scheme val="minor"/>
      </rPr>
      <t>번호에</t>
    </r>
    <r>
      <rPr>
        <sz val="12"/>
        <color theme="1"/>
        <rFont val="맑은 고딕"/>
        <family val="2"/>
        <scheme val="minor"/>
      </rPr>
      <t xml:space="preserve"> </t>
    </r>
    <r>
      <rPr>
        <sz val="12"/>
        <color theme="1"/>
        <rFont val="맑은 고딕"/>
        <family val="3"/>
        <charset val="129"/>
        <scheme val="minor"/>
      </rPr>
      <t>돈을</t>
    </r>
    <r>
      <rPr>
        <sz val="12"/>
        <color theme="1"/>
        <rFont val="맑은 고딕"/>
        <family val="2"/>
        <scheme val="minor"/>
      </rPr>
      <t xml:space="preserve"> </t>
    </r>
    <r>
      <rPr>
        <sz val="12"/>
        <color theme="1"/>
        <rFont val="맑은 고딕"/>
        <family val="3"/>
        <charset val="129"/>
        <scheme val="minor"/>
      </rPr>
      <t>건다</t>
    </r>
    <phoneticPr fontId="7"/>
  </si>
  <si>
    <t>착순을 예측하지 말고 옺즈를 예측해서 기준 옺즈 이상일 때 돈을 거는 모델 구현해보자</t>
    <phoneticPr fontId="7"/>
  </si>
  <si>
    <t>cf_bayesnet_wk</t>
    <phoneticPr fontId="7"/>
  </si>
  <si>
    <r>
      <t>c</t>
    </r>
    <r>
      <rPr>
        <sz val="12"/>
        <color theme="1"/>
        <rFont val="맑은 고딕"/>
        <family val="2"/>
        <scheme val="minor"/>
      </rPr>
      <t>f_</t>
    </r>
    <r>
      <rPr>
        <sz val="12"/>
        <color theme="1"/>
        <rFont val="맑은 고딕"/>
        <family val="2"/>
        <scheme val="minor"/>
      </rPr>
      <t>bayesnet</t>
    </r>
    <r>
      <rPr>
        <sz val="12"/>
        <color theme="1"/>
        <rFont val="맑은 고딕"/>
        <family val="2"/>
        <scheme val="minor"/>
      </rPr>
      <t>_wk</t>
    </r>
    <phoneticPr fontId="7"/>
  </si>
  <si>
    <t>cf_naivebayes-1_wk</t>
    <phoneticPr fontId="7"/>
  </si>
  <si>
    <t>cf_lgbm-1_py</t>
    <phoneticPr fontId="7"/>
  </si>
  <si>
    <t>cf_bayesnet-filtered-1_wk</t>
    <phoneticPr fontId="7"/>
  </si>
  <si>
    <t>prediction1 varchar(3),</t>
    <phoneticPr fontId="7"/>
  </si>
  <si>
    <t>prediction2 varchar(3),</t>
    <phoneticPr fontId="7"/>
  </si>
  <si>
    <t>prediction3 varchar(3),</t>
    <phoneticPr fontId="7"/>
  </si>
  <si>
    <t>2021/12/13</t>
    <phoneticPr fontId="7"/>
  </si>
  <si>
    <r>
      <t>각</t>
    </r>
    <r>
      <rPr>
        <sz val="12"/>
        <color theme="1"/>
        <rFont val="맑은 고딕"/>
        <family val="2"/>
        <scheme val="minor"/>
      </rPr>
      <t xml:space="preserve"> </t>
    </r>
    <r>
      <rPr>
        <sz val="12"/>
        <color theme="1"/>
        <rFont val="맑은 고딕"/>
        <family val="3"/>
        <charset val="129"/>
        <scheme val="minor"/>
      </rPr>
      <t>착순에</t>
    </r>
    <r>
      <rPr>
        <sz val="12"/>
        <color theme="1"/>
        <rFont val="맑은 고딕"/>
        <family val="2"/>
        <scheme val="minor"/>
      </rPr>
      <t xml:space="preserve"> </t>
    </r>
    <r>
      <rPr>
        <sz val="12"/>
        <color theme="1"/>
        <rFont val="맑은 고딕"/>
        <family val="3"/>
        <charset val="129"/>
        <scheme val="minor"/>
      </rPr>
      <t>대해</t>
    </r>
    <r>
      <rPr>
        <sz val="12"/>
        <color theme="1"/>
        <rFont val="맑은 고딕"/>
        <family val="2"/>
        <scheme val="minor"/>
      </rPr>
      <t xml:space="preserve"> probabilities</t>
    </r>
    <r>
      <rPr>
        <sz val="12"/>
        <color theme="1"/>
        <rFont val="맑은 고딕"/>
        <family val="3"/>
        <charset val="129"/>
        <scheme val="minor"/>
      </rPr>
      <t>와</t>
    </r>
    <r>
      <rPr>
        <sz val="12"/>
        <color theme="1"/>
        <rFont val="맑은 고딕"/>
        <family val="2"/>
        <scheme val="minor"/>
      </rPr>
      <t xml:space="preserve"> odds(</t>
    </r>
    <r>
      <rPr>
        <sz val="12"/>
        <color theme="1"/>
        <rFont val="맑은 고딕"/>
        <family val="3"/>
        <charset val="129"/>
        <scheme val="minor"/>
      </rPr>
      <t>기대</t>
    </r>
    <r>
      <rPr>
        <sz val="12"/>
        <color theme="1"/>
        <rFont val="맑은 고딕"/>
        <family val="2"/>
        <scheme val="minor"/>
      </rPr>
      <t xml:space="preserve">, </t>
    </r>
    <r>
      <rPr>
        <sz val="12"/>
        <color theme="1"/>
        <rFont val="맑은 고딕"/>
        <family val="3"/>
        <charset val="129"/>
        <scheme val="minor"/>
      </rPr>
      <t>확정</t>
    </r>
    <r>
      <rPr>
        <sz val="12"/>
        <color theme="1"/>
        <rFont val="맑은 고딕"/>
        <family val="2"/>
        <scheme val="minor"/>
      </rPr>
      <t>)</t>
    </r>
    <r>
      <rPr>
        <sz val="12"/>
        <color theme="1"/>
        <rFont val="맑은 고딕"/>
        <family val="3"/>
        <charset val="129"/>
        <scheme val="minor"/>
      </rPr>
      <t>의</t>
    </r>
    <r>
      <rPr>
        <sz val="12"/>
        <color theme="1"/>
        <rFont val="맑은 고딕"/>
        <family val="2"/>
        <scheme val="minor"/>
      </rPr>
      <t xml:space="preserve"> </t>
    </r>
    <r>
      <rPr>
        <sz val="12"/>
        <color theme="1"/>
        <rFont val="맑은 고딕"/>
        <family val="3"/>
        <charset val="129"/>
        <scheme val="minor"/>
      </rPr>
      <t>산포도를</t>
    </r>
    <r>
      <rPr>
        <sz val="12"/>
        <color theme="1"/>
        <rFont val="맑은 고딕"/>
        <family val="2"/>
        <scheme val="minor"/>
      </rPr>
      <t xml:space="preserve"> </t>
    </r>
    <r>
      <rPr>
        <sz val="12"/>
        <color theme="1"/>
        <rFont val="맑은 고딕"/>
        <family val="3"/>
        <charset val="129"/>
        <scheme val="minor"/>
      </rPr>
      <t>그려보자</t>
    </r>
    <phoneticPr fontId="7"/>
  </si>
  <si>
    <r>
      <t>probabilities</t>
    </r>
    <r>
      <rPr>
        <sz val="12"/>
        <color theme="1"/>
        <rFont val="맑은 고딕"/>
        <family val="3"/>
        <charset val="129"/>
        <scheme val="minor"/>
      </rPr>
      <t>분포로부터</t>
    </r>
    <r>
      <rPr>
        <sz val="12"/>
        <color theme="1"/>
        <rFont val="맑은 고딕"/>
        <family val="2"/>
        <scheme val="minor"/>
      </rPr>
      <t xml:space="preserve"> </t>
    </r>
    <r>
      <rPr>
        <sz val="12"/>
        <color theme="1"/>
        <rFont val="맑은 고딕"/>
        <family val="3"/>
        <charset val="129"/>
        <scheme val="minor"/>
      </rPr>
      <t>해당</t>
    </r>
    <r>
      <rPr>
        <sz val="12"/>
        <color theme="1"/>
        <rFont val="맑은 고딕"/>
        <family val="2"/>
        <scheme val="minor"/>
      </rPr>
      <t xml:space="preserve"> </t>
    </r>
    <r>
      <rPr>
        <sz val="12"/>
        <color theme="1"/>
        <rFont val="맑은 고딕"/>
        <family val="3"/>
        <charset val="129"/>
        <scheme val="minor"/>
      </rPr>
      <t>베팅의</t>
    </r>
    <r>
      <rPr>
        <sz val="12"/>
        <color theme="1"/>
        <rFont val="맑은 고딕"/>
        <family val="2"/>
        <scheme val="minor"/>
      </rPr>
      <t xml:space="preserve"> </t>
    </r>
    <r>
      <rPr>
        <sz val="12"/>
        <color theme="1"/>
        <rFont val="맑은 고딕"/>
        <family val="3"/>
        <charset val="129"/>
        <scheme val="minor"/>
      </rPr>
      <t>수익성을</t>
    </r>
    <r>
      <rPr>
        <sz val="12"/>
        <color theme="1"/>
        <rFont val="맑은 고딕"/>
        <family val="2"/>
        <scheme val="minor"/>
      </rPr>
      <t xml:space="preserve"> </t>
    </r>
    <r>
      <rPr>
        <sz val="12"/>
        <color theme="1"/>
        <rFont val="맑은 고딕"/>
        <family val="3"/>
        <charset val="129"/>
        <scheme val="minor"/>
      </rPr>
      <t>도출해낼</t>
    </r>
    <r>
      <rPr>
        <sz val="12"/>
        <color theme="1"/>
        <rFont val="맑은 고딕"/>
        <family val="2"/>
        <scheme val="minor"/>
      </rPr>
      <t xml:space="preserve"> </t>
    </r>
    <r>
      <rPr>
        <sz val="12"/>
        <color theme="1"/>
        <rFont val="맑은 고딕"/>
        <family val="3"/>
        <charset val="129"/>
        <scheme val="minor"/>
      </rPr>
      <t>수</t>
    </r>
    <r>
      <rPr>
        <sz val="12"/>
        <color theme="1"/>
        <rFont val="맑은 고딕"/>
        <family val="2"/>
        <scheme val="minor"/>
      </rPr>
      <t xml:space="preserve"> </t>
    </r>
    <r>
      <rPr>
        <sz val="12"/>
        <color theme="1"/>
        <rFont val="맑은 고딕"/>
        <family val="3"/>
        <charset val="129"/>
        <scheme val="minor"/>
      </rPr>
      <t>있지</t>
    </r>
    <r>
      <rPr>
        <sz val="12"/>
        <color theme="1"/>
        <rFont val="맑은 고딕"/>
        <family val="2"/>
        <scheme val="minor"/>
      </rPr>
      <t xml:space="preserve"> </t>
    </r>
    <r>
      <rPr>
        <sz val="12"/>
        <color theme="1"/>
        <rFont val="맑은 고딕"/>
        <family val="3"/>
        <charset val="129"/>
        <scheme val="minor"/>
      </rPr>
      <t>않을까</t>
    </r>
    <phoneticPr fontId="7"/>
  </si>
  <si>
    <t>x</t>
    <phoneticPr fontId="7"/>
  </si>
  <si>
    <t>6=(r2-1-23456)</t>
    <phoneticPr fontId="7"/>
  </si>
  <si>
    <t>cf_bayesnet_wk</t>
    <phoneticPr fontId="7"/>
  </si>
  <si>
    <t>r1-123456</t>
    <phoneticPr fontId="7"/>
  </si>
  <si>
    <t>en1,en2,en3,nw4,nw5,nw6</t>
    <phoneticPr fontId="7"/>
  </si>
  <si>
    <t>sql</t>
    <phoneticPr fontId="7"/>
  </si>
  <si>
    <t>grade_condition</t>
    <phoneticPr fontId="7"/>
  </si>
  <si>
    <t>'ip', 'G1', 'G2'</t>
    <phoneticPr fontId="7"/>
  </si>
  <si>
    <t>target</t>
    <phoneticPr fontId="7"/>
  </si>
  <si>
    <t>1T</t>
    <phoneticPr fontId="7"/>
  </si>
  <si>
    <t>fixed=1</t>
    <phoneticPr fontId="7"/>
  </si>
  <si>
    <t>en1</t>
    <phoneticPr fontId="7"/>
  </si>
  <si>
    <t>2021/12/18</t>
    <phoneticPr fontId="7"/>
  </si>
  <si>
    <r>
      <t>ResultStatBuilderにconfusion_matrix</t>
    </r>
    <r>
      <rPr>
        <sz val="12"/>
        <color theme="1"/>
        <rFont val="맑은 고딕"/>
        <family val="3"/>
        <charset val="129"/>
        <scheme val="minor"/>
      </rPr>
      <t>추가</t>
    </r>
    <phoneticPr fontId="7"/>
  </si>
  <si>
    <t>ml_evaluation테이블 추가</t>
    <phoneticPr fontId="7"/>
  </si>
  <si>
    <t>ml_result는 사용하지 않는다.</t>
    <phoneticPr fontId="7"/>
  </si>
  <si>
    <t>그래프빌더에서 잔액은 나눠서 출력</t>
    <phoneticPr fontId="7"/>
  </si>
  <si>
    <r>
      <t>result_config</t>
    </r>
    <r>
      <rPr>
        <sz val="12"/>
        <color theme="1"/>
        <rFont val="맑은 고딕"/>
        <family val="3"/>
        <charset val="129"/>
        <scheme val="minor"/>
      </rPr>
      <t>에</t>
    </r>
    <r>
      <rPr>
        <sz val="12"/>
        <color theme="1"/>
        <rFont val="맑은 고딕"/>
        <family val="2"/>
        <scheme val="minor"/>
      </rPr>
      <t xml:space="preserve"> </t>
    </r>
    <r>
      <rPr>
        <sz val="12"/>
        <color theme="1"/>
        <rFont val="맑은 고딕"/>
        <family val="3"/>
        <charset val="129"/>
        <scheme val="minor"/>
      </rPr>
      <t>출력대상</t>
    </r>
    <r>
      <rPr>
        <sz val="12"/>
        <color theme="1"/>
        <rFont val="맑은 고딕"/>
        <family val="2"/>
        <scheme val="minor"/>
      </rPr>
      <t xml:space="preserve"> bettype</t>
    </r>
    <r>
      <rPr>
        <sz val="12"/>
        <color theme="1"/>
        <rFont val="맑은 고딕"/>
        <family val="3"/>
        <charset val="129"/>
        <scheme val="minor"/>
      </rPr>
      <t>지정</t>
    </r>
    <phoneticPr fontId="7"/>
  </si>
  <si>
    <r>
      <t>resultcreator</t>
    </r>
    <r>
      <rPr>
        <sz val="12"/>
        <color theme="1"/>
        <rFont val="맑은 고딕"/>
        <family val="3"/>
        <charset val="129"/>
        <scheme val="minor"/>
      </rPr>
      <t>의</t>
    </r>
    <r>
      <rPr>
        <sz val="12"/>
        <color theme="1"/>
        <rFont val="맑은 고딕"/>
        <family val="2"/>
        <scheme val="minor"/>
      </rPr>
      <t xml:space="preserve"> </t>
    </r>
    <r>
      <rPr>
        <sz val="12"/>
        <color theme="1"/>
        <rFont val="맑은 고딕"/>
        <family val="3"/>
        <charset val="129"/>
        <scheme val="minor"/>
      </rPr>
      <t>베이스</t>
    </r>
    <r>
      <rPr>
        <sz val="12"/>
        <color theme="1"/>
        <rFont val="맑은 고딕"/>
        <family val="2"/>
        <scheme val="minor"/>
      </rPr>
      <t xml:space="preserve"> </t>
    </r>
    <r>
      <rPr>
        <sz val="12"/>
        <color theme="1"/>
        <rFont val="맑은 고딕"/>
        <family val="3"/>
        <charset val="129"/>
        <scheme val="minor"/>
      </rPr>
      <t>클래스를</t>
    </r>
    <r>
      <rPr>
        <sz val="12"/>
        <color theme="1"/>
        <rFont val="맑은 고딕"/>
        <family val="2"/>
        <scheme val="minor"/>
      </rPr>
      <t xml:space="preserve"> </t>
    </r>
    <r>
      <rPr>
        <sz val="12"/>
        <color theme="1"/>
        <rFont val="맑은 고딕"/>
        <family val="3"/>
        <charset val="129"/>
        <scheme val="minor"/>
      </rPr>
      <t>만들고</t>
    </r>
    <r>
      <rPr>
        <sz val="12"/>
        <color theme="1"/>
        <rFont val="맑은 고딕"/>
        <family val="2"/>
        <scheme val="minor"/>
      </rPr>
      <t xml:space="preserve"> bettype</t>
    </r>
    <r>
      <rPr>
        <sz val="12"/>
        <color theme="1"/>
        <rFont val="맑은 고딕"/>
        <family val="3"/>
        <charset val="129"/>
        <scheme val="minor"/>
      </rPr>
      <t>별</t>
    </r>
    <r>
      <rPr>
        <sz val="12"/>
        <color theme="1"/>
        <rFont val="맑은 고딕"/>
        <family val="2"/>
        <scheme val="minor"/>
      </rPr>
      <t xml:space="preserve"> </t>
    </r>
    <r>
      <rPr>
        <sz val="12"/>
        <color theme="1"/>
        <rFont val="맑은 고딕"/>
        <family val="3"/>
        <charset val="129"/>
        <scheme val="minor"/>
      </rPr>
      <t>생성</t>
    </r>
    <r>
      <rPr>
        <sz val="12"/>
        <color theme="1"/>
        <rFont val="맑은 고딕"/>
        <family val="2"/>
        <scheme val="minor"/>
      </rPr>
      <t xml:space="preserve"> </t>
    </r>
    <r>
      <rPr>
        <sz val="12"/>
        <color theme="1"/>
        <rFont val="맑은 고딕"/>
        <family val="3"/>
        <charset val="129"/>
        <scheme val="minor"/>
      </rPr>
      <t>디폴트메소드</t>
    </r>
    <r>
      <rPr>
        <sz val="12"/>
        <color theme="1"/>
        <rFont val="맑은 고딕"/>
        <family val="2"/>
        <scheme val="minor"/>
      </rPr>
      <t xml:space="preserve"> </t>
    </r>
    <r>
      <rPr>
        <sz val="12"/>
        <color theme="1"/>
        <rFont val="맑은 고딕"/>
        <family val="3"/>
        <charset val="129"/>
        <scheme val="minor"/>
      </rPr>
      <t>추가</t>
    </r>
    <phoneticPr fontId="7"/>
  </si>
  <si>
    <r>
      <t xml:space="preserve">python </t>
    </r>
    <r>
      <rPr>
        <strike/>
        <sz val="12"/>
        <color theme="1"/>
        <rFont val="맑은 고딕"/>
        <family val="3"/>
        <charset val="129"/>
        <scheme val="minor"/>
      </rPr>
      <t>모델</t>
    </r>
    <r>
      <rPr>
        <strike/>
        <sz val="12"/>
        <color theme="1"/>
        <rFont val="맑은 고딕"/>
        <family val="2"/>
        <scheme val="minor"/>
      </rPr>
      <t xml:space="preserve"> </t>
    </r>
    <r>
      <rPr>
        <strike/>
        <sz val="12"/>
        <color theme="1"/>
        <rFont val="맑은 고딕"/>
        <family val="3"/>
        <charset val="129"/>
        <scheme val="minor"/>
      </rPr>
      <t>매니저</t>
    </r>
    <r>
      <rPr>
        <strike/>
        <sz val="12"/>
        <color theme="1"/>
        <rFont val="맑은 고딕"/>
        <family val="2"/>
        <scheme val="minor"/>
      </rPr>
      <t xml:space="preserve"> </t>
    </r>
    <r>
      <rPr>
        <strike/>
        <sz val="12"/>
        <color theme="1"/>
        <rFont val="맑은 고딕"/>
        <family val="3"/>
        <charset val="129"/>
        <scheme val="minor"/>
      </rPr>
      <t>구현</t>
    </r>
    <phoneticPr fontId="7"/>
  </si>
  <si>
    <t>확률분포 그래프 버리고 incomeamt분포도추가</t>
    <phoneticPr fontId="7"/>
  </si>
  <si>
    <t>만지베팅방식 적용유무선택가능하게</t>
    <phoneticPr fontId="7"/>
  </si>
  <si>
    <t>pattern_id</t>
    <phoneticPr fontId="7"/>
  </si>
  <si>
    <t>split</t>
    <phoneticPr fontId="7"/>
  </si>
  <si>
    <t>2021/12/21</t>
    <phoneticPr fontId="7"/>
  </si>
  <si>
    <r>
      <t>oddsmonitor</t>
    </r>
    <r>
      <rPr>
        <sz val="12"/>
        <color theme="1"/>
        <rFont val="맑은 고딕"/>
        <family val="3"/>
        <charset val="129"/>
        <scheme val="minor"/>
      </rPr>
      <t>파일을</t>
    </r>
    <r>
      <rPr>
        <sz val="12"/>
        <color theme="1"/>
        <rFont val="맑은 고딕"/>
        <family val="2"/>
        <scheme val="minor"/>
      </rPr>
      <t xml:space="preserve"> </t>
    </r>
    <r>
      <rPr>
        <sz val="12"/>
        <color theme="1"/>
        <rFont val="맑은 고딕"/>
        <family val="3"/>
        <charset val="129"/>
        <scheme val="minor"/>
      </rPr>
      <t>beforodds파일로 변환하는 툴</t>
    </r>
    <phoneticPr fontId="7"/>
  </si>
  <si>
    <t>race.turn || '-' || substring(wakulevellist from 1 for 2)</t>
    <phoneticPr fontId="7"/>
  </si>
  <si>
    <t>odds</t>
    <phoneticPr fontId="7"/>
  </si>
  <si>
    <t>bettype</t>
    <phoneticPr fontId="7"/>
  </si>
  <si>
    <t>2017/3/9から存在</t>
    <rPh sb="10" eb="12">
      <t>ソンザイ</t>
    </rPh>
    <phoneticPr fontId="7"/>
  </si>
  <si>
    <t>確定オッズ(1T,1T)</t>
    <rPh sb="0" eb="2">
      <t>カクテイ</t>
    </rPh>
    <phoneticPr fontId="7"/>
  </si>
  <si>
    <t>r1-*</t>
    <phoneticPr fontId="7"/>
  </si>
  <si>
    <t>r1-*</t>
    <phoneticPr fontId="7"/>
  </si>
  <si>
    <t>manji_factor</t>
    <phoneticPr fontId="7"/>
  </si>
  <si>
    <t>manji_odds</t>
    <phoneticPr fontId="7"/>
  </si>
  <si>
    <t>RCDefault</t>
    <phoneticPr fontId="7"/>
  </si>
  <si>
    <t>java_class</t>
    <phoneticPr fontId="7"/>
  </si>
  <si>
    <t>Default</t>
    <phoneticPr fontId="7"/>
  </si>
  <si>
    <t>ManjiOdds</t>
    <phoneticPr fontId="7"/>
  </si>
  <si>
    <t>Default</t>
    <phoneticPr fontId="7"/>
  </si>
  <si>
    <t>ManjiOdds</t>
    <phoneticPr fontId="7"/>
  </si>
  <si>
    <t>RCManjiOdds</t>
    <phoneticPr fontId="7"/>
  </si>
  <si>
    <t>ManjiNoOdds</t>
    <phoneticPr fontId="7"/>
  </si>
  <si>
    <t>strategy_id</t>
    <phoneticPr fontId="7"/>
  </si>
  <si>
    <t>20190101</t>
    <phoneticPr fontId="7"/>
  </si>
  <si>
    <t>20191231</t>
    <phoneticPr fontId="7"/>
  </si>
  <si>
    <t>fixed=123</t>
    <phoneticPr fontId="7"/>
  </si>
  <si>
    <t>fixed=126</t>
    <phoneticPr fontId="7"/>
  </si>
  <si>
    <t>python C:/Dev/workspace/Oxygen/py_boatrace/boatrace/classification/lgbm/BoatLGBMClassifierTrainer.py boosting_type=gbdt,learning_rate=0.01 {csv_filepath} {model_filepath} {feature_name_list} {feature_type_list}</t>
    <phoneticPr fontId="7"/>
  </si>
  <si>
    <t>cf_lgbm-2_py</t>
    <phoneticPr fontId="7"/>
  </si>
  <si>
    <t>cf_lgbm-3_py</t>
    <phoneticPr fontId="7"/>
  </si>
  <si>
    <t>python C:/Dev/workspace/Oxygen/py_boatrace/boatrace/classification/lgbm/BoatLGBMClassifierTrainer.py boosting_type=gbdt,learning_rate=0.001 {csv_filepath} {model_filepath} {feature_name_list} {feature_type_list}</t>
    <phoneticPr fontId="7"/>
  </si>
  <si>
    <t>cf_lgbm-4_py</t>
    <phoneticPr fontId="7"/>
  </si>
  <si>
    <t>cf_lgbm-5_py</t>
    <phoneticPr fontId="7"/>
  </si>
  <si>
    <t>python C:/Dev/workspace/Oxygen/py_boatrace/boatrace/classification/lgbm/BoatLGBMClassifierTrainer.py boosting_type=gbdt,learning_rate=0.2 {csv_filepath} {model_filepath} {feature_name_list} {feature_type_list}</t>
    <phoneticPr fontId="7"/>
  </si>
  <si>
    <t>python C:/Dev/workspace/Oxygen/py_boatrace/boatrace/classification/lgbm/BoatLGBMClassifierTrainer.py boosting_type=gbdt,learning_rate=0.4 {csv_filepath} {model_filepath} {feature_name_list} {feature_type_list}</t>
    <phoneticPr fontId="7"/>
  </si>
  <si>
    <t>G:\!!DevBackup\experiment\expr10\result_selected\12x_20160101-20181231\1T_1</t>
  </si>
  <si>
    <t>03352_B1_1T_1</t>
  </si>
  <si>
    <t>modelno</t>
    <phoneticPr fontId="7"/>
  </si>
  <si>
    <t>filter-bayes</t>
    <phoneticPr fontId="7"/>
  </si>
  <si>
    <t>en</t>
    <phoneticPr fontId="7"/>
  </si>
  <si>
    <t>sub resultno</t>
    <phoneticPr fontId="7"/>
  </si>
  <si>
    <t>wakulevel1</t>
    <phoneticPr fontId="7"/>
  </si>
  <si>
    <t>pattern</t>
    <phoneticPr fontId="7"/>
  </si>
  <si>
    <t>03408_B1_1T_1</t>
  </si>
  <si>
    <t>bayes</t>
    <phoneticPr fontId="7"/>
  </si>
  <si>
    <t>jyo,en</t>
    <phoneticPr fontId="7"/>
  </si>
  <si>
    <t>bet</t>
    <phoneticPr fontId="7"/>
  </si>
  <si>
    <t>03423_B1-A1_1T_1</t>
  </si>
  <si>
    <t>03538_A2-A1-B1_1T_1</t>
  </si>
  <si>
    <t>wakulevel123</t>
  </si>
  <si>
    <t>nw</t>
    <phoneticPr fontId="7"/>
  </si>
  <si>
    <t>03535_B1-A1-B1_1T_1</t>
  </si>
  <si>
    <t>03493_B1-B1_1T_1</t>
  </si>
  <si>
    <r>
      <t>bayes</t>
    </r>
    <r>
      <rPr>
        <sz val="12"/>
        <color theme="1"/>
        <rFont val="맑은 고딕"/>
        <family val="3"/>
        <charset val="129"/>
        <scheme val="minor"/>
      </rPr>
      <t>는</t>
    </r>
    <r>
      <rPr>
        <sz val="12"/>
        <color theme="1"/>
        <rFont val="맑은 고딕"/>
        <family val="2"/>
        <scheme val="minor"/>
      </rPr>
      <t xml:space="preserve"> </t>
    </r>
    <r>
      <rPr>
        <sz val="12"/>
        <color theme="1"/>
        <rFont val="맑은 고딕"/>
        <family val="3"/>
        <charset val="129"/>
        <scheme val="minor"/>
      </rPr>
      <t>혼합형</t>
    </r>
    <r>
      <rPr>
        <sz val="12"/>
        <color theme="1"/>
        <rFont val="맑은 고딕"/>
        <family val="2"/>
        <scheme val="minor"/>
      </rPr>
      <t xml:space="preserve"> feature</t>
    </r>
    <r>
      <rPr>
        <sz val="12"/>
        <color theme="1"/>
        <rFont val="맑은 고딕"/>
        <family val="3"/>
        <charset val="129"/>
        <scheme val="minor"/>
      </rPr>
      <t>에서</t>
    </r>
    <r>
      <rPr>
        <sz val="12"/>
        <color theme="1"/>
        <rFont val="맑은 고딕"/>
        <family val="2"/>
        <scheme val="minor"/>
      </rPr>
      <t xml:space="preserve"> 1</t>
    </r>
    <r>
      <rPr>
        <sz val="12"/>
        <color theme="1"/>
        <rFont val="맑은 고딕"/>
        <family val="3"/>
        <charset val="129"/>
        <scheme val="minor"/>
      </rPr>
      <t>이외에서</t>
    </r>
    <r>
      <rPr>
        <sz val="12"/>
        <color theme="1"/>
        <rFont val="맑은 고딕"/>
        <family val="2"/>
        <scheme val="minor"/>
      </rPr>
      <t xml:space="preserve"> </t>
    </r>
    <r>
      <rPr>
        <sz val="12"/>
        <color theme="1"/>
        <rFont val="맑은 고딕"/>
        <family val="3"/>
        <charset val="129"/>
        <scheme val="minor"/>
      </rPr>
      <t>투표를</t>
    </r>
    <r>
      <rPr>
        <sz val="12"/>
        <color theme="1"/>
        <rFont val="맑은 고딕"/>
        <family val="2"/>
        <scheme val="minor"/>
      </rPr>
      <t xml:space="preserve"> </t>
    </r>
    <r>
      <rPr>
        <sz val="12"/>
        <color theme="1"/>
        <rFont val="맑은 고딕"/>
        <family val="3"/>
        <charset val="129"/>
        <scheme val="minor"/>
      </rPr>
      <t>폭주하고</t>
    </r>
    <r>
      <rPr>
        <sz val="12"/>
        <color theme="1"/>
        <rFont val="맑은 고딕"/>
        <family val="2"/>
        <scheme val="minor"/>
      </rPr>
      <t xml:space="preserve"> </t>
    </r>
    <r>
      <rPr>
        <sz val="12"/>
        <color theme="1"/>
        <rFont val="맑은 고딕"/>
        <family val="3"/>
        <charset val="129"/>
        <scheme val="minor"/>
      </rPr>
      <t>수익성이</t>
    </r>
    <r>
      <rPr>
        <sz val="12"/>
        <color theme="1"/>
        <rFont val="맑은 고딕"/>
        <family val="2"/>
        <scheme val="minor"/>
      </rPr>
      <t xml:space="preserve"> </t>
    </r>
    <r>
      <rPr>
        <sz val="12"/>
        <color theme="1"/>
        <rFont val="맑은 고딕"/>
        <family val="3"/>
        <charset val="129"/>
        <scheme val="minor"/>
      </rPr>
      <t>떨어진다</t>
    </r>
  </si>
  <si>
    <r>
      <t>lgbm</t>
    </r>
    <r>
      <rPr>
        <sz val="12"/>
        <color theme="1"/>
        <rFont val="맑은 고딕"/>
        <family val="3"/>
        <charset val="129"/>
        <scheme val="minor"/>
      </rPr>
      <t>은</t>
    </r>
    <r>
      <rPr>
        <sz val="12"/>
        <color theme="1"/>
        <rFont val="맑은 고딕"/>
        <family val="2"/>
        <scheme val="minor"/>
      </rPr>
      <t xml:space="preserve"> </t>
    </r>
    <r>
      <rPr>
        <sz val="12"/>
        <color theme="1"/>
        <rFont val="맑은 고딕"/>
        <family val="3"/>
        <charset val="129"/>
        <scheme val="minor"/>
      </rPr>
      <t>혼합형에서</t>
    </r>
    <r>
      <rPr>
        <sz val="12"/>
        <color theme="1"/>
        <rFont val="맑은 고딕"/>
        <family val="2"/>
        <scheme val="minor"/>
      </rPr>
      <t xml:space="preserve"> 1T-1</t>
    </r>
    <r>
      <rPr>
        <sz val="12"/>
        <color theme="1"/>
        <rFont val="맑은 고딕"/>
        <family val="3"/>
        <charset val="129"/>
        <scheme val="minor"/>
      </rPr>
      <t>에서</t>
    </r>
    <r>
      <rPr>
        <sz val="12"/>
        <color theme="1"/>
        <rFont val="맑은 고딕"/>
        <family val="2"/>
        <scheme val="minor"/>
      </rPr>
      <t xml:space="preserve"> </t>
    </r>
    <r>
      <rPr>
        <sz val="12"/>
        <color theme="1"/>
        <rFont val="맑은 고딕"/>
        <family val="3"/>
        <charset val="129"/>
        <scheme val="minor"/>
      </rPr>
      <t>투표를</t>
    </r>
    <r>
      <rPr>
        <sz val="12"/>
        <color theme="1"/>
        <rFont val="맑은 고딕"/>
        <family val="2"/>
        <scheme val="minor"/>
      </rPr>
      <t xml:space="preserve"> </t>
    </r>
    <r>
      <rPr>
        <sz val="12"/>
        <color theme="1"/>
        <rFont val="맑은 고딕"/>
        <family val="3"/>
        <charset val="129"/>
        <scheme val="minor"/>
      </rPr>
      <t>폭주하고</t>
    </r>
    <r>
      <rPr>
        <sz val="12"/>
        <color theme="1"/>
        <rFont val="맑은 고딕"/>
        <family val="2"/>
        <scheme val="minor"/>
      </rPr>
      <t xml:space="preserve"> </t>
    </r>
    <r>
      <rPr>
        <sz val="12"/>
        <color theme="1"/>
        <rFont val="맑은 고딕"/>
        <family val="3"/>
        <charset val="129"/>
        <scheme val="minor"/>
      </rPr>
      <t>좀</t>
    </r>
    <r>
      <rPr>
        <sz val="12"/>
        <color theme="1"/>
        <rFont val="맑은 고딕"/>
        <family val="2"/>
        <scheme val="minor"/>
      </rPr>
      <t xml:space="preserve"> </t>
    </r>
    <r>
      <rPr>
        <sz val="12"/>
        <color theme="1"/>
        <rFont val="맑은 고딕"/>
        <family val="3"/>
        <charset val="129"/>
        <scheme val="minor"/>
      </rPr>
      <t>적중률이</t>
    </r>
    <r>
      <rPr>
        <sz val="12"/>
        <color theme="1"/>
        <rFont val="맑은 고딕"/>
        <family val="2"/>
        <scheme val="minor"/>
      </rPr>
      <t xml:space="preserve"> </t>
    </r>
    <r>
      <rPr>
        <sz val="12"/>
        <color theme="1"/>
        <rFont val="맑은 고딕"/>
        <family val="3"/>
        <charset val="129"/>
        <scheme val="minor"/>
      </rPr>
      <t>열세이지만</t>
    </r>
    <r>
      <rPr>
        <sz val="12"/>
        <color theme="1"/>
        <rFont val="맑은 고딕"/>
        <family val="2"/>
        <scheme val="minor"/>
      </rPr>
      <t xml:space="preserve"> </t>
    </r>
    <r>
      <rPr>
        <sz val="12"/>
        <color theme="1"/>
        <rFont val="맑은 고딕"/>
        <family val="3"/>
        <charset val="129"/>
        <scheme val="minor"/>
      </rPr>
      <t>전반적으로</t>
    </r>
    <r>
      <rPr>
        <sz val="12"/>
        <color theme="1"/>
        <rFont val="맑은 고딕"/>
        <family val="2"/>
        <scheme val="minor"/>
      </rPr>
      <t xml:space="preserve"> </t>
    </r>
    <r>
      <rPr>
        <sz val="12"/>
        <color theme="1"/>
        <rFont val="맑은 고딕"/>
        <family val="3"/>
        <charset val="129"/>
        <scheme val="minor"/>
      </rPr>
      <t>안정적이다</t>
    </r>
  </si>
  <si>
    <r>
      <t>lgbm</t>
    </r>
    <r>
      <rPr>
        <sz val="12"/>
        <color theme="1"/>
        <rFont val="맑은 고딕"/>
        <family val="3"/>
        <charset val="129"/>
        <scheme val="minor"/>
      </rPr>
      <t>은</t>
    </r>
    <r>
      <rPr>
        <sz val="12"/>
        <color theme="1"/>
        <rFont val="맑은 고딕"/>
        <family val="2"/>
        <scheme val="minor"/>
      </rPr>
      <t xml:space="preserve"> feature</t>
    </r>
    <r>
      <rPr>
        <sz val="12"/>
        <color theme="1"/>
        <rFont val="맑은 고딕"/>
        <family val="3"/>
        <charset val="129"/>
        <scheme val="minor"/>
      </rPr>
      <t>와</t>
    </r>
    <r>
      <rPr>
        <sz val="12"/>
        <color theme="1"/>
        <rFont val="맑은 고딕"/>
        <family val="2"/>
        <scheme val="minor"/>
      </rPr>
      <t xml:space="preserve"> kumiban</t>
    </r>
    <r>
      <rPr>
        <sz val="12"/>
        <color theme="1"/>
        <rFont val="맑은 고딕"/>
        <family val="3"/>
        <charset val="129"/>
        <scheme val="minor"/>
      </rPr>
      <t>에</t>
    </r>
    <r>
      <rPr>
        <sz val="12"/>
        <color theme="1"/>
        <rFont val="맑은 고딕"/>
        <family val="2"/>
        <scheme val="minor"/>
      </rPr>
      <t xml:space="preserve"> </t>
    </r>
    <r>
      <rPr>
        <sz val="12"/>
        <color theme="1"/>
        <rFont val="맑은 고딕"/>
        <family val="3"/>
        <charset val="129"/>
        <scheme val="minor"/>
      </rPr>
      <t>상관없이</t>
    </r>
    <r>
      <rPr>
        <sz val="12"/>
        <color theme="1"/>
        <rFont val="맑은 고딕"/>
        <family val="2"/>
        <scheme val="minor"/>
      </rPr>
      <t xml:space="preserve"> </t>
    </r>
    <r>
      <rPr>
        <sz val="12"/>
        <color theme="1"/>
        <rFont val="맑은 고딕"/>
        <family val="3"/>
        <charset val="129"/>
        <scheme val="minor"/>
      </rPr>
      <t>비교적</t>
    </r>
    <r>
      <rPr>
        <sz val="12"/>
        <color theme="1"/>
        <rFont val="맑은 고딕"/>
        <family val="2"/>
        <scheme val="minor"/>
      </rPr>
      <t xml:space="preserve"> </t>
    </r>
    <r>
      <rPr>
        <sz val="12"/>
        <color theme="1"/>
        <rFont val="맑은 고딕"/>
        <family val="3"/>
        <charset val="129"/>
        <scheme val="minor"/>
      </rPr>
      <t>균질적인</t>
    </r>
    <r>
      <rPr>
        <sz val="12"/>
        <color theme="1"/>
        <rFont val="맑은 고딕"/>
        <family val="2"/>
        <scheme val="minor"/>
      </rPr>
      <t xml:space="preserve"> </t>
    </r>
    <r>
      <rPr>
        <sz val="12"/>
        <color theme="1"/>
        <rFont val="맑은 고딕"/>
        <family val="3"/>
        <charset val="129"/>
        <scheme val="minor"/>
      </rPr>
      <t>투표수와</t>
    </r>
    <r>
      <rPr>
        <sz val="12"/>
        <color theme="1"/>
        <rFont val="맑은 고딕"/>
        <family val="2"/>
        <scheme val="minor"/>
      </rPr>
      <t xml:space="preserve"> </t>
    </r>
    <r>
      <rPr>
        <sz val="12"/>
        <color theme="1"/>
        <rFont val="맑은 고딕"/>
        <family val="3"/>
        <charset val="129"/>
        <scheme val="minor"/>
      </rPr>
      <t>수익성이다</t>
    </r>
  </si>
  <si>
    <t>2021/12/30</t>
    <phoneticPr fontId="7"/>
  </si>
  <si>
    <r>
      <t>lgbm</t>
    </r>
    <r>
      <rPr>
        <b/>
        <sz val="12"/>
        <color theme="1"/>
        <rFont val="맑은 고딕"/>
        <family val="3"/>
        <charset val="129"/>
        <scheme val="minor"/>
      </rPr>
      <t>은</t>
    </r>
    <r>
      <rPr>
        <b/>
        <sz val="12"/>
        <color theme="1"/>
        <rFont val="맑은 고딕"/>
        <family val="2"/>
        <scheme val="minor"/>
      </rPr>
      <t xml:space="preserve"> feature</t>
    </r>
    <r>
      <rPr>
        <b/>
        <sz val="12"/>
        <color theme="1"/>
        <rFont val="맑은 고딕"/>
        <family val="3"/>
        <charset val="129"/>
        <scheme val="minor"/>
      </rPr>
      <t>를</t>
    </r>
    <r>
      <rPr>
        <b/>
        <sz val="12"/>
        <color theme="1"/>
        <rFont val="맑은 고딕"/>
        <family val="2"/>
        <scheme val="minor"/>
      </rPr>
      <t xml:space="preserve"> </t>
    </r>
    <r>
      <rPr>
        <b/>
        <sz val="12"/>
        <color theme="1"/>
        <rFont val="맑은 고딕"/>
        <family val="3"/>
        <charset val="129"/>
        <scheme val="minor"/>
      </rPr>
      <t>늘려도</t>
    </r>
    <r>
      <rPr>
        <b/>
        <sz val="12"/>
        <color theme="1"/>
        <rFont val="맑은 고딕"/>
        <family val="2"/>
        <scheme val="minor"/>
      </rPr>
      <t xml:space="preserve"> bayes</t>
    </r>
    <r>
      <rPr>
        <b/>
        <sz val="12"/>
        <color theme="1"/>
        <rFont val="맑은 고딕"/>
        <family val="3"/>
        <charset val="129"/>
        <scheme val="minor"/>
      </rPr>
      <t>에</t>
    </r>
    <r>
      <rPr>
        <b/>
        <sz val="12"/>
        <color theme="1"/>
        <rFont val="맑은 고딕"/>
        <family val="2"/>
        <scheme val="minor"/>
      </rPr>
      <t xml:space="preserve"> </t>
    </r>
    <r>
      <rPr>
        <b/>
        <sz val="12"/>
        <color theme="1"/>
        <rFont val="맑은 고딕"/>
        <family val="3"/>
        <charset val="129"/>
        <scheme val="minor"/>
      </rPr>
      <t>비해</t>
    </r>
    <r>
      <rPr>
        <b/>
        <sz val="12"/>
        <color theme="1"/>
        <rFont val="맑은 고딕"/>
        <family val="2"/>
        <scheme val="minor"/>
      </rPr>
      <t xml:space="preserve"> </t>
    </r>
    <r>
      <rPr>
        <b/>
        <sz val="12"/>
        <color theme="1"/>
        <rFont val="맑은 고딕"/>
        <family val="3"/>
        <charset val="129"/>
        <scheme val="minor"/>
      </rPr>
      <t>투표수가</t>
    </r>
    <r>
      <rPr>
        <b/>
        <sz val="12"/>
        <color theme="1"/>
        <rFont val="맑은 고딕"/>
        <family val="2"/>
        <scheme val="minor"/>
      </rPr>
      <t xml:space="preserve"> </t>
    </r>
    <r>
      <rPr>
        <b/>
        <sz val="12"/>
        <color theme="1"/>
        <rFont val="맑은 고딕"/>
        <family val="3"/>
        <charset val="129"/>
        <scheme val="minor"/>
      </rPr>
      <t>줄지</t>
    </r>
    <r>
      <rPr>
        <b/>
        <sz val="12"/>
        <color theme="1"/>
        <rFont val="맑은 고딕"/>
        <family val="2"/>
        <scheme val="minor"/>
      </rPr>
      <t xml:space="preserve"> </t>
    </r>
    <r>
      <rPr>
        <b/>
        <sz val="12"/>
        <color theme="1"/>
        <rFont val="맑은 고딕"/>
        <family val="3"/>
        <charset val="129"/>
        <scheme val="minor"/>
      </rPr>
      <t>않으니</t>
    </r>
    <r>
      <rPr>
        <b/>
        <sz val="12"/>
        <color theme="1"/>
        <rFont val="맑은 고딕"/>
        <family val="2"/>
        <scheme val="minor"/>
      </rPr>
      <t xml:space="preserve"> lgbm</t>
    </r>
    <r>
      <rPr>
        <b/>
        <sz val="12"/>
        <color theme="1"/>
        <rFont val="맑은 고딕"/>
        <family val="3"/>
        <charset val="129"/>
        <scheme val="minor"/>
      </rPr>
      <t>의</t>
    </r>
    <r>
      <rPr>
        <b/>
        <sz val="12"/>
        <color theme="1"/>
        <rFont val="맑은 고딕"/>
        <family val="2"/>
        <scheme val="minor"/>
      </rPr>
      <t xml:space="preserve"> category feature</t>
    </r>
    <r>
      <rPr>
        <b/>
        <sz val="12"/>
        <color theme="1"/>
        <rFont val="맑은 고딕"/>
        <family val="3"/>
        <charset val="129"/>
        <scheme val="minor"/>
      </rPr>
      <t>를</t>
    </r>
    <r>
      <rPr>
        <b/>
        <sz val="12"/>
        <color theme="1"/>
        <rFont val="맑은 고딕"/>
        <family val="2"/>
        <scheme val="minor"/>
      </rPr>
      <t xml:space="preserve"> </t>
    </r>
    <r>
      <rPr>
        <b/>
        <sz val="12"/>
        <color theme="1"/>
        <rFont val="맑은 고딕"/>
        <family val="3"/>
        <charset val="129"/>
        <scheme val="minor"/>
      </rPr>
      <t>확장해가며</t>
    </r>
    <r>
      <rPr>
        <b/>
        <sz val="12"/>
        <color theme="1"/>
        <rFont val="맑은 고딕"/>
        <family val="2"/>
        <scheme val="minor"/>
      </rPr>
      <t xml:space="preserve"> </t>
    </r>
    <r>
      <rPr>
        <b/>
        <sz val="12"/>
        <color theme="1"/>
        <rFont val="맑은 고딕"/>
        <family val="3"/>
        <charset val="129"/>
        <scheme val="minor"/>
      </rPr>
      <t>패턴별로</t>
    </r>
    <r>
      <rPr>
        <b/>
        <sz val="12"/>
        <color theme="1"/>
        <rFont val="맑은 고딕"/>
        <family val="2"/>
        <scheme val="minor"/>
      </rPr>
      <t xml:space="preserve"> </t>
    </r>
    <r>
      <rPr>
        <b/>
        <sz val="12"/>
        <color theme="1"/>
        <rFont val="맑은 고딕"/>
        <family val="3"/>
        <charset val="129"/>
        <scheme val="minor"/>
      </rPr>
      <t>연구해보자</t>
    </r>
    <phoneticPr fontId="7"/>
  </si>
  <si>
    <t>옺즈 모니터를 매개로하는 예측은 별도로 6개월치만을 대상으로 별도로 연구하자</t>
    <phoneticPr fontId="7"/>
  </si>
  <si>
    <t>옺즈를 매개로 하는 예측은 확정옺즈만으로 실험하고 최종 시뮬을 옺즈모니터로 한다</t>
    <phoneticPr fontId="7"/>
  </si>
  <si>
    <t>실험기간은 3년으로하고 최종시뮬은 2021/6월이후기간으로 하자</t>
    <phoneticPr fontId="7"/>
  </si>
  <si>
    <t>실험기간 2018/6/1-2021/6/1</t>
    <phoneticPr fontId="7"/>
  </si>
  <si>
    <t>lv1</t>
    <phoneticPr fontId="7"/>
  </si>
  <si>
    <t>lv2</t>
    <phoneticPr fontId="7"/>
  </si>
  <si>
    <t>lv3</t>
    <phoneticPr fontId="7"/>
  </si>
  <si>
    <t>lv4</t>
    <phoneticPr fontId="7"/>
  </si>
  <si>
    <t>lv5</t>
    <phoneticPr fontId="7"/>
  </si>
  <si>
    <t>lv6</t>
    <phoneticPr fontId="7"/>
  </si>
  <si>
    <t>level1</t>
    <phoneticPr fontId="7"/>
  </si>
  <si>
    <t>level2</t>
    <phoneticPr fontId="7"/>
  </si>
  <si>
    <t>level3</t>
    <phoneticPr fontId="7"/>
  </si>
  <si>
    <t>level4</t>
    <phoneticPr fontId="7"/>
  </si>
  <si>
    <t>level5</t>
    <phoneticPr fontId="7"/>
  </si>
  <si>
    <t>level6</t>
    <phoneticPr fontId="7"/>
  </si>
  <si>
    <t>level[1] level1</t>
    <phoneticPr fontId="7"/>
  </si>
  <si>
    <t>level[2] level2</t>
    <phoneticPr fontId="7"/>
  </si>
  <si>
    <t>level[3] level3</t>
    <phoneticPr fontId="7"/>
  </si>
  <si>
    <t>level[4] level4</t>
    <phoneticPr fontId="7"/>
  </si>
  <si>
    <t>level[5] level5</t>
    <phoneticPr fontId="7"/>
  </si>
  <si>
    <t>level[6] level6</t>
    <phoneticPr fontId="7"/>
  </si>
  <si>
    <t>femcnt</t>
    <phoneticPr fontId="7"/>
  </si>
  <si>
    <t>femalecount</t>
    <phoneticPr fontId="7"/>
  </si>
  <si>
    <t>확률베팅방식 실험해볼것</t>
    <phoneticPr fontId="7"/>
  </si>
  <si>
    <t>착순1의 적중율을 지렛대로 포메이션투표 실험해볼것</t>
    <phoneticPr fontId="7"/>
  </si>
  <si>
    <t>grade</t>
    <phoneticPr fontId="7"/>
  </si>
  <si>
    <t>race.grade</t>
    <phoneticPr fontId="7"/>
  </si>
  <si>
    <t>fixent</t>
    <phoneticPr fontId="7"/>
  </si>
  <si>
    <t>fixedentrance</t>
    <phoneticPr fontId="7"/>
  </si>
  <si>
    <t>sex1</t>
    <phoneticPr fontId="7"/>
  </si>
  <si>
    <t>sex2</t>
    <phoneticPr fontId="7"/>
  </si>
  <si>
    <t>sex3</t>
    <phoneticPr fontId="7"/>
  </si>
  <si>
    <t>sex4</t>
    <phoneticPr fontId="7"/>
  </si>
  <si>
    <t>sex5</t>
    <phoneticPr fontId="7"/>
  </si>
  <si>
    <t>sex6</t>
    <phoneticPr fontId="7"/>
  </si>
  <si>
    <t>피쳐추가</t>
    <phoneticPr fontId="7"/>
  </si>
  <si>
    <t>레벨을 더 세분화</t>
    <phoneticPr fontId="7"/>
  </si>
  <si>
    <t>같은 A1이라도 방금 된 A1인지 베테랑 A1인지</t>
    <phoneticPr fontId="7"/>
  </si>
  <si>
    <t>wakulevel13</t>
    <phoneticPr fontId="7"/>
  </si>
  <si>
    <t>substring(wakulevellist from 1 for 8)</t>
    <phoneticPr fontId="7"/>
  </si>
  <si>
    <t>turn+race</t>
    <phoneticPr fontId="7"/>
  </si>
  <si>
    <t>race.turn || '-' || race.raceno</t>
    <phoneticPr fontId="7"/>
  </si>
  <si>
    <t>turn+racetype</t>
    <phoneticPr fontId="7"/>
  </si>
  <si>
    <t>substring(( (sort_desc(probabilities1))[1] - (sort_desc(probabilities1))[2] )::text from 1 for 4)</t>
    <phoneticPr fontId="7"/>
  </si>
  <si>
    <t>grade</t>
    <phoneticPr fontId="7"/>
  </si>
  <si>
    <t xml:space="preserve">substring(com_predict from 1 for 2) </t>
    <phoneticPr fontId="7"/>
  </si>
  <si>
    <t xml:space="preserve">substring(com_predict from 1 for 1) </t>
    <phoneticPr fontId="7"/>
  </si>
  <si>
    <t>#id</t>
    <phoneticPr fontId="7"/>
  </si>
  <si>
    <t>#id</t>
    <phoneticPr fontId="7"/>
  </si>
  <si>
    <t>#id</t>
    <phoneticPr fontId="7"/>
  </si>
  <si>
    <t>#id</t>
    <phoneticPr fontId="7"/>
  </si>
  <si>
    <t>wakulevel12</t>
    <phoneticPr fontId="7"/>
  </si>
  <si>
    <t>turn+alvlcnt</t>
    <phoneticPr fontId="7"/>
  </si>
  <si>
    <t>probr1-1dig</t>
    <phoneticPr fontId="7"/>
  </si>
  <si>
    <t>probr1-2dig</t>
    <phoneticPr fontId="7"/>
  </si>
  <si>
    <t>probr1-r2-1dig</t>
    <phoneticPr fontId="7"/>
  </si>
  <si>
    <t>probr1-r2-2dig</t>
    <phoneticPr fontId="7"/>
  </si>
  <si>
    <t>prob1mix</t>
    <phoneticPr fontId="7"/>
  </si>
  <si>
    <t>compred1</t>
    <phoneticPr fontId="7"/>
  </si>
  <si>
    <t>compred12</t>
    <phoneticPr fontId="7"/>
  </si>
  <si>
    <t>compred1+conf</t>
    <phoneticPr fontId="7"/>
  </si>
  <si>
    <t>ml+comconf</t>
    <phoneticPr fontId="7"/>
  </si>
  <si>
    <t>2022/1/1</t>
    <phoneticPr fontId="7"/>
  </si>
  <si>
    <r>
      <t>weka</t>
    </r>
    <r>
      <rPr>
        <sz val="12"/>
        <color theme="1"/>
        <rFont val="맑은 고딕"/>
        <family val="3"/>
        <charset val="129"/>
        <scheme val="minor"/>
      </rPr>
      <t>와</t>
    </r>
    <r>
      <rPr>
        <sz val="12"/>
        <color theme="1"/>
        <rFont val="맑은 고딕"/>
        <family val="2"/>
        <scheme val="minor"/>
      </rPr>
      <t xml:space="preserve"> lgbm</t>
    </r>
    <r>
      <rPr>
        <sz val="12"/>
        <color theme="1"/>
        <rFont val="맑은 고딕"/>
        <family val="3"/>
        <charset val="129"/>
        <scheme val="minor"/>
      </rPr>
      <t>의</t>
    </r>
    <r>
      <rPr>
        <sz val="12"/>
        <color theme="1"/>
        <rFont val="맑은 고딕"/>
        <family val="2"/>
        <scheme val="minor"/>
      </rPr>
      <t xml:space="preserve"> </t>
    </r>
    <r>
      <rPr>
        <sz val="12"/>
        <color theme="1"/>
        <rFont val="맑은 고딕"/>
        <family val="3"/>
        <charset val="129"/>
        <scheme val="minor"/>
      </rPr>
      <t>비교시</t>
    </r>
    <r>
      <rPr>
        <sz val="12"/>
        <color theme="1"/>
        <rFont val="맑은 고딕"/>
        <family val="2"/>
        <scheme val="minor"/>
      </rPr>
      <t xml:space="preserve"> </t>
    </r>
    <r>
      <rPr>
        <sz val="12"/>
        <color theme="1"/>
        <rFont val="맑은 고딕"/>
        <family val="3"/>
        <charset val="129"/>
        <scheme val="minor"/>
      </rPr>
      <t>패턴</t>
    </r>
    <r>
      <rPr>
        <sz val="12"/>
        <color theme="1"/>
        <rFont val="맑은 고딕"/>
        <family val="2"/>
        <scheme val="minor"/>
      </rPr>
      <t xml:space="preserve"> </t>
    </r>
    <r>
      <rPr>
        <sz val="12"/>
        <color theme="1"/>
        <rFont val="맑은 고딕"/>
        <family val="3"/>
        <charset val="129"/>
        <scheme val="minor"/>
      </rPr>
      <t>출력은</t>
    </r>
    <r>
      <rPr>
        <sz val="12"/>
        <color theme="1"/>
        <rFont val="맑은 고딕"/>
        <family val="2"/>
        <scheme val="minor"/>
      </rPr>
      <t xml:space="preserve"> </t>
    </r>
    <r>
      <rPr>
        <sz val="12"/>
        <color theme="1"/>
        <rFont val="맑은 고딕"/>
        <family val="3"/>
        <charset val="129"/>
        <scheme val="minor"/>
      </rPr>
      <t>크게</t>
    </r>
    <r>
      <rPr>
        <sz val="12"/>
        <color theme="1"/>
        <rFont val="맑은 고딕"/>
        <family val="2"/>
        <scheme val="minor"/>
      </rPr>
      <t xml:space="preserve"> </t>
    </r>
    <r>
      <rPr>
        <sz val="12"/>
        <color theme="1"/>
        <rFont val="맑은 고딕"/>
        <family val="3"/>
        <charset val="129"/>
        <scheme val="minor"/>
      </rPr>
      <t>결과가</t>
    </r>
    <r>
      <rPr>
        <sz val="12"/>
        <color theme="1"/>
        <rFont val="맑은 고딕"/>
        <family val="2"/>
        <scheme val="minor"/>
      </rPr>
      <t xml:space="preserve"> </t>
    </r>
    <r>
      <rPr>
        <sz val="12"/>
        <color theme="1"/>
        <rFont val="맑은 고딕"/>
        <family val="3"/>
        <charset val="129"/>
        <scheme val="minor"/>
      </rPr>
      <t>다르지</t>
    </r>
    <r>
      <rPr>
        <sz val="12"/>
        <color theme="1"/>
        <rFont val="맑은 고딕"/>
        <family val="2"/>
        <scheme val="minor"/>
      </rPr>
      <t xml:space="preserve"> </t>
    </r>
    <r>
      <rPr>
        <sz val="12"/>
        <color theme="1"/>
        <rFont val="맑은 고딕"/>
        <family val="3"/>
        <charset val="129"/>
        <scheme val="minor"/>
      </rPr>
      <t>않는</t>
    </r>
    <r>
      <rPr>
        <sz val="12"/>
        <color theme="1"/>
        <rFont val="맑은 고딕"/>
        <family val="2"/>
        <scheme val="minor"/>
      </rPr>
      <t xml:space="preserve"> </t>
    </r>
    <r>
      <rPr>
        <sz val="12"/>
        <color theme="1"/>
        <rFont val="맑은 고딕"/>
        <family val="3"/>
        <charset val="129"/>
        <scheme val="minor"/>
      </rPr>
      <t>것</t>
    </r>
    <r>
      <rPr>
        <sz val="12"/>
        <color theme="1"/>
        <rFont val="맑은 고딕"/>
        <family val="2"/>
        <scheme val="minor"/>
      </rPr>
      <t xml:space="preserve"> </t>
    </r>
    <r>
      <rPr>
        <sz val="12"/>
        <color theme="1"/>
        <rFont val="맑은 고딕"/>
        <family val="3"/>
        <charset val="129"/>
        <scheme val="minor"/>
      </rPr>
      <t>같다</t>
    </r>
    <r>
      <rPr>
        <sz val="12"/>
        <color theme="1"/>
        <rFont val="맑은 고딕"/>
        <family val="2"/>
        <scheme val="minor"/>
      </rPr>
      <t>. (result77-164)</t>
    </r>
    <phoneticPr fontId="7"/>
  </si>
  <si>
    <t xml:space="preserve">패턴적용은 nopattern, waku계, 확정옺즈만으로 한정하여 하고, </t>
    <phoneticPr fontId="7"/>
  </si>
  <si>
    <r>
      <t>category</t>
    </r>
    <r>
      <rPr>
        <sz val="12"/>
        <color theme="1"/>
        <rFont val="맑은 고딕"/>
        <family val="3"/>
        <charset val="129"/>
        <scheme val="minor"/>
      </rPr>
      <t>혼합계</t>
    </r>
    <r>
      <rPr>
        <sz val="12"/>
        <color theme="1"/>
        <rFont val="맑은 고딕"/>
        <family val="2"/>
        <scheme val="minor"/>
      </rPr>
      <t xml:space="preserve"> </t>
    </r>
    <r>
      <rPr>
        <sz val="12"/>
        <color theme="1"/>
        <rFont val="맑은 고딕"/>
        <family val="3"/>
        <charset val="129"/>
        <scheme val="minor"/>
      </rPr>
      <t>조금더</t>
    </r>
    <r>
      <rPr>
        <sz val="12"/>
        <color theme="1"/>
        <rFont val="맑은 고딕"/>
        <family val="2"/>
        <scheme val="minor"/>
      </rPr>
      <t xml:space="preserve"> nw</t>
    </r>
    <r>
      <rPr>
        <sz val="12"/>
        <color theme="1"/>
        <rFont val="맑은 고딕"/>
        <family val="3"/>
        <charset val="129"/>
        <scheme val="minor"/>
      </rPr>
      <t>계</t>
    </r>
    <r>
      <rPr>
        <sz val="12"/>
        <color theme="1"/>
        <rFont val="맑은 고딕"/>
        <family val="2"/>
        <scheme val="minor"/>
      </rPr>
      <t xml:space="preserve"> </t>
    </r>
    <r>
      <rPr>
        <sz val="12"/>
        <color theme="1"/>
        <rFont val="맑은 고딕"/>
        <family val="3"/>
        <charset val="129"/>
        <scheme val="minor"/>
      </rPr>
      <t>조금더</t>
    </r>
    <r>
      <rPr>
        <sz val="12"/>
        <color theme="1"/>
        <rFont val="맑은 고딕"/>
        <family val="2"/>
        <scheme val="minor"/>
      </rPr>
      <t xml:space="preserve"> </t>
    </r>
    <r>
      <rPr>
        <sz val="12"/>
        <color theme="1"/>
        <rFont val="맑은 고딕"/>
        <family val="3"/>
        <charset val="129"/>
        <scheme val="minor"/>
      </rPr>
      <t>해보고</t>
    </r>
    <r>
      <rPr>
        <sz val="12"/>
        <color theme="1"/>
        <rFont val="맑은 고딕"/>
        <family val="2"/>
        <scheme val="minor"/>
      </rPr>
      <t xml:space="preserve"> lgbm</t>
    </r>
    <r>
      <rPr>
        <sz val="12"/>
        <color theme="1"/>
        <rFont val="맑은 고딕"/>
        <family val="3"/>
        <charset val="129"/>
        <scheme val="minor"/>
      </rPr>
      <t>의</t>
    </r>
    <r>
      <rPr>
        <sz val="12"/>
        <color theme="1"/>
        <rFont val="맑은 고딕"/>
        <family val="2"/>
        <scheme val="minor"/>
      </rPr>
      <t xml:space="preserve"> </t>
    </r>
    <r>
      <rPr>
        <sz val="12"/>
        <color theme="1"/>
        <rFont val="맑은 고딕"/>
        <family val="3"/>
        <charset val="129"/>
        <scheme val="minor"/>
      </rPr>
      <t>효용성이</t>
    </r>
    <r>
      <rPr>
        <sz val="12"/>
        <color theme="1"/>
        <rFont val="맑은 고딕"/>
        <family val="2"/>
        <scheme val="minor"/>
      </rPr>
      <t xml:space="preserve"> </t>
    </r>
    <r>
      <rPr>
        <sz val="12"/>
        <color theme="1"/>
        <rFont val="맑은 고딕"/>
        <family val="3"/>
        <charset val="129"/>
        <scheme val="minor"/>
      </rPr>
      <t>느껴지지</t>
    </r>
    <r>
      <rPr>
        <sz val="12"/>
        <color theme="1"/>
        <rFont val="맑은 고딕"/>
        <family val="2"/>
        <scheme val="minor"/>
      </rPr>
      <t xml:space="preserve"> </t>
    </r>
    <r>
      <rPr>
        <sz val="12"/>
        <color theme="1"/>
        <rFont val="맑은 고딕"/>
        <family val="3"/>
        <charset val="129"/>
        <scheme val="minor"/>
      </rPr>
      <t>않으면</t>
    </r>
    <phoneticPr fontId="7"/>
  </si>
  <si>
    <r>
      <t>lgbm</t>
    </r>
    <r>
      <rPr>
        <sz val="12"/>
        <color theme="1"/>
        <rFont val="맑은 고딕"/>
        <family val="3"/>
        <charset val="129"/>
        <scheme val="minor"/>
      </rPr>
      <t>은</t>
    </r>
    <r>
      <rPr>
        <sz val="12"/>
        <color theme="1"/>
        <rFont val="맑은 고딕"/>
        <family val="2"/>
        <scheme val="minor"/>
      </rPr>
      <t xml:space="preserve"> </t>
    </r>
    <r>
      <rPr>
        <sz val="12"/>
        <color theme="1"/>
        <rFont val="맑은 고딕"/>
        <family val="3"/>
        <charset val="129"/>
        <scheme val="minor"/>
      </rPr>
      <t>버리고</t>
    </r>
    <r>
      <rPr>
        <sz val="12"/>
        <color theme="1"/>
        <rFont val="맑은 고딕"/>
        <family val="2"/>
        <scheme val="minor"/>
      </rPr>
      <t xml:space="preserve"> weka</t>
    </r>
    <r>
      <rPr>
        <sz val="12"/>
        <color theme="1"/>
        <rFont val="맑은 고딕"/>
        <family val="3"/>
        <charset val="129"/>
        <scheme val="minor"/>
      </rPr>
      <t>의</t>
    </r>
    <r>
      <rPr>
        <sz val="12"/>
        <color theme="1"/>
        <rFont val="맑은 고딕"/>
        <family val="2"/>
        <scheme val="minor"/>
      </rPr>
      <t xml:space="preserve"> </t>
    </r>
    <r>
      <rPr>
        <sz val="12"/>
        <color theme="1"/>
        <rFont val="맑은 고딕"/>
        <family val="3"/>
        <charset val="129"/>
        <scheme val="minor"/>
      </rPr>
      <t>다른</t>
    </r>
    <r>
      <rPr>
        <sz val="12"/>
        <color theme="1"/>
        <rFont val="맑은 고딕"/>
        <family val="2"/>
        <scheme val="minor"/>
      </rPr>
      <t xml:space="preserve"> </t>
    </r>
    <r>
      <rPr>
        <sz val="12"/>
        <color theme="1"/>
        <rFont val="맑은 고딕"/>
        <family val="3"/>
        <charset val="129"/>
        <scheme val="minor"/>
      </rPr>
      <t>알고리즘을</t>
    </r>
    <r>
      <rPr>
        <sz val="12"/>
        <color theme="1"/>
        <rFont val="맑은 고딕"/>
        <family val="2"/>
        <scheme val="minor"/>
      </rPr>
      <t xml:space="preserve"> </t>
    </r>
    <r>
      <rPr>
        <sz val="12"/>
        <color theme="1"/>
        <rFont val="맑은 고딕"/>
        <family val="3"/>
        <charset val="129"/>
        <scheme val="minor"/>
      </rPr>
      <t>비교해</t>
    </r>
    <r>
      <rPr>
        <sz val="12"/>
        <color theme="1"/>
        <rFont val="맑은 고딕"/>
        <family val="2"/>
        <scheme val="minor"/>
      </rPr>
      <t xml:space="preserve"> </t>
    </r>
    <r>
      <rPr>
        <sz val="12"/>
        <color theme="1"/>
        <rFont val="맑은 고딕"/>
        <family val="3"/>
        <charset val="129"/>
        <scheme val="minor"/>
      </rPr>
      <t>보자</t>
    </r>
    <phoneticPr fontId="7"/>
  </si>
  <si>
    <t>결과 패턴에 모델간 협업 요소 추가해서 실험해보자</t>
    <phoneticPr fontId="7"/>
  </si>
  <si>
    <t>feature_ids</t>
    <phoneticPr fontId="7"/>
  </si>
  <si>
    <t>fixed</t>
    <phoneticPr fontId="7"/>
  </si>
  <si>
    <t>en1</t>
    <phoneticPr fontId="7"/>
  </si>
  <si>
    <t>en1,en2,en3,en4,en5,en6,lv1,lv2,lv3,lv4,lv5,lv6</t>
  </si>
  <si>
    <t>en</t>
    <phoneticPr fontId="7"/>
  </si>
  <si>
    <t>en_lv</t>
    <phoneticPr fontId="7"/>
  </si>
  <si>
    <t>nw_n2w</t>
    <phoneticPr fontId="7"/>
  </si>
  <si>
    <t>jyo,race,turn,raty,alvt,time,en1,en2,en3,en4,en5,en6,nw1,nw2,nw3,nw4,nw5,nw6</t>
    <phoneticPr fontId="7"/>
  </si>
  <si>
    <r>
      <t>jyo,race,turn,grade,raty,femcnt,alvt,time,fixent,</t>
    </r>
    <r>
      <rPr>
        <sz val="12"/>
        <color rgb="FFFF0000"/>
        <rFont val="맑은 고딕"/>
        <family val="2"/>
        <scheme val="minor"/>
      </rPr>
      <t>wa12</t>
    </r>
    <r>
      <rPr>
        <sz val="12"/>
        <color theme="1"/>
        <rFont val="맑은 고딕"/>
        <family val="2"/>
        <scheme val="minor"/>
      </rPr>
      <t>,en1,en2,en3,en4,en5,en6</t>
    </r>
    <phoneticPr fontId="7"/>
  </si>
  <si>
    <t>en_ext_1</t>
    <phoneticPr fontId="7"/>
  </si>
  <si>
    <t>en_nw_ext_1</t>
    <phoneticPr fontId="7"/>
  </si>
  <si>
    <t>en_nw</t>
    <phoneticPr fontId="7"/>
  </si>
  <si>
    <t>nw1,nw2,nw3,nw4,nw5,nw6</t>
    <phoneticPr fontId="7"/>
  </si>
  <si>
    <t>en1,en2,en3,en4,en5,en6,nw1,nw2,nw3,nw4,nw5,nw6</t>
    <phoneticPr fontId="7"/>
  </si>
  <si>
    <t>nw_ext_1</t>
    <phoneticPr fontId="7"/>
  </si>
  <si>
    <r>
      <t>jyo,race,turn,grade,raty,femcnt,alvt,time,fixent,</t>
    </r>
    <r>
      <rPr>
        <sz val="12"/>
        <color rgb="FFFF0000"/>
        <rFont val="맑은 고딕"/>
        <family val="2"/>
        <scheme val="minor"/>
      </rPr>
      <t>wa12</t>
    </r>
    <r>
      <rPr>
        <sz val="12"/>
        <color theme="1"/>
        <rFont val="맑은 고딕"/>
        <family val="2"/>
        <scheme val="minor"/>
      </rPr>
      <t>,nw1,nw2,nw3,nw4,nw5,nw6</t>
    </r>
    <phoneticPr fontId="7"/>
  </si>
  <si>
    <t>IT-1에서는 bayes에 확장feature를 쓰면 투표수가 적고 적중률이 높다. 단일 feature에서는 투표수가 약간많고 적중율 약간 저하</t>
    <phoneticPr fontId="7"/>
  </si>
  <si>
    <t>IT-2에서는 bayes에 확장feature를 쓰면 투표수가 크게늘고 적중률이 낮다. 단일 feature에서는 투표수도 적고 적중율도 약간 저하</t>
    <phoneticPr fontId="7"/>
  </si>
  <si>
    <r>
      <t xml:space="preserve">  -&gt; IT-1</t>
    </r>
    <r>
      <rPr>
        <b/>
        <sz val="12"/>
        <color theme="1"/>
        <rFont val="맑은 고딕"/>
        <family val="3"/>
        <charset val="129"/>
        <scheme val="minor"/>
      </rPr>
      <t>에서는</t>
    </r>
    <r>
      <rPr>
        <b/>
        <sz val="12"/>
        <color theme="1"/>
        <rFont val="맑은 고딕"/>
        <family val="2"/>
        <scheme val="minor"/>
      </rPr>
      <t xml:space="preserve"> bayes</t>
    </r>
    <r>
      <rPr>
        <b/>
        <sz val="12"/>
        <color theme="1"/>
        <rFont val="맑은 고딕"/>
        <family val="3"/>
        <charset val="129"/>
        <scheme val="minor"/>
      </rPr>
      <t>를</t>
    </r>
    <r>
      <rPr>
        <b/>
        <sz val="12"/>
        <color theme="1"/>
        <rFont val="맑은 고딕"/>
        <family val="2"/>
        <scheme val="minor"/>
      </rPr>
      <t xml:space="preserve"> </t>
    </r>
    <r>
      <rPr>
        <b/>
        <sz val="12"/>
        <color theme="1"/>
        <rFont val="맑은 고딕"/>
        <family val="3"/>
        <charset val="129"/>
        <scheme val="minor"/>
      </rPr>
      <t>쓰되</t>
    </r>
    <r>
      <rPr>
        <b/>
        <sz val="12"/>
        <color theme="1"/>
        <rFont val="맑은 고딕"/>
        <family val="2"/>
        <scheme val="minor"/>
      </rPr>
      <t xml:space="preserve"> IT-2</t>
    </r>
    <r>
      <rPr>
        <b/>
        <sz val="12"/>
        <color theme="1"/>
        <rFont val="맑은 고딕"/>
        <family val="3"/>
        <charset val="129"/>
        <scheme val="minor"/>
      </rPr>
      <t>에서는</t>
    </r>
    <r>
      <rPr>
        <b/>
        <sz val="12"/>
        <color theme="1"/>
        <rFont val="맑은 고딕"/>
        <family val="2"/>
        <scheme val="minor"/>
      </rPr>
      <t xml:space="preserve"> filter-bayes</t>
    </r>
    <r>
      <rPr>
        <b/>
        <sz val="12"/>
        <color theme="1"/>
        <rFont val="맑은 고딕"/>
        <family val="3"/>
        <charset val="129"/>
        <scheme val="minor"/>
      </rPr>
      <t>등을</t>
    </r>
    <r>
      <rPr>
        <b/>
        <sz val="12"/>
        <color theme="1"/>
        <rFont val="맑은 고딕"/>
        <family val="2"/>
        <scheme val="minor"/>
      </rPr>
      <t xml:space="preserve"> </t>
    </r>
    <r>
      <rPr>
        <b/>
        <sz val="12"/>
        <color theme="1"/>
        <rFont val="맑은 고딕"/>
        <family val="3"/>
        <charset val="129"/>
        <scheme val="minor"/>
      </rPr>
      <t>비교해보자</t>
    </r>
    <phoneticPr fontId="7"/>
  </si>
  <si>
    <r>
      <t>IT-1</t>
    </r>
    <r>
      <rPr>
        <sz val="12"/>
        <color theme="1"/>
        <rFont val="맑은 고딕"/>
        <family val="3"/>
        <charset val="129"/>
        <scheme val="minor"/>
      </rPr>
      <t>의</t>
    </r>
    <r>
      <rPr>
        <sz val="12"/>
        <color theme="1"/>
        <rFont val="맑은 고딕"/>
        <family val="2"/>
        <scheme val="minor"/>
      </rPr>
      <t xml:space="preserve"> </t>
    </r>
    <r>
      <rPr>
        <sz val="12"/>
        <color theme="1"/>
        <rFont val="맑은 고딕"/>
        <family val="3"/>
        <charset val="129"/>
        <scheme val="minor"/>
      </rPr>
      <t>같은</t>
    </r>
    <r>
      <rPr>
        <sz val="12"/>
        <color theme="1"/>
        <rFont val="맑은 고딕"/>
        <family val="2"/>
        <scheme val="minor"/>
      </rPr>
      <t xml:space="preserve"> bayes</t>
    </r>
    <r>
      <rPr>
        <sz val="12"/>
        <color theme="1"/>
        <rFont val="맑은 고딕"/>
        <family val="3"/>
        <charset val="129"/>
        <scheme val="minor"/>
      </rPr>
      <t>안에서는</t>
    </r>
    <r>
      <rPr>
        <sz val="12"/>
        <color theme="1"/>
        <rFont val="맑은 고딕"/>
        <family val="2"/>
        <scheme val="minor"/>
      </rPr>
      <t xml:space="preserve"> nw</t>
    </r>
    <r>
      <rPr>
        <sz val="12"/>
        <color theme="1"/>
        <rFont val="맑은 고딕"/>
        <family val="3"/>
        <charset val="129"/>
        <scheme val="minor"/>
      </rPr>
      <t>가</t>
    </r>
    <r>
      <rPr>
        <sz val="12"/>
        <color theme="1"/>
        <rFont val="맑은 고딕"/>
        <family val="2"/>
        <scheme val="minor"/>
      </rPr>
      <t xml:space="preserve"> </t>
    </r>
    <r>
      <rPr>
        <sz val="12"/>
        <color theme="1"/>
        <rFont val="맑은 고딕"/>
        <family val="3"/>
        <charset val="129"/>
        <scheme val="minor"/>
      </rPr>
      <t>투표수</t>
    </r>
    <r>
      <rPr>
        <sz val="12"/>
        <color theme="1"/>
        <rFont val="맑은 고딕"/>
        <family val="2"/>
        <scheme val="minor"/>
      </rPr>
      <t xml:space="preserve"> </t>
    </r>
    <r>
      <rPr>
        <sz val="12"/>
        <color theme="1"/>
        <rFont val="맑은 고딕"/>
        <family val="3"/>
        <charset val="129"/>
        <scheme val="minor"/>
      </rPr>
      <t>최다</t>
    </r>
    <r>
      <rPr>
        <sz val="12"/>
        <color theme="1"/>
        <rFont val="맑은 고딕"/>
        <family val="2"/>
        <scheme val="minor"/>
      </rPr>
      <t xml:space="preserve">, </t>
    </r>
    <r>
      <rPr>
        <sz val="12"/>
        <color theme="1"/>
        <rFont val="맑은 고딕"/>
        <family val="3"/>
        <charset val="129"/>
        <scheme val="minor"/>
      </rPr>
      <t>적중률</t>
    </r>
    <r>
      <rPr>
        <sz val="12"/>
        <color theme="1"/>
        <rFont val="맑은 고딕"/>
        <family val="2"/>
        <scheme val="minor"/>
      </rPr>
      <t xml:space="preserve"> </t>
    </r>
    <r>
      <rPr>
        <sz val="12"/>
        <color theme="1"/>
        <rFont val="맑은 고딕"/>
        <family val="3"/>
        <charset val="129"/>
        <scheme val="minor"/>
      </rPr>
      <t>최저</t>
    </r>
    <r>
      <rPr>
        <sz val="12"/>
        <color theme="1"/>
        <rFont val="맑은 고딕"/>
        <family val="2"/>
        <scheme val="minor"/>
      </rPr>
      <t>. en_ext_1, nw_ext_1</t>
    </r>
    <r>
      <rPr>
        <sz val="12"/>
        <color theme="1"/>
        <rFont val="맑은 고딕"/>
        <family val="3"/>
        <charset val="129"/>
        <scheme val="minor"/>
      </rPr>
      <t>이</t>
    </r>
    <r>
      <rPr>
        <sz val="12"/>
        <color theme="1"/>
        <rFont val="맑은 고딕"/>
        <family val="2"/>
        <scheme val="minor"/>
      </rPr>
      <t xml:space="preserve"> </t>
    </r>
    <r>
      <rPr>
        <sz val="12"/>
        <color theme="1"/>
        <rFont val="맑은 고딕"/>
        <family val="3"/>
        <charset val="129"/>
        <scheme val="minor"/>
      </rPr>
      <t>투표최저</t>
    </r>
    <r>
      <rPr>
        <sz val="12"/>
        <color theme="1"/>
        <rFont val="맑은 고딕"/>
        <family val="2"/>
        <scheme val="minor"/>
      </rPr>
      <t xml:space="preserve"> </t>
    </r>
    <r>
      <rPr>
        <sz val="12"/>
        <color theme="1"/>
        <rFont val="맑은 고딕"/>
        <family val="3"/>
        <charset val="129"/>
        <scheme val="minor"/>
      </rPr>
      <t>적중률최고</t>
    </r>
    <r>
      <rPr>
        <sz val="12"/>
        <color theme="1"/>
        <rFont val="맑은 고딕"/>
        <family val="2"/>
        <scheme val="minor"/>
      </rPr>
      <t>.  feature</t>
    </r>
    <r>
      <rPr>
        <sz val="12"/>
        <color theme="1"/>
        <rFont val="맑은 고딕"/>
        <family val="3"/>
        <charset val="129"/>
        <scheme val="minor"/>
      </rPr>
      <t>늘릴수록</t>
    </r>
    <r>
      <rPr>
        <sz val="12"/>
        <color theme="1"/>
        <rFont val="맑은 고딕"/>
        <family val="2"/>
        <scheme val="minor"/>
      </rPr>
      <t xml:space="preserve"> </t>
    </r>
    <r>
      <rPr>
        <sz val="12"/>
        <color theme="1"/>
        <rFont val="맑은 고딕"/>
        <family val="3"/>
        <charset val="129"/>
        <scheme val="minor"/>
      </rPr>
      <t>투표수저하</t>
    </r>
    <r>
      <rPr>
        <sz val="12"/>
        <color theme="1"/>
        <rFont val="맑은 고딕"/>
        <family val="2"/>
        <scheme val="minor"/>
      </rPr>
      <t xml:space="preserve">, </t>
    </r>
    <r>
      <rPr>
        <sz val="12"/>
        <color theme="1"/>
        <rFont val="맑은 고딕"/>
        <family val="3"/>
        <charset val="129"/>
        <scheme val="minor"/>
      </rPr>
      <t>적중률</t>
    </r>
    <r>
      <rPr>
        <sz val="12"/>
        <color theme="1"/>
        <rFont val="맑은 고딕"/>
        <family val="2"/>
        <scheme val="minor"/>
      </rPr>
      <t xml:space="preserve"> </t>
    </r>
    <r>
      <rPr>
        <sz val="12"/>
        <color theme="1"/>
        <rFont val="맑은 고딕"/>
        <family val="3"/>
        <charset val="129"/>
        <scheme val="minor"/>
      </rPr>
      <t>증가</t>
    </r>
    <phoneticPr fontId="7"/>
  </si>
  <si>
    <r>
      <t>IT-2</t>
    </r>
    <r>
      <rPr>
        <sz val="12"/>
        <color theme="1"/>
        <rFont val="맑은 고딕"/>
        <family val="3"/>
        <charset val="129"/>
        <scheme val="minor"/>
      </rPr>
      <t>의</t>
    </r>
    <r>
      <rPr>
        <sz val="12"/>
        <color theme="1"/>
        <rFont val="맑은 고딕"/>
        <family val="2"/>
        <scheme val="minor"/>
      </rPr>
      <t xml:space="preserve"> </t>
    </r>
    <r>
      <rPr>
        <sz val="12"/>
        <color theme="1"/>
        <rFont val="맑은 고딕"/>
        <family val="3"/>
        <charset val="129"/>
        <scheme val="minor"/>
      </rPr>
      <t>같은</t>
    </r>
    <r>
      <rPr>
        <sz val="12"/>
        <color theme="1"/>
        <rFont val="맑은 고딕"/>
        <family val="2"/>
        <scheme val="minor"/>
      </rPr>
      <t xml:space="preserve"> bayes</t>
    </r>
    <r>
      <rPr>
        <sz val="12"/>
        <color theme="1"/>
        <rFont val="맑은 고딕"/>
        <family val="3"/>
        <charset val="129"/>
        <scheme val="minor"/>
      </rPr>
      <t>안에서는</t>
    </r>
    <r>
      <rPr>
        <sz val="12"/>
        <color theme="1"/>
        <rFont val="맑은 고딕"/>
        <family val="2"/>
        <scheme val="minor"/>
      </rPr>
      <t xml:space="preserve"> nw</t>
    </r>
    <r>
      <rPr>
        <sz val="12"/>
        <color theme="1"/>
        <rFont val="맑은 고딕"/>
        <family val="3"/>
        <charset val="129"/>
        <scheme val="minor"/>
      </rPr>
      <t>가</t>
    </r>
    <r>
      <rPr>
        <sz val="12"/>
        <color theme="1"/>
        <rFont val="맑은 고딕"/>
        <family val="2"/>
        <scheme val="minor"/>
      </rPr>
      <t xml:space="preserve"> </t>
    </r>
    <r>
      <rPr>
        <sz val="12"/>
        <color theme="1"/>
        <rFont val="맑은 고딕"/>
        <family val="3"/>
        <charset val="129"/>
        <scheme val="minor"/>
      </rPr>
      <t>투표수</t>
    </r>
    <r>
      <rPr>
        <sz val="12"/>
        <color theme="1"/>
        <rFont val="맑은 고딕"/>
        <family val="2"/>
        <scheme val="minor"/>
      </rPr>
      <t xml:space="preserve"> </t>
    </r>
    <r>
      <rPr>
        <sz val="12"/>
        <color theme="1"/>
        <rFont val="맑은 고딕"/>
        <family val="3"/>
        <charset val="129"/>
        <scheme val="minor"/>
      </rPr>
      <t>최저</t>
    </r>
    <r>
      <rPr>
        <sz val="12"/>
        <color theme="1"/>
        <rFont val="맑은 고딕"/>
        <family val="2"/>
        <scheme val="minor"/>
      </rPr>
      <t xml:space="preserve">, </t>
    </r>
    <r>
      <rPr>
        <sz val="12"/>
        <color theme="1"/>
        <rFont val="맑은 고딕"/>
        <family val="3"/>
        <charset val="129"/>
        <scheme val="minor"/>
      </rPr>
      <t>적중률</t>
    </r>
    <r>
      <rPr>
        <sz val="12"/>
        <color theme="1"/>
        <rFont val="맑은 고딕"/>
        <family val="2"/>
        <scheme val="minor"/>
      </rPr>
      <t xml:space="preserve"> </t>
    </r>
    <r>
      <rPr>
        <sz val="12"/>
        <color theme="1"/>
        <rFont val="맑은 고딕"/>
        <family val="3"/>
        <charset val="129"/>
        <scheme val="minor"/>
      </rPr>
      <t>최고</t>
    </r>
    <r>
      <rPr>
        <sz val="12"/>
        <color theme="1"/>
        <rFont val="맑은 고딕"/>
        <family val="2"/>
        <scheme val="minor"/>
      </rPr>
      <t>. en_ext_1, nw_ext_1</t>
    </r>
    <r>
      <rPr>
        <sz val="12"/>
        <color theme="1"/>
        <rFont val="맑은 고딕"/>
        <family val="3"/>
        <charset val="129"/>
        <scheme val="minor"/>
      </rPr>
      <t>이</t>
    </r>
    <r>
      <rPr>
        <sz val="12"/>
        <color theme="1"/>
        <rFont val="맑은 고딕"/>
        <family val="2"/>
        <scheme val="minor"/>
      </rPr>
      <t xml:space="preserve"> </t>
    </r>
    <r>
      <rPr>
        <sz val="12"/>
        <color theme="1"/>
        <rFont val="맑은 고딕"/>
        <family val="3"/>
        <charset val="129"/>
        <scheme val="minor"/>
      </rPr>
      <t>투표최다</t>
    </r>
    <r>
      <rPr>
        <sz val="12"/>
        <color theme="1"/>
        <rFont val="맑은 고딕"/>
        <family val="2"/>
        <scheme val="minor"/>
      </rPr>
      <t xml:space="preserve"> </t>
    </r>
    <r>
      <rPr>
        <sz val="12"/>
        <color theme="1"/>
        <rFont val="맑은 고딕"/>
        <family val="3"/>
        <charset val="129"/>
        <scheme val="minor"/>
      </rPr>
      <t>적중률최저</t>
    </r>
    <r>
      <rPr>
        <sz val="12"/>
        <color theme="1"/>
        <rFont val="맑은 고딕"/>
        <family val="2"/>
        <scheme val="minor"/>
      </rPr>
      <t>.  feature</t>
    </r>
    <r>
      <rPr>
        <sz val="12"/>
        <color theme="1"/>
        <rFont val="맑은 고딕"/>
        <family val="3"/>
        <charset val="129"/>
        <scheme val="minor"/>
      </rPr>
      <t>늘릴수록</t>
    </r>
    <r>
      <rPr>
        <sz val="12"/>
        <color theme="1"/>
        <rFont val="맑은 고딕"/>
        <family val="2"/>
        <scheme val="minor"/>
      </rPr>
      <t xml:space="preserve"> </t>
    </r>
    <r>
      <rPr>
        <sz val="12"/>
        <color theme="1"/>
        <rFont val="맑은 고딕"/>
        <family val="3"/>
        <charset val="129"/>
        <scheme val="minor"/>
      </rPr>
      <t>투표수증가</t>
    </r>
    <r>
      <rPr>
        <sz val="12"/>
        <color theme="1"/>
        <rFont val="맑은 고딕"/>
        <family val="2"/>
        <scheme val="minor"/>
      </rPr>
      <t xml:space="preserve"> </t>
    </r>
    <r>
      <rPr>
        <sz val="12"/>
        <color theme="1"/>
        <rFont val="맑은 고딕"/>
        <family val="3"/>
        <charset val="129"/>
        <scheme val="minor"/>
      </rPr>
      <t>적중률</t>
    </r>
    <r>
      <rPr>
        <sz val="12"/>
        <color theme="1"/>
        <rFont val="맑은 고딕"/>
        <family val="2"/>
        <scheme val="minor"/>
      </rPr>
      <t xml:space="preserve"> </t>
    </r>
    <r>
      <rPr>
        <sz val="12"/>
        <color theme="1"/>
        <rFont val="맑은 고딕"/>
        <family val="3"/>
        <charset val="129"/>
        <scheme val="minor"/>
      </rPr>
      <t>저하</t>
    </r>
    <phoneticPr fontId="7"/>
  </si>
  <si>
    <r>
      <t>IT-1</t>
    </r>
    <r>
      <rPr>
        <sz val="12"/>
        <color theme="1"/>
        <rFont val="맑은 고딕"/>
        <family val="3"/>
        <charset val="129"/>
        <scheme val="minor"/>
      </rPr>
      <t>에서</t>
    </r>
    <r>
      <rPr>
        <sz val="12"/>
        <color theme="1"/>
        <rFont val="맑은 고딕"/>
        <family val="3"/>
        <charset val="129"/>
        <scheme val="minor"/>
      </rPr>
      <t xml:space="preserve"> </t>
    </r>
    <phoneticPr fontId="7"/>
  </si>
  <si>
    <t>bayes</t>
    <phoneticPr fontId="7"/>
  </si>
  <si>
    <t>lgbm</t>
    <phoneticPr fontId="7"/>
  </si>
  <si>
    <t>투표수</t>
    <phoneticPr fontId="7"/>
  </si>
  <si>
    <r>
      <t>10-14</t>
    </r>
    <r>
      <rPr>
        <sz val="12"/>
        <color theme="1"/>
        <rFont val="맑은 고딕"/>
        <family val="3"/>
        <charset val="129"/>
        <scheme val="minor"/>
      </rPr>
      <t>만</t>
    </r>
    <phoneticPr fontId="7"/>
  </si>
  <si>
    <r>
      <t>12-13</t>
    </r>
    <r>
      <rPr>
        <sz val="12"/>
        <color theme="1"/>
        <rFont val="맑은 고딕"/>
        <family val="3"/>
        <charset val="129"/>
        <scheme val="minor"/>
      </rPr>
      <t>만</t>
    </r>
    <phoneticPr fontId="7"/>
  </si>
  <si>
    <t>적중률</t>
    <phoneticPr fontId="7"/>
  </si>
  <si>
    <t>0.58-0.65</t>
    <phoneticPr fontId="7"/>
  </si>
  <si>
    <t>0.6-0.61</t>
    <phoneticPr fontId="7"/>
  </si>
  <si>
    <t>수익률</t>
    <phoneticPr fontId="7"/>
  </si>
  <si>
    <t>0.91-0.93</t>
    <phoneticPr fontId="7"/>
  </si>
  <si>
    <t>0.9-0.92</t>
    <phoneticPr fontId="7"/>
  </si>
  <si>
    <t xml:space="preserve">IT-2에서 </t>
    <phoneticPr fontId="7"/>
  </si>
  <si>
    <r>
      <t>1.2</t>
    </r>
    <r>
      <rPr>
        <sz val="12"/>
        <color theme="1"/>
        <rFont val="맑은 고딕"/>
        <family val="3"/>
        <charset val="129"/>
        <scheme val="minor"/>
      </rPr>
      <t>만</t>
    </r>
    <r>
      <rPr>
        <sz val="12"/>
        <color theme="1"/>
        <rFont val="맑은 고딕"/>
        <family val="2"/>
        <scheme val="minor"/>
      </rPr>
      <t>-2.9</t>
    </r>
    <r>
      <rPr>
        <sz val="12"/>
        <color theme="1"/>
        <rFont val="맑은 고딕"/>
        <family val="3"/>
        <charset val="129"/>
        <scheme val="minor"/>
      </rPr>
      <t>만</t>
    </r>
    <phoneticPr fontId="7"/>
  </si>
  <si>
    <r>
      <t>1.4</t>
    </r>
    <r>
      <rPr>
        <sz val="12"/>
        <color theme="1"/>
        <rFont val="맑은 고딕"/>
        <family val="3"/>
        <charset val="129"/>
        <scheme val="minor"/>
      </rPr>
      <t>만</t>
    </r>
    <r>
      <rPr>
        <sz val="12"/>
        <color theme="1"/>
        <rFont val="맑은 고딕"/>
        <family val="2"/>
        <scheme val="minor"/>
      </rPr>
      <t>-1.6</t>
    </r>
    <r>
      <rPr>
        <sz val="12"/>
        <color theme="1"/>
        <rFont val="맑은 고딕"/>
        <family val="3"/>
        <charset val="129"/>
        <scheme val="minor"/>
      </rPr>
      <t>만</t>
    </r>
    <phoneticPr fontId="7"/>
  </si>
  <si>
    <t>0.31-0.37</t>
    <phoneticPr fontId="7"/>
  </si>
  <si>
    <t>0.35-0.38</t>
    <phoneticPr fontId="7"/>
  </si>
  <si>
    <t>0.86-0.98</t>
    <phoneticPr fontId="7"/>
  </si>
  <si>
    <t>0.88-0.97</t>
    <phoneticPr fontId="7"/>
  </si>
  <si>
    <t>weka내 알고리즘 간 비교해볼것</t>
    <phoneticPr fontId="7"/>
  </si>
  <si>
    <t>weka, j48, random-forest</t>
    <phoneticPr fontId="7"/>
  </si>
  <si>
    <r>
      <t>feature</t>
    </r>
    <r>
      <rPr>
        <sz val="12"/>
        <color theme="1"/>
        <rFont val="맑은 고딕"/>
        <family val="3"/>
        <charset val="129"/>
        <scheme val="minor"/>
      </rPr>
      <t>에의한</t>
    </r>
    <r>
      <rPr>
        <sz val="12"/>
        <color theme="1"/>
        <rFont val="맑은 고딕"/>
        <family val="2"/>
        <scheme val="minor"/>
      </rPr>
      <t xml:space="preserve"> </t>
    </r>
    <r>
      <rPr>
        <sz val="12"/>
        <color theme="1"/>
        <rFont val="맑은 고딕"/>
        <family val="3"/>
        <charset val="129"/>
        <scheme val="minor"/>
      </rPr>
      <t>예측</t>
    </r>
    <r>
      <rPr>
        <sz val="12"/>
        <color theme="1"/>
        <rFont val="맑은 고딕"/>
        <family val="2"/>
        <scheme val="minor"/>
      </rPr>
      <t>,  oddsmonitor</t>
    </r>
    <r>
      <rPr>
        <sz val="12"/>
        <color theme="1"/>
        <rFont val="맑은 고딕"/>
        <family val="3"/>
        <charset val="129"/>
        <scheme val="minor"/>
      </rPr>
      <t>에</t>
    </r>
    <r>
      <rPr>
        <sz val="12"/>
        <color theme="1"/>
        <rFont val="맑은 고딕"/>
        <family val="2"/>
        <scheme val="minor"/>
      </rPr>
      <t xml:space="preserve"> </t>
    </r>
    <r>
      <rPr>
        <sz val="12"/>
        <color theme="1"/>
        <rFont val="맑은 고딕"/>
        <family val="3"/>
        <charset val="129"/>
        <scheme val="minor"/>
      </rPr>
      <t>의한</t>
    </r>
    <r>
      <rPr>
        <sz val="12"/>
        <color theme="1"/>
        <rFont val="맑은 고딕"/>
        <family val="2"/>
        <scheme val="minor"/>
      </rPr>
      <t xml:space="preserve"> </t>
    </r>
    <r>
      <rPr>
        <sz val="12"/>
        <color theme="1"/>
        <rFont val="맑은 고딕"/>
        <family val="3"/>
        <charset val="129"/>
        <scheme val="minor"/>
      </rPr>
      <t>예측</t>
    </r>
    <phoneticPr fontId="7"/>
  </si>
  <si>
    <r>
      <rPr>
        <sz val="12"/>
        <color theme="1"/>
        <rFont val="맑은 고딕"/>
        <family val="3"/>
        <charset val="129"/>
        <scheme val="minor"/>
      </rPr>
      <t>옺즈예측</t>
    </r>
    <r>
      <rPr>
        <sz val="12"/>
        <color theme="1"/>
        <rFont val="맑은 고딕"/>
        <family val="2"/>
        <scheme val="minor"/>
      </rPr>
      <t xml:space="preserve"> </t>
    </r>
    <r>
      <rPr>
        <sz val="12"/>
        <color theme="1"/>
        <rFont val="맑은 고딕"/>
        <family val="3"/>
        <charset val="129"/>
        <scheme val="minor"/>
      </rPr>
      <t>성능비교해볼것</t>
    </r>
    <r>
      <rPr>
        <sz val="12"/>
        <color theme="1"/>
        <rFont val="맑은 고딕"/>
        <family val="2"/>
        <scheme val="minor"/>
      </rPr>
      <t xml:space="preserve">  IT-1 2T-12 3T-123</t>
    </r>
    <phoneticPr fontId="7"/>
  </si>
  <si>
    <t>착순과 옺즈의 적중율을 동시에 높인다.</t>
    <phoneticPr fontId="7"/>
  </si>
  <si>
    <t>등번1의 옺즈모니터링값으로 착순 1인지 아닌지 예측</t>
    <phoneticPr fontId="7"/>
  </si>
  <si>
    <t>예)옺즈 123에 대한 착순 123인지 아닌지의 예측</t>
    <phoneticPr fontId="7"/>
  </si>
  <si>
    <t>옺즈로 착순예측할 수 있을까</t>
    <phoneticPr fontId="7"/>
  </si>
  <si>
    <t>prob1mix_2</t>
    <phoneticPr fontId="7"/>
  </si>
  <si>
    <t>substring(probability1::text from 1 for 3) || '-' || substring(( (sort_desc(probabilities1))[1] - (sort_desc(probabilities1))[2] )::text from 1 for 4)</t>
    <phoneticPr fontId="7"/>
  </si>
  <si>
    <t>ml+comconf_2</t>
    <phoneticPr fontId="7"/>
  </si>
  <si>
    <t>substring(probability1::text from 1 for 4) || '-' || substring(com_predict from 1 for 1) || '-' || com_confidence::text</t>
    <phoneticPr fontId="7"/>
  </si>
  <si>
    <t>prob1mix_3</t>
    <phoneticPr fontId="7"/>
  </si>
  <si>
    <t>substring(probability1::text from 1 for 4) || '-' || substring(( (sort_desc(probabilities1))[1] - (sort_desc(probabilities1))[2] )::text from 1 for 3)</t>
    <phoneticPr fontId="7"/>
  </si>
  <si>
    <t>r1-2x</t>
    <phoneticPr fontId="7"/>
  </si>
  <si>
    <t>2,x</t>
    <phoneticPr fontId="7"/>
  </si>
  <si>
    <t>(case when substring(sanrentanno from 1 for 1) = '2' then '2' else 'x' end) classes</t>
    <phoneticPr fontId="7"/>
  </si>
  <si>
    <t>comp1</t>
    <phoneticPr fontId="7"/>
  </si>
  <si>
    <t>compredict1</t>
    <phoneticPr fontId="7"/>
  </si>
  <si>
    <t>wa123</t>
    <phoneticPr fontId="7"/>
  </si>
  <si>
    <t>wakulevel123</t>
    <phoneticPr fontId="7"/>
  </si>
  <si>
    <t>substring(wakulevellist from 1 for 8) wakulevel123</t>
    <phoneticPr fontId="7"/>
  </si>
  <si>
    <t>comp12</t>
    <phoneticPr fontId="7"/>
  </si>
  <si>
    <t>substring(com_predict from 1 for 1) compredict1</t>
    <phoneticPr fontId="7"/>
  </si>
  <si>
    <t>compredict12</t>
    <phoneticPr fontId="7"/>
  </si>
  <si>
    <t>substring(com_predict from 1 for 2) compredict12</t>
    <phoneticPr fontId="7"/>
  </si>
  <si>
    <t>comconf</t>
    <phoneticPr fontId="7"/>
  </si>
  <si>
    <t>comp123</t>
    <phoneticPr fontId="7"/>
  </si>
  <si>
    <t>compredict123</t>
    <phoneticPr fontId="7"/>
  </si>
  <si>
    <t>femalecount::text</t>
    <phoneticPr fontId="7"/>
  </si>
  <si>
    <t>cast(femalecount as double precision)</t>
    <phoneticPr fontId="7"/>
  </si>
  <si>
    <t>en_ext_2</t>
    <phoneticPr fontId="7"/>
  </si>
  <si>
    <r>
      <t>jyo,race,turn,grade,raty,femcnt,alvt,time,fixent,</t>
    </r>
    <r>
      <rPr>
        <sz val="12"/>
        <color rgb="FFFF0000"/>
        <rFont val="맑은 고딕"/>
        <family val="2"/>
        <scheme val="minor"/>
      </rPr>
      <t>wa123</t>
    </r>
    <r>
      <rPr>
        <sz val="12"/>
        <color theme="1"/>
        <rFont val="맑은 고딕"/>
        <family val="2"/>
        <scheme val="minor"/>
      </rPr>
      <t>,en1,en2,en3,en4,en5,en6</t>
    </r>
    <phoneticPr fontId="7"/>
  </si>
  <si>
    <t>en_ext_3</t>
    <phoneticPr fontId="7"/>
  </si>
  <si>
    <t>en_ext_4</t>
    <phoneticPr fontId="7"/>
  </si>
  <si>
    <t>en_ext_5</t>
    <phoneticPr fontId="7"/>
  </si>
  <si>
    <r>
      <t>jyo,race,turn,grade,raty,femcnt,alvt,time,fixent,</t>
    </r>
    <r>
      <rPr>
        <sz val="12"/>
        <color rgb="FFFF0000"/>
        <rFont val="맑은 고딕"/>
        <family val="2"/>
        <scheme val="minor"/>
      </rPr>
      <t>wa123,comp1,comconf,</t>
    </r>
    <r>
      <rPr>
        <sz val="12"/>
        <color theme="1"/>
        <rFont val="맑은 고딕"/>
        <family val="2"/>
        <scheme val="minor"/>
      </rPr>
      <t>en1,en2,en3,en4,en5,en6</t>
    </r>
    <phoneticPr fontId="7"/>
  </si>
  <si>
    <r>
      <t>jyo,race,turn,grade,raty,femcnt,alvt,time,fixent,</t>
    </r>
    <r>
      <rPr>
        <sz val="12"/>
        <color rgb="FFFF0000"/>
        <rFont val="맑은 고딕"/>
        <family val="2"/>
        <scheme val="minor"/>
      </rPr>
      <t>wa123,comp12,comconf,</t>
    </r>
    <r>
      <rPr>
        <sz val="12"/>
        <color theme="1"/>
        <rFont val="맑은 고딕"/>
        <family val="2"/>
        <scheme val="minor"/>
      </rPr>
      <t>en1,en2,en3,en4,en5,en6</t>
    </r>
    <phoneticPr fontId="7"/>
  </si>
  <si>
    <t>nw_ext_2</t>
    <phoneticPr fontId="7"/>
  </si>
  <si>
    <t>nw_ext_3</t>
    <phoneticPr fontId="7"/>
  </si>
  <si>
    <t>nw_ext_4</t>
    <phoneticPr fontId="7"/>
  </si>
  <si>
    <t>nw_ext_5</t>
    <phoneticPr fontId="7"/>
  </si>
  <si>
    <t>en_nw_ext_2</t>
    <phoneticPr fontId="7"/>
  </si>
  <si>
    <r>
      <t>jyo,race,turn,grade,raty,femcnt,alvt,time,fixent,</t>
    </r>
    <r>
      <rPr>
        <sz val="12"/>
        <color rgb="FFFF0000"/>
        <rFont val="맑은 고딕"/>
        <family val="2"/>
        <scheme val="minor"/>
      </rPr>
      <t>wa12</t>
    </r>
    <r>
      <rPr>
        <sz val="12"/>
        <color theme="1"/>
        <rFont val="맑은 고딕"/>
        <family val="2"/>
        <scheme val="minor"/>
      </rPr>
      <t>,en1,en2,en3,en4,en5,en6,nw1,nw2,nw3,nw4,nw5,nw6</t>
    </r>
    <phoneticPr fontId="7"/>
  </si>
  <si>
    <t>en_nw_ext_5</t>
    <phoneticPr fontId="7"/>
  </si>
  <si>
    <t>substring(com_predict from 1 for 3) compredict123</t>
    <phoneticPr fontId="7"/>
  </si>
  <si>
    <t>cast(com_confidence as double precision) comconfidence</t>
    <phoneticPr fontId="7"/>
  </si>
  <si>
    <t>substring(probability1::text from 1 for 3)</t>
    <phoneticPr fontId="7"/>
  </si>
  <si>
    <t>substring(probability1::text from 1 for 3) || '-' || substring(com_predict from 1 for 1) || '-' || com_confidence::text</t>
    <phoneticPr fontId="7"/>
  </si>
  <si>
    <t>substring(wakulevellist from 1 for 5)</t>
    <phoneticPr fontId="7"/>
  </si>
  <si>
    <t>prob1+turn</t>
    <phoneticPr fontId="7"/>
  </si>
  <si>
    <t>prob1+raceno</t>
    <phoneticPr fontId="7"/>
  </si>
  <si>
    <t>prob1+jyocd</t>
    <phoneticPr fontId="7"/>
  </si>
  <si>
    <t>substring(probability1::text from 1 for 3) || '-' || race.jyocd</t>
    <phoneticPr fontId="7"/>
  </si>
  <si>
    <t>prob1+waku12</t>
    <phoneticPr fontId="7"/>
  </si>
  <si>
    <t>r123x-type1</t>
    <phoneticPr fontId="7"/>
  </si>
  <si>
    <t>123,124,132,134,142,125,143,135,126,213,136,145,214,152,146,153,x</t>
    <phoneticPr fontId="7"/>
  </si>
  <si>
    <t>상위확률에서는 베팅금액 조정으로 수익을 내고 하위확률에서는 적중율을 높이는 nw계 featureset으로 투표하는 전략은 어떨까.</t>
    <phoneticPr fontId="7"/>
  </si>
  <si>
    <t>nw_ext_6</t>
    <phoneticPr fontId="7"/>
  </si>
  <si>
    <t>nw1,nw2,nw3,nw4,nw5,nw6,n2w1,n2w2,n2w3,n2w4,n2w5,n2w6</t>
    <phoneticPr fontId="7"/>
  </si>
  <si>
    <t>nw_ext_7</t>
    <phoneticPr fontId="7"/>
  </si>
  <si>
    <t>r12-all</t>
    <phoneticPr fontId="7"/>
  </si>
  <si>
    <t>12,13,14,15,16,21,23,24,25,26,31,32,34,35,36,41,42,43,45,46,51,52,53,54,56,61,62,63,64,65</t>
    <phoneticPr fontId="7"/>
  </si>
  <si>
    <t>substring(sanrentanno from 1 for 2) classes</t>
    <phoneticPr fontId="7"/>
  </si>
  <si>
    <t>nw_ext_8</t>
    <phoneticPr fontId="7"/>
  </si>
  <si>
    <t>mm</t>
    <phoneticPr fontId="7"/>
  </si>
  <si>
    <t>substring(race.ymd from 5 for 2) mm</t>
    <phoneticPr fontId="7"/>
  </si>
  <si>
    <r>
      <rPr>
        <sz val="12"/>
        <color rgb="FFFF0000"/>
        <rFont val="맑은 고딕"/>
        <family val="2"/>
        <scheme val="minor"/>
      </rPr>
      <t>mm</t>
    </r>
    <r>
      <rPr>
        <sz val="12"/>
        <color theme="1"/>
        <rFont val="맑은 고딕"/>
        <family val="2"/>
        <scheme val="minor"/>
      </rPr>
      <t>,jyo,race,turn,grade,raty,femcnt,alvt,time,fixent,</t>
    </r>
    <r>
      <rPr>
        <sz val="12"/>
        <color rgb="FFFF0000"/>
        <rFont val="맑은 고딕"/>
        <family val="2"/>
        <scheme val="minor"/>
      </rPr>
      <t>wa123,comp123,comconf,</t>
    </r>
    <r>
      <rPr>
        <sz val="12"/>
        <color theme="1"/>
        <rFont val="맑은 고딕"/>
        <family val="2"/>
        <scheme val="minor"/>
      </rPr>
      <t>n2w1,n2w2,n2w3,n2w4,n2w5,n2w6</t>
    </r>
    <phoneticPr fontId="7"/>
  </si>
  <si>
    <r>
      <rPr>
        <sz val="12"/>
        <color rgb="FFFF0000"/>
        <rFont val="맑은 고딕"/>
        <family val="2"/>
        <scheme val="minor"/>
      </rPr>
      <t>mm</t>
    </r>
    <r>
      <rPr>
        <sz val="12"/>
        <color theme="1"/>
        <rFont val="맑은 고딕"/>
        <family val="2"/>
        <scheme val="minor"/>
      </rPr>
      <t>,jyo,race,turn,grade,raty,femcnt,alvt,time,fixent,</t>
    </r>
    <r>
      <rPr>
        <sz val="12"/>
        <color rgb="FFFF0000"/>
        <rFont val="맑은 고딕"/>
        <family val="2"/>
        <scheme val="minor"/>
      </rPr>
      <t>wa123,comp123,comconf,</t>
    </r>
    <r>
      <rPr>
        <sz val="12"/>
        <color theme="1"/>
        <rFont val="맑은 고딕"/>
        <family val="2"/>
        <scheme val="minor"/>
      </rPr>
      <t>nw1,nw2,nw3,nw4,nw5,nw6,n2w1,n2w2,n2w3,n2w4,n2w5,n2w6</t>
    </r>
    <phoneticPr fontId="7"/>
  </si>
  <si>
    <r>
      <rPr>
        <sz val="12"/>
        <color rgb="FFFF0000"/>
        <rFont val="맑은 고딕"/>
        <family val="2"/>
        <scheme val="minor"/>
      </rPr>
      <t>mm</t>
    </r>
    <r>
      <rPr>
        <sz val="12"/>
        <color theme="1"/>
        <rFont val="맑은 고딕"/>
        <family val="2"/>
        <scheme val="minor"/>
      </rPr>
      <t>,jyo,race,turn,grade,raty,femcnt,alvt,time,fixent,</t>
    </r>
    <r>
      <rPr>
        <sz val="12"/>
        <color rgb="FFFF0000"/>
        <rFont val="맑은 고딕"/>
        <family val="2"/>
        <scheme val="minor"/>
      </rPr>
      <t>wa123,comp123,comconf,</t>
    </r>
    <r>
      <rPr>
        <sz val="12"/>
        <color theme="1"/>
        <rFont val="맑은 고딕"/>
        <family val="2"/>
        <scheme val="minor"/>
      </rPr>
      <t>nw1,nw2,nw3,nw4,nw5,nw6,n2w1,n2w2,n2w3,n2w4,n2w5,n2w6,n3w1,n3w2,n3w3,n3w4,n3w5,n3w6</t>
    </r>
    <phoneticPr fontId="7"/>
  </si>
  <si>
    <t>(case when sanrentanno in ('123','124','132','134','142','125','143','135','126','213','136','145','214','152','146','153') then sanrentanno else 'x' end) classes</t>
    <phoneticPr fontId="7"/>
  </si>
  <si>
    <r>
      <rPr>
        <sz val="12"/>
        <color rgb="FFFF0000"/>
        <rFont val="맑은 고딕"/>
        <family val="2"/>
        <scheme val="minor"/>
      </rPr>
      <t>mm</t>
    </r>
    <r>
      <rPr>
        <sz val="12"/>
        <color theme="1"/>
        <rFont val="맑은 고딕"/>
        <family val="2"/>
        <scheme val="minor"/>
      </rPr>
      <t>,jyo,race,turn,grade,raty,femcnt,alvt,time,fixent,</t>
    </r>
    <r>
      <rPr>
        <sz val="12"/>
        <color rgb="FFFF0000"/>
        <rFont val="맑은 고딕"/>
        <family val="2"/>
        <scheme val="minor"/>
      </rPr>
      <t>wa123,comp123,comconf,</t>
    </r>
    <r>
      <rPr>
        <sz val="12"/>
        <color theme="1"/>
        <rFont val="맑은 고딕"/>
        <family val="2"/>
        <scheme val="minor"/>
      </rPr>
      <t>en1,en2,en3,en4,en5,en6</t>
    </r>
    <phoneticPr fontId="7"/>
  </si>
  <si>
    <r>
      <rPr>
        <sz val="12"/>
        <color rgb="FFFF0000"/>
        <rFont val="맑은 고딕"/>
        <family val="2"/>
        <scheme val="minor"/>
      </rPr>
      <t>mm</t>
    </r>
    <r>
      <rPr>
        <sz val="12"/>
        <color theme="1"/>
        <rFont val="맑은 고딕"/>
        <family val="2"/>
        <scheme val="minor"/>
      </rPr>
      <t>,jyo,race,turn,grade,raty,femcnt,alvt,time,fixent,</t>
    </r>
    <r>
      <rPr>
        <sz val="12"/>
        <color rgb="FFFF0000"/>
        <rFont val="맑은 고딕"/>
        <family val="2"/>
        <scheme val="minor"/>
      </rPr>
      <t>wa123,comp123,comconf,</t>
    </r>
    <r>
      <rPr>
        <sz val="12"/>
        <color theme="1"/>
        <rFont val="맑은 고딕"/>
        <family val="2"/>
        <scheme val="minor"/>
      </rPr>
      <t>nw1,nw2,nw3,nw4,nw5,nw6</t>
    </r>
    <phoneticPr fontId="7"/>
  </si>
  <si>
    <r>
      <rPr>
        <sz val="12"/>
        <color rgb="FFFF0000"/>
        <rFont val="맑은 고딕"/>
        <family val="2"/>
        <scheme val="minor"/>
      </rPr>
      <t>mm</t>
    </r>
    <r>
      <rPr>
        <sz val="12"/>
        <color theme="1"/>
        <rFont val="맑은 고딕"/>
        <family val="2"/>
        <scheme val="minor"/>
      </rPr>
      <t>,jyo,race,turn,grade,raty,femcnt,alvt,time,fixent,</t>
    </r>
    <r>
      <rPr>
        <sz val="12"/>
        <color rgb="FFFF0000"/>
        <rFont val="맑은 고딕"/>
        <family val="2"/>
        <scheme val="minor"/>
      </rPr>
      <t>wa123,comp123,comconf,</t>
    </r>
    <r>
      <rPr>
        <sz val="12"/>
        <color theme="1"/>
        <rFont val="맑은 고딕"/>
        <family val="2"/>
        <scheme val="minor"/>
      </rPr>
      <t>en1,en2,en3,en4,en5,en6,nw1,nw2,nw3,nw4,nw5,nw6</t>
    </r>
    <phoneticPr fontId="7"/>
  </si>
  <si>
    <t>comconfidence</t>
    <phoneticPr fontId="7"/>
  </si>
  <si>
    <t>com_confidence::text comconfidence</t>
    <phoneticPr fontId="7"/>
  </si>
  <si>
    <t>r123-all</t>
    <phoneticPr fontId="7"/>
  </si>
  <si>
    <t>(case when sanrentanno::int in (123,124,125,126,132,134,135,136,142,143,145,146,152,153,154,156,162,163,164,165,213,214,215,216,231,234,235,236,241,243,245,246,251,253,254,256,261,263,264,265,312,314,315,316,321,324,325,326,341,342,345,346,351,352,354,356,361,362,364,365,412,413,415,416,421,423,425,426,431,432,435,436,451,452,453,456,461,462,463,465,512,513,514,516,521,523,524,526,531,532,534,536,541,542,543,546,561,562,563,564,612,613,614,615,621,623,624,625,631,632,634,635,641,642,643,645,651,652,653,654) then sanrentanno else 'x' end) classes</t>
    <phoneticPr fontId="7"/>
  </si>
  <si>
    <t>rg-1T-1</t>
    <phoneticPr fontId="7"/>
  </si>
  <si>
    <t>cast(nationwiningrate[1] as double precision) nationwiningrate1</t>
  </si>
  <si>
    <t>cast(nationwiningrate[2] as double precision) nationwiningrate2</t>
  </si>
  <si>
    <t>cast(nationwiningrate[3] as double precision) nationwiningrate3</t>
  </si>
  <si>
    <t>cast(nationwiningrate[4] as double precision) nationwiningrate4</t>
  </si>
  <si>
    <t>cast(nationwiningrate[5] as double precision) nationwiningrate5</t>
  </si>
  <si>
    <t>cast(nationwiningrate[6] as double precision) nationwiningrate6</t>
  </si>
  <si>
    <t>cast(nation2winingrate[1] as double precision) nation2winingrate1</t>
  </si>
  <si>
    <t>cast(nation2winingrate[2] as double precision) nation2winingrate2</t>
  </si>
  <si>
    <t>cast(nation2winingrate[3] as double precision) nation2winingrate3</t>
  </si>
  <si>
    <t>cast(nation2winingrate[4] as double precision) nation2winingrate4</t>
  </si>
  <si>
    <t>cast(nation2winingrate[5] as double precision) nation2winingrate5</t>
  </si>
  <si>
    <t>cast(nation2winingrate[6] as double precision) nation2winingrate6</t>
  </si>
  <si>
    <t>cast(nation3winingrate[1] as double precision) nation3winingrate1</t>
  </si>
  <si>
    <t>cast(nation3winingrate[2] as double precision) nation3winingrate2</t>
  </si>
  <si>
    <t>cast(nation3winingrate[3] as double precision) nation3winingrate3</t>
  </si>
  <si>
    <t>cast(nation3winingrate[4] as double precision) nation3winingrate4</t>
  </si>
  <si>
    <t>cast(nation3winingrate[5] as double precision) nation3winingrate5</t>
  </si>
  <si>
    <t>cast(nation3winingrate[6] as double precision) nation3winingrate6</t>
  </si>
  <si>
    <t>cast(localwiningrate[1] as double precision) localwiningrate1</t>
  </si>
  <si>
    <t>cast(localwiningrate[2] as double precision) localwiningrate2</t>
  </si>
  <si>
    <t>cast(localwiningrate[3] as double precision) localwiningrate3</t>
  </si>
  <si>
    <t>cast(localwiningrate[4] as double precision) localwiningrate4</t>
  </si>
  <si>
    <t>cast(localwiningrate[5] as double precision) localwiningrate5</t>
  </si>
  <si>
    <t>cast(localwiningrate[6] as double precision) localwiningrate6</t>
  </si>
  <si>
    <t>cast(local2winingrate[1] as double precision) local2winingrate1</t>
  </si>
  <si>
    <t>cast(local2winingrate[2] as double precision) local2winingrate2</t>
  </si>
  <si>
    <t>cast(local2winingrate[3] as double precision) local2winingrate3</t>
  </si>
  <si>
    <t>cast(local2winingrate[4] as double precision) local2winingrate4</t>
  </si>
  <si>
    <t>cast(local2winingrate[5] as double precision) local2winingrate5</t>
  </si>
  <si>
    <t>cast(local2winingrate[6] as double precision) local2winingrate6</t>
  </si>
  <si>
    <t>cast(local3winingrate[1] as double precision) local3winingrate1</t>
  </si>
  <si>
    <t>cast(local3winingrate[2] as double precision) local3winingrate2</t>
  </si>
  <si>
    <t>cast(local3winingrate[3] as double precision) local3winingrate3</t>
  </si>
  <si>
    <t>cast(local3winingrate[4] as double precision) local3winingrate4</t>
  </si>
  <si>
    <t>cast(local3winingrate[5] as double precision) local3winingrate5</t>
  </si>
  <si>
    <t>cast(local3winingrate[6] as double precision) local3winingrate6</t>
  </si>
  <si>
    <t>cast(motor2winingrate[1] as double precision) motor2winingrate1</t>
  </si>
  <si>
    <t>cast(motor2winingrate[2] as double precision) motor2winingrate2</t>
  </si>
  <si>
    <t>cast(motor2winingrate[3] as double precision) motor2winingrate3</t>
  </si>
  <si>
    <t>cast(motor2winingrate[4] as double precision) motor2winingrate4</t>
  </si>
  <si>
    <t>cast(motor2winingrate[5] as double precision) motor2winingrate5</t>
  </si>
  <si>
    <t>cast(motor2winingrate[6] as double precision) motor2winingrate6</t>
  </si>
  <si>
    <t>cast(motor3winingrate[1] as double precision) motor3winingrate1</t>
  </si>
  <si>
    <t>cast(motor3winingrate[2] as double precision) motor3winingrate2</t>
  </si>
  <si>
    <t>cast(motor3winingrate[3] as double precision) motor3winingrate3</t>
  </si>
  <si>
    <t>cast(motor3winingrate[4] as double precision) motor3winingrate4</t>
  </si>
  <si>
    <t>cast(motor3winingrate[5] as double precision) motor3winingrate5</t>
  </si>
  <si>
    <t>cast(motor3winingrate[6] as double precision) motor3winingrate6</t>
  </si>
  <si>
    <t>entry[1]::text entry1</t>
  </si>
  <si>
    <t>entry[2]::text entry2</t>
  </si>
  <si>
    <t>entry[3]::text entry3</t>
  </si>
  <si>
    <t>entry[4]::text entry4</t>
  </si>
  <si>
    <t>entry[5]::text entry5</t>
  </si>
  <si>
    <t>entry[6]::text entry6</t>
  </si>
  <si>
    <t>rgbet-1T-1</t>
    <phoneticPr fontId="7"/>
  </si>
  <si>
    <t>numeric</t>
    <phoneticPr fontId="7"/>
  </si>
  <si>
    <t>rg-2T-12</t>
    <phoneticPr fontId="7"/>
  </si>
  <si>
    <t>rgbet-2T-12</t>
    <phoneticPr fontId="7"/>
  </si>
  <si>
    <t>rg-3T-123</t>
    <phoneticPr fontId="7"/>
  </si>
  <si>
    <t>rgbet-3T-123</t>
    <phoneticPr fontId="7"/>
  </si>
  <si>
    <t>nationwiningrate[1]::text nationwiningrate1</t>
  </si>
  <si>
    <t>nationwiningrate[2]::text nationwiningrate2</t>
  </si>
  <si>
    <t>nationwiningrate[3]::text nationwiningrate3</t>
  </si>
  <si>
    <t>nationwiningrate[4]::text nationwiningrate4</t>
  </si>
  <si>
    <t>nationwiningrate[5]::text nationwiningrate5</t>
  </si>
  <si>
    <t>nationwiningrate[6]::text nationwiningrate6</t>
  </si>
  <si>
    <t>nation2winingrate[1]::text nation2winingrate1</t>
  </si>
  <si>
    <t>nation2winingrate[2]::text nation2winingrate2</t>
  </si>
  <si>
    <t>nation2winingrate[3]::text nation2winingrate3</t>
  </si>
  <si>
    <t>nation2winingrate[4]::text nation2winingrate4</t>
  </si>
  <si>
    <t>nation2winingrate[5]::text nation2winingrate5</t>
  </si>
  <si>
    <t>nation2winingrate[6]::text nation2winingrate6</t>
  </si>
  <si>
    <t>nation3winingrate[1]::text nation3winingrate1</t>
  </si>
  <si>
    <t>nation3winingrate[2]::text nation3winingrate2</t>
  </si>
  <si>
    <t>nation3winingrate[3]::text nation3winingrate3</t>
  </si>
  <si>
    <t>nation3winingrate[4]::text nation3winingrate4</t>
  </si>
  <si>
    <t>nation3winingrate[5]::text nation3winingrate5</t>
  </si>
  <si>
    <t>nation3winingrate[6]::text nation3winingrate6</t>
  </si>
  <si>
    <t>localwiningrate[1]::text localwiningrate1</t>
  </si>
  <si>
    <t>localwiningrate[2]::text localwiningrate2</t>
  </si>
  <si>
    <t>localwiningrate[3]::text localwiningrate3</t>
  </si>
  <si>
    <t>localwiningrate[4]::text localwiningrate4</t>
  </si>
  <si>
    <t>localwiningrate[5]::text localwiningrate5</t>
  </si>
  <si>
    <t>localwiningrate[6]::text localwiningrate6</t>
  </si>
  <si>
    <t>local2winingrate[1]::text local2winingrate1</t>
  </si>
  <si>
    <t>local2winingrate[2]::text local2winingrate2</t>
  </si>
  <si>
    <t>local2winingrate[3]::text local2winingrate3</t>
  </si>
  <si>
    <t>local2winingrate[4]::text local2winingrate4</t>
  </si>
  <si>
    <t>local2winingrate[5]::text local2winingrate5</t>
  </si>
  <si>
    <t>local2winingrate[6]::text local2winingrate6</t>
  </si>
  <si>
    <t>local3winingrate[1]::text local3winingrate1</t>
  </si>
  <si>
    <t>local3winingrate[2]::text local3winingrate2</t>
  </si>
  <si>
    <t>local3winingrate[3]::text local3winingrate3</t>
  </si>
  <si>
    <t>local3winingrate[4]::text local3winingrate4</t>
  </si>
  <si>
    <t>local3winingrate[5]::text local3winingrate5</t>
  </si>
  <si>
    <t>local3winingrate[6]::text local3winingrate6</t>
  </si>
  <si>
    <t>motor2winingrate[1]::text motor2winingrate1</t>
  </si>
  <si>
    <t>motor2winingrate[2]::text motor2winingrate2</t>
  </si>
  <si>
    <t>motor2winingrate[3]::text motor2winingrate3</t>
  </si>
  <si>
    <t>motor2winingrate[4]::text motor2winingrate4</t>
  </si>
  <si>
    <t>motor2winingrate[5]::text motor2winingrate5</t>
  </si>
  <si>
    <t>motor2winingrate[6]::text motor2winingrate6</t>
  </si>
  <si>
    <t>motor3winingrate[1]::text motor3winingrate1</t>
  </si>
  <si>
    <t>motor3winingrate[2]::text motor3winingrate2</t>
  </si>
  <si>
    <t>motor3winingrate[3]::text motor3winingrate3</t>
  </si>
  <si>
    <t>motor3winingrate[4]::text motor3winingrate4</t>
  </si>
  <si>
    <t>motor3winingrate[5]::text motor3winingrate5</t>
  </si>
  <si>
    <t>motor3winingrate[6]::text motor3winingrate6</t>
  </si>
  <si>
    <t>nw_n2w_n3w</t>
    <phoneticPr fontId="7"/>
  </si>
  <si>
    <t>om</t>
    <phoneticPr fontId="7"/>
  </si>
  <si>
    <t>om01</t>
  </si>
  <si>
    <t>om02</t>
  </si>
  <si>
    <t>om03</t>
  </si>
  <si>
    <t>om04</t>
  </si>
  <si>
    <t>om05</t>
  </si>
  <si>
    <t>om06</t>
  </si>
  <si>
    <t>om07</t>
  </si>
  <si>
    <t>om08</t>
  </si>
  <si>
    <t>om09</t>
  </si>
  <si>
    <t>om10</t>
  </si>
  <si>
    <t>om11</t>
  </si>
  <si>
    <t>om12</t>
  </si>
  <si>
    <t>om13</t>
  </si>
  <si>
    <t>om14</t>
  </si>
  <si>
    <t>om15</t>
  </si>
  <si>
    <t>om16</t>
  </si>
  <si>
    <t>om17</t>
  </si>
  <si>
    <t>om18</t>
  </si>
  <si>
    <t>om19</t>
  </si>
  <si>
    <t>om20</t>
  </si>
  <si>
    <t>om21</t>
  </si>
  <si>
    <t>om22</t>
  </si>
  <si>
    <t>om23</t>
  </si>
  <si>
    <t>om24</t>
  </si>
  <si>
    <t>om25</t>
  </si>
  <si>
    <t>om26</t>
  </si>
  <si>
    <t>om27</t>
  </si>
  <si>
    <t>om28</t>
  </si>
  <si>
    <t>om29</t>
  </si>
  <si>
    <t>om30</t>
  </si>
  <si>
    <t>om31</t>
  </si>
  <si>
    <t>om32</t>
  </si>
  <si>
    <t>om33</t>
  </si>
  <si>
    <t>om34</t>
  </si>
  <si>
    <t>om35</t>
  </si>
  <si>
    <t>om36</t>
  </si>
  <si>
    <t>om37</t>
  </si>
  <si>
    <t>om38</t>
  </si>
  <si>
    <t>om39</t>
  </si>
  <si>
    <t>om40</t>
  </si>
  <si>
    <t>]</t>
    <phoneticPr fontId="7"/>
  </si>
  <si>
    <t>oddslist[</t>
    <phoneticPr fontId="7"/>
  </si>
  <si>
    <t>::text om</t>
    <phoneticPr fontId="7"/>
  </si>
  <si>
    <t>odds_mon</t>
    <phoneticPr fontId="7"/>
  </si>
  <si>
    <t>odds.bettype = '1T' and odds.kumiban = '1'</t>
  </si>
  <si>
    <t>odds.bettype = '2T' and odds.kumiban = '12'</t>
  </si>
  <si>
    <t>odds.bettype = '3T' and odds.kumiban = '123'</t>
  </si>
  <si>
    <t>(odds.resultodds)::text classes</t>
  </si>
  <si>
    <t xml:space="preserve">(case when tansyono = '1' then odds.resultodds else 0 end)::text classes </t>
  </si>
  <si>
    <t xml:space="preserve">(case when nirentanno = '12' then odds.resultodds else 0 end)::text classes </t>
  </si>
  <si>
    <t xml:space="preserve">(case when sanrentanno = '123' then odds.resultodds else 0 end)::text classes </t>
  </si>
  <si>
    <t>om00,om01,om02,om03,om04,om05,om06,om07,om08,om09,om10,om11,om12,om13,om14,om15,om16,om17,om18,om19,om20,om21,om22,om23,om24,om25,om26,om27,om28,om29,om30,om31,om32,om33,om34,om35,om36,om37,om38,om39</t>
    <phoneticPr fontId="7"/>
  </si>
  <si>
    <t>rg_lgbm-1_py</t>
    <phoneticPr fontId="7"/>
  </si>
  <si>
    <t>python C:/Dev/workspace/Oxygen/py_boatrace/boatrace/classification/lgbm/BoatLGBMRegressorTrainer.py boosting_type=gbdt,learning_rate=0.1 {csv_filepath} {model_filepath} {feature_name_list} {feature_type_list}</t>
    <phoneticPr fontId="7"/>
  </si>
  <si>
    <t>2022/1/9</t>
    <phoneticPr fontId="7"/>
  </si>
  <si>
    <t xml:space="preserve">옺즈모니터를 통해 bettype,kumiban별로 옺즈 예측 서비스 구현완료. </t>
    <phoneticPr fontId="7"/>
  </si>
  <si>
    <t>샘플; modelno= 80001,80012,80123,90001,90012,90123</t>
    <phoneticPr fontId="7"/>
  </si>
  <si>
    <r>
      <t>OddsPredict</t>
    </r>
    <r>
      <rPr>
        <sz val="12"/>
        <color theme="1"/>
        <rFont val="맑은 고딕"/>
        <family val="3"/>
        <charset val="129"/>
        <scheme val="minor"/>
      </rPr>
      <t>에</t>
    </r>
    <r>
      <rPr>
        <sz val="12"/>
        <color theme="1"/>
        <rFont val="맑은 고딕"/>
        <family val="2"/>
        <scheme val="minor"/>
      </rPr>
      <t xml:space="preserve"> </t>
    </r>
    <r>
      <rPr>
        <sz val="12"/>
        <color theme="1"/>
        <rFont val="맑은 고딕"/>
        <family val="3"/>
        <charset val="129"/>
        <scheme val="minor"/>
      </rPr>
      <t>보존된다</t>
    </r>
    <r>
      <rPr>
        <sz val="12"/>
        <color theme="1"/>
        <rFont val="맑은 고딕"/>
        <family val="2"/>
        <scheme val="minor"/>
      </rPr>
      <t>.  1,12,123</t>
    </r>
    <r>
      <rPr>
        <sz val="12"/>
        <color theme="1"/>
        <rFont val="맑은 고딕"/>
        <family val="3"/>
        <charset val="129"/>
        <scheme val="minor"/>
      </rPr>
      <t>에</t>
    </r>
    <r>
      <rPr>
        <sz val="12"/>
        <color theme="1"/>
        <rFont val="맑은 고딕"/>
        <family val="2"/>
        <scheme val="minor"/>
      </rPr>
      <t xml:space="preserve"> </t>
    </r>
    <r>
      <rPr>
        <sz val="12"/>
        <color theme="1"/>
        <rFont val="맑은 고딕"/>
        <family val="3"/>
        <charset val="129"/>
        <scheme val="minor"/>
      </rPr>
      <t>대해</t>
    </r>
    <r>
      <rPr>
        <sz val="12"/>
        <color theme="1"/>
        <rFont val="맑은 고딕"/>
        <family val="2"/>
        <scheme val="minor"/>
      </rPr>
      <t xml:space="preserve"> </t>
    </r>
    <r>
      <rPr>
        <sz val="12"/>
        <color theme="1"/>
        <rFont val="맑은 고딕"/>
        <family val="3"/>
        <charset val="129"/>
        <scheme val="minor"/>
      </rPr>
      <t>적용해보자</t>
    </r>
    <phoneticPr fontId="7"/>
  </si>
  <si>
    <r>
      <t>OddsPredict</t>
    </r>
    <r>
      <rPr>
        <sz val="12"/>
        <color theme="1"/>
        <rFont val="맑은 고딕"/>
        <family val="3"/>
        <charset val="129"/>
        <scheme val="minor"/>
      </rPr>
      <t>를</t>
    </r>
    <r>
      <rPr>
        <sz val="12"/>
        <color theme="1"/>
        <rFont val="맑은 고딕"/>
        <family val="2"/>
        <scheme val="minor"/>
      </rPr>
      <t xml:space="preserve"> </t>
    </r>
    <r>
      <rPr>
        <sz val="12"/>
        <color theme="1"/>
        <rFont val="맑은 고딕"/>
        <family val="3"/>
        <charset val="129"/>
        <scheme val="minor"/>
      </rPr>
      <t>이용한</t>
    </r>
    <r>
      <rPr>
        <sz val="12"/>
        <color theme="1"/>
        <rFont val="맑은 고딕"/>
        <family val="2"/>
        <scheme val="minor"/>
      </rPr>
      <t xml:space="preserve"> result</t>
    </r>
    <r>
      <rPr>
        <sz val="12"/>
        <color theme="1"/>
        <rFont val="맑은 고딕"/>
        <family val="3"/>
        <charset val="129"/>
        <scheme val="minor"/>
      </rPr>
      <t>출력해볼것</t>
    </r>
    <r>
      <rPr>
        <sz val="12"/>
        <color theme="1"/>
        <rFont val="맑은 고딕"/>
        <family val="2"/>
        <scheme val="minor"/>
      </rPr>
      <t xml:space="preserve">   1,12,123</t>
    </r>
    <phoneticPr fontId="7"/>
  </si>
  <si>
    <t>probr123-1dig</t>
    <phoneticPr fontId="7"/>
  </si>
  <si>
    <t>psum-r12</t>
    <phoneticPr fontId="7"/>
  </si>
  <si>
    <t>pmul-r12</t>
    <phoneticPr fontId="7"/>
  </si>
  <si>
    <t>pmul-r123</t>
    <phoneticPr fontId="7"/>
  </si>
  <si>
    <t>substring(probability1::text from 1 for 3) || '-' || substring(probability2::text from 1 for 3) || '-' || substring(probability3::text from 1 for 3)</t>
    <phoneticPr fontId="7"/>
  </si>
  <si>
    <t>pmul-r23</t>
    <phoneticPr fontId="7"/>
  </si>
  <si>
    <t>psum-r23</t>
    <phoneticPr fontId="7"/>
  </si>
  <si>
    <t xml:space="preserve">substring(com_predict from 1 for 3) </t>
    <phoneticPr fontId="7"/>
  </si>
  <si>
    <t>comconf12</t>
    <phoneticPr fontId="7"/>
  </si>
  <si>
    <t>nw_ext_9</t>
    <phoneticPr fontId="7"/>
  </si>
  <si>
    <t>en_nw_ext_9</t>
    <phoneticPr fontId="7"/>
  </si>
  <si>
    <r>
      <rPr>
        <sz val="12"/>
        <color rgb="FFFF0000"/>
        <rFont val="맑은 고딕"/>
        <family val="2"/>
        <scheme val="minor"/>
      </rPr>
      <t>mm</t>
    </r>
    <r>
      <rPr>
        <sz val="12"/>
        <color theme="1"/>
        <rFont val="맑은 고딕"/>
        <family val="2"/>
        <scheme val="minor"/>
      </rPr>
      <t>,jyo,race,turn,grade,raty,femcnt,alvt,time,fixent,</t>
    </r>
    <r>
      <rPr>
        <sz val="12"/>
        <color theme="1"/>
        <rFont val="맑은 고딕"/>
        <family val="2"/>
        <scheme val="minor"/>
      </rPr>
      <t>en1,en2,en3,en4,en5,en6,nw1,nw2,nw3,nw4,nw5,nw6,n2w1,n2w2,n2w3,n2w4,n2w5,n2w6,n3w1,n3w2,n3w3,n3w4,n3w5,n3w6</t>
    </r>
    <phoneticPr fontId="7"/>
  </si>
  <si>
    <r>
      <rPr>
        <sz val="12"/>
        <color rgb="FFFF0000"/>
        <rFont val="맑은 고딕"/>
        <family val="2"/>
        <scheme val="minor"/>
      </rPr>
      <t>mm</t>
    </r>
    <r>
      <rPr>
        <sz val="12"/>
        <color theme="1"/>
        <rFont val="맑은 고딕"/>
        <family val="2"/>
        <scheme val="minor"/>
      </rPr>
      <t>,jyo,race,turn,grade,raty,femcnt,alvt,time,fixent,</t>
    </r>
    <r>
      <rPr>
        <sz val="12"/>
        <color theme="1"/>
        <rFont val="맑은 고딕"/>
        <family val="2"/>
        <scheme val="minor"/>
      </rPr>
      <t>nw1,nw2,nw3,nw4,nw5,nw6,n2w1,n2w2,n2w3,n2w4,n2w5,n2w6,n3w1,n3w2,n3w3,n3w4,n3w5,n3w6</t>
    </r>
    <phoneticPr fontId="7"/>
  </si>
  <si>
    <t>2022/1/10</t>
    <phoneticPr fontId="7"/>
  </si>
  <si>
    <r>
      <t>featureset</t>
    </r>
    <r>
      <rPr>
        <sz val="12"/>
        <color theme="1"/>
        <rFont val="맑은 고딕"/>
        <family val="3"/>
        <charset val="129"/>
        <scheme val="minor"/>
      </rPr>
      <t>에</t>
    </r>
    <r>
      <rPr>
        <sz val="12"/>
        <color theme="1"/>
        <rFont val="맑은 고딕"/>
        <family val="2"/>
        <scheme val="minor"/>
      </rPr>
      <t xml:space="preserve"> </t>
    </r>
    <r>
      <rPr>
        <sz val="12"/>
        <color theme="1"/>
        <rFont val="맑은 고딕"/>
        <family val="3"/>
        <charset val="129"/>
        <scheme val="minor"/>
      </rPr>
      <t>있어서</t>
    </r>
    <r>
      <rPr>
        <sz val="12"/>
        <color theme="1"/>
        <rFont val="맑은 고딕"/>
        <family val="2"/>
        <scheme val="minor"/>
      </rPr>
      <t xml:space="preserve"> nw</t>
    </r>
    <r>
      <rPr>
        <sz val="12"/>
        <color theme="1"/>
        <rFont val="맑은 고딕"/>
        <family val="3"/>
        <charset val="129"/>
        <scheme val="minor"/>
      </rPr>
      <t>계가</t>
    </r>
    <r>
      <rPr>
        <sz val="12"/>
        <color theme="1"/>
        <rFont val="맑은 고딕"/>
        <family val="2"/>
        <scheme val="minor"/>
      </rPr>
      <t xml:space="preserve"> </t>
    </r>
    <r>
      <rPr>
        <sz val="12"/>
        <color theme="1"/>
        <rFont val="맑은 고딕"/>
        <family val="3"/>
        <charset val="129"/>
        <scheme val="minor"/>
      </rPr>
      <t>예측</t>
    </r>
    <r>
      <rPr>
        <sz val="12"/>
        <color theme="1"/>
        <rFont val="맑은 고딕"/>
        <family val="2"/>
        <scheme val="minor"/>
      </rPr>
      <t>/</t>
    </r>
    <r>
      <rPr>
        <sz val="12"/>
        <color theme="1"/>
        <rFont val="맑은 고딕"/>
        <family val="3"/>
        <charset val="129"/>
        <scheme val="minor"/>
      </rPr>
      <t>실제</t>
    </r>
    <r>
      <rPr>
        <sz val="12"/>
        <color theme="1"/>
        <rFont val="맑은 고딕"/>
        <family val="2"/>
        <scheme val="minor"/>
      </rPr>
      <t xml:space="preserve"> </t>
    </r>
    <r>
      <rPr>
        <sz val="12"/>
        <color theme="1"/>
        <rFont val="맑은 고딕"/>
        <family val="3"/>
        <charset val="129"/>
        <scheme val="minor"/>
      </rPr>
      <t>적중률이</t>
    </r>
    <r>
      <rPr>
        <sz val="12"/>
        <color theme="1"/>
        <rFont val="맑은 고딕"/>
        <family val="2"/>
        <scheme val="minor"/>
      </rPr>
      <t xml:space="preserve"> </t>
    </r>
    <r>
      <rPr>
        <sz val="12"/>
        <color theme="1"/>
        <rFont val="맑은 고딕"/>
        <family val="3"/>
        <charset val="129"/>
        <scheme val="minor"/>
      </rPr>
      <t>월등히</t>
    </r>
    <r>
      <rPr>
        <sz val="12"/>
        <color theme="1"/>
        <rFont val="맑은 고딕"/>
        <family val="2"/>
        <scheme val="minor"/>
      </rPr>
      <t xml:space="preserve"> </t>
    </r>
    <r>
      <rPr>
        <sz val="12"/>
        <color theme="1"/>
        <rFont val="맑은 고딕"/>
        <family val="3"/>
        <charset val="129"/>
        <scheme val="minor"/>
      </rPr>
      <t>일치한다</t>
    </r>
    <r>
      <rPr>
        <sz val="12"/>
        <color theme="1"/>
        <rFont val="맑은 고딕"/>
        <family val="2"/>
        <scheme val="minor"/>
      </rPr>
      <t>.</t>
    </r>
    <phoneticPr fontId="7"/>
  </si>
  <si>
    <r>
      <t>nw</t>
    </r>
    <r>
      <rPr>
        <sz val="12"/>
        <color theme="1"/>
        <rFont val="맑은 고딕"/>
        <family val="3"/>
        <charset val="129"/>
        <scheme val="minor"/>
      </rPr>
      <t>계를</t>
    </r>
    <r>
      <rPr>
        <sz val="12"/>
        <color theme="1"/>
        <rFont val="맑은 고딕"/>
        <family val="2"/>
        <scheme val="minor"/>
      </rPr>
      <t xml:space="preserve"> </t>
    </r>
    <r>
      <rPr>
        <sz val="12"/>
        <color theme="1"/>
        <rFont val="맑은 고딕"/>
        <family val="3"/>
        <charset val="129"/>
        <scheme val="minor"/>
      </rPr>
      <t>확장해</t>
    </r>
    <r>
      <rPr>
        <sz val="12"/>
        <color theme="1"/>
        <rFont val="맑은 고딕"/>
        <family val="2"/>
        <scheme val="minor"/>
      </rPr>
      <t xml:space="preserve"> </t>
    </r>
    <r>
      <rPr>
        <sz val="12"/>
        <color theme="1"/>
        <rFont val="맑은 고딕"/>
        <family val="3"/>
        <charset val="129"/>
        <scheme val="minor"/>
      </rPr>
      <t>갈수록</t>
    </r>
    <r>
      <rPr>
        <sz val="12"/>
        <color theme="1"/>
        <rFont val="맑은 고딕"/>
        <family val="2"/>
        <scheme val="minor"/>
      </rPr>
      <t xml:space="preserve"> </t>
    </r>
    <r>
      <rPr>
        <sz val="12"/>
        <color theme="1"/>
        <rFont val="맑은 고딕"/>
        <family val="3"/>
        <charset val="129"/>
        <scheme val="minor"/>
      </rPr>
      <t>투표수와</t>
    </r>
    <r>
      <rPr>
        <sz val="12"/>
        <color theme="1"/>
        <rFont val="맑은 고딕"/>
        <family val="2"/>
        <scheme val="minor"/>
      </rPr>
      <t xml:space="preserve"> </t>
    </r>
    <r>
      <rPr>
        <sz val="12"/>
        <color theme="1"/>
        <rFont val="맑은 고딕"/>
        <family val="3"/>
        <charset val="129"/>
        <scheme val="minor"/>
      </rPr>
      <t>적중률이</t>
    </r>
    <r>
      <rPr>
        <sz val="12"/>
        <color theme="1"/>
        <rFont val="맑은 고딕"/>
        <family val="2"/>
        <scheme val="minor"/>
      </rPr>
      <t xml:space="preserve"> </t>
    </r>
    <r>
      <rPr>
        <sz val="12"/>
        <color theme="1"/>
        <rFont val="맑은 고딕"/>
        <family val="3"/>
        <charset val="129"/>
        <scheme val="minor"/>
      </rPr>
      <t>향상되므로</t>
    </r>
    <r>
      <rPr>
        <sz val="12"/>
        <color theme="1"/>
        <rFont val="맑은 고딕"/>
        <family val="2"/>
        <scheme val="minor"/>
      </rPr>
      <t xml:space="preserve"> feature</t>
    </r>
    <r>
      <rPr>
        <sz val="12"/>
        <color theme="1"/>
        <rFont val="맑은 고딕"/>
        <family val="3"/>
        <charset val="129"/>
        <scheme val="minor"/>
      </rPr>
      <t>를</t>
    </r>
    <r>
      <rPr>
        <sz val="12"/>
        <color theme="1"/>
        <rFont val="맑은 고딕"/>
        <family val="2"/>
        <scheme val="minor"/>
      </rPr>
      <t xml:space="preserve"> </t>
    </r>
    <r>
      <rPr>
        <sz val="12"/>
        <color theme="1"/>
        <rFont val="맑은 고딕"/>
        <family val="3"/>
        <charset val="129"/>
        <scheme val="minor"/>
      </rPr>
      <t>확장해가는</t>
    </r>
    <r>
      <rPr>
        <sz val="12"/>
        <color theme="1"/>
        <rFont val="맑은 고딕"/>
        <family val="2"/>
        <scheme val="minor"/>
      </rPr>
      <t xml:space="preserve"> </t>
    </r>
    <r>
      <rPr>
        <sz val="12"/>
        <color theme="1"/>
        <rFont val="맑은 고딕"/>
        <family val="3"/>
        <charset val="129"/>
        <scheme val="minor"/>
      </rPr>
      <t>실험이</t>
    </r>
    <r>
      <rPr>
        <sz val="12"/>
        <color theme="1"/>
        <rFont val="맑은 고딕"/>
        <family val="2"/>
        <scheme val="minor"/>
      </rPr>
      <t xml:space="preserve"> </t>
    </r>
    <r>
      <rPr>
        <sz val="12"/>
        <color theme="1"/>
        <rFont val="맑은 고딕"/>
        <family val="3"/>
        <charset val="129"/>
        <scheme val="minor"/>
      </rPr>
      <t>필요한다</t>
    </r>
    <r>
      <rPr>
        <sz val="12"/>
        <color theme="1"/>
        <rFont val="맑은 고딕"/>
        <family val="2"/>
        <scheme val="minor"/>
      </rPr>
      <t>.</t>
    </r>
    <phoneticPr fontId="7"/>
  </si>
  <si>
    <r>
      <t>nw</t>
    </r>
    <r>
      <rPr>
        <sz val="12"/>
        <color theme="1"/>
        <rFont val="맑은 고딕"/>
        <family val="3"/>
        <charset val="129"/>
        <scheme val="minor"/>
      </rPr>
      <t>계</t>
    </r>
    <r>
      <rPr>
        <sz val="12"/>
        <color theme="1"/>
        <rFont val="맑은 고딕"/>
        <family val="2"/>
        <scheme val="minor"/>
      </rPr>
      <t xml:space="preserve"> feature</t>
    </r>
    <r>
      <rPr>
        <sz val="12"/>
        <color theme="1"/>
        <rFont val="맑은 고딕"/>
        <family val="3"/>
        <charset val="129"/>
        <scheme val="minor"/>
      </rPr>
      <t>고정</t>
    </r>
    <r>
      <rPr>
        <sz val="12"/>
        <color theme="1"/>
        <rFont val="맑은 고딕"/>
        <family val="2"/>
        <scheme val="minor"/>
      </rPr>
      <t xml:space="preserve"> class</t>
    </r>
    <r>
      <rPr>
        <sz val="12"/>
        <color theme="1"/>
        <rFont val="맑은 고딕"/>
        <family val="3"/>
        <charset val="129"/>
        <scheme val="minor"/>
      </rPr>
      <t>변경</t>
    </r>
    <r>
      <rPr>
        <sz val="12"/>
        <color theme="1"/>
        <rFont val="맑은 고딕"/>
        <family val="2"/>
        <scheme val="minor"/>
      </rPr>
      <t xml:space="preserve"> </t>
    </r>
    <r>
      <rPr>
        <sz val="12"/>
        <color theme="1"/>
        <rFont val="맑은 고딕"/>
        <family val="3"/>
        <charset val="129"/>
        <scheme val="minor"/>
      </rPr>
      <t>모델</t>
    </r>
    <r>
      <rPr>
        <sz val="12"/>
        <color theme="1"/>
        <rFont val="맑은 고딕"/>
        <family val="2"/>
        <scheme val="minor"/>
      </rPr>
      <t xml:space="preserve"> </t>
    </r>
    <r>
      <rPr>
        <sz val="12"/>
        <color theme="1"/>
        <rFont val="맑은 고딕"/>
        <family val="3"/>
        <charset val="129"/>
        <scheme val="minor"/>
      </rPr>
      <t>작성</t>
    </r>
    <phoneticPr fontId="7"/>
  </si>
  <si>
    <t>lv1n</t>
    <phoneticPr fontId="7"/>
  </si>
  <si>
    <t>lvl1</t>
    <phoneticPr fontId="7"/>
  </si>
  <si>
    <t>cast((case when sex[1] = 'M' then 1 else 0 end) as double precision) sex1</t>
    <phoneticPr fontId="7"/>
  </si>
  <si>
    <t>cast((case when sex[2] = 'M' then 1 else 0 end) as double precision) sex2</t>
    <phoneticPr fontId="7"/>
  </si>
  <si>
    <t>cast((case when sex[3] = 'M' then 1 else 0 end) as double precision) sex3</t>
    <phoneticPr fontId="7"/>
  </si>
  <si>
    <t>cast((case when sex[4] = 'M' then 1 else 0 end) as double precision) sex4</t>
    <phoneticPr fontId="7"/>
  </si>
  <si>
    <t>cast((case when sex[5] = 'M' then 1 else 0 end) as double precision) sex5</t>
    <phoneticPr fontId="7"/>
  </si>
  <si>
    <t>cast((case when sex[6] = 'M' then 1 else 0 end) as double precision) sex6</t>
    <phoneticPr fontId="7"/>
  </si>
  <si>
    <t>cast((case when level[1]='A1' then 4 when level[1]='A2' then 3 when level[1]='B1' then 2 when level[1]='B2' then 1 end) as double precision) lvl1</t>
  </si>
  <si>
    <t>cast((case when level[2]='A1' then 4 when level[2]='A2' then 3 when level[2]='B1' then 2 when level[2]='B2' then 1 end) as double precision) lvl2</t>
  </si>
  <si>
    <t>cast((case when level[4]='A1' then 4 when level[4]='A2' then 3 when level[4]='B1' then 2 when level[4]='B2' then 1 end) as double precision) lvl4</t>
  </si>
  <si>
    <t>cast((case when level[5]='A1' then 4 when level[5]='A2' then 3 when level[5]='B1' then 2 when level[5]='B2' then 1 end) as double precision) lvl5</t>
  </si>
  <si>
    <t>cast((case when level[6]='A1' then 4 when level[6]='A2' then 3 when level[6]='B1' then 2 when level[6]='B2' then 1 end) as double precision) lvl6</t>
  </si>
  <si>
    <t>lv2n</t>
    <phoneticPr fontId="7"/>
  </si>
  <si>
    <t>lv3n</t>
    <phoneticPr fontId="7"/>
  </si>
  <si>
    <t>lv4n</t>
    <phoneticPr fontId="7"/>
  </si>
  <si>
    <t>lv5n</t>
    <phoneticPr fontId="7"/>
  </si>
  <si>
    <t>lv6n</t>
    <phoneticPr fontId="7"/>
  </si>
  <si>
    <t>lvl2</t>
    <phoneticPr fontId="7"/>
  </si>
  <si>
    <t>lvl3</t>
    <phoneticPr fontId="7"/>
  </si>
  <si>
    <t>lvl4</t>
    <phoneticPr fontId="7"/>
  </si>
  <si>
    <t>lvl5</t>
    <phoneticPr fontId="7"/>
  </si>
  <si>
    <t>lvl6</t>
    <phoneticPr fontId="7"/>
  </si>
  <si>
    <t>age1</t>
    <phoneticPr fontId="7"/>
  </si>
  <si>
    <t>(case when sex[1] = 'M' then 1 else 0 end)::text sex1</t>
    <phoneticPr fontId="7"/>
  </si>
  <si>
    <t>(case when sex[2] = 'M' then 1 else 0 end)::text sex2</t>
    <phoneticPr fontId="7"/>
  </si>
  <si>
    <t>(case when sex[3] = 'M' then 1 else 0 end)::text sex3</t>
    <phoneticPr fontId="7"/>
  </si>
  <si>
    <t>(case when sex[4] = 'M' then 1 else 0 end)::text sex4</t>
    <phoneticPr fontId="7"/>
  </si>
  <si>
    <t>(case when sex[5] = 'M' then 1 else 0 end)::text sex5</t>
    <phoneticPr fontId="7"/>
  </si>
  <si>
    <t>(case when sex[6] = 'M' then 1 else 0 end)::text sex6</t>
    <phoneticPr fontId="7"/>
  </si>
  <si>
    <t>(case when level[1]='A1' then 4 when level[1]='A2' then 3 when level[1]='B1' then 2 when level[1]='B2' then 1 end)::text lvl1</t>
    <phoneticPr fontId="7"/>
  </si>
  <si>
    <t>(case when level[2]='A1' then 4 when level[2]='A2' then 3 when level[2]='B1' then 2 when level[2]='B2' then 1 end)::text lvl2</t>
    <phoneticPr fontId="7"/>
  </si>
  <si>
    <t>(case when level[3]='A1' then 4 when level[3]='A2' then 3 when level[3]='B1' then 2 when level[3]='B2' then 1 end)::text lvl3</t>
    <phoneticPr fontId="7"/>
  </si>
  <si>
    <t>(case when level[5]='A1' then 4 when level[5]='A2' then 3 when level[5]='B1' then 2 when level[5]='B2' then 1 end)::text lvl5</t>
    <phoneticPr fontId="7"/>
  </si>
  <si>
    <t>(case when level[6]='A1' then 4 when level[6]='A2' then 3 when level[6]='B1' then 2 when level[6]='B2' then 1 end)::text lvl6</t>
    <phoneticPr fontId="7"/>
  </si>
  <si>
    <t>age[1]::text age1</t>
  </si>
  <si>
    <t>age[2]::text age2</t>
  </si>
  <si>
    <t>age[3]::text age3</t>
  </si>
  <si>
    <t>age[4]::text age4</t>
  </si>
  <si>
    <t>age[5]::text age5</t>
  </si>
  <si>
    <t>age[6]::text age6</t>
  </si>
  <si>
    <t>cast(age[1] as double precision) age1</t>
  </si>
  <si>
    <t>cast(age[2] as double precision) age2</t>
  </si>
  <si>
    <t>cast(age[3] as double precision) age3</t>
  </si>
  <si>
    <t>cast(age[4] as double precision) age4</t>
  </si>
  <si>
    <t>cast(age[5] as double precision) age5</t>
  </si>
  <si>
    <t>cast(age[6] as double precision) age6</t>
  </si>
  <si>
    <t>age2</t>
    <phoneticPr fontId="7"/>
  </si>
  <si>
    <t>age3</t>
    <phoneticPr fontId="7"/>
  </si>
  <si>
    <t>age4</t>
    <phoneticPr fontId="7"/>
  </si>
  <si>
    <t>age5</t>
    <phoneticPr fontId="7"/>
  </si>
  <si>
    <t>age6</t>
    <phoneticPr fontId="7"/>
  </si>
  <si>
    <t>weit1</t>
  </si>
  <si>
    <t>weit2</t>
  </si>
  <si>
    <t>weit3</t>
  </si>
  <si>
    <t>weit4</t>
  </si>
  <si>
    <t>weit5</t>
  </si>
  <si>
    <t>weit6</t>
  </si>
  <si>
    <t>weight[1]::text weit1</t>
    <phoneticPr fontId="7"/>
  </si>
  <si>
    <t>weight[2]::text weit2</t>
    <phoneticPr fontId="7"/>
  </si>
  <si>
    <t>weight[3]::text weit3</t>
    <phoneticPr fontId="7"/>
  </si>
  <si>
    <t>weight[4]::text weit4</t>
    <phoneticPr fontId="7"/>
  </si>
  <si>
    <t>weight[5]::text weit5</t>
    <phoneticPr fontId="7"/>
  </si>
  <si>
    <t>weight[6]::text weit6</t>
    <phoneticPr fontId="7"/>
  </si>
  <si>
    <t>cast(weight[1] as double precision) weit1</t>
  </si>
  <si>
    <t>cast(weight[2] as double precision) weit2</t>
  </si>
  <si>
    <t>cast(weight[3] as double precision) weit3</t>
  </si>
  <si>
    <t>cast(weight[4] as double precision) weit4</t>
  </si>
  <si>
    <t>cast(weight[5] as double precision) weit5</t>
  </si>
  <si>
    <t>cast(weight[6] as double precision) weit6</t>
  </si>
  <si>
    <t>exhi1</t>
  </si>
  <si>
    <t>exhibit[1]::text exhi1</t>
  </si>
  <si>
    <t>exhi2</t>
  </si>
  <si>
    <t>exhibit[2]::text exhi2</t>
  </si>
  <si>
    <t>exhi3</t>
  </si>
  <si>
    <t>exhibit[3]::text exhi3</t>
  </si>
  <si>
    <t>exhi4</t>
  </si>
  <si>
    <t>exhibit[4]::text exhi4</t>
  </si>
  <si>
    <t>exhi5</t>
  </si>
  <si>
    <t>exhibit[5]::text exhi5</t>
  </si>
  <si>
    <t>exhi6</t>
  </si>
  <si>
    <t>exhibit[6]::text exhi6</t>
  </si>
  <si>
    <t>cast(exhibit[1] as double precision) exhi1</t>
  </si>
  <si>
    <t>cast(exhibit[2] as double precision) exhi2</t>
  </si>
  <si>
    <t>cast(exhibit[3] as double precision) exhi3</t>
  </si>
  <si>
    <t>cast(exhibit[4] as double precision) exhi4</t>
  </si>
  <si>
    <t>cast(exhibit[5] as double precision) exhi5</t>
  </si>
  <si>
    <t>cast(exhibit[6] as double precision) exhi6</t>
  </si>
  <si>
    <t>stexhi1</t>
  </si>
  <si>
    <t>startexhibit[1]::text stexhi1</t>
  </si>
  <si>
    <t>stexhi2</t>
  </si>
  <si>
    <t>startexhibit[2]::text stexhi2</t>
  </si>
  <si>
    <t>stexhi3</t>
  </si>
  <si>
    <t>startexhibit[3]::text stexhi3</t>
  </si>
  <si>
    <t>stexhi4</t>
  </si>
  <si>
    <t>startexhibit[4]::text stexhi4</t>
  </si>
  <si>
    <t>stexhi5</t>
  </si>
  <si>
    <t>startexhibit[5]::text stexhi5</t>
  </si>
  <si>
    <t>stexhi6</t>
  </si>
  <si>
    <t>startexhibit[6]::text stexhi6</t>
  </si>
  <si>
    <t>cast(startexhibit[1] as double precision) stexhi1</t>
  </si>
  <si>
    <t>cast(startexhibit[2] as double precision) stexhi2</t>
  </si>
  <si>
    <t>cast(startexhibit[3] as double precision) stexhi3</t>
  </si>
  <si>
    <t>cast(startexhibit[4] as double precision) stexhi4</t>
  </si>
  <si>
    <t>cast(startexhibit[5] as double precision) stexhi5</t>
  </si>
  <si>
    <t>cast(startexhibit[6] as double precision) stexhi6</t>
  </si>
  <si>
    <t>fly1</t>
  </si>
  <si>
    <t>flying[1]::text fly1</t>
  </si>
  <si>
    <t>fly2</t>
  </si>
  <si>
    <t>flying[2]::text fly2</t>
  </si>
  <si>
    <t>fly3</t>
  </si>
  <si>
    <t>flying[3]::text fly3</t>
  </si>
  <si>
    <t>fly4</t>
  </si>
  <si>
    <t>flying[4]::text fly4</t>
  </si>
  <si>
    <t>fly5</t>
  </si>
  <si>
    <t>flying[5]::text fly5</t>
  </si>
  <si>
    <t>fly6</t>
  </si>
  <si>
    <t>flying[6]::text fly6</t>
  </si>
  <si>
    <t>cast(flying[1] as double precision) fly1</t>
  </si>
  <si>
    <t>cast(flying[2] as double precision) fly2</t>
  </si>
  <si>
    <t>cast(flying[3] as double precision) fly3</t>
  </si>
  <si>
    <t>cast(flying[4] as double precision) fly4</t>
  </si>
  <si>
    <t>cast(flying[5] as double precision) fly5</t>
  </si>
  <si>
    <t>cast(flying[6] as double precision) fly6</t>
  </si>
  <si>
    <t>late1</t>
  </si>
  <si>
    <t>late[1]::text late1</t>
  </si>
  <si>
    <t>late2</t>
  </si>
  <si>
    <t>late[2]::text late2</t>
  </si>
  <si>
    <t>late3</t>
  </si>
  <si>
    <t>late[3]::text late3</t>
  </si>
  <si>
    <t>late4</t>
  </si>
  <si>
    <t>late[4]::text late4</t>
  </si>
  <si>
    <t>late5</t>
  </si>
  <si>
    <t>late[5]::text late5</t>
  </si>
  <si>
    <t>late6</t>
  </si>
  <si>
    <t>late[6]::text late6</t>
  </si>
  <si>
    <t>cast(late[1] as double precision) late1</t>
  </si>
  <si>
    <t>cast(late[2] as double precision) late2</t>
  </si>
  <si>
    <t>cast(late[3] as double precision) late3</t>
  </si>
  <si>
    <t>cast(late[4] as double precision) late4</t>
  </si>
  <si>
    <t>cast(late[6] as double precision) late6</t>
  </si>
  <si>
    <t>avgst1</t>
  </si>
  <si>
    <t>averagestart[1]::text avgst1</t>
  </si>
  <si>
    <t>avgst2</t>
  </si>
  <si>
    <t>averagestart[2]::text avgst2</t>
  </si>
  <si>
    <t>avgst3</t>
  </si>
  <si>
    <t>averagestart[3]::text avgst3</t>
  </si>
  <si>
    <t>avgst4</t>
  </si>
  <si>
    <t>averagestart[4]::text avgst4</t>
  </si>
  <si>
    <t>avgst5</t>
  </si>
  <si>
    <t>averagestart[5]::text avgst5</t>
  </si>
  <si>
    <t>avgst6</t>
  </si>
  <si>
    <t>averagestart[6]::text avgst6</t>
  </si>
  <si>
    <t>cast(averagestart[1] as double precision) avgst1</t>
  </si>
  <si>
    <t>cast(averagestart[2] as double precision) avgst2</t>
  </si>
  <si>
    <t>cast(averagestart[3] as double precision) avgst3</t>
  </si>
  <si>
    <t>cast(averagestart[4] as double precision) avgst4</t>
  </si>
  <si>
    <t>cast(averagestart[5] as double precision) avgst5</t>
  </si>
  <si>
    <t>cast(averagestart[6] as double precision) avgst6</t>
  </si>
  <si>
    <t>avgtm1</t>
  </si>
  <si>
    <t>avgtime[1]::text avgtm1</t>
  </si>
  <si>
    <t>avgtm2</t>
  </si>
  <si>
    <t>avgtime[2]::text avgtm2</t>
  </si>
  <si>
    <t>avgtm3</t>
  </si>
  <si>
    <t>avgtime[3]::text avgtm3</t>
  </si>
  <si>
    <t>avgtm4</t>
  </si>
  <si>
    <t>avgtime[4]::text avgtm4</t>
  </si>
  <si>
    <t>avgtm5</t>
  </si>
  <si>
    <t>avgtime[5]::text avgtm5</t>
  </si>
  <si>
    <t>avgtm6</t>
  </si>
  <si>
    <t>avgtime[6]::text avgtm6</t>
  </si>
  <si>
    <t>cast(avgtime[1] as double precision) avgtm1</t>
  </si>
  <si>
    <t>cast(avgtime[2] as double precision) avgtm2</t>
  </si>
  <si>
    <t>cast(avgtime[3] as double precision) avgtm3</t>
  </si>
  <si>
    <t>cast(avgtime[4] as double precision) avgtm4</t>
  </si>
  <si>
    <t>cast(avgtime[5] as double precision) avgtm5</t>
  </si>
  <si>
    <t>cast(avgtime[6] as double precision) avgtm6</t>
  </si>
  <si>
    <t>mm,jyo,race,turn,grade,raty,femcnt,alvt,time,fixent,nw1,nw2,nw3,nw4,nw5,nw6,n2w1,n2w2,n2w3,n2w4,n2w5,n2w6,n3w1,n3w2,n3w3,n3w4,n3w5,n3w6,lw1,lw2,lw3,lw4,lw5,lw6,l2w1,l2w2,l2w3,l2w4,l2w5,l2w6,l3w1,l3w2,l3w3,l3w4,l3w5,l3w6,m2w1,m2w2,m2w3,m2w4,m2w5,m2w6,en1n,en2n,en3n,en4n,en5n,en6n,sex1,sex2,sex3,sex4,sex5,sex6,lv1n,lv2n,lv3n,lv4n,lv5n,lv6n,age1,age2,age3,age4,age5,age6,weit1,weit2,weit3,weit4,weit5,weit6,exhi1,exhi2,exhi3,exhi4,exhi5,exhi6,stexhi1,stexhi2,stexhi3,stexhi4,stexhi5,stexhi6,fly1,fly2,fly3,fly4,fly5,fly6,late1,late2,late3,late4,late5,late6,avgst1,avgst2,avgst3,avgst4,avgst5,avgst6,avgtm1,avgtm2,avgtm3,avgtm4,avgtm5,avgtm6</t>
    <phoneticPr fontId="7"/>
  </si>
  <si>
    <t>nw_ext_24</t>
    <phoneticPr fontId="7"/>
  </si>
  <si>
    <t>r3-4x</t>
    <phoneticPr fontId="7"/>
  </si>
  <si>
    <t>4,x</t>
    <phoneticPr fontId="7"/>
  </si>
  <si>
    <t>(case when substring(sanrentanno from 3 for 1) = '4' then '4' else 'x' end) classes</t>
    <phoneticPr fontId="7"/>
  </si>
  <si>
    <t>r3-12-4x</t>
    <phoneticPr fontId="7"/>
  </si>
  <si>
    <t>4,x</t>
    <phoneticPr fontId="7"/>
  </si>
  <si>
    <t>r2-1x</t>
    <phoneticPr fontId="7"/>
  </si>
  <si>
    <t>1,x</t>
    <phoneticPr fontId="7"/>
  </si>
  <si>
    <t>(case when substring(sanrentanno from 2 for 1) = '1' then '2' else 'x' end) classes</t>
    <phoneticPr fontId="7"/>
  </si>
  <si>
    <t>r2-2-1x</t>
    <phoneticPr fontId="7"/>
  </si>
  <si>
    <t>substring(sanrentanno from 1 for 1) = '2'</t>
    <phoneticPr fontId="7"/>
  </si>
  <si>
    <t>(case when substring(sanrentanno from 2 for 1) = '1' then '1' else 'x' end) classes</t>
    <phoneticPr fontId="7"/>
  </si>
  <si>
    <t>r3-21-3x</t>
    <phoneticPr fontId="7"/>
  </si>
  <si>
    <t>substring(sanrentanno from 1 for 2) = '21'</t>
    <phoneticPr fontId="7"/>
  </si>
  <si>
    <r>
      <t>optuna</t>
    </r>
    <r>
      <rPr>
        <sz val="12"/>
        <color theme="1"/>
        <rFont val="맑은 고딕"/>
        <family val="3"/>
        <charset val="129"/>
        <scheme val="minor"/>
      </rPr>
      <t>실험해볼것</t>
    </r>
    <phoneticPr fontId="7"/>
  </si>
  <si>
    <t>r1-23456</t>
    <phoneticPr fontId="7"/>
  </si>
  <si>
    <t>r3-2-13456</t>
    <phoneticPr fontId="7"/>
  </si>
  <si>
    <t>substring(sanrentanno from 3 for 1) classes</t>
    <phoneticPr fontId="7"/>
  </si>
  <si>
    <t>r3-3-12456</t>
    <phoneticPr fontId="7"/>
  </si>
  <si>
    <t>substring(sanrentanno from 1 for 1) &lt;&gt; '1'</t>
    <phoneticPr fontId="7"/>
  </si>
  <si>
    <t>2,3,4,5,6</t>
    <phoneticPr fontId="7"/>
  </si>
  <si>
    <t>r2-123456-ect1</t>
    <phoneticPr fontId="7"/>
  </si>
  <si>
    <t>r3-123456-ect1</t>
    <phoneticPr fontId="7"/>
  </si>
  <si>
    <t>r2-123456-inc1</t>
    <phoneticPr fontId="7"/>
  </si>
  <si>
    <t>r3-123456-inc1</t>
    <phoneticPr fontId="7"/>
  </si>
  <si>
    <t>substring(sanrentanno from 1 for 1) = '1'</t>
    <phoneticPr fontId="7"/>
  </si>
  <si>
    <t>2022/1/16</t>
    <phoneticPr fontId="7"/>
  </si>
  <si>
    <r>
      <t>featureset</t>
    </r>
    <r>
      <rPr>
        <sz val="12"/>
        <color theme="1"/>
        <rFont val="맑은 고딕"/>
        <family val="3"/>
        <charset val="129"/>
        <scheme val="minor"/>
      </rPr>
      <t>과</t>
    </r>
    <r>
      <rPr>
        <sz val="12"/>
        <color theme="1"/>
        <rFont val="맑은 고딕"/>
        <family val="2"/>
        <scheme val="minor"/>
      </rPr>
      <t xml:space="preserve"> class</t>
    </r>
    <r>
      <rPr>
        <sz val="12"/>
        <color theme="1"/>
        <rFont val="맑은 고딕"/>
        <family val="3"/>
        <charset val="129"/>
        <scheme val="minor"/>
      </rPr>
      <t>를</t>
    </r>
    <r>
      <rPr>
        <sz val="12"/>
        <color theme="1"/>
        <rFont val="맑은 고딕"/>
        <family val="2"/>
        <scheme val="minor"/>
      </rPr>
      <t xml:space="preserve"> </t>
    </r>
    <r>
      <rPr>
        <sz val="12"/>
        <color theme="1"/>
        <rFont val="맑은 고딕"/>
        <family val="3"/>
        <charset val="129"/>
        <scheme val="minor"/>
      </rPr>
      <t>선정하였으니</t>
    </r>
    <r>
      <rPr>
        <sz val="12"/>
        <color theme="1"/>
        <rFont val="맑은 고딕"/>
        <family val="2"/>
        <scheme val="minor"/>
      </rPr>
      <t xml:space="preserve"> </t>
    </r>
    <r>
      <rPr>
        <sz val="12"/>
        <color theme="1"/>
        <rFont val="맑은 고딕"/>
        <family val="3"/>
        <charset val="129"/>
        <scheme val="minor"/>
      </rPr>
      <t>향후는</t>
    </r>
    <r>
      <rPr>
        <sz val="12"/>
        <color theme="1"/>
        <rFont val="맑은 고딕"/>
        <family val="2"/>
        <scheme val="minor"/>
      </rPr>
      <t xml:space="preserve">  99059,99049</t>
    </r>
    <r>
      <rPr>
        <sz val="12"/>
        <color theme="1"/>
        <rFont val="맑은 고딕"/>
        <family val="3"/>
        <charset val="129"/>
        <scheme val="minor"/>
      </rPr>
      <t>데</t>
    </r>
    <r>
      <rPr>
        <sz val="12"/>
        <color theme="1"/>
        <rFont val="맑은 고딕"/>
        <family val="2"/>
        <scheme val="minor"/>
      </rPr>
      <t xml:space="preserve"> </t>
    </r>
    <r>
      <rPr>
        <sz val="12"/>
        <color theme="1"/>
        <rFont val="맑은 고딕"/>
        <family val="3"/>
        <charset val="129"/>
        <scheme val="minor"/>
      </rPr>
      <t>대해</t>
    </r>
    <r>
      <rPr>
        <sz val="12"/>
        <color theme="1"/>
        <rFont val="맑은 고딕"/>
        <family val="2"/>
        <scheme val="minor"/>
      </rPr>
      <t xml:space="preserve"> </t>
    </r>
    <r>
      <rPr>
        <sz val="12"/>
        <color theme="1"/>
        <rFont val="맑은 고딕"/>
        <family val="3"/>
        <charset val="129"/>
        <scheme val="minor"/>
      </rPr>
      <t>패턴</t>
    </r>
    <r>
      <rPr>
        <sz val="12"/>
        <color theme="1"/>
        <rFont val="맑은 고딕"/>
        <family val="2"/>
        <scheme val="minor"/>
      </rPr>
      <t xml:space="preserve"> </t>
    </r>
    <r>
      <rPr>
        <sz val="12"/>
        <color theme="1"/>
        <rFont val="맑은 고딕"/>
        <family val="3"/>
        <charset val="129"/>
        <scheme val="minor"/>
      </rPr>
      <t>분석</t>
    </r>
    <r>
      <rPr>
        <sz val="12"/>
        <color theme="1"/>
        <rFont val="맑은 고딕"/>
        <family val="2"/>
        <scheme val="minor"/>
      </rPr>
      <t>, OPUS</t>
    </r>
    <r>
      <rPr>
        <sz val="12"/>
        <color theme="1"/>
        <rFont val="맑은 고딕"/>
        <family val="3"/>
        <charset val="129"/>
        <scheme val="minor"/>
      </rPr>
      <t>적용</t>
    </r>
    <r>
      <rPr>
        <sz val="12"/>
        <color theme="1"/>
        <rFont val="맑은 고딕"/>
        <family val="2"/>
        <scheme val="minor"/>
      </rPr>
      <t xml:space="preserve">, </t>
    </r>
    <r>
      <rPr>
        <sz val="12"/>
        <color theme="1"/>
        <rFont val="맑은 고딕"/>
        <family val="3"/>
        <charset val="129"/>
        <scheme val="minor"/>
      </rPr>
      <t>옺즈리그레션해서</t>
    </r>
    <r>
      <rPr>
        <sz val="12"/>
        <color theme="1"/>
        <rFont val="맑은 고딕"/>
        <family val="2"/>
        <scheme val="minor"/>
      </rPr>
      <t xml:space="preserve"> </t>
    </r>
    <r>
      <rPr>
        <sz val="12"/>
        <color theme="1"/>
        <rFont val="맑은 고딕"/>
        <family val="3"/>
        <charset val="129"/>
        <scheme val="minor"/>
      </rPr>
      <t>개선하자</t>
    </r>
    <phoneticPr fontId="7"/>
  </si>
  <si>
    <t>포메이션 투표방식 바꿔보자</t>
    <phoneticPr fontId="7"/>
  </si>
  <si>
    <r>
      <t>1</t>
    </r>
    <r>
      <rPr>
        <sz val="12"/>
        <color theme="1"/>
        <rFont val="맑은 고딕"/>
        <family val="3"/>
        <charset val="129"/>
        <scheme val="minor"/>
      </rPr>
      <t>위</t>
    </r>
    <r>
      <rPr>
        <sz val="12"/>
        <color theme="1"/>
        <rFont val="맑은 고딕"/>
        <family val="2"/>
        <scheme val="minor"/>
      </rPr>
      <t>2</t>
    </r>
    <r>
      <rPr>
        <sz val="12"/>
        <color theme="1"/>
        <rFont val="맑은 고딕"/>
        <family val="3"/>
        <charset val="129"/>
        <scheme val="minor"/>
      </rPr>
      <t>위의</t>
    </r>
    <r>
      <rPr>
        <sz val="12"/>
        <color theme="1"/>
        <rFont val="맑은 고딕"/>
        <family val="2"/>
        <scheme val="minor"/>
      </rPr>
      <t xml:space="preserve"> </t>
    </r>
    <r>
      <rPr>
        <sz val="12"/>
        <color theme="1"/>
        <rFont val="맑은 고딕"/>
        <family val="3"/>
        <charset val="129"/>
        <scheme val="minor"/>
      </rPr>
      <t>확률차</t>
    </r>
    <r>
      <rPr>
        <sz val="12"/>
        <color theme="1"/>
        <rFont val="맑은 고딕"/>
        <family val="2"/>
        <scheme val="minor"/>
      </rPr>
      <t xml:space="preserve"> </t>
    </r>
    <r>
      <rPr>
        <sz val="12"/>
        <color theme="1"/>
        <rFont val="맑은 고딕"/>
        <family val="3"/>
        <charset val="129"/>
        <scheme val="minor"/>
      </rPr>
      <t>미미</t>
    </r>
    <r>
      <rPr>
        <sz val="12"/>
        <color theme="1"/>
        <rFont val="맑은 고딕"/>
        <family val="2"/>
        <scheme val="minor"/>
      </rPr>
      <t xml:space="preserve">: </t>
    </r>
    <r>
      <rPr>
        <sz val="12"/>
        <color theme="1"/>
        <rFont val="맑은 고딕"/>
        <family val="3"/>
        <charset val="129"/>
        <scheme val="minor"/>
      </rPr>
      <t>교환포메이션</t>
    </r>
    <phoneticPr fontId="7"/>
  </si>
  <si>
    <r>
      <t>1</t>
    </r>
    <r>
      <rPr>
        <sz val="12"/>
        <color theme="1"/>
        <rFont val="맑은 고딕"/>
        <family val="3"/>
        <charset val="129"/>
        <scheme val="minor"/>
      </rPr>
      <t>위</t>
    </r>
    <r>
      <rPr>
        <sz val="12"/>
        <color theme="1"/>
        <rFont val="맑은 고딕"/>
        <family val="3"/>
        <charset val="129"/>
        <scheme val="minor"/>
      </rPr>
      <t>의</t>
    </r>
    <r>
      <rPr>
        <sz val="12"/>
        <color theme="1"/>
        <rFont val="맑은 고딕"/>
        <family val="2"/>
        <scheme val="minor"/>
      </rPr>
      <t xml:space="preserve"> </t>
    </r>
    <r>
      <rPr>
        <sz val="12"/>
        <color theme="1"/>
        <rFont val="맑은 고딕"/>
        <family val="3"/>
        <charset val="129"/>
        <scheme val="minor"/>
      </rPr>
      <t>확률</t>
    </r>
    <r>
      <rPr>
        <sz val="12"/>
        <color theme="1"/>
        <rFont val="맑은 고딕"/>
        <family val="2"/>
        <scheme val="minor"/>
      </rPr>
      <t xml:space="preserve"> </t>
    </r>
    <r>
      <rPr>
        <sz val="12"/>
        <color theme="1"/>
        <rFont val="맑은 고딕"/>
        <family val="3"/>
        <charset val="129"/>
        <scheme val="minor"/>
      </rPr>
      <t>클때</t>
    </r>
    <r>
      <rPr>
        <sz val="12"/>
        <color theme="1"/>
        <rFont val="맑은 고딕"/>
        <family val="2"/>
        <scheme val="minor"/>
      </rPr>
      <t xml:space="preserve">: </t>
    </r>
    <r>
      <rPr>
        <sz val="12"/>
        <color theme="1"/>
        <rFont val="맑은 고딕"/>
        <family val="3"/>
        <charset val="129"/>
        <scheme val="minor"/>
      </rPr>
      <t>순위포메이션</t>
    </r>
    <phoneticPr fontId="7"/>
  </si>
  <si>
    <t>importance조사해볼것</t>
    <phoneticPr fontId="7"/>
  </si>
  <si>
    <t>substring(probability1::text from 1 for 3) || '-' || odds::int</t>
    <phoneticPr fontId="7"/>
  </si>
  <si>
    <t>prob1_oddr3T123</t>
    <phoneticPr fontId="7"/>
  </si>
  <si>
    <t>oddr3T123</t>
  </si>
  <si>
    <t>(odds::int)::text</t>
    <phoneticPr fontId="7"/>
  </si>
  <si>
    <t>en_nw_ext_24</t>
    <phoneticPr fontId="7"/>
  </si>
  <si>
    <t>mm,jyo,race,turn,grade,raty,femcnt,alvt,time,fixent,en1,en2,en3,en4,en5,en6,nw1,nw2,nw3,nw4,nw5,nw6,n2w1,n2w2,n2w3,n2w4,n2w5,n2w6,n3w1,n3w2,n3w3,n3w4,n3w5,n3w6,lw1,lw2,lw3,lw4,lw5,lw6,l2w1,l2w2,l2w3,l2w4,l2w5,l2w6,l3w1,l3w2,l3w3,l3w4,l3w5,l3w6,m2w1,m2w2,m2w3,m2w4,m2w5,m2w6,en1n,en2n,en3n,en4n,en5n,en6n,sex1,sex2,sex3,sex4,sex5,sex6,lv1n,lv2n,lv3n,lv4n,lv5n,lv6n,age1,age2,age3,age4,age5,age6,weit1,weit2,weit3,weit4,weit5,weit6,exhi1,exhi2,exhi3,exhi4,exhi5,exhi6,stexhi1,stexhi2,stexhi3,stexhi4,stexhi5,stexhi6,fly1,fly2,fly3,fly4,fly5,fly6,late1,late2,late3,late4,late5,late6,avgst1,avgst2,avgst3,avgst4,avgst5,avgst6,avgtm1,avgtm2,avgtm3,avgtm4,avgtm5,avgtm6</t>
    <phoneticPr fontId="7"/>
  </si>
  <si>
    <t>race.turn || '-' || race.raceno || '-' || substring(wakulevellist from 1 for 2)</t>
    <phoneticPr fontId="7"/>
  </si>
  <si>
    <t>패턴수</t>
    <phoneticPr fontId="7"/>
  </si>
  <si>
    <t>substring(wakulevellist from 1 for 2)</t>
    <phoneticPr fontId="7"/>
  </si>
  <si>
    <t>race.jyocd || '-' || race.racetype</t>
    <phoneticPr fontId="7"/>
  </si>
  <si>
    <t>substring(probability1::text from 1 for 3) || '-' || substring(( (sort_desc(probabilities1))[1] - (sort_desc(probabilities1))[2] )::text from 1 for 3)</t>
    <phoneticPr fontId="7"/>
  </si>
  <si>
    <t>pmulsum</t>
    <phoneticPr fontId="7"/>
  </si>
  <si>
    <t>substring(probability1::text from 1 for 3) || '-' || substring((probability2 * probability3)::text from 1 for 4)</t>
    <phoneticPr fontId="7"/>
  </si>
  <si>
    <t>substring(com_predict from 1 for 2) || '-' || com_confidence::text</t>
    <phoneticPr fontId="7"/>
  </si>
  <si>
    <t>substring((probability1 + probability2 + probability3)::text from 1 for 3) || '-' || substring((probability1 * probability2 * probability3)::text from 1 for 4)</t>
    <phoneticPr fontId="7"/>
  </si>
  <si>
    <t>race.turn || '-' || race.alevelcount || '-' || substring(wakulevellist from 1 for 2)</t>
    <phoneticPr fontId="7"/>
  </si>
  <si>
    <t>turn+lcnt+waku1</t>
    <phoneticPr fontId="7"/>
  </si>
  <si>
    <t>turn+race+waku1</t>
    <phoneticPr fontId="7"/>
  </si>
  <si>
    <t>wa1234</t>
    <phoneticPr fontId="7"/>
  </si>
  <si>
    <t>substring(wakulevellist from 1 for 11) wa1234</t>
    <phoneticPr fontId="7"/>
  </si>
  <si>
    <t>substring(wakulevellist from 1 for 11) wa123456</t>
    <phoneticPr fontId="7"/>
  </si>
  <si>
    <t>nw_ext_25</t>
    <phoneticPr fontId="7"/>
  </si>
  <si>
    <t>nw_ext_26</t>
    <phoneticPr fontId="7"/>
  </si>
  <si>
    <r>
      <t>mm,jyo,race,turn,raty,femcnt,alvt,fixent,</t>
    </r>
    <r>
      <rPr>
        <sz val="12"/>
        <color rgb="FFFF0000"/>
        <rFont val="맑은 고딕"/>
        <family val="2"/>
        <scheme val="minor"/>
      </rPr>
      <t>wa1234,comp123,comconf,</t>
    </r>
    <r>
      <rPr>
        <sz val="12"/>
        <color theme="1"/>
        <rFont val="맑은 고딕"/>
        <family val="2"/>
        <scheme val="minor"/>
      </rPr>
      <t>nw1,nw2,nw3,nw4,nw5,nw6,n2w1,n2w2,n2w3,n2w4,n2w5,n2w6,n3w1,n3w2,n3w3,n3w4,n3w5,n3w6,lw1,lw2,lw3,lw4,lw5,lw6,l2w1,l2w2,l2w3,l2w4,l2w5,l2w6,l3w1,l3w2,l3w3,l3w4,l3w5,l3w6,m2w1,m2w2,m2w3,m2w4,m2w5,m2w6,en1n,en2n,en3n,en4n,en5n,en6n,sex1,sex2,sex3,sex4,sex5,sex6,age1,age2,age3,age4,age5,age6,weit1,weit2,weit3,weit4,weit5,weit6,exhi1,exhi2,exhi3,exhi4,exhi5,exhi6,stexhi1,stexhi2,stexhi3,stexhi4,stexhi5,stexhi6,fly1,fly2,fly3,fly4,fly5,fly6,avgst1,avgst2,avgst3,avgst4,avgst5,avgst6,avgtm1,avgtm2,avgtm3,avgtm4,avgtm5,avgtm6</t>
    </r>
    <phoneticPr fontId="7"/>
  </si>
  <si>
    <r>
      <t># nw_ext_24</t>
    </r>
    <r>
      <rPr>
        <sz val="12"/>
        <color theme="1"/>
        <rFont val="맑은 고딕"/>
        <family val="3"/>
        <charset val="129"/>
        <scheme val="minor"/>
      </rPr>
      <t>를</t>
    </r>
    <r>
      <rPr>
        <sz val="12"/>
        <color theme="1"/>
        <rFont val="맑은 고딕"/>
        <family val="2"/>
        <scheme val="minor"/>
      </rPr>
      <t xml:space="preserve"> </t>
    </r>
    <r>
      <rPr>
        <sz val="12"/>
        <color theme="1"/>
        <rFont val="맑은 고딕"/>
        <family val="3"/>
        <charset val="129"/>
        <scheme val="minor"/>
      </rPr>
      <t>간소화</t>
    </r>
    <r>
      <rPr>
        <sz val="12"/>
        <color theme="1"/>
        <rFont val="맑은 고딕"/>
        <family val="2"/>
        <scheme val="minor"/>
      </rPr>
      <t xml:space="preserve"> (importance</t>
    </r>
    <r>
      <rPr>
        <sz val="12"/>
        <color theme="1"/>
        <rFont val="맑은 고딕"/>
        <family val="3"/>
        <charset val="129"/>
        <scheme val="minor"/>
      </rPr>
      <t>낮은</t>
    </r>
    <r>
      <rPr>
        <sz val="12"/>
        <color theme="1"/>
        <rFont val="맑은 고딕"/>
        <family val="2"/>
        <scheme val="minor"/>
      </rPr>
      <t xml:space="preserve"> </t>
    </r>
    <r>
      <rPr>
        <sz val="12"/>
        <color theme="1"/>
        <rFont val="맑은 고딕"/>
        <family val="3"/>
        <charset val="129"/>
        <scheme val="minor"/>
      </rPr>
      <t>것</t>
    </r>
    <r>
      <rPr>
        <sz val="12"/>
        <color theme="1"/>
        <rFont val="맑은 고딕"/>
        <family val="2"/>
        <scheme val="minor"/>
      </rPr>
      <t xml:space="preserve"> </t>
    </r>
    <r>
      <rPr>
        <sz val="12"/>
        <color theme="1"/>
        <rFont val="맑은 고딕"/>
        <family val="3"/>
        <charset val="129"/>
        <scheme val="minor"/>
      </rPr>
      <t>정리</t>
    </r>
    <r>
      <rPr>
        <sz val="12"/>
        <color theme="1"/>
        <rFont val="맑은 고딕"/>
        <family val="2"/>
        <scheme val="minor"/>
      </rPr>
      <t>)</t>
    </r>
    <phoneticPr fontId="7"/>
  </si>
  <si>
    <r>
      <t># nw_ext_25</t>
    </r>
    <r>
      <rPr>
        <sz val="12"/>
        <color theme="1"/>
        <rFont val="맑은 고딕"/>
        <family val="3"/>
        <charset val="129"/>
        <scheme val="minor"/>
      </rPr>
      <t>에</t>
    </r>
    <r>
      <rPr>
        <sz val="12"/>
        <color theme="1"/>
        <rFont val="맑은 고딕"/>
        <family val="2"/>
        <scheme val="minor"/>
      </rPr>
      <t xml:space="preserve"> importance</t>
    </r>
    <r>
      <rPr>
        <sz val="12"/>
        <color theme="1"/>
        <rFont val="맑은 고딕"/>
        <family val="3"/>
        <charset val="129"/>
        <scheme val="minor"/>
      </rPr>
      <t>높은</t>
    </r>
    <r>
      <rPr>
        <sz val="12"/>
        <color theme="1"/>
        <rFont val="맑은 고딕"/>
        <family val="2"/>
        <scheme val="minor"/>
      </rPr>
      <t xml:space="preserve"> category feature</t>
    </r>
    <r>
      <rPr>
        <sz val="12"/>
        <color theme="1"/>
        <rFont val="맑은 고딕"/>
        <family val="3"/>
        <charset val="129"/>
        <scheme val="minor"/>
      </rPr>
      <t>를</t>
    </r>
    <r>
      <rPr>
        <sz val="12"/>
        <color theme="1"/>
        <rFont val="맑은 고딕"/>
        <family val="2"/>
        <scheme val="minor"/>
      </rPr>
      <t xml:space="preserve"> </t>
    </r>
    <r>
      <rPr>
        <sz val="12"/>
        <color theme="1"/>
        <rFont val="맑은 고딕"/>
        <family val="3"/>
        <charset val="129"/>
        <scheme val="minor"/>
      </rPr>
      <t>추가하고</t>
    </r>
    <r>
      <rPr>
        <sz val="12"/>
        <color theme="1"/>
        <rFont val="맑은 고딕"/>
        <family val="2"/>
        <scheme val="minor"/>
      </rPr>
      <t xml:space="preserve"> lv1n…</t>
    </r>
    <r>
      <rPr>
        <sz val="12"/>
        <color theme="1"/>
        <rFont val="맑은 고딕"/>
        <family val="3"/>
        <charset val="129"/>
        <scheme val="minor"/>
      </rPr>
      <t>을</t>
    </r>
    <r>
      <rPr>
        <sz val="12"/>
        <color theme="1"/>
        <rFont val="맑은 고딕"/>
        <family val="2"/>
        <scheme val="minor"/>
      </rPr>
      <t xml:space="preserve"> </t>
    </r>
    <r>
      <rPr>
        <sz val="12"/>
        <color theme="1"/>
        <rFont val="맑은 고딕"/>
        <family val="3"/>
        <charset val="129"/>
        <scheme val="minor"/>
      </rPr>
      <t>추가</t>
    </r>
    <r>
      <rPr>
        <sz val="12"/>
        <color theme="1"/>
        <rFont val="맑은 고딕"/>
        <family val="2"/>
        <scheme val="minor"/>
      </rPr>
      <t xml:space="preserve"> </t>
    </r>
    <r>
      <rPr>
        <sz val="12"/>
        <color theme="1"/>
        <rFont val="맑은 고딕"/>
        <family val="3"/>
        <charset val="129"/>
        <scheme val="minor"/>
      </rPr>
      <t>삭제</t>
    </r>
    <phoneticPr fontId="7"/>
  </si>
  <si>
    <t>nw_ext_27</t>
    <phoneticPr fontId="7"/>
  </si>
  <si>
    <r>
      <t># nw_ext_26</t>
    </r>
    <r>
      <rPr>
        <sz val="12"/>
        <color theme="1"/>
        <rFont val="맑은 고딕"/>
        <family val="3"/>
        <charset val="129"/>
        <scheme val="minor"/>
      </rPr>
      <t>에서</t>
    </r>
    <r>
      <rPr>
        <sz val="12"/>
        <color theme="1"/>
        <rFont val="맑은 고딕"/>
        <family val="2"/>
        <scheme val="minor"/>
      </rPr>
      <t xml:space="preserve"> </t>
    </r>
    <r>
      <rPr>
        <sz val="12"/>
        <color theme="1"/>
        <rFont val="맑은 고딕"/>
        <family val="3"/>
        <charset val="129"/>
        <scheme val="minor"/>
      </rPr>
      <t>오피셜</t>
    </r>
    <r>
      <rPr>
        <sz val="12"/>
        <color theme="1"/>
        <rFont val="맑은 고딕"/>
        <family val="2"/>
        <scheme val="minor"/>
      </rPr>
      <t xml:space="preserve"> </t>
    </r>
    <r>
      <rPr>
        <sz val="12"/>
        <color theme="1"/>
        <rFont val="맑은 고딕"/>
        <family val="3"/>
        <charset val="129"/>
        <scheme val="minor"/>
      </rPr>
      <t>컴퓨터예측은</t>
    </r>
    <r>
      <rPr>
        <sz val="12"/>
        <color theme="1"/>
        <rFont val="맑은 고딕"/>
        <family val="2"/>
        <scheme val="minor"/>
      </rPr>
      <t xml:space="preserve"> </t>
    </r>
    <r>
      <rPr>
        <sz val="12"/>
        <color theme="1"/>
        <rFont val="맑은 고딕"/>
        <family val="3"/>
        <charset val="129"/>
        <scheme val="minor"/>
      </rPr>
      <t>제거</t>
    </r>
    <r>
      <rPr>
        <sz val="12"/>
        <color theme="1"/>
        <rFont val="맑은 고딕"/>
        <family val="2"/>
        <scheme val="minor"/>
      </rPr>
      <t xml:space="preserve"> </t>
    </r>
    <phoneticPr fontId="7"/>
  </si>
  <si>
    <r>
      <t>mm,jyo,race,turn,raty,femcnt,alvt,fixent,</t>
    </r>
    <r>
      <rPr>
        <sz val="12"/>
        <color rgb="FFFF0000"/>
        <rFont val="맑은 고딕"/>
        <family val="2"/>
        <scheme val="minor"/>
      </rPr>
      <t>wa1234,</t>
    </r>
    <r>
      <rPr>
        <sz val="12"/>
        <color theme="1"/>
        <rFont val="맑은 고딕"/>
        <family val="2"/>
        <scheme val="minor"/>
      </rPr>
      <t>nw1,nw2,nw3,nw4,nw5,nw6,n2w1,n2w2,n2w3,n2w4,n2w5,n2w6,n3w1,n3w2,n3w3,n3w4,n3w5,n3w6,lw1,lw2,lw3,lw4,lw5,lw6,l2w1,l2w2,l2w3,l2w4,l2w5,l2w6,l3w1,l3w2,l3w3,l3w4,l3w5,l3w6,m2w1,m2w2,m2w3,m2w4,m2w5,m2w6,en1n,en2n,en3n,en4n,en5n,en6n,sex1,sex2,sex3,sex4,sex5,sex6,age1,age2,age3,age4,age5,age6,weit1,weit2,weit3,weit4,weit5,weit6,exhi1,exhi2,exhi3,exhi4,exhi5,exhi6,stexhi1,stexhi2,stexhi3,stexhi4,stexhi5,stexhi6,fly1,fly2,fly3,fly4,fly5,fly6,avgst1,avgst2,avgst3,avgst4,avgst5,avgst6,avgtm1,avgtm2,avgtm3,avgtm4,avgtm5,avgtm6</t>
    </r>
    <phoneticPr fontId="7"/>
  </si>
  <si>
    <t>importance等調査.xlsx참고</t>
    <rPh sb="10" eb="11">
      <t>ナド</t>
    </rPh>
    <rPh sb="11" eb="13">
      <t>チョウサ</t>
    </rPh>
    <phoneticPr fontId="7"/>
  </si>
  <si>
    <r>
      <t>nw_ext</t>
    </r>
    <r>
      <rPr>
        <sz val="12"/>
        <color theme="1"/>
        <rFont val="맑은 고딕"/>
        <family val="3"/>
        <charset val="129"/>
        <scheme val="minor"/>
      </rPr>
      <t>계열이</t>
    </r>
    <r>
      <rPr>
        <sz val="12"/>
        <color theme="1"/>
        <rFont val="맑은 고딕"/>
        <family val="2"/>
        <scheme val="minor"/>
      </rPr>
      <t xml:space="preserve"> </t>
    </r>
    <r>
      <rPr>
        <sz val="12"/>
        <color theme="1"/>
        <rFont val="맑은 고딕"/>
        <family val="3"/>
        <charset val="129"/>
        <scheme val="minor"/>
      </rPr>
      <t>첫자리</t>
    </r>
    <r>
      <rPr>
        <sz val="12"/>
        <color theme="1"/>
        <rFont val="맑은 고딕"/>
        <family val="2"/>
        <scheme val="minor"/>
      </rPr>
      <t xml:space="preserve"> </t>
    </r>
    <r>
      <rPr>
        <sz val="12"/>
        <color theme="1"/>
        <rFont val="맑은 고딕"/>
        <family val="3"/>
        <charset val="129"/>
        <scheme val="minor"/>
      </rPr>
      <t>학습이</t>
    </r>
    <r>
      <rPr>
        <sz val="12"/>
        <color theme="1"/>
        <rFont val="맑은 고딕"/>
        <family val="2"/>
        <scheme val="minor"/>
      </rPr>
      <t xml:space="preserve"> f1-score, </t>
    </r>
    <r>
      <rPr>
        <sz val="12"/>
        <color theme="1"/>
        <rFont val="맑은 고딕"/>
        <family val="3"/>
        <charset val="129"/>
        <scheme val="minor"/>
      </rPr>
      <t>과학습면에서</t>
    </r>
    <r>
      <rPr>
        <sz val="12"/>
        <color theme="1"/>
        <rFont val="맑은 고딕"/>
        <family val="2"/>
        <scheme val="minor"/>
      </rPr>
      <t xml:space="preserve"> </t>
    </r>
    <r>
      <rPr>
        <sz val="12"/>
        <color theme="1"/>
        <rFont val="맑은 고딕"/>
        <family val="3"/>
        <charset val="129"/>
        <scheme val="minor"/>
      </rPr>
      <t>우수하므로</t>
    </r>
    <r>
      <rPr>
        <sz val="12"/>
        <color theme="1"/>
        <rFont val="맑은 고딕"/>
        <family val="2"/>
        <scheme val="minor"/>
      </rPr>
      <t xml:space="preserve"> </t>
    </r>
    <r>
      <rPr>
        <sz val="12"/>
        <color theme="1"/>
        <rFont val="맑은 고딕"/>
        <family val="3"/>
        <charset val="129"/>
        <scheme val="minor"/>
      </rPr>
      <t>이리로</t>
    </r>
    <r>
      <rPr>
        <sz val="12"/>
        <color theme="1"/>
        <rFont val="맑은 고딕"/>
        <family val="2"/>
        <scheme val="minor"/>
      </rPr>
      <t xml:space="preserve"> </t>
    </r>
    <r>
      <rPr>
        <sz val="12"/>
        <color theme="1"/>
        <rFont val="맑은 고딕"/>
        <family val="3"/>
        <charset val="129"/>
        <scheme val="minor"/>
      </rPr>
      <t>가자</t>
    </r>
    <r>
      <rPr>
        <sz val="12"/>
        <color theme="1"/>
        <rFont val="맑은 고딕"/>
        <family val="2"/>
        <scheme val="minor"/>
      </rPr>
      <t>.</t>
    </r>
    <phoneticPr fontId="7"/>
  </si>
  <si>
    <t>두,셋째 자리의 경우 binary학습이 과학습은 없지만 f1-score가 낮으므로 버린다.</t>
    <phoneticPr fontId="7"/>
  </si>
  <si>
    <t xml:space="preserve">두,셋째 자리의 경우 종속적인 클래스정의가 모데이터를 제외해버리는 점을 감안한다면 독립적class정의보다 특히 나은것은 없을 것으로 추정된다. </t>
    <phoneticPr fontId="7"/>
  </si>
  <si>
    <r>
      <t>독립적</t>
    </r>
    <r>
      <rPr>
        <sz val="12"/>
        <color theme="1"/>
        <rFont val="맑은 고딕"/>
        <family val="3"/>
        <charset val="129"/>
        <scheme val="minor"/>
      </rPr>
      <t xml:space="preserve"> </t>
    </r>
    <r>
      <rPr>
        <sz val="12"/>
        <color theme="1"/>
        <rFont val="맑은 고딕"/>
        <family val="3"/>
        <charset val="129"/>
        <scheme val="minor"/>
      </rPr>
      <t>클래스정의를</t>
    </r>
    <r>
      <rPr>
        <sz val="12"/>
        <color theme="1"/>
        <rFont val="맑은 고딕"/>
        <family val="3"/>
        <charset val="129"/>
        <scheme val="minor"/>
      </rPr>
      <t xml:space="preserve"> </t>
    </r>
    <r>
      <rPr>
        <sz val="12"/>
        <color theme="1"/>
        <rFont val="맑은 고딕"/>
        <family val="3"/>
        <charset val="129"/>
        <scheme val="minor"/>
      </rPr>
      <t>하고</t>
    </r>
    <r>
      <rPr>
        <sz val="12"/>
        <color theme="1"/>
        <rFont val="맑은 고딕"/>
        <family val="3"/>
        <charset val="129"/>
        <scheme val="minor"/>
      </rPr>
      <t xml:space="preserve"> </t>
    </r>
    <r>
      <rPr>
        <sz val="12"/>
        <color theme="1"/>
        <rFont val="맑은 고딕"/>
        <family val="3"/>
        <charset val="129"/>
        <scheme val="minor"/>
      </rPr>
      <t>파라미터튜닝을</t>
    </r>
    <r>
      <rPr>
        <sz val="12"/>
        <color theme="1"/>
        <rFont val="맑은 고딕"/>
        <family val="3"/>
        <charset val="129"/>
        <scheme val="minor"/>
      </rPr>
      <t xml:space="preserve"> </t>
    </r>
    <r>
      <rPr>
        <sz val="12"/>
        <color theme="1"/>
        <rFont val="맑은 고딕"/>
        <family val="3"/>
        <charset val="129"/>
        <scheme val="minor"/>
      </rPr>
      <t>통해서</t>
    </r>
    <r>
      <rPr>
        <sz val="12"/>
        <color theme="1"/>
        <rFont val="맑은 고딕"/>
        <family val="3"/>
        <charset val="129"/>
        <scheme val="minor"/>
      </rPr>
      <t xml:space="preserve"> </t>
    </r>
    <r>
      <rPr>
        <sz val="12"/>
        <color theme="1"/>
        <rFont val="맑은 고딕"/>
        <family val="3"/>
        <charset val="129"/>
        <scheme val="minor"/>
      </rPr>
      <t>향상시키는</t>
    </r>
    <r>
      <rPr>
        <sz val="12"/>
        <color theme="1"/>
        <rFont val="맑은 고딕"/>
        <family val="3"/>
        <charset val="129"/>
        <scheme val="minor"/>
      </rPr>
      <t xml:space="preserve"> </t>
    </r>
    <r>
      <rPr>
        <sz val="12"/>
        <color theme="1"/>
        <rFont val="맑은 고딕"/>
        <family val="3"/>
        <charset val="129"/>
        <scheme val="minor"/>
      </rPr>
      <t>것을</t>
    </r>
    <r>
      <rPr>
        <sz val="12"/>
        <color theme="1"/>
        <rFont val="맑은 고딕"/>
        <family val="3"/>
        <charset val="129"/>
        <scheme val="minor"/>
      </rPr>
      <t xml:space="preserve"> </t>
    </r>
    <r>
      <rPr>
        <sz val="12"/>
        <color theme="1"/>
        <rFont val="맑은 고딕"/>
        <family val="3"/>
        <charset val="129"/>
        <scheme val="minor"/>
      </rPr>
      <t>시도해보자</t>
    </r>
    <phoneticPr fontId="7"/>
  </si>
  <si>
    <t>2022/1/21</t>
    <phoneticPr fontId="7"/>
  </si>
  <si>
    <t>포메이션투표 추가</t>
    <phoneticPr fontId="7"/>
  </si>
  <si>
    <t>패턴 추가</t>
    <phoneticPr fontId="7"/>
  </si>
  <si>
    <t>nw_ext형 추가모델 nopattern 성능 비교해서 class, feature를 고정한 후 모델별 우선순위를 매기자</t>
    <phoneticPr fontId="7"/>
  </si>
  <si>
    <t>우선순위 선정한 모델에 대해 아래를 실행한다.</t>
    <phoneticPr fontId="7"/>
  </si>
  <si>
    <r>
      <t>importance</t>
    </r>
    <r>
      <rPr>
        <sz val="12"/>
        <color theme="1"/>
        <rFont val="맑은 고딕"/>
        <family val="3"/>
        <charset val="129"/>
        <scheme val="minor"/>
      </rPr>
      <t>를</t>
    </r>
    <r>
      <rPr>
        <sz val="12"/>
        <color theme="1"/>
        <rFont val="맑은 고딕"/>
        <family val="2"/>
        <scheme val="minor"/>
      </rPr>
      <t xml:space="preserve"> </t>
    </r>
    <r>
      <rPr>
        <sz val="12"/>
        <color theme="1"/>
        <rFont val="맑은 고딕"/>
        <family val="3"/>
        <charset val="129"/>
        <scheme val="minor"/>
      </rPr>
      <t>반영한</t>
    </r>
    <r>
      <rPr>
        <sz val="12"/>
        <color theme="1"/>
        <rFont val="맑은 고딕"/>
        <family val="2"/>
        <scheme val="minor"/>
      </rPr>
      <t xml:space="preserve"> </t>
    </r>
    <r>
      <rPr>
        <sz val="12"/>
        <color theme="1"/>
        <rFont val="맑은 고딕"/>
        <family val="3"/>
        <charset val="129"/>
        <scheme val="minor"/>
      </rPr>
      <t>패턴</t>
    </r>
    <r>
      <rPr>
        <sz val="12"/>
        <color theme="1"/>
        <rFont val="맑은 고딕"/>
        <family val="2"/>
        <scheme val="minor"/>
      </rPr>
      <t xml:space="preserve"> </t>
    </r>
    <r>
      <rPr>
        <sz val="12"/>
        <color theme="1"/>
        <rFont val="맑은 고딕"/>
        <family val="3"/>
        <charset val="129"/>
        <scheme val="minor"/>
      </rPr>
      <t>추가</t>
    </r>
    <phoneticPr fontId="7"/>
  </si>
  <si>
    <r>
      <t>waku</t>
    </r>
    <r>
      <rPr>
        <sz val="12"/>
        <color theme="1"/>
        <rFont val="맑은 고딕"/>
        <family val="3"/>
        <charset val="129"/>
        <scheme val="minor"/>
      </rPr>
      <t>를</t>
    </r>
    <r>
      <rPr>
        <sz val="12"/>
        <color theme="1"/>
        <rFont val="맑은 고딕"/>
        <family val="2"/>
        <scheme val="minor"/>
      </rPr>
      <t xml:space="preserve"> </t>
    </r>
    <r>
      <rPr>
        <sz val="12"/>
        <color theme="1"/>
        <rFont val="맑은 고딕"/>
        <family val="3"/>
        <charset val="129"/>
        <scheme val="minor"/>
      </rPr>
      <t>세분화할</t>
    </r>
    <r>
      <rPr>
        <sz val="12"/>
        <color theme="1"/>
        <rFont val="맑은 고딕"/>
        <family val="2"/>
        <scheme val="minor"/>
      </rPr>
      <t xml:space="preserve"> </t>
    </r>
    <r>
      <rPr>
        <sz val="12"/>
        <color theme="1"/>
        <rFont val="맑은 고딕"/>
        <family val="3"/>
        <charset val="129"/>
        <scheme val="minor"/>
      </rPr>
      <t>추가</t>
    </r>
    <r>
      <rPr>
        <sz val="12"/>
        <color theme="1"/>
        <rFont val="맑은 고딕"/>
        <family val="2"/>
        <scheme val="minor"/>
      </rPr>
      <t xml:space="preserve"> </t>
    </r>
    <r>
      <rPr>
        <sz val="12"/>
        <color theme="1"/>
        <rFont val="맑은 고딕"/>
        <family val="3"/>
        <charset val="129"/>
        <scheme val="minor"/>
      </rPr>
      <t>팩터</t>
    </r>
    <r>
      <rPr>
        <sz val="12"/>
        <color theme="1"/>
        <rFont val="맑은 고딕"/>
        <family val="2"/>
        <scheme val="minor"/>
      </rPr>
      <t xml:space="preserve"> (</t>
    </r>
    <r>
      <rPr>
        <sz val="12"/>
        <color theme="1"/>
        <rFont val="맑은 고딕"/>
        <family val="3"/>
        <charset val="129"/>
        <scheme val="minor"/>
      </rPr>
      <t>예</t>
    </r>
    <r>
      <rPr>
        <sz val="12"/>
        <color theme="1"/>
        <rFont val="맑은 고딕"/>
        <family val="2"/>
        <scheme val="minor"/>
      </rPr>
      <t>: waku1+nw1)</t>
    </r>
    <phoneticPr fontId="7"/>
  </si>
  <si>
    <t>jyo, waku, (compredict)</t>
    <phoneticPr fontId="7"/>
  </si>
  <si>
    <t>옺즈예측</t>
    <phoneticPr fontId="7"/>
  </si>
  <si>
    <r>
      <t>OPUS</t>
    </r>
    <r>
      <rPr>
        <sz val="12"/>
        <color theme="1"/>
        <rFont val="맑은 고딕"/>
        <family val="3"/>
        <charset val="129"/>
        <scheme val="minor"/>
      </rPr>
      <t>튜닝후</t>
    </r>
    <r>
      <rPr>
        <sz val="12"/>
        <color theme="1"/>
        <rFont val="맑은 고딕"/>
        <family val="2"/>
        <scheme val="minor"/>
      </rPr>
      <t xml:space="preserve"> </t>
    </r>
    <r>
      <rPr>
        <sz val="12"/>
        <color theme="1"/>
        <rFont val="맑은 고딕"/>
        <family val="3"/>
        <charset val="129"/>
        <scheme val="minor"/>
      </rPr>
      <t>추가모델</t>
    </r>
    <r>
      <rPr>
        <sz val="12"/>
        <color theme="1"/>
        <rFont val="맑은 고딕"/>
        <family val="2"/>
        <scheme val="minor"/>
      </rPr>
      <t xml:space="preserve"> </t>
    </r>
    <r>
      <rPr>
        <sz val="12"/>
        <color theme="1"/>
        <rFont val="맑은 고딕"/>
        <family val="3"/>
        <charset val="129"/>
        <scheme val="minor"/>
      </rPr>
      <t>생성작업</t>
    </r>
    <r>
      <rPr>
        <sz val="12"/>
        <color theme="1"/>
        <rFont val="맑은 고딕"/>
        <family val="2"/>
        <scheme val="minor"/>
      </rPr>
      <t xml:space="preserve"> </t>
    </r>
    <r>
      <rPr>
        <sz val="12"/>
        <color theme="1"/>
        <rFont val="맑은 고딕"/>
        <family val="3"/>
        <charset val="129"/>
        <scheme val="minor"/>
      </rPr>
      <t>걸어놓을</t>
    </r>
    <r>
      <rPr>
        <sz val="12"/>
        <color theme="1"/>
        <rFont val="맑은 고딕"/>
        <family val="2"/>
        <scheme val="minor"/>
      </rPr>
      <t xml:space="preserve"> </t>
    </r>
    <r>
      <rPr>
        <sz val="12"/>
        <color theme="1"/>
        <rFont val="맑은 고딕"/>
        <family val="3"/>
        <charset val="129"/>
        <scheme val="minor"/>
      </rPr>
      <t>것</t>
    </r>
    <phoneticPr fontId="7"/>
  </si>
  <si>
    <t>리그레션 향상</t>
    <phoneticPr fontId="7"/>
  </si>
  <si>
    <r>
      <t xml:space="preserve">1N, 2N </t>
    </r>
    <r>
      <rPr>
        <sz val="12"/>
        <color theme="1"/>
        <rFont val="맑은 고딕"/>
        <family val="3"/>
        <charset val="129"/>
        <scheme val="minor"/>
      </rPr>
      <t>베팅타입을</t>
    </r>
    <r>
      <rPr>
        <sz val="12"/>
        <color theme="1"/>
        <rFont val="맑은 고딕"/>
        <family val="2"/>
        <scheme val="minor"/>
      </rPr>
      <t xml:space="preserve"> </t>
    </r>
    <r>
      <rPr>
        <sz val="12"/>
        <color theme="1"/>
        <rFont val="맑은 고딕"/>
        <family val="3"/>
        <charset val="129"/>
        <scheme val="minor"/>
      </rPr>
      <t>추가</t>
    </r>
    <phoneticPr fontId="7"/>
  </si>
  <si>
    <t>prob12+waku12</t>
    <phoneticPr fontId="7"/>
  </si>
  <si>
    <t>prob1+waku1</t>
    <phoneticPr fontId="7"/>
  </si>
  <si>
    <t>resultodds</t>
    <phoneticPr fontId="7"/>
  </si>
  <si>
    <t>odds.odds::int</t>
    <phoneticPr fontId="7"/>
  </si>
  <si>
    <t>swa1</t>
    <phoneticPr fontId="7"/>
  </si>
  <si>
    <t>swa12</t>
    <phoneticPr fontId="7"/>
  </si>
  <si>
    <t>swa1+waku2</t>
    <phoneticPr fontId="7"/>
  </si>
  <si>
    <r>
      <t>comp123,wa1234</t>
    </r>
    <r>
      <rPr>
        <sz val="12"/>
        <color theme="1"/>
        <rFont val="맑은 고딕"/>
        <family val="3"/>
        <charset val="129"/>
        <scheme val="minor"/>
      </rPr>
      <t>가</t>
    </r>
    <r>
      <rPr>
        <sz val="12"/>
        <color theme="1"/>
        <rFont val="맑은 고딕"/>
        <family val="2"/>
        <scheme val="minor"/>
      </rPr>
      <t xml:space="preserve"> </t>
    </r>
    <r>
      <rPr>
        <sz val="12"/>
        <color theme="1"/>
        <rFont val="맑은 고딕"/>
        <family val="3"/>
        <charset val="129"/>
        <scheme val="minor"/>
      </rPr>
      <t>과학습에</t>
    </r>
    <r>
      <rPr>
        <sz val="12"/>
        <color theme="1"/>
        <rFont val="맑은 고딕"/>
        <family val="2"/>
        <scheme val="minor"/>
      </rPr>
      <t xml:space="preserve"> </t>
    </r>
    <r>
      <rPr>
        <sz val="12"/>
        <color theme="1"/>
        <rFont val="맑은 고딕"/>
        <family val="3"/>
        <charset val="129"/>
        <scheme val="minor"/>
      </rPr>
      <t>역향을</t>
    </r>
    <r>
      <rPr>
        <sz val="12"/>
        <color theme="1"/>
        <rFont val="맑은 고딕"/>
        <family val="2"/>
        <scheme val="minor"/>
      </rPr>
      <t xml:space="preserve"> </t>
    </r>
    <r>
      <rPr>
        <sz val="12"/>
        <color theme="1"/>
        <rFont val="맑은 고딕"/>
        <family val="3"/>
        <charset val="129"/>
        <scheme val="minor"/>
      </rPr>
      <t>주므로</t>
    </r>
    <r>
      <rPr>
        <sz val="12"/>
        <color theme="1"/>
        <rFont val="맑은 고딕"/>
        <family val="2"/>
        <scheme val="minor"/>
      </rPr>
      <t xml:space="preserve"> </t>
    </r>
    <r>
      <rPr>
        <b/>
        <sz val="12"/>
        <color theme="1"/>
        <rFont val="맑은 고딕"/>
        <family val="2"/>
        <scheme val="minor"/>
      </rPr>
      <t>nw_ext_25</t>
    </r>
    <r>
      <rPr>
        <sz val="12"/>
        <color theme="1"/>
        <rFont val="맑은 고딕"/>
        <family val="2"/>
        <scheme val="minor"/>
      </rPr>
      <t>, nw_ext_27, nw_ext_26</t>
    </r>
    <r>
      <rPr>
        <sz val="12"/>
        <color theme="1"/>
        <rFont val="맑은 고딕"/>
        <family val="3"/>
        <charset val="129"/>
        <scheme val="minor"/>
      </rPr>
      <t>의</t>
    </r>
    <r>
      <rPr>
        <sz val="12"/>
        <color theme="1"/>
        <rFont val="맑은 고딕"/>
        <family val="2"/>
        <scheme val="minor"/>
      </rPr>
      <t xml:space="preserve"> </t>
    </r>
    <r>
      <rPr>
        <sz val="12"/>
        <color theme="1"/>
        <rFont val="맑은 고딕"/>
        <family val="3"/>
        <charset val="129"/>
        <scheme val="minor"/>
      </rPr>
      <t>순으로</t>
    </r>
    <r>
      <rPr>
        <sz val="12"/>
        <color theme="1"/>
        <rFont val="맑은 고딕"/>
        <family val="2"/>
        <scheme val="minor"/>
      </rPr>
      <t xml:space="preserve"> </t>
    </r>
    <r>
      <rPr>
        <sz val="12"/>
        <color theme="1"/>
        <rFont val="맑은 고딕"/>
        <family val="3"/>
        <charset val="129"/>
        <scheme val="minor"/>
      </rPr>
      <t>성능이</t>
    </r>
    <r>
      <rPr>
        <sz val="12"/>
        <color theme="1"/>
        <rFont val="맑은 고딕"/>
        <family val="2"/>
        <scheme val="minor"/>
      </rPr>
      <t xml:space="preserve"> </t>
    </r>
    <r>
      <rPr>
        <sz val="12"/>
        <color theme="1"/>
        <rFont val="맑은 고딕"/>
        <family val="3"/>
        <charset val="129"/>
        <scheme val="minor"/>
      </rPr>
      <t>좋다</t>
    </r>
    <phoneticPr fontId="7"/>
  </si>
  <si>
    <t>jyocd+race</t>
    <phoneticPr fontId="7"/>
  </si>
  <si>
    <t>substring( (probability1 * probability2 * probability3 * odds.odds)::text from 1 for 3)</t>
    <phoneticPr fontId="7"/>
  </si>
  <si>
    <t>substring( (probability1 * probability2 * odds.odds)::text from 1 for 3)</t>
    <phoneticPr fontId="7"/>
  </si>
  <si>
    <t>substring( (probability1 * odds.odds)::text from 1 for 3)</t>
    <phoneticPr fontId="7"/>
  </si>
  <si>
    <t>exptrate_mul123</t>
    <phoneticPr fontId="7"/>
  </si>
  <si>
    <t>exptrate_mul12</t>
    <phoneticPr fontId="7"/>
  </si>
  <si>
    <t>exptrate1</t>
    <phoneticPr fontId="7"/>
  </si>
  <si>
    <t>exptrate_sum123</t>
    <phoneticPr fontId="7"/>
  </si>
  <si>
    <t>exptrate_sum12</t>
    <phoneticPr fontId="7"/>
  </si>
  <si>
    <t>substring( ((probability1 + probability2 + probability3) * odds.odds)::text from 1 for 3)</t>
    <phoneticPr fontId="7"/>
  </si>
  <si>
    <t>substring( ((probability1 + probability2) * odds.odds)::text from 1 for 3)</t>
    <phoneticPr fontId="7"/>
  </si>
  <si>
    <t>en_nw_ext_25</t>
    <phoneticPr fontId="7"/>
  </si>
  <si>
    <r>
      <t># nw_ext_27</t>
    </r>
    <r>
      <rPr>
        <sz val="12"/>
        <color theme="1"/>
        <rFont val="맑은 고딕"/>
        <family val="3"/>
        <charset val="129"/>
        <scheme val="minor"/>
      </rPr>
      <t>을</t>
    </r>
    <r>
      <rPr>
        <sz val="12"/>
        <color theme="1"/>
        <rFont val="맑은 고딕"/>
        <family val="2"/>
        <scheme val="minor"/>
      </rPr>
      <t xml:space="preserve"> en</t>
    </r>
    <r>
      <rPr>
        <sz val="12"/>
        <color theme="1"/>
        <rFont val="맑은 고딕"/>
        <family val="3"/>
        <charset val="129"/>
        <scheme val="minor"/>
      </rPr>
      <t>화</t>
    </r>
    <phoneticPr fontId="7"/>
  </si>
  <si>
    <t>en_ext_27</t>
    <phoneticPr fontId="7"/>
  </si>
  <si>
    <r>
      <t>mm,jyo,race,turn,raty,femcnt,alvt,fixent,</t>
    </r>
    <r>
      <rPr>
        <sz val="12"/>
        <color rgb="FFFF0000"/>
        <rFont val="맑은 고딕"/>
        <family val="2"/>
        <scheme val="minor"/>
      </rPr>
      <t>wa123</t>
    </r>
    <r>
      <rPr>
        <sz val="12"/>
        <rFont val="맑은 고딕"/>
        <family val="2"/>
        <scheme val="minor"/>
      </rPr>
      <t>,en1,en2,en3,en4,en5,en6</t>
    </r>
    <phoneticPr fontId="7"/>
  </si>
  <si>
    <t>mm,jyo,race,turn,raty,femcnt,alvt,fixent,nw1,nw2,nw3,nw4,nw5,nw6,n2w1,n2w2,n2w3,n2w4,n2w5,n2w6,n3w1,n3w2,n3w3,n3w4,n3w5,n3w6,lw1,lw2,lw3,lw4,lw5,lw6,l2w1,l2w2,l2w3,l2w4,l2w5,l2w6,l3w1,l3w2,l3w3,l3w4,l3w5,l3w6,m2w1,m2w2,m2w3,m2w4,m2w5,m2w6,en1n,en2n,en3n,en4n,en5n,en6n,sex1,sex2,sex3,sex4,sex5,sex6,lv1n,lv2n,lv3n,lv4n,lv5n,lv6n,age1,age2,age3,age4,age5,age6,weit1,weit2,weit3,weit4,weit5,weit6,exhi1,exhi2,exhi3,exhi4,exhi5,exhi6,stexhi1,stexhi2,stexhi3,stexhi4,stexhi5,stexhi6,fly1,fly2,fly3,fly4,fly5,fly6,avgst1,avgst2,avgst3,avgst4,avgst5,avgst6,avgtm1,avgtm2,avgtm3,avgtm4,avgtm5,avgtm6</t>
    <phoneticPr fontId="7"/>
  </si>
  <si>
    <t>(case when level[4]='A1' then 4 when level[4]='A2' then 3 when level[4]='B1' then 2 when level[4]='B2' then 1 end)::text lvl4</t>
    <phoneticPr fontId="7"/>
  </si>
  <si>
    <t>weka.classifiers.meta.FilteredClassifier -F "weka.filters.supervised.instance.ClassBalancer -num-intervals 10" -S 1 -W weka.classifiers.bayes.BayesNet -- -D -Q weka.classifiers.bayes.net.search.local.K2 -- -P 1 -S BAYES -E weka.classifiers.bayes.net.estimate.SimpleEstimator -- -A 0.5</t>
  </si>
  <si>
    <t>weka.classifiers.trees.RandomForest -P 100 -I 100 -num-slots 1 -K 0 -M 1.0 -V 0.001 -S 1</t>
    <phoneticPr fontId="7"/>
  </si>
  <si>
    <t>java -cp {classpath} weka.classifiers.trees.RandomForest -t "{arff_filepath}" -d "{model_filepath}" -no-cv -split-percentage 66 -P 100 -I 100 -num-slots 1 -K 0 -M 1.0 -V 0.001 -S 1</t>
  </si>
  <si>
    <t>cf_randomforest_wk</t>
    <phoneticPr fontId="7"/>
  </si>
  <si>
    <t>cf_j48_wk</t>
    <phoneticPr fontId="7"/>
  </si>
  <si>
    <t>weka.classifiers.trees.J48 -C 0.25 -M 2</t>
    <phoneticPr fontId="7"/>
  </si>
  <si>
    <t>java -cp {classpath} weka.classifiers.trees.J48 -t "{arff_filepath}" -d "{model_filepath}" -no-cv -split-percentage 66 -C 0.25 -M 2</t>
    <phoneticPr fontId="7"/>
  </si>
  <si>
    <t>cf_logistic_wk</t>
    <phoneticPr fontId="7"/>
  </si>
  <si>
    <t>weka.classifiers.functions.Logistic -R 1.0E-8 -M -1 -num-decimal-places 4</t>
    <phoneticPr fontId="7"/>
  </si>
  <si>
    <t>java -cp {classpath} weka.classifiers.functions.Logistic -t "{arff_filepath}" -d "{model_filepath}" -no-cv -split-percentage 66 -R 1.0E-8 -M -1 -num-decimal-places 4</t>
    <phoneticPr fontId="7"/>
  </si>
  <si>
    <t>prediction1 || prediction2  || prediction3 || '-' || substring(wakulevellist from 1 for 2)</t>
    <phoneticPr fontId="7"/>
  </si>
  <si>
    <t>20210731</t>
  </si>
  <si>
    <t>20210614</t>
  </si>
  <si>
    <t>r1-123456</t>
  </si>
  <si>
    <t>r2-1-23456</t>
  </si>
  <si>
    <t>r3-12-3456</t>
  </si>
  <si>
    <t>ip', 'G1', 'G2', 'G3', 'SG'</t>
  </si>
  <si>
    <t>20160101</t>
  </si>
  <si>
    <t>20210831</t>
  </si>
  <si>
    <t>30</t>
  </si>
  <si>
    <t>r2-123456</t>
  </si>
  <si>
    <t>r3-123456</t>
  </si>
  <si>
    <t>jyo,turn,race,raty,alvt,wa12,time,nw1,nw2,nw3,nw4,nw5,nw6,lw1,lw2,lw3,lw4,lw5,lw6</t>
  </si>
  <si>
    <t>xxx</t>
  </si>
  <si>
    <t>nw1,nw2,nw3,nw4,nw5,nw6,lw1,lw2,lw3,lw4,lw5,lw6</t>
  </si>
  <si>
    <t>jyo,turn,race,raty,alvt,wa12,time,en1,en2,en3,en4,en5,en6</t>
  </si>
  <si>
    <t>1=(r1-123456)</t>
  </si>
  <si>
    <t>12x</t>
  </si>
  <si>
    <t>2=(r1-123456)</t>
  </si>
  <si>
    <t>3=(r1-123456)</t>
  </si>
  <si>
    <t>4=(r1-123456)</t>
  </si>
  <si>
    <t>5=(r1-123456)</t>
  </si>
  <si>
    <t>6=(r1-123456)</t>
  </si>
  <si>
    <t>7=(r1-123456)</t>
  </si>
  <si>
    <t>8=(r1-123456)</t>
  </si>
  <si>
    <t>9=(r1-123456)</t>
  </si>
  <si>
    <t>10=(r1-123456)</t>
  </si>
  <si>
    <t>selected
123</t>
  </si>
  <si>
    <t>selected
1</t>
  </si>
  <si>
    <r>
      <t># old_expr10</t>
    </r>
    <r>
      <rPr>
        <sz val="12"/>
        <color theme="1"/>
        <rFont val="맑은 고딕"/>
        <family val="3"/>
        <charset val="129"/>
        <scheme val="minor"/>
      </rPr>
      <t>의</t>
    </r>
    <r>
      <rPr>
        <sz val="12"/>
        <color theme="1"/>
        <rFont val="맑은 고딕"/>
        <family val="2"/>
        <scheme val="minor"/>
      </rPr>
      <t xml:space="preserve"> selected result</t>
    </r>
    <r>
      <rPr>
        <sz val="12"/>
        <color theme="1"/>
        <rFont val="맑은 고딕"/>
        <family val="3"/>
        <charset val="129"/>
        <scheme val="minor"/>
      </rPr>
      <t>를</t>
    </r>
    <r>
      <rPr>
        <sz val="12"/>
        <color theme="1"/>
        <rFont val="맑은 고딕"/>
        <family val="2"/>
        <scheme val="minor"/>
      </rPr>
      <t xml:space="preserve"> </t>
    </r>
    <r>
      <rPr>
        <sz val="12"/>
        <color theme="1"/>
        <rFont val="맑은 고딕"/>
        <family val="3"/>
        <charset val="129"/>
        <scheme val="minor"/>
      </rPr>
      <t>근거로</t>
    </r>
    <r>
      <rPr>
        <sz val="12"/>
        <color theme="1"/>
        <rFont val="맑은 고딕"/>
        <family val="2"/>
        <scheme val="minor"/>
      </rPr>
      <t xml:space="preserve"> </t>
    </r>
    <r>
      <rPr>
        <sz val="12"/>
        <color theme="1"/>
        <rFont val="맑은 고딕"/>
        <family val="3"/>
        <charset val="129"/>
        <scheme val="minor"/>
      </rPr>
      <t>최소화한</t>
    </r>
    <r>
      <rPr>
        <sz val="12"/>
        <color theme="1"/>
        <rFont val="맑은 고딕"/>
        <family val="2"/>
        <scheme val="minor"/>
      </rPr>
      <t xml:space="preserve"> featureset</t>
    </r>
    <r>
      <rPr>
        <sz val="12"/>
        <color theme="1"/>
        <rFont val="맑은 고딕"/>
        <family val="3"/>
        <charset val="129"/>
        <scheme val="minor"/>
      </rPr>
      <t>을</t>
    </r>
    <r>
      <rPr>
        <sz val="12"/>
        <color theme="1"/>
        <rFont val="맑은 고딕"/>
        <family val="2"/>
        <scheme val="minor"/>
      </rPr>
      <t xml:space="preserve"> </t>
    </r>
    <r>
      <rPr>
        <sz val="12"/>
        <color theme="1"/>
        <rFont val="맑은 고딕"/>
        <family val="3"/>
        <charset val="129"/>
        <scheme val="minor"/>
      </rPr>
      <t>정의하고</t>
    </r>
    <r>
      <rPr>
        <sz val="12"/>
        <color theme="1"/>
        <rFont val="맑은 고딕"/>
        <family val="2"/>
        <scheme val="minor"/>
      </rPr>
      <t xml:space="preserve"> weka</t>
    </r>
    <r>
      <rPr>
        <sz val="12"/>
        <color theme="1"/>
        <rFont val="맑은 고딕"/>
        <family val="3"/>
        <charset val="129"/>
        <scheme val="minor"/>
      </rPr>
      <t>와</t>
    </r>
    <r>
      <rPr>
        <sz val="12"/>
        <color theme="1"/>
        <rFont val="맑은 고딕"/>
        <family val="2"/>
        <scheme val="minor"/>
      </rPr>
      <t xml:space="preserve"> lgbm</t>
    </r>
    <r>
      <rPr>
        <sz val="12"/>
        <color theme="1"/>
        <rFont val="맑은 고딕"/>
        <family val="3"/>
        <charset val="129"/>
        <scheme val="minor"/>
      </rPr>
      <t>모델을</t>
    </r>
    <r>
      <rPr>
        <sz val="12"/>
        <color theme="1"/>
        <rFont val="맑은 고딕"/>
        <family val="2"/>
        <scheme val="minor"/>
      </rPr>
      <t xml:space="preserve"> </t>
    </r>
    <r>
      <rPr>
        <sz val="12"/>
        <color theme="1"/>
        <rFont val="맑은 고딕"/>
        <family val="3"/>
        <charset val="129"/>
        <scheme val="minor"/>
      </rPr>
      <t>생성하자</t>
    </r>
    <phoneticPr fontId="7"/>
  </si>
  <si>
    <r>
      <t>## en, nw, en_nw</t>
    </r>
    <r>
      <rPr>
        <sz val="12"/>
        <color theme="1"/>
        <rFont val="맑은 고딕"/>
        <family val="3"/>
        <charset val="129"/>
        <scheme val="minor"/>
      </rPr>
      <t>는</t>
    </r>
    <r>
      <rPr>
        <sz val="12"/>
        <color theme="1"/>
        <rFont val="맑은 고딕"/>
        <family val="2"/>
        <scheme val="minor"/>
      </rPr>
      <t xml:space="preserve"> </t>
    </r>
    <r>
      <rPr>
        <sz val="12"/>
        <color theme="1"/>
        <rFont val="맑은 고딕"/>
        <family val="3"/>
        <charset val="129"/>
        <scheme val="minor"/>
      </rPr>
      <t>예전것을</t>
    </r>
    <r>
      <rPr>
        <sz val="12"/>
        <color theme="1"/>
        <rFont val="맑은 고딕"/>
        <family val="2"/>
        <scheme val="minor"/>
      </rPr>
      <t xml:space="preserve"> </t>
    </r>
    <r>
      <rPr>
        <sz val="12"/>
        <color theme="1"/>
        <rFont val="맑은 고딕"/>
        <family val="3"/>
        <charset val="129"/>
        <scheme val="minor"/>
      </rPr>
      <t>그대로</t>
    </r>
    <r>
      <rPr>
        <sz val="12"/>
        <color theme="1"/>
        <rFont val="맑은 고딕"/>
        <family val="2"/>
        <scheme val="minor"/>
      </rPr>
      <t xml:space="preserve"> </t>
    </r>
    <r>
      <rPr>
        <sz val="12"/>
        <color theme="1"/>
        <rFont val="맑은 고딕"/>
        <family val="3"/>
        <charset val="129"/>
        <scheme val="minor"/>
      </rPr>
      <t>사용</t>
    </r>
    <phoneticPr fontId="7"/>
  </si>
  <si>
    <t>jyo,race,turn,raty,alvt,time,fixent,en1,en2,en3,en4,en5,en6</t>
    <phoneticPr fontId="7"/>
  </si>
  <si>
    <t>jyo,race,turn,raty,alvt,time,fixent,nw1,nw2,nw3,nw4,nw5,nw6</t>
    <phoneticPr fontId="7"/>
  </si>
  <si>
    <t>en_30</t>
    <phoneticPr fontId="7"/>
  </si>
  <si>
    <t>nw_30</t>
    <phoneticPr fontId="7"/>
  </si>
  <si>
    <t>en_nw_30</t>
    <phoneticPr fontId="7"/>
  </si>
  <si>
    <t>jyo,race,turn,raty,alvt,time,fixent,en1,en2,en3,en4,en5,en6,nw1,nw2,nw3,nw4,nw5,nw6</t>
    <phoneticPr fontId="7"/>
  </si>
  <si>
    <t>pd12+wk1</t>
    <phoneticPr fontId="7"/>
  </si>
  <si>
    <t>pd123+wk1</t>
    <phoneticPr fontId="7"/>
  </si>
  <si>
    <t>pd12+jyocd</t>
    <phoneticPr fontId="7"/>
  </si>
  <si>
    <t>pd12+raceno</t>
    <phoneticPr fontId="7"/>
  </si>
  <si>
    <t>race.turn</t>
    <phoneticPr fontId="7"/>
  </si>
  <si>
    <t>pd12+wk12</t>
    <phoneticPr fontId="7"/>
  </si>
  <si>
    <t>pd12+wk123</t>
    <phoneticPr fontId="7"/>
  </si>
  <si>
    <t>pd12+turn+raceno</t>
    <phoneticPr fontId="7"/>
  </si>
  <si>
    <t>prediction1 || prediction2  || '-' || race.turn || '-' || race.raceno::text</t>
    <phoneticPr fontId="7"/>
  </si>
  <si>
    <t>prediction1 || prediction2  || prediction3 || '-' || race.jyocd</t>
    <phoneticPr fontId="7"/>
  </si>
  <si>
    <t>pd123+wk12</t>
    <phoneticPr fontId="7"/>
  </si>
  <si>
    <t>prediction1 || prediction2  || prediction3 || '-' || substring(wakulevellist from 1 for 5)</t>
    <phoneticPr fontId="7"/>
  </si>
  <si>
    <t>pd12+turn+level1</t>
    <phoneticPr fontId="7"/>
  </si>
  <si>
    <t>prediction1 || prediction2  || '-' || race.turn || '-' || substring(wakulevellist from 1 for 2)</t>
    <phoneticPr fontId="7"/>
  </si>
  <si>
    <t>pd12+turn+prob1</t>
    <phoneticPr fontId="7"/>
  </si>
  <si>
    <t>prediction1 || prediction2  || '-' || race.turn || '-' || substring(probability1::text from 1 for 3)</t>
    <phoneticPr fontId="7"/>
  </si>
  <si>
    <t>pd12+turn+acnt</t>
    <phoneticPr fontId="7"/>
  </si>
  <si>
    <t>prediction1 || prediction2  || '-' || race.turn || '-' || race.alevelcount::text</t>
    <phoneticPr fontId="7"/>
  </si>
  <si>
    <t>2022/1/30</t>
    <phoneticPr fontId="7"/>
  </si>
  <si>
    <t>evaluation기반 온라인 투표 개발</t>
    <phoneticPr fontId="7"/>
  </si>
  <si>
    <r>
      <t>evaluation</t>
    </r>
    <r>
      <rPr>
        <sz val="12"/>
        <color theme="1"/>
        <rFont val="맑은 고딕"/>
        <family val="3"/>
        <charset val="129"/>
        <scheme val="minor"/>
      </rPr>
      <t>기반</t>
    </r>
    <r>
      <rPr>
        <sz val="12"/>
        <color theme="1"/>
        <rFont val="맑은 고딕"/>
        <family val="3"/>
        <charset val="129"/>
        <scheme val="minor"/>
      </rPr>
      <t xml:space="preserve"> </t>
    </r>
    <r>
      <rPr>
        <sz val="12"/>
        <color theme="1"/>
        <rFont val="맑은 고딕"/>
        <family val="3"/>
        <charset val="129"/>
        <scheme val="minor"/>
      </rPr>
      <t>시뮬레이터</t>
    </r>
    <r>
      <rPr>
        <sz val="12"/>
        <color theme="1"/>
        <rFont val="맑은 고딕"/>
        <family val="3"/>
        <charset val="129"/>
        <scheme val="minor"/>
      </rPr>
      <t xml:space="preserve"> </t>
    </r>
    <r>
      <rPr>
        <sz val="12"/>
        <color theme="1"/>
        <rFont val="맑은 고딕"/>
        <family val="3"/>
        <charset val="129"/>
        <scheme val="minor"/>
      </rPr>
      <t>개발</t>
    </r>
    <phoneticPr fontId="7"/>
  </si>
  <si>
    <t>그래프 빨리보기 툴 개발</t>
    <phoneticPr fontId="7"/>
  </si>
  <si>
    <t>create table ml_evaluation (</t>
  </si>
  <si>
    <t>resultno varchar(5),</t>
  </si>
  <si>
    <t>modelno varchar(5),</t>
  </si>
  <si>
    <t>patternid varchar(20),</t>
  </si>
  <si>
    <t>bettype varchar(30),</t>
  </si>
  <si>
    <t>kumiban varchar(30),</t>
  </si>
  <si>
    <t>betcnt int,</t>
  </si>
  <si>
    <t>hitcnt int,</t>
  </si>
  <si>
    <t>betrate double precision,</t>
  </si>
  <si>
    <t>hitrate double precision,</t>
  </si>
  <si>
    <t>incomerate double precision,</t>
  </si>
  <si>
    <t>balance int[],                  -- 区間毎の残高評価</t>
  </si>
  <si>
    <t>bal_slope double precision[],</t>
  </si>
  <si>
    <t>pt_precision double precision,     -- MLの評価 pattern (BetType+Pattern毎）</t>
  </si>
  <si>
    <t>pt_recall double precision,</t>
  </si>
  <si>
    <t>pt_fmeasure double precision,</t>
  </si>
  <si>
    <t>bt_precision double precision,     -- MLの評価 bettype (BetType毎）</t>
  </si>
  <si>
    <t>bt_recall double precision,</t>
  </si>
  <si>
    <t>bt_fmeasure double precision,</t>
  </si>
  <si>
    <t>ov_precision double precision,     -- MLの評価 overall (トータル）</t>
  </si>
  <si>
    <t>ov_recall double precision,</t>
  </si>
  <si>
    <t>ov_fmeasure double precision,</t>
  </si>
  <si>
    <t>inc_min double precision,       -- 払戻金の記述統計量（安定性評価）</t>
  </si>
  <si>
    <t>inc_max double precision,</t>
  </si>
  <si>
    <t>inc_mean double precision,</t>
  </si>
  <si>
    <t>inc_stddev double precision,</t>
  </si>
  <si>
    <t>inc_skewness double precision,</t>
  </si>
  <si>
    <t>inc_kurtosis double precision,</t>
  </si>
  <si>
    <t>hitodds_min double precision,   -- 的中オッズの記述統計量</t>
  </si>
  <si>
    <t>hitodds_max double precision,</t>
  </si>
  <si>
    <t>hitodds_mean double precision,</t>
  </si>
  <si>
    <t>hitodds_stddev double precision,</t>
  </si>
  <si>
    <t>hitodds_skewness double precision,</t>
  </si>
  <si>
    <t>hitodds_kurtosis double precision,</t>
  </si>
  <si>
    <t>odds_min double precision,      -- 確定オッズの記述統計量</t>
  </si>
  <si>
    <t>odds_max double precision,</t>
  </si>
  <si>
    <t>odds_mean double precision,</t>
  </si>
  <si>
    <t>odds_stddev double precision,</t>
  </si>
  <si>
    <t>odds_skewness double precision,</t>
  </si>
  <si>
    <t>odds_kurtosis double precision,</t>
  </si>
  <si>
    <t>betr_slope double precision,    -- 投票率変化推移</t>
  </si>
  <si>
    <t>hitr_slope double precision,    -- 的中率変化推移</t>
  </si>
  <si>
    <t>incr_slope double precision     -- 収益率変化推移</t>
  </si>
  <si>
    <t>-- bal_inter double precision[],</t>
  </si>
  <si>
    <t>-- betr_inter double precision,</t>
  </si>
  <si>
    <t>-- hitr_inter double precision,</t>
  </si>
  <si>
    <t>-- incr_inter double precision</t>
    <phoneticPr fontId="7"/>
  </si>
  <si>
    <t>substring((probability1 + probability2 + probability3)::text from 1 for 3)</t>
    <phoneticPr fontId="7"/>
  </si>
  <si>
    <r>
      <t># 1,2,3</t>
    </r>
    <r>
      <rPr>
        <sz val="12"/>
        <color theme="1"/>
        <rFont val="맑은 고딕"/>
        <family val="3"/>
        <charset val="129"/>
        <scheme val="minor"/>
      </rPr>
      <t>착예측과</t>
    </r>
    <r>
      <rPr>
        <sz val="12"/>
        <color theme="1"/>
        <rFont val="맑은 고딕"/>
        <family val="2"/>
        <scheme val="minor"/>
      </rPr>
      <t xml:space="preserve"> </t>
    </r>
    <r>
      <rPr>
        <sz val="12"/>
        <color theme="1"/>
        <rFont val="맑은 고딕"/>
        <family val="3"/>
        <charset val="129"/>
        <scheme val="minor"/>
      </rPr>
      <t>레이스정보조합</t>
    </r>
    <phoneticPr fontId="7"/>
  </si>
  <si>
    <r>
      <t xml:space="preserve"># </t>
    </r>
    <r>
      <rPr>
        <sz val="12"/>
        <color theme="1"/>
        <rFont val="맑은 고딕"/>
        <family val="3"/>
        <charset val="129"/>
        <scheme val="minor"/>
      </rPr>
      <t>옺즈</t>
    </r>
    <r>
      <rPr>
        <sz val="12"/>
        <color theme="1"/>
        <rFont val="맑은 고딕"/>
        <family val="2"/>
        <scheme val="minor"/>
      </rPr>
      <t xml:space="preserve"> </t>
    </r>
    <r>
      <rPr>
        <sz val="12"/>
        <color theme="1"/>
        <rFont val="맑은 고딕"/>
        <family val="3"/>
        <charset val="129"/>
        <scheme val="minor"/>
      </rPr>
      <t>중심</t>
    </r>
    <phoneticPr fontId="7"/>
  </si>
  <si>
    <r>
      <t xml:space="preserve"># </t>
    </r>
    <r>
      <rPr>
        <sz val="12"/>
        <color theme="1"/>
        <rFont val="맑은 고딕"/>
        <family val="3"/>
        <charset val="129"/>
        <scheme val="minor"/>
      </rPr>
      <t>컴예측</t>
    </r>
    <r>
      <rPr>
        <sz val="12"/>
        <color theme="1"/>
        <rFont val="맑은 고딕"/>
        <family val="2"/>
        <scheme val="minor"/>
      </rPr>
      <t xml:space="preserve"> </t>
    </r>
    <r>
      <rPr>
        <sz val="12"/>
        <color theme="1"/>
        <rFont val="맑은 고딕"/>
        <family val="3"/>
        <charset val="129"/>
        <scheme val="minor"/>
      </rPr>
      <t>중심</t>
    </r>
    <phoneticPr fontId="7"/>
  </si>
  <si>
    <t>turn</t>
    <phoneticPr fontId="28"/>
  </si>
  <si>
    <t>race</t>
    <phoneticPr fontId="28"/>
  </si>
  <si>
    <t>raceno</t>
    <phoneticPr fontId="28"/>
  </si>
  <si>
    <t>grade</t>
    <phoneticPr fontId="28"/>
  </si>
  <si>
    <t>racetype</t>
    <phoneticPr fontId="28"/>
  </si>
  <si>
    <t>alevelcount</t>
    <phoneticPr fontId="28"/>
  </si>
  <si>
    <t>wakulevellist</t>
    <phoneticPr fontId="28"/>
  </si>
  <si>
    <t>jyocd</t>
    <phoneticPr fontId="28"/>
  </si>
  <si>
    <t>classification</t>
    <phoneticPr fontId="28"/>
  </si>
  <si>
    <t>probability1,2</t>
    <phoneticPr fontId="28"/>
  </si>
  <si>
    <t>probabilities1[1],[2]</t>
    <phoneticPr fontId="28"/>
  </si>
  <si>
    <t>probability1</t>
    <phoneticPr fontId="28"/>
  </si>
  <si>
    <t>nationwiningrate[1]</t>
  </si>
  <si>
    <t>arr</t>
    <phoneticPr fontId="28"/>
  </si>
  <si>
    <t>prediction1,2</t>
    <phoneticPr fontId="28"/>
  </si>
  <si>
    <t>pd12+turn+raceno</t>
    <phoneticPr fontId="7"/>
  </si>
  <si>
    <t>prediction1,2,3</t>
    <phoneticPr fontId="28"/>
  </si>
  <si>
    <t>com_predict</t>
    <phoneticPr fontId="28"/>
  </si>
  <si>
    <t>com_confidence</t>
    <phoneticPr fontId="28"/>
  </si>
  <si>
    <t>odds_result</t>
    <phoneticPr fontId="28"/>
  </si>
  <si>
    <t>odds</t>
    <phoneticPr fontId="28"/>
  </si>
  <si>
    <t>probability1.2</t>
    <phoneticPr fontId="28"/>
  </si>
  <si>
    <t>probability1,2,3</t>
    <phoneticPr fontId="28"/>
  </si>
  <si>
    <t>nationwiningrate[2]</t>
    <phoneticPr fontId="28"/>
  </si>
  <si>
    <t>patternid</t>
    <phoneticPr fontId="28"/>
  </si>
  <si>
    <t>column</t>
    <phoneticPr fontId="28"/>
  </si>
  <si>
    <t>table</t>
    <phoneticPr fontId="28"/>
  </si>
  <si>
    <t>turn</t>
    <phoneticPr fontId="28"/>
  </si>
  <si>
    <t>race</t>
    <phoneticPr fontId="28"/>
  </si>
  <si>
    <t>raceno</t>
    <phoneticPr fontId="28"/>
  </si>
  <si>
    <t>grade</t>
    <phoneticPr fontId="7"/>
  </si>
  <si>
    <t>alevelcount</t>
    <phoneticPr fontId="28"/>
  </si>
  <si>
    <t>race</t>
    <phoneticPr fontId="28"/>
  </si>
  <si>
    <t>wakulevellist</t>
    <phoneticPr fontId="28"/>
  </si>
  <si>
    <t>turn+level1</t>
    <phoneticPr fontId="7"/>
  </si>
  <si>
    <t>race</t>
    <phoneticPr fontId="28"/>
  </si>
  <si>
    <t>jyocd+racetype</t>
    <phoneticPr fontId="7"/>
  </si>
  <si>
    <t>probr12-1dig</t>
    <phoneticPr fontId="7"/>
  </si>
  <si>
    <t>probability1,2</t>
    <phoneticPr fontId="28"/>
  </si>
  <si>
    <t>psum-r123</t>
    <phoneticPr fontId="7"/>
  </si>
  <si>
    <t>classification</t>
    <phoneticPr fontId="28"/>
  </si>
  <si>
    <t>prob1mix_2</t>
    <phoneticPr fontId="7"/>
  </si>
  <si>
    <t>probability1</t>
    <phoneticPr fontId="28"/>
  </si>
  <si>
    <t>prob12+waku12</t>
    <phoneticPr fontId="7"/>
  </si>
  <si>
    <t>prob1+raceno</t>
    <phoneticPr fontId="7"/>
  </si>
  <si>
    <t>turn+lcnt+waku1</t>
    <phoneticPr fontId="7"/>
  </si>
  <si>
    <t>swa1+waku2</t>
    <phoneticPr fontId="7"/>
  </si>
  <si>
    <t>prediction1,2</t>
    <phoneticPr fontId="28"/>
  </si>
  <si>
    <t>classification</t>
    <phoneticPr fontId="28"/>
  </si>
  <si>
    <t>pd12+wk123</t>
    <phoneticPr fontId="7"/>
  </si>
  <si>
    <t>jyocd</t>
    <phoneticPr fontId="28"/>
  </si>
  <si>
    <t>prediction1,2</t>
    <phoneticPr fontId="28"/>
  </si>
  <si>
    <t>classification</t>
    <phoneticPr fontId="28"/>
  </si>
  <si>
    <t>compred123</t>
    <phoneticPr fontId="7"/>
  </si>
  <si>
    <t>com_predict</t>
    <phoneticPr fontId="28"/>
  </si>
  <si>
    <t>prob1_oddr3T123</t>
    <phoneticPr fontId="7"/>
  </si>
  <si>
    <t>odds</t>
    <phoneticPr fontId="28"/>
  </si>
  <si>
    <t>odds</t>
    <phoneticPr fontId="28"/>
  </si>
  <si>
    <t>probability1,2,3</t>
    <phoneticPr fontId="28"/>
  </si>
  <si>
    <t>1T</t>
    <phoneticPr fontId="7"/>
  </si>
  <si>
    <r>
      <t>패턴수</t>
    </r>
    <r>
      <rPr>
        <sz val="12"/>
        <color theme="1"/>
        <rFont val="맑은 고딕"/>
        <family val="3"/>
        <charset val="129"/>
        <scheme val="minor"/>
      </rPr>
      <t>(1000bet</t>
    </r>
    <r>
      <rPr>
        <sz val="12"/>
        <color theme="1"/>
        <rFont val="맑은 고딕"/>
        <family val="3"/>
        <charset val="129"/>
        <scheme val="minor"/>
      </rPr>
      <t>이상</t>
    </r>
    <r>
      <rPr>
        <sz val="12"/>
        <color theme="1"/>
        <rFont val="맑은 고딕"/>
        <family val="3"/>
        <charset val="129"/>
        <scheme val="minor"/>
      </rPr>
      <t>)</t>
    </r>
    <phoneticPr fontId="7"/>
  </si>
  <si>
    <t>〇</t>
    <phoneticPr fontId="7"/>
  </si>
  <si>
    <t>nationwiningrate[1]</t>
    <phoneticPr fontId="7"/>
  </si>
  <si>
    <t>substring(probability1::text from 1 for 3) || '-' || substring(probability2::text from 1 for 3) || '-' || substring(wakulevellist from 1 for 5)</t>
    <phoneticPr fontId="7"/>
  </si>
  <si>
    <t>com_predict</t>
    <phoneticPr fontId="28"/>
  </si>
  <si>
    <t>-</t>
    <phoneticPr fontId="7"/>
  </si>
  <si>
    <r>
      <t>1T-1 evaluation</t>
    </r>
    <r>
      <rPr>
        <sz val="12"/>
        <color theme="1"/>
        <rFont val="맑은 고딕"/>
        <family val="3"/>
        <charset val="129"/>
        <scheme val="minor"/>
      </rPr>
      <t>생성</t>
    </r>
    <phoneticPr fontId="7"/>
  </si>
  <si>
    <t>〇：１段階</t>
    <rPh sb="3" eb="5">
      <t>ダンカイ</t>
    </rPh>
    <phoneticPr fontId="7"/>
  </si>
  <si>
    <t>◎：２段階</t>
    <rPh sb="3" eb="5">
      <t>ダンカイ</t>
    </rPh>
    <phoneticPr fontId="7"/>
  </si>
  <si>
    <t>●：３段階</t>
    <rPh sb="3" eb="5">
      <t>ダンカイ</t>
    </rPh>
    <phoneticPr fontId="7"/>
  </si>
  <si>
    <t>◎</t>
    <phoneticPr fontId="7"/>
  </si>
  <si>
    <t>●</t>
    <phoneticPr fontId="7"/>
  </si>
  <si>
    <t>substring(probability1::text from 1 for 3) || '-' || substring((probability2 + probability3)::text from 1 for 3)</t>
    <phoneticPr fontId="7"/>
  </si>
  <si>
    <t>pd12+compred12</t>
    <phoneticPr fontId="7"/>
  </si>
  <si>
    <t>pd12+compred1</t>
    <phoneticPr fontId="7"/>
  </si>
  <si>
    <t>prediction1 || prediction2  || prediction3 || '-' || race.turn</t>
    <phoneticPr fontId="7"/>
  </si>
  <si>
    <t>pd123+racetype</t>
    <phoneticPr fontId="7"/>
  </si>
  <si>
    <t>prediction1 || prediction2 || '-' || race.racetype</t>
    <phoneticPr fontId="7"/>
  </si>
  <si>
    <t>prediction1 || prediction2  || prediction3 || '-' || race.racetype</t>
    <phoneticPr fontId="7"/>
  </si>
  <si>
    <t>prediction1 || prediction2  || prediction3 || '-' || race.alevelcount</t>
    <phoneticPr fontId="7"/>
  </si>
  <si>
    <t>compred123</t>
    <phoneticPr fontId="7"/>
  </si>
  <si>
    <t>compred1234</t>
    <phoneticPr fontId="7"/>
  </si>
  <si>
    <t xml:space="preserve">substring(com_predict from 1 for 4) </t>
    <phoneticPr fontId="7"/>
  </si>
  <si>
    <t>pd123+turn</t>
    <phoneticPr fontId="7"/>
  </si>
  <si>
    <t>pd123+alevelcount</t>
    <phoneticPr fontId="7"/>
  </si>
  <si>
    <t>2022/2/7</t>
    <phoneticPr fontId="7"/>
  </si>
  <si>
    <r>
      <t xml:space="preserve">  ml_classification</t>
    </r>
    <r>
      <rPr>
        <sz val="12"/>
        <color theme="1"/>
        <rFont val="맑은 고딕"/>
        <family val="3"/>
        <charset val="129"/>
        <scheme val="minor"/>
      </rPr>
      <t>을</t>
    </r>
    <r>
      <rPr>
        <sz val="12"/>
        <color theme="1"/>
        <rFont val="맑은 고딕"/>
        <family val="2"/>
        <scheme val="minor"/>
      </rPr>
      <t xml:space="preserve"> ml_classkfication_bk1</t>
    </r>
    <r>
      <rPr>
        <sz val="12"/>
        <color theme="1"/>
        <rFont val="맑은 고딕"/>
        <family val="3"/>
        <charset val="129"/>
        <scheme val="minor"/>
      </rPr>
      <t>으로</t>
    </r>
    <r>
      <rPr>
        <sz val="12"/>
        <color theme="1"/>
        <rFont val="맑은 고딕"/>
        <family val="2"/>
        <scheme val="minor"/>
      </rPr>
      <t xml:space="preserve"> </t>
    </r>
    <r>
      <rPr>
        <sz val="12"/>
        <color theme="1"/>
        <rFont val="맑은 고딕"/>
        <family val="3"/>
        <charset val="129"/>
        <scheme val="minor"/>
      </rPr>
      <t>백업</t>
    </r>
  </si>
  <si>
    <r>
      <t xml:space="preserve">  ml_classification</t>
    </r>
    <r>
      <rPr>
        <sz val="12"/>
        <color theme="1"/>
        <rFont val="맑은 고딕"/>
        <family val="3"/>
        <charset val="129"/>
        <scheme val="minor"/>
      </rPr>
      <t>을</t>
    </r>
    <r>
      <rPr>
        <sz val="12"/>
        <color theme="1"/>
        <rFont val="맑은 고딕"/>
        <family val="2"/>
        <scheme val="minor"/>
      </rPr>
      <t xml:space="preserve"> </t>
    </r>
    <r>
      <rPr>
        <sz val="12"/>
        <color theme="1"/>
        <rFont val="맑은 고딕"/>
        <family val="3"/>
        <charset val="129"/>
        <scheme val="minor"/>
      </rPr>
      <t>파일백업</t>
    </r>
  </si>
  <si>
    <t xml:space="preserve">    copy (select * from ml_classification_bk1) to 'G:\!!DevBackup\experiment\expr10\dbbackup\ml_classification.20220207.tsv' csv delimiter E'\t' header;</t>
  </si>
  <si>
    <r>
      <t xml:space="preserve">  ml_classification</t>
    </r>
    <r>
      <rPr>
        <sz val="12"/>
        <color theme="1"/>
        <rFont val="맑은 고딕"/>
        <family val="3"/>
        <charset val="129"/>
        <scheme val="minor"/>
      </rPr>
      <t>은</t>
    </r>
    <r>
      <rPr>
        <sz val="12"/>
        <color theme="1"/>
        <rFont val="맑은 고딕"/>
        <family val="2"/>
        <scheme val="minor"/>
      </rPr>
      <t xml:space="preserve"> </t>
    </r>
    <r>
      <rPr>
        <sz val="12"/>
        <color theme="1"/>
        <rFont val="맑은 고딕"/>
        <family val="3"/>
        <charset val="129"/>
        <scheme val="minor"/>
      </rPr>
      <t>모델</t>
    </r>
    <r>
      <rPr>
        <sz val="12"/>
        <color theme="1"/>
        <rFont val="맑은 고딕"/>
        <family val="2"/>
        <scheme val="minor"/>
      </rPr>
      <t xml:space="preserve"> 99080</t>
    </r>
    <r>
      <rPr>
        <sz val="12"/>
        <color theme="1"/>
        <rFont val="맑은 고딕"/>
        <family val="3"/>
        <charset val="129"/>
        <scheme val="minor"/>
      </rPr>
      <t>이전을</t>
    </r>
    <r>
      <rPr>
        <sz val="12"/>
        <color theme="1"/>
        <rFont val="맑은 고딕"/>
        <family val="2"/>
        <scheme val="minor"/>
      </rPr>
      <t xml:space="preserve"> </t>
    </r>
    <r>
      <rPr>
        <sz val="12"/>
        <color theme="1"/>
        <rFont val="맑은 고딕"/>
        <family val="3"/>
        <charset val="129"/>
        <scheme val="minor"/>
      </rPr>
      <t>삭제</t>
    </r>
  </si>
  <si>
    <r>
      <t xml:space="preserve">  ml_evaluation</t>
    </r>
    <r>
      <rPr>
        <sz val="12"/>
        <color theme="1"/>
        <rFont val="맑은 고딕"/>
        <family val="3"/>
        <charset val="129"/>
        <scheme val="minor"/>
      </rPr>
      <t>을</t>
    </r>
    <r>
      <rPr>
        <sz val="12"/>
        <color theme="1"/>
        <rFont val="맑은 고딕"/>
        <family val="2"/>
        <scheme val="minor"/>
      </rPr>
      <t xml:space="preserve"> ml_evaluation_bk1</t>
    </r>
    <r>
      <rPr>
        <sz val="12"/>
        <color theme="1"/>
        <rFont val="맑은 고딕"/>
        <family val="3"/>
        <charset val="129"/>
        <scheme val="minor"/>
      </rPr>
      <t>으로</t>
    </r>
    <r>
      <rPr>
        <sz val="12"/>
        <color theme="1"/>
        <rFont val="맑은 고딕"/>
        <family val="2"/>
        <scheme val="minor"/>
      </rPr>
      <t xml:space="preserve"> </t>
    </r>
    <r>
      <rPr>
        <sz val="12"/>
        <color theme="1"/>
        <rFont val="맑은 고딕"/>
        <family val="3"/>
        <charset val="129"/>
        <scheme val="minor"/>
      </rPr>
      <t>백업</t>
    </r>
  </si>
  <si>
    <r>
      <t xml:space="preserve">  ml_evaluation</t>
    </r>
    <r>
      <rPr>
        <sz val="12"/>
        <color theme="1"/>
        <rFont val="맑은 고딕"/>
        <family val="3"/>
        <charset val="129"/>
        <scheme val="minor"/>
      </rPr>
      <t>을</t>
    </r>
    <r>
      <rPr>
        <sz val="12"/>
        <color theme="1"/>
        <rFont val="맑은 고딕"/>
        <family val="2"/>
        <scheme val="minor"/>
      </rPr>
      <t xml:space="preserve"> </t>
    </r>
    <r>
      <rPr>
        <sz val="12"/>
        <color theme="1"/>
        <rFont val="맑은 고딕"/>
        <family val="3"/>
        <charset val="129"/>
        <scheme val="minor"/>
      </rPr>
      <t>파일백업</t>
    </r>
  </si>
  <si>
    <t xml:space="preserve">    copy (select * from ml_evaluation) to 'G:\!!DevBackup\experiment\expr10\dbbackup\ml_evaluation.20220207.tsv' csv delimiter E'\t' header;</t>
  </si>
  <si>
    <r>
      <t xml:space="preserve">  ml_evaluation</t>
    </r>
    <r>
      <rPr>
        <sz val="12"/>
        <color theme="1"/>
        <rFont val="맑은 고딕"/>
        <family val="3"/>
        <charset val="129"/>
        <scheme val="minor"/>
      </rPr>
      <t>을</t>
    </r>
    <r>
      <rPr>
        <sz val="12"/>
        <color theme="1"/>
        <rFont val="맑은 고딕"/>
        <family val="2"/>
        <scheme val="minor"/>
      </rPr>
      <t xml:space="preserve"> </t>
    </r>
    <r>
      <rPr>
        <sz val="12"/>
        <color theme="1"/>
        <rFont val="맑은 고딕"/>
        <family val="3"/>
        <charset val="129"/>
        <scheme val="minor"/>
      </rPr>
      <t>전삭제</t>
    </r>
  </si>
  <si>
    <t xml:space="preserve">prediction1 || prediction2 || '-' || substring(com_predict from 1 for 1) </t>
    <phoneticPr fontId="7"/>
  </si>
  <si>
    <t>substring(( (sort_desc(probabilities1))[1] - (sort_desc(probabilities1))[2] )::text from 1 for 3)</t>
    <phoneticPr fontId="7"/>
  </si>
  <si>
    <t>probr1-r2-2dig</t>
    <phoneticPr fontId="7"/>
  </si>
  <si>
    <t>prob1+turn</t>
    <phoneticPr fontId="7"/>
  </si>
  <si>
    <t>compred1+conf</t>
    <phoneticPr fontId="7"/>
  </si>
  <si>
    <t xml:space="preserve">prediction1 || prediction2 || '-' || substring(com_predict from 1 for 2) </t>
    <phoneticPr fontId="7"/>
  </si>
  <si>
    <r>
      <t xml:space="preserve">ml_simul_evaluation </t>
    </r>
    <r>
      <rPr>
        <sz val="12"/>
        <color theme="1"/>
        <rFont val="맑은 고딕"/>
        <family val="3"/>
        <charset val="129"/>
        <scheme val="minor"/>
      </rPr>
      <t>테이블</t>
    </r>
    <r>
      <rPr>
        <sz val="12"/>
        <color theme="1"/>
        <rFont val="맑은 고딕"/>
        <family val="2"/>
        <scheme val="minor"/>
      </rPr>
      <t xml:space="preserve"> </t>
    </r>
    <r>
      <rPr>
        <sz val="12"/>
        <color theme="1"/>
        <rFont val="맑은 고딕"/>
        <family val="3"/>
        <charset val="129"/>
        <scheme val="minor"/>
      </rPr>
      <t>생성</t>
    </r>
    <phoneticPr fontId="7"/>
  </si>
  <si>
    <r>
      <t>MLSimualtonGenerator</t>
    </r>
    <r>
      <rPr>
        <sz val="12"/>
        <color theme="1"/>
        <rFont val="맑은 고딕"/>
        <family val="3"/>
        <charset val="129"/>
        <scheme val="minor"/>
      </rPr>
      <t>작성</t>
    </r>
    <phoneticPr fontId="7"/>
  </si>
  <si>
    <r>
      <t>DarkHorseFinder</t>
    </r>
    <r>
      <rPr>
        <sz val="12"/>
        <color theme="1"/>
        <rFont val="맑은 고딕"/>
        <family val="3"/>
        <charset val="129"/>
        <scheme val="minor"/>
      </rPr>
      <t>개발</t>
    </r>
    <phoneticPr fontId="7"/>
  </si>
  <si>
    <r>
      <t>MultiModelDBClassifier</t>
    </r>
    <r>
      <rPr>
        <sz val="12"/>
        <color theme="1"/>
        <rFont val="맑은 고딕"/>
        <family val="3"/>
        <charset val="129"/>
        <scheme val="minor"/>
      </rPr>
      <t>작성</t>
    </r>
    <phoneticPr fontId="7"/>
  </si>
  <si>
    <t>SCDefalult</t>
    <phoneticPr fontId="7"/>
  </si>
  <si>
    <t>RacerManager#findDarkHorses</t>
    <phoneticPr fontId="7"/>
  </si>
  <si>
    <t>SCDefault</t>
    <phoneticPr fontId="7"/>
  </si>
  <si>
    <r>
      <t>SCDefault</t>
    </r>
    <r>
      <rPr>
        <sz val="12"/>
        <color theme="1"/>
        <rFont val="맑은 고딕"/>
        <family val="3"/>
        <charset val="129"/>
        <scheme val="minor"/>
      </rPr>
      <t>작성</t>
    </r>
    <phoneticPr fontId="7"/>
  </si>
  <si>
    <t>column</t>
    <phoneticPr fontId="7"/>
  </si>
  <si>
    <t>table</t>
    <phoneticPr fontId="7"/>
  </si>
  <si>
    <t>※カラム追加時はslqs1.sql/simulation_partial_selectにも追加する</t>
    <rPh sb="4" eb="6">
      <t>ツイカ</t>
    </rPh>
    <rPh sb="6" eb="7">
      <t>ジ</t>
    </rPh>
    <rPh sb="45" eb="47">
      <t>ツイカ</t>
    </rPh>
    <phoneticPr fontId="7"/>
  </si>
  <si>
    <t>2022/2/14</t>
    <phoneticPr fontId="7"/>
  </si>
  <si>
    <t>전략: 시뮬레이션을 4달치에 적용하고 4달치에 대해서 3Todds의 직전옺즈패턴 적용하여보자</t>
    <phoneticPr fontId="7"/>
  </si>
  <si>
    <r>
      <t xml:space="preserve"># </t>
    </r>
    <r>
      <rPr>
        <sz val="12"/>
        <rFont val="맑은 고딕"/>
        <family val="3"/>
        <charset val="129"/>
        <scheme val="minor"/>
      </rPr>
      <t>협업의</t>
    </r>
    <r>
      <rPr>
        <sz val="12"/>
        <rFont val="맑은 고딕"/>
        <family val="2"/>
        <scheme val="minor"/>
      </rPr>
      <t xml:space="preserve"> </t>
    </r>
    <r>
      <rPr>
        <sz val="12"/>
        <rFont val="맑은 고딕"/>
        <family val="3"/>
        <charset val="129"/>
        <scheme val="minor"/>
      </rPr>
      <t>방식을</t>
    </r>
    <r>
      <rPr>
        <sz val="12"/>
        <rFont val="맑은 고딕"/>
        <family val="2"/>
        <scheme val="minor"/>
      </rPr>
      <t xml:space="preserve"> </t>
    </r>
    <r>
      <rPr>
        <sz val="12"/>
        <rFont val="맑은 고딕"/>
        <family val="3"/>
        <charset val="129"/>
        <scheme val="minor"/>
      </rPr>
      <t>더</t>
    </r>
    <r>
      <rPr>
        <sz val="12"/>
        <rFont val="맑은 고딕"/>
        <family val="2"/>
        <scheme val="minor"/>
      </rPr>
      <t xml:space="preserve"> </t>
    </r>
    <r>
      <rPr>
        <sz val="12"/>
        <rFont val="맑은 고딕"/>
        <family val="3"/>
        <charset val="129"/>
        <scheme val="minor"/>
      </rPr>
      <t>탐구해보자</t>
    </r>
  </si>
  <si>
    <r>
      <t xml:space="preserve"># </t>
    </r>
    <r>
      <rPr>
        <sz val="12"/>
        <rFont val="맑은 고딕"/>
        <family val="3"/>
        <charset val="129"/>
        <scheme val="minor"/>
      </rPr>
      <t>적중율</t>
    </r>
    <r>
      <rPr>
        <sz val="12"/>
        <rFont val="맑은 고딕"/>
        <family val="2"/>
        <scheme val="minor"/>
      </rPr>
      <t xml:space="preserve"> </t>
    </r>
    <r>
      <rPr>
        <sz val="12"/>
        <rFont val="맑은 고딕"/>
        <family val="3"/>
        <charset val="129"/>
        <scheme val="minor"/>
      </rPr>
      <t>높은</t>
    </r>
    <r>
      <rPr>
        <sz val="12"/>
        <rFont val="맑은 고딕"/>
        <family val="2"/>
        <scheme val="minor"/>
      </rPr>
      <t xml:space="preserve"> evaluation</t>
    </r>
    <r>
      <rPr>
        <sz val="12"/>
        <rFont val="맑은 고딕"/>
        <family val="3"/>
        <charset val="129"/>
        <scheme val="minor"/>
      </rPr>
      <t>들만의</t>
    </r>
    <r>
      <rPr>
        <sz val="12"/>
        <rFont val="맑은 고딕"/>
        <family val="2"/>
        <scheme val="minor"/>
      </rPr>
      <t xml:space="preserve"> </t>
    </r>
    <r>
      <rPr>
        <sz val="12"/>
        <rFont val="맑은 고딕"/>
        <family val="3"/>
        <charset val="129"/>
        <scheme val="minor"/>
      </rPr>
      <t>협업</t>
    </r>
  </si>
  <si>
    <r>
      <t xml:space="preserve"># </t>
    </r>
    <r>
      <rPr>
        <sz val="12"/>
        <color theme="1"/>
        <rFont val="맑은 고딕"/>
        <family val="3"/>
        <charset val="129"/>
        <scheme val="minor"/>
      </rPr>
      <t>패턴관계없이</t>
    </r>
    <r>
      <rPr>
        <sz val="12"/>
        <color theme="1"/>
        <rFont val="맑은 고딕"/>
        <family val="2"/>
        <scheme val="minor"/>
      </rPr>
      <t xml:space="preserve"> </t>
    </r>
    <r>
      <rPr>
        <sz val="12"/>
        <color theme="1"/>
        <rFont val="맑은 고딕"/>
        <family val="3"/>
        <charset val="129"/>
        <scheme val="minor"/>
      </rPr>
      <t>과거포함</t>
    </r>
    <r>
      <rPr>
        <sz val="12"/>
        <color theme="1"/>
        <rFont val="맑은 고딕"/>
        <family val="2"/>
        <scheme val="minor"/>
      </rPr>
      <t xml:space="preserve"> </t>
    </r>
    <r>
      <rPr>
        <sz val="12"/>
        <color theme="1"/>
        <rFont val="맑은 고딕"/>
        <family val="3"/>
        <charset val="129"/>
        <scheme val="minor"/>
      </rPr>
      <t>모델들만의</t>
    </r>
    <r>
      <rPr>
        <sz val="12"/>
        <color theme="1"/>
        <rFont val="맑은 고딕"/>
        <family val="2"/>
        <scheme val="minor"/>
      </rPr>
      <t xml:space="preserve"> </t>
    </r>
    <r>
      <rPr>
        <sz val="12"/>
        <color theme="1"/>
        <rFont val="맑은 고딕"/>
        <family val="3"/>
        <charset val="129"/>
        <scheme val="minor"/>
      </rPr>
      <t>협업</t>
    </r>
  </si>
  <si>
    <t>2022/2/15</t>
    <phoneticPr fontId="7"/>
  </si>
  <si>
    <r>
      <t>Evaluation</t>
    </r>
    <r>
      <rPr>
        <sz val="12"/>
        <color theme="1"/>
        <rFont val="맑은 고딕"/>
        <family val="3"/>
        <charset val="129"/>
        <scheme val="minor"/>
      </rPr>
      <t>생성을</t>
    </r>
    <r>
      <rPr>
        <sz val="12"/>
        <color theme="1"/>
        <rFont val="맑은 고딕"/>
        <family val="2"/>
        <scheme val="minor"/>
      </rPr>
      <t xml:space="preserve"> </t>
    </r>
    <r>
      <rPr>
        <sz val="12"/>
        <color theme="1"/>
        <rFont val="맑은 고딕"/>
        <family val="3"/>
        <charset val="129"/>
        <scheme val="minor"/>
      </rPr>
      <t>더</t>
    </r>
    <r>
      <rPr>
        <sz val="12"/>
        <color theme="1"/>
        <rFont val="맑은 고딕"/>
        <family val="2"/>
        <scheme val="minor"/>
      </rPr>
      <t xml:space="preserve"> </t>
    </r>
    <r>
      <rPr>
        <sz val="12"/>
        <color theme="1"/>
        <rFont val="맑은 고딕"/>
        <family val="3"/>
        <charset val="129"/>
        <scheme val="minor"/>
      </rPr>
      <t>탐구해보자</t>
    </r>
    <phoneticPr fontId="7"/>
  </si>
  <si>
    <t>sim+ptncnt</t>
    <phoneticPr fontId="7"/>
  </si>
  <si>
    <t>('sim+ptncnt')</t>
    <phoneticPr fontId="7"/>
  </si>
  <si>
    <t>2022/2/17</t>
    <phoneticPr fontId="7"/>
  </si>
  <si>
    <r>
      <t>lgbm</t>
    </r>
    <r>
      <rPr>
        <sz val="12"/>
        <color theme="1"/>
        <rFont val="맑은 고딕"/>
        <family val="3"/>
        <charset val="129"/>
        <scheme val="minor"/>
      </rPr>
      <t>모델을</t>
    </r>
    <r>
      <rPr>
        <sz val="12"/>
        <color theme="1"/>
        <rFont val="맑은 고딕"/>
        <family val="2"/>
        <scheme val="minor"/>
      </rPr>
      <t xml:space="preserve"> </t>
    </r>
    <r>
      <rPr>
        <sz val="12"/>
        <color theme="1"/>
        <rFont val="맑은 고딕"/>
        <family val="3"/>
        <charset val="129"/>
        <scheme val="minor"/>
      </rPr>
      <t>좀더</t>
    </r>
    <r>
      <rPr>
        <sz val="12"/>
        <color theme="1"/>
        <rFont val="맑은 고딕"/>
        <family val="2"/>
        <scheme val="minor"/>
      </rPr>
      <t xml:space="preserve"> </t>
    </r>
    <r>
      <rPr>
        <sz val="12"/>
        <color theme="1"/>
        <rFont val="맑은 고딕"/>
        <family val="3"/>
        <charset val="129"/>
        <scheme val="minor"/>
      </rPr>
      <t>보강하자</t>
    </r>
    <phoneticPr fontId="7"/>
  </si>
  <si>
    <t>패턴을 좀 더 보강하자</t>
    <phoneticPr fontId="7"/>
  </si>
  <si>
    <t>3T옺즈 직전옺즈, 예측옺즈 성능차 비교해볼것</t>
    <phoneticPr fontId="7"/>
  </si>
  <si>
    <r>
      <t>예측가능성을</t>
    </r>
    <r>
      <rPr>
        <strike/>
        <sz val="12"/>
        <color theme="1"/>
        <rFont val="맑은 고딕"/>
        <family val="2"/>
        <scheme val="minor"/>
      </rPr>
      <t xml:space="preserve"> </t>
    </r>
    <r>
      <rPr>
        <strike/>
        <sz val="12"/>
        <color theme="1"/>
        <rFont val="맑은 고딕"/>
        <family val="3"/>
        <charset val="129"/>
        <scheme val="minor"/>
      </rPr>
      <t>보장하기</t>
    </r>
    <r>
      <rPr>
        <strike/>
        <sz val="12"/>
        <color theme="1"/>
        <rFont val="맑은 고딕"/>
        <family val="2"/>
        <scheme val="minor"/>
      </rPr>
      <t xml:space="preserve"> </t>
    </r>
    <r>
      <rPr>
        <strike/>
        <sz val="12"/>
        <color theme="1"/>
        <rFont val="맑은 고딕"/>
        <family val="3"/>
        <charset val="129"/>
        <scheme val="minor"/>
      </rPr>
      <t>위해서는</t>
    </r>
    <r>
      <rPr>
        <strike/>
        <sz val="12"/>
        <color theme="1"/>
        <rFont val="맑은 고딕"/>
        <family val="2"/>
        <scheme val="minor"/>
      </rPr>
      <t xml:space="preserve"> </t>
    </r>
    <r>
      <rPr>
        <strike/>
        <sz val="12"/>
        <color theme="1"/>
        <rFont val="맑은 고딕"/>
        <family val="3"/>
        <charset val="129"/>
        <scheme val="minor"/>
      </rPr>
      <t>역시</t>
    </r>
    <r>
      <rPr>
        <strike/>
        <sz val="12"/>
        <color theme="1"/>
        <rFont val="맑은 고딕"/>
        <family val="2"/>
        <scheme val="minor"/>
      </rPr>
      <t xml:space="preserve"> lgbm</t>
    </r>
    <r>
      <rPr>
        <strike/>
        <sz val="12"/>
        <color theme="1"/>
        <rFont val="맑은 고딕"/>
        <family val="3"/>
        <charset val="129"/>
        <scheme val="minor"/>
      </rPr>
      <t>이어야</t>
    </r>
    <r>
      <rPr>
        <strike/>
        <sz val="12"/>
        <color theme="1"/>
        <rFont val="맑은 고딕"/>
        <family val="2"/>
        <scheme val="minor"/>
      </rPr>
      <t xml:space="preserve"> </t>
    </r>
    <r>
      <rPr>
        <strike/>
        <sz val="12"/>
        <color theme="1"/>
        <rFont val="맑은 고딕"/>
        <family val="3"/>
        <charset val="129"/>
        <scheme val="minor"/>
      </rPr>
      <t>하는</t>
    </r>
    <r>
      <rPr>
        <strike/>
        <sz val="12"/>
        <color theme="1"/>
        <rFont val="맑은 고딕"/>
        <family val="2"/>
        <scheme val="minor"/>
      </rPr>
      <t xml:space="preserve"> </t>
    </r>
    <r>
      <rPr>
        <strike/>
        <sz val="12"/>
        <color theme="1"/>
        <rFont val="맑은 고딕"/>
        <family val="3"/>
        <charset val="129"/>
        <scheme val="minor"/>
      </rPr>
      <t>것</t>
    </r>
    <r>
      <rPr>
        <strike/>
        <sz val="12"/>
        <color theme="1"/>
        <rFont val="맑은 고딕"/>
        <family val="2"/>
        <scheme val="minor"/>
      </rPr>
      <t xml:space="preserve"> </t>
    </r>
    <r>
      <rPr>
        <strike/>
        <sz val="12"/>
        <color theme="1"/>
        <rFont val="맑은 고딕"/>
        <family val="3"/>
        <charset val="129"/>
        <scheme val="minor"/>
      </rPr>
      <t>같다</t>
    </r>
    <phoneticPr fontId="7"/>
  </si>
  <si>
    <t>모델에서 bayes를 제외하지 않은 상태에서 ext형, 앙상블 추가하여 모델 고정한다</t>
    <phoneticPr fontId="7"/>
  </si>
  <si>
    <t>sim+groups</t>
    <phoneticPr fontId="7"/>
  </si>
  <si>
    <t>('sim+groups')</t>
    <phoneticPr fontId="7"/>
  </si>
  <si>
    <r>
      <t xml:space="preserve"># </t>
    </r>
    <r>
      <rPr>
        <sz val="12"/>
        <color theme="1"/>
        <rFont val="맑은 고딕"/>
        <family val="3"/>
        <charset val="129"/>
        <scheme val="minor"/>
      </rPr>
      <t>시뮬레이션</t>
    </r>
    <r>
      <rPr>
        <sz val="12"/>
        <color theme="1"/>
        <rFont val="맑은 고딕"/>
        <family val="2"/>
        <scheme val="minor"/>
      </rPr>
      <t xml:space="preserve"> </t>
    </r>
    <r>
      <rPr>
        <sz val="12"/>
        <color theme="1"/>
        <rFont val="맑은 고딕"/>
        <family val="3"/>
        <charset val="129"/>
        <scheme val="minor"/>
      </rPr>
      <t>결과를</t>
    </r>
    <r>
      <rPr>
        <sz val="12"/>
        <color theme="1"/>
        <rFont val="맑은 고딕"/>
        <family val="2"/>
        <scheme val="minor"/>
      </rPr>
      <t xml:space="preserve"> </t>
    </r>
    <r>
      <rPr>
        <sz val="12"/>
        <color theme="1"/>
        <rFont val="맑은 고딕"/>
        <family val="3"/>
        <charset val="129"/>
        <scheme val="minor"/>
      </rPr>
      <t>반영하기위한</t>
    </r>
    <r>
      <rPr>
        <sz val="12"/>
        <color theme="1"/>
        <rFont val="맑은 고딕"/>
        <family val="2"/>
        <scheme val="minor"/>
      </rPr>
      <t xml:space="preserve"> </t>
    </r>
    <r>
      <rPr>
        <sz val="12"/>
        <color theme="1"/>
        <rFont val="맑은 고딕"/>
        <family val="3"/>
        <charset val="129"/>
        <scheme val="minor"/>
      </rPr>
      <t>패턴</t>
    </r>
    <r>
      <rPr>
        <sz val="12"/>
        <color theme="1"/>
        <rFont val="맑은 고딕"/>
        <family val="2"/>
        <scheme val="minor"/>
      </rPr>
      <t xml:space="preserve">. </t>
    </r>
    <r>
      <rPr>
        <sz val="12"/>
        <color theme="1"/>
        <rFont val="맑은 고딕"/>
        <family val="3"/>
        <charset val="129"/>
        <scheme val="minor"/>
      </rPr>
      <t>반드시</t>
    </r>
    <r>
      <rPr>
        <sz val="12"/>
        <color theme="1"/>
        <rFont val="맑은 고딕"/>
        <family val="2"/>
        <scheme val="minor"/>
      </rPr>
      <t xml:space="preserve"> "sim+"</t>
    </r>
    <r>
      <rPr>
        <sz val="12"/>
        <color theme="1"/>
        <rFont val="맑은 고딕"/>
        <family val="3"/>
        <charset val="129"/>
        <scheme val="minor"/>
      </rPr>
      <t>으로</t>
    </r>
    <r>
      <rPr>
        <sz val="12"/>
        <color theme="1"/>
        <rFont val="맑은 고딕"/>
        <family val="2"/>
        <scheme val="minor"/>
      </rPr>
      <t xml:space="preserve"> </t>
    </r>
    <r>
      <rPr>
        <sz val="12"/>
        <color theme="1"/>
        <rFont val="맑은 고딕"/>
        <family val="3"/>
        <charset val="129"/>
        <scheme val="minor"/>
      </rPr>
      <t>시작해야하고</t>
    </r>
    <r>
      <rPr>
        <sz val="12"/>
        <color theme="1"/>
        <rFont val="맑은 고딕"/>
        <family val="2"/>
        <scheme val="minor"/>
      </rPr>
      <t xml:space="preserve"> AbstractSimulationCreator</t>
    </r>
    <r>
      <rPr>
        <sz val="12"/>
        <color theme="1"/>
        <rFont val="맑은 고딕"/>
        <family val="3"/>
        <charset val="129"/>
        <scheme val="minor"/>
      </rPr>
      <t>에</t>
    </r>
    <r>
      <rPr>
        <sz val="12"/>
        <color theme="1"/>
        <rFont val="맑은 고딕"/>
        <family val="2"/>
        <scheme val="minor"/>
      </rPr>
      <t xml:space="preserve"> </t>
    </r>
    <r>
      <rPr>
        <sz val="12"/>
        <color theme="1"/>
        <rFont val="맑은 고딕"/>
        <family val="3"/>
        <charset val="129"/>
        <scheme val="minor"/>
      </rPr>
      <t>처리를</t>
    </r>
    <r>
      <rPr>
        <sz val="12"/>
        <color theme="1"/>
        <rFont val="맑은 고딕"/>
        <family val="2"/>
        <scheme val="minor"/>
      </rPr>
      <t xml:space="preserve"> </t>
    </r>
    <r>
      <rPr>
        <sz val="12"/>
        <color theme="1"/>
        <rFont val="맑은 고딕"/>
        <family val="3"/>
        <charset val="129"/>
        <scheme val="minor"/>
      </rPr>
      <t>추가해야한다</t>
    </r>
    <r>
      <rPr>
        <sz val="12"/>
        <color theme="1"/>
        <rFont val="맑은 고딕"/>
        <family val="2"/>
        <scheme val="minor"/>
      </rPr>
      <t>.</t>
    </r>
    <phoneticPr fontId="7"/>
  </si>
  <si>
    <t>sim+grpcnt</t>
    <phoneticPr fontId="7"/>
  </si>
  <si>
    <t>('sim+grpcnt')</t>
    <phoneticPr fontId="7"/>
  </si>
  <si>
    <t>rodds</t>
    <phoneticPr fontId="7"/>
  </si>
  <si>
    <r>
      <t xml:space="preserve"># </t>
    </r>
    <r>
      <rPr>
        <b/>
        <strike/>
        <sz val="12"/>
        <rFont val="맑은 고딕"/>
        <family val="3"/>
        <charset val="129"/>
        <scheme val="minor"/>
      </rPr>
      <t>교차패턴에</t>
    </r>
    <r>
      <rPr>
        <b/>
        <strike/>
        <sz val="12"/>
        <rFont val="맑은 고딕"/>
        <family val="2"/>
        <scheme val="minor"/>
      </rPr>
      <t xml:space="preserve"> </t>
    </r>
    <r>
      <rPr>
        <b/>
        <strike/>
        <sz val="12"/>
        <rFont val="맑은 고딕"/>
        <family val="3"/>
        <charset val="129"/>
        <scheme val="minor"/>
      </rPr>
      <t>의한</t>
    </r>
    <r>
      <rPr>
        <b/>
        <strike/>
        <sz val="12"/>
        <rFont val="맑은 고딕"/>
        <family val="2"/>
        <scheme val="minor"/>
      </rPr>
      <t xml:space="preserve"> </t>
    </r>
    <r>
      <rPr>
        <b/>
        <strike/>
        <sz val="12"/>
        <rFont val="맑은 고딕"/>
        <family val="3"/>
        <charset val="129"/>
        <scheme val="minor"/>
      </rPr>
      <t>경향성이</t>
    </r>
    <r>
      <rPr>
        <b/>
        <strike/>
        <sz val="12"/>
        <rFont val="맑은 고딕"/>
        <family val="2"/>
        <scheme val="minor"/>
      </rPr>
      <t xml:space="preserve"> </t>
    </r>
    <r>
      <rPr>
        <b/>
        <strike/>
        <sz val="12"/>
        <rFont val="맑은 고딕"/>
        <family val="3"/>
        <charset val="129"/>
        <scheme val="minor"/>
      </rPr>
      <t>시뮬레이션과</t>
    </r>
    <r>
      <rPr>
        <b/>
        <strike/>
        <sz val="12"/>
        <rFont val="맑은 고딕"/>
        <family val="2"/>
        <scheme val="minor"/>
      </rPr>
      <t xml:space="preserve"> </t>
    </r>
    <r>
      <rPr>
        <b/>
        <strike/>
        <sz val="12"/>
        <rFont val="맑은 고딕"/>
        <family val="3"/>
        <charset val="129"/>
        <scheme val="minor"/>
      </rPr>
      <t>실전사이에</t>
    </r>
    <r>
      <rPr>
        <b/>
        <strike/>
        <sz val="12"/>
        <rFont val="맑은 고딕"/>
        <family val="2"/>
        <scheme val="minor"/>
      </rPr>
      <t xml:space="preserve"> </t>
    </r>
    <r>
      <rPr>
        <b/>
        <strike/>
        <sz val="12"/>
        <rFont val="맑은 고딕"/>
        <family val="3"/>
        <charset val="129"/>
        <scheme val="minor"/>
      </rPr>
      <t>일치하지</t>
    </r>
    <r>
      <rPr>
        <b/>
        <strike/>
        <sz val="12"/>
        <rFont val="맑은 고딕"/>
        <family val="2"/>
        <scheme val="minor"/>
      </rPr>
      <t xml:space="preserve"> </t>
    </r>
    <r>
      <rPr>
        <b/>
        <strike/>
        <sz val="12"/>
        <rFont val="맑은 고딕"/>
        <family val="3"/>
        <charset val="129"/>
        <scheme val="minor"/>
      </rPr>
      <t>않으므로</t>
    </r>
    <r>
      <rPr>
        <b/>
        <strike/>
        <sz val="12"/>
        <rFont val="맑은 고딕"/>
        <family val="2"/>
        <scheme val="minor"/>
      </rPr>
      <t xml:space="preserve"> </t>
    </r>
    <r>
      <rPr>
        <b/>
        <strike/>
        <sz val="12"/>
        <rFont val="맑은 고딕"/>
        <family val="3"/>
        <charset val="129"/>
        <scheme val="minor"/>
      </rPr>
      <t>교차패턴에</t>
    </r>
    <r>
      <rPr>
        <b/>
        <strike/>
        <sz val="12"/>
        <rFont val="맑은 고딕"/>
        <family val="2"/>
        <scheme val="minor"/>
      </rPr>
      <t xml:space="preserve"> </t>
    </r>
    <r>
      <rPr>
        <b/>
        <strike/>
        <sz val="12"/>
        <rFont val="맑은 고딕"/>
        <family val="3"/>
        <charset val="129"/>
        <scheme val="minor"/>
      </rPr>
      <t>대한</t>
    </r>
    <r>
      <rPr>
        <b/>
        <strike/>
        <sz val="12"/>
        <rFont val="맑은 고딕"/>
        <family val="2"/>
        <scheme val="minor"/>
      </rPr>
      <t xml:space="preserve"> </t>
    </r>
    <r>
      <rPr>
        <b/>
        <strike/>
        <sz val="12"/>
        <rFont val="맑은 고딕"/>
        <family val="3"/>
        <charset val="129"/>
        <scheme val="minor"/>
      </rPr>
      <t>기대는</t>
    </r>
    <r>
      <rPr>
        <b/>
        <strike/>
        <sz val="12"/>
        <rFont val="맑은 고딕"/>
        <family val="2"/>
        <scheme val="minor"/>
      </rPr>
      <t xml:space="preserve"> </t>
    </r>
    <r>
      <rPr>
        <b/>
        <strike/>
        <sz val="12"/>
        <rFont val="맑은 고딕"/>
        <family val="3"/>
        <charset val="129"/>
        <scheme val="minor"/>
      </rPr>
      <t>접고</t>
    </r>
    <r>
      <rPr>
        <b/>
        <strike/>
        <sz val="12"/>
        <rFont val="맑은 고딕"/>
        <family val="2"/>
        <scheme val="minor"/>
      </rPr>
      <t xml:space="preserve"> </t>
    </r>
    <r>
      <rPr>
        <b/>
        <strike/>
        <sz val="12"/>
        <rFont val="맑은 고딕"/>
        <family val="3"/>
        <charset val="129"/>
        <scheme val="minor"/>
      </rPr>
      <t>원점으로</t>
    </r>
    <r>
      <rPr>
        <b/>
        <strike/>
        <sz val="12"/>
        <rFont val="맑은 고딕"/>
        <family val="2"/>
        <scheme val="minor"/>
      </rPr>
      <t xml:space="preserve"> </t>
    </r>
    <r>
      <rPr>
        <b/>
        <strike/>
        <sz val="12"/>
        <rFont val="맑은 고딕"/>
        <family val="3"/>
        <charset val="129"/>
        <scheme val="minor"/>
      </rPr>
      <t>돌아간다</t>
    </r>
    <r>
      <rPr>
        <b/>
        <strike/>
        <sz val="12"/>
        <rFont val="맑은 고딕"/>
        <family val="2"/>
        <scheme val="minor"/>
      </rPr>
      <t>.</t>
    </r>
  </si>
  <si>
    <t>2022/2/20</t>
    <phoneticPr fontId="7"/>
  </si>
  <si>
    <t>교차패턴의 시뮬레이션과 실전의 경향성이 일치하는 것에 대해서 상세분석하자 (그룹핑이 어떻게 되고 있는가)</t>
    <phoneticPr fontId="7"/>
  </si>
  <si>
    <r>
      <t>Evaluation</t>
    </r>
    <r>
      <rPr>
        <sz val="12"/>
        <color theme="1"/>
        <rFont val="맑은 고딕"/>
        <family val="3"/>
        <charset val="129"/>
        <scheme val="minor"/>
      </rPr>
      <t>에</t>
    </r>
    <r>
      <rPr>
        <sz val="12"/>
        <color theme="1"/>
        <rFont val="맑은 고딕"/>
        <family val="2"/>
        <scheme val="minor"/>
      </rPr>
      <t xml:space="preserve"> </t>
    </r>
    <r>
      <rPr>
        <sz val="12"/>
        <color theme="1"/>
        <rFont val="맑은 고딕"/>
        <family val="3"/>
        <charset val="129"/>
        <scheme val="minor"/>
      </rPr>
      <t>속성추가</t>
    </r>
    <r>
      <rPr>
        <sz val="12"/>
        <color theme="1"/>
        <rFont val="맑은 고딕"/>
        <family val="2"/>
        <scheme val="minor"/>
      </rPr>
      <t xml:space="preserve"> </t>
    </r>
    <r>
      <rPr>
        <sz val="12"/>
        <color theme="1"/>
        <rFont val="맑은 고딕"/>
        <family val="3"/>
        <charset val="129"/>
        <scheme val="minor"/>
      </rPr>
      <t>전</t>
    </r>
    <r>
      <rPr>
        <sz val="12"/>
        <color theme="1"/>
        <rFont val="맑은 고딕"/>
        <family val="2"/>
        <scheme val="minor"/>
      </rPr>
      <t xml:space="preserve"> </t>
    </r>
    <r>
      <rPr>
        <sz val="12"/>
        <color theme="1"/>
        <rFont val="맑은 고딕"/>
        <family val="3"/>
        <charset val="129"/>
        <scheme val="minor"/>
      </rPr>
      <t>커밋</t>
    </r>
    <r>
      <rPr>
        <sz val="12"/>
        <color theme="1"/>
        <rFont val="맑은 고딕"/>
        <family val="2"/>
        <scheme val="minor"/>
      </rPr>
      <t xml:space="preserve">. </t>
    </r>
    <r>
      <rPr>
        <sz val="12"/>
        <color theme="1"/>
        <rFont val="맑은 고딕"/>
        <family val="3"/>
        <charset val="129"/>
        <scheme val="minor"/>
      </rPr>
      <t>이후부터는</t>
    </r>
    <r>
      <rPr>
        <sz val="12"/>
        <color theme="1"/>
        <rFont val="맑은 고딕"/>
        <family val="2"/>
        <scheme val="minor"/>
      </rPr>
      <t xml:space="preserve"> Evaluation</t>
    </r>
    <r>
      <rPr>
        <sz val="12"/>
        <color theme="1"/>
        <rFont val="맑은 고딕"/>
        <family val="3"/>
        <charset val="129"/>
        <scheme val="minor"/>
      </rPr>
      <t>에</t>
    </r>
    <r>
      <rPr>
        <sz val="12"/>
        <color theme="1"/>
        <rFont val="맑은 고딕"/>
        <family val="2"/>
        <scheme val="minor"/>
      </rPr>
      <t xml:space="preserve"> </t>
    </r>
    <r>
      <rPr>
        <sz val="12"/>
        <color theme="1"/>
        <rFont val="맑은 고딕"/>
        <family val="3"/>
        <charset val="129"/>
        <scheme val="minor"/>
      </rPr>
      <t>아래를</t>
    </r>
    <r>
      <rPr>
        <sz val="12"/>
        <color theme="1"/>
        <rFont val="맑은 고딕"/>
        <family val="2"/>
        <scheme val="minor"/>
      </rPr>
      <t xml:space="preserve"> </t>
    </r>
    <r>
      <rPr>
        <sz val="12"/>
        <color theme="1"/>
        <rFont val="맑은 고딕"/>
        <family val="3"/>
        <charset val="129"/>
        <scheme val="minor"/>
      </rPr>
      <t>추가한다</t>
    </r>
    <r>
      <rPr>
        <sz val="12"/>
        <color theme="1"/>
        <rFont val="맑은 고딕"/>
        <family val="2"/>
        <scheme val="minor"/>
      </rPr>
      <t>.</t>
    </r>
  </si>
  <si>
    <r>
      <t xml:space="preserve">  2.  </t>
    </r>
    <r>
      <rPr>
        <sz val="12"/>
        <color theme="1"/>
        <rFont val="맑은 고딕"/>
        <family val="3"/>
        <charset val="129"/>
        <scheme val="minor"/>
      </rPr>
      <t>각</t>
    </r>
    <r>
      <rPr>
        <sz val="12"/>
        <color theme="1"/>
        <rFont val="맑은 고딕"/>
        <family val="2"/>
        <scheme val="minor"/>
      </rPr>
      <t xml:space="preserve"> </t>
    </r>
    <r>
      <rPr>
        <sz val="12"/>
        <color theme="1"/>
        <rFont val="맑은 고딕"/>
        <family val="3"/>
        <charset val="129"/>
        <scheme val="minor"/>
      </rPr>
      <t>구미방</t>
    </r>
    <r>
      <rPr>
        <sz val="12"/>
        <color theme="1"/>
        <rFont val="맑은 고딕"/>
        <family val="2"/>
        <scheme val="minor"/>
      </rPr>
      <t>,</t>
    </r>
    <r>
      <rPr>
        <sz val="12"/>
        <color theme="1"/>
        <rFont val="맑은 고딕"/>
        <family val="3"/>
        <charset val="129"/>
        <scheme val="minor"/>
      </rPr>
      <t>패턴에</t>
    </r>
    <r>
      <rPr>
        <sz val="12"/>
        <color theme="1"/>
        <rFont val="맑은 고딕"/>
        <family val="2"/>
        <scheme val="minor"/>
      </rPr>
      <t xml:space="preserve"> </t>
    </r>
    <r>
      <rPr>
        <sz val="12"/>
        <color theme="1"/>
        <rFont val="맑은 고딕"/>
        <family val="3"/>
        <charset val="129"/>
        <scheme val="minor"/>
      </rPr>
      <t>대해</t>
    </r>
    <r>
      <rPr>
        <sz val="12"/>
        <color theme="1"/>
        <rFont val="맑은 고딕"/>
        <family val="2"/>
        <scheme val="minor"/>
      </rPr>
      <t xml:space="preserve"> </t>
    </r>
    <r>
      <rPr>
        <sz val="12"/>
        <color theme="1"/>
        <rFont val="맑은 고딕"/>
        <family val="3"/>
        <charset val="129"/>
        <scheme val="minor"/>
      </rPr>
      <t>예측확률관련</t>
    </r>
    <r>
      <rPr>
        <sz val="12"/>
        <color theme="1"/>
        <rFont val="맑은 고딕"/>
        <family val="2"/>
        <scheme val="minor"/>
      </rPr>
      <t xml:space="preserve"> </t>
    </r>
    <r>
      <rPr>
        <sz val="12"/>
        <color theme="1"/>
        <rFont val="맑은 고딕"/>
        <family val="3"/>
        <charset val="129"/>
        <scheme val="minor"/>
      </rPr>
      <t>속성을</t>
    </r>
    <r>
      <rPr>
        <sz val="12"/>
        <color theme="1"/>
        <rFont val="맑은 고딕"/>
        <family val="2"/>
        <scheme val="minor"/>
      </rPr>
      <t xml:space="preserve"> </t>
    </r>
    <r>
      <rPr>
        <sz val="12"/>
        <color theme="1"/>
        <rFont val="맑은 고딕"/>
        <family val="3"/>
        <charset val="129"/>
        <scheme val="minor"/>
      </rPr>
      <t>추가한다</t>
    </r>
    <r>
      <rPr>
        <sz val="12"/>
        <color theme="1"/>
        <rFont val="맑은 고딕"/>
        <family val="2"/>
        <scheme val="minor"/>
      </rPr>
      <t>.</t>
    </r>
  </si>
  <si>
    <r>
      <t xml:space="preserve">    2). </t>
    </r>
    <r>
      <rPr>
        <sz val="12"/>
        <color theme="1"/>
        <rFont val="맑은 고딕"/>
        <family val="3"/>
        <charset val="129"/>
        <scheme val="minor"/>
      </rPr>
      <t>흑자가능</t>
    </r>
    <r>
      <rPr>
        <sz val="12"/>
        <color theme="1"/>
        <rFont val="맑은 고딕"/>
        <family val="2"/>
        <scheme val="minor"/>
      </rPr>
      <t xml:space="preserve"> </t>
    </r>
    <r>
      <rPr>
        <sz val="12"/>
        <color theme="1"/>
        <rFont val="맑은 고딕"/>
        <family val="3"/>
        <charset val="129"/>
        <scheme val="minor"/>
      </rPr>
      <t>최적</t>
    </r>
    <r>
      <rPr>
        <sz val="12"/>
        <color theme="1"/>
        <rFont val="맑은 고딕"/>
        <family val="2"/>
        <scheme val="minor"/>
      </rPr>
      <t xml:space="preserve"> </t>
    </r>
    <r>
      <rPr>
        <sz val="12"/>
        <color theme="1"/>
        <rFont val="맑은 고딕"/>
        <family val="3"/>
        <charset val="129"/>
        <scheme val="minor"/>
      </rPr>
      <t>예측확률</t>
    </r>
    <r>
      <rPr>
        <sz val="12"/>
        <color theme="1"/>
        <rFont val="맑은 고딕"/>
        <family val="2"/>
        <scheme val="minor"/>
      </rPr>
      <t xml:space="preserve"> </t>
    </r>
    <r>
      <rPr>
        <sz val="12"/>
        <color theme="1"/>
        <rFont val="맑은 고딕"/>
        <family val="3"/>
        <charset val="129"/>
        <scheme val="minor"/>
      </rPr>
      <t>범위를</t>
    </r>
    <r>
      <rPr>
        <sz val="12"/>
        <color theme="1"/>
        <rFont val="맑은 고딕"/>
        <family val="2"/>
        <scheme val="minor"/>
      </rPr>
      <t xml:space="preserve"> </t>
    </r>
    <r>
      <rPr>
        <sz val="12"/>
        <color theme="1"/>
        <rFont val="맑은 고딕"/>
        <family val="3"/>
        <charset val="129"/>
        <scheme val="minor"/>
      </rPr>
      <t>산출하고</t>
    </r>
    <r>
      <rPr>
        <sz val="12"/>
        <color theme="1"/>
        <rFont val="맑은 고딕"/>
        <family val="2"/>
        <scheme val="minor"/>
      </rPr>
      <t xml:space="preserve"> </t>
    </r>
    <r>
      <rPr>
        <sz val="12"/>
        <color theme="1"/>
        <rFont val="맑은 고딕"/>
        <family val="3"/>
        <charset val="129"/>
        <scheme val="minor"/>
      </rPr>
      <t>그</t>
    </r>
    <r>
      <rPr>
        <sz val="12"/>
        <color theme="1"/>
        <rFont val="맑은 고딕"/>
        <family val="2"/>
        <scheme val="minor"/>
      </rPr>
      <t xml:space="preserve"> </t>
    </r>
    <r>
      <rPr>
        <sz val="12"/>
        <color theme="1"/>
        <rFont val="맑은 고딕"/>
        <family val="3"/>
        <charset val="129"/>
        <scheme val="minor"/>
      </rPr>
      <t>범위에</t>
    </r>
    <r>
      <rPr>
        <sz val="12"/>
        <color theme="1"/>
        <rFont val="맑은 고딕"/>
        <family val="2"/>
        <scheme val="minor"/>
      </rPr>
      <t xml:space="preserve"> </t>
    </r>
    <r>
      <rPr>
        <sz val="12"/>
        <color theme="1"/>
        <rFont val="맑은 고딕"/>
        <family val="3"/>
        <charset val="129"/>
        <scheme val="minor"/>
      </rPr>
      <t>대해</t>
    </r>
    <r>
      <rPr>
        <sz val="12"/>
        <color theme="1"/>
        <rFont val="맑은 고딕"/>
        <family val="2"/>
        <scheme val="minor"/>
      </rPr>
      <t xml:space="preserve"> </t>
    </r>
    <r>
      <rPr>
        <sz val="12"/>
        <color theme="1"/>
        <rFont val="맑은 고딕"/>
        <family val="3"/>
        <charset val="129"/>
        <scheme val="minor"/>
      </rPr>
      <t>흑자베팅점유율</t>
    </r>
    <r>
      <rPr>
        <sz val="12"/>
        <color theme="1"/>
        <rFont val="맑은 고딕"/>
        <family val="2"/>
        <scheme val="minor"/>
      </rPr>
      <t xml:space="preserve">, </t>
    </r>
    <r>
      <rPr>
        <sz val="12"/>
        <color theme="1"/>
        <rFont val="맑은 고딕"/>
        <family val="3"/>
        <charset val="129"/>
        <scheme val="minor"/>
      </rPr>
      <t>흑자금액점유율</t>
    </r>
    <r>
      <rPr>
        <sz val="12"/>
        <color theme="1"/>
        <rFont val="맑은 고딕"/>
        <family val="2"/>
        <scheme val="minor"/>
      </rPr>
      <t xml:space="preserve">, </t>
    </r>
    <r>
      <rPr>
        <sz val="12"/>
        <color theme="1"/>
        <rFont val="맑은 고딕"/>
        <family val="3"/>
        <charset val="129"/>
        <scheme val="minor"/>
      </rPr>
      <t>조화평균</t>
    </r>
    <r>
      <rPr>
        <sz val="12"/>
        <color theme="1"/>
        <rFont val="맑은 고딕"/>
        <family val="2"/>
        <scheme val="minor"/>
      </rPr>
      <t>(</t>
    </r>
    <r>
      <rPr>
        <sz val="12"/>
        <color theme="1"/>
        <rFont val="맑은 고딕"/>
        <family val="3"/>
        <charset val="129"/>
        <scheme val="minor"/>
      </rPr>
      <t>베팅점유율</t>
    </r>
    <r>
      <rPr>
        <sz val="12"/>
        <color theme="1"/>
        <rFont val="맑은 고딕"/>
        <family val="2"/>
        <scheme val="minor"/>
      </rPr>
      <t xml:space="preserve">, </t>
    </r>
    <r>
      <rPr>
        <sz val="12"/>
        <color theme="1"/>
        <rFont val="맑은 고딕"/>
        <family val="3"/>
        <charset val="129"/>
        <scheme val="minor"/>
      </rPr>
      <t>금액점유율</t>
    </r>
    <r>
      <rPr>
        <sz val="12"/>
        <color theme="1"/>
        <rFont val="맑은 고딕"/>
        <family val="2"/>
        <scheme val="minor"/>
      </rPr>
      <t>)</t>
    </r>
  </si>
  <si>
    <t>2022/2/22</t>
    <phoneticPr fontId="7"/>
  </si>
  <si>
    <r>
      <t xml:space="preserve">  1. betrate, hitrate, incomerate</t>
    </r>
    <r>
      <rPr>
        <sz val="12"/>
        <color theme="1"/>
        <rFont val="맑은 고딕"/>
        <family val="3"/>
        <charset val="129"/>
        <scheme val="minor"/>
      </rPr>
      <t>의</t>
    </r>
    <r>
      <rPr>
        <sz val="12"/>
        <color theme="1"/>
        <rFont val="맑은 고딕"/>
        <family val="2"/>
        <scheme val="minor"/>
      </rPr>
      <t xml:space="preserve"> </t>
    </r>
    <r>
      <rPr>
        <sz val="12"/>
        <color theme="1"/>
        <rFont val="맑은 고딕"/>
        <family val="3"/>
        <charset val="129"/>
        <scheme val="minor"/>
      </rPr>
      <t>조화평균</t>
    </r>
    <r>
      <rPr>
        <sz val="12"/>
        <color theme="1"/>
        <rFont val="맑은 고딕"/>
        <family val="2"/>
        <scheme val="minor"/>
      </rPr>
      <t xml:space="preserve">, </t>
    </r>
    <r>
      <rPr>
        <sz val="12"/>
        <color theme="1"/>
        <rFont val="맑은 고딕"/>
        <family val="3"/>
        <charset val="129"/>
        <scheme val="minor"/>
      </rPr>
      <t>적중옺즈의</t>
    </r>
    <r>
      <rPr>
        <sz val="12"/>
        <color theme="1"/>
        <rFont val="맑은 고딕"/>
        <family val="2"/>
        <scheme val="minor"/>
      </rPr>
      <t xml:space="preserve"> 中央値</t>
    </r>
    <rPh sb="47" eb="50">
      <t>チュウオウチ</t>
    </rPh>
    <phoneticPr fontId="7"/>
  </si>
  <si>
    <t xml:space="preserve">     hmean_rate,  hitodds_med</t>
    <phoneticPr fontId="7"/>
  </si>
  <si>
    <r>
      <t xml:space="preserve">    1). </t>
    </r>
    <r>
      <rPr>
        <sz val="12"/>
        <color theme="1"/>
        <rFont val="맑은 고딕"/>
        <family val="3"/>
        <charset val="129"/>
        <scheme val="minor"/>
      </rPr>
      <t>각</t>
    </r>
    <r>
      <rPr>
        <sz val="12"/>
        <color theme="1"/>
        <rFont val="맑은 고딕"/>
        <family val="2"/>
        <scheme val="minor"/>
      </rPr>
      <t xml:space="preserve"> </t>
    </r>
    <r>
      <rPr>
        <sz val="12"/>
        <color theme="1"/>
        <rFont val="맑은 고딕"/>
        <family val="3"/>
        <charset val="129"/>
        <scheme val="minor"/>
      </rPr>
      <t>예측확율별로</t>
    </r>
    <r>
      <rPr>
        <sz val="12"/>
        <color theme="1"/>
        <rFont val="맑은 고딕"/>
        <family val="2"/>
        <scheme val="minor"/>
      </rPr>
      <t xml:space="preserve"> </t>
    </r>
    <r>
      <rPr>
        <sz val="12"/>
        <color theme="1"/>
        <rFont val="맑은 고딕"/>
        <family val="3"/>
        <charset val="129"/>
        <scheme val="minor"/>
      </rPr>
      <t>흑자베팅수</t>
    </r>
    <r>
      <rPr>
        <sz val="12"/>
        <color theme="1"/>
        <rFont val="맑은 고딕"/>
        <family val="2"/>
        <scheme val="minor"/>
      </rPr>
      <t xml:space="preserve">, </t>
    </r>
    <r>
      <rPr>
        <sz val="12"/>
        <color theme="1"/>
        <rFont val="맑은 고딕"/>
        <family val="3"/>
        <charset val="129"/>
        <scheme val="minor"/>
      </rPr>
      <t>흑자금액의</t>
    </r>
    <r>
      <rPr>
        <sz val="12"/>
        <color theme="1"/>
        <rFont val="맑은 고딕"/>
        <family val="2"/>
        <scheme val="minor"/>
      </rPr>
      <t xml:space="preserve"> </t>
    </r>
    <r>
      <rPr>
        <sz val="12"/>
        <color theme="1"/>
        <rFont val="맑은 고딕"/>
        <family val="3"/>
        <charset val="129"/>
        <scheme val="minor"/>
      </rPr>
      <t>합계</t>
    </r>
    <phoneticPr fontId="7"/>
  </si>
  <si>
    <r>
      <t xml:space="preserve">        </t>
    </r>
    <r>
      <rPr>
        <strike/>
        <sz val="12"/>
        <color theme="1"/>
        <rFont val="맑은 고딕"/>
        <family val="2"/>
        <scheme val="minor"/>
      </rPr>
      <t>plus_cnt, plus_amt,</t>
    </r>
    <r>
      <rPr>
        <sz val="12"/>
        <color theme="1"/>
        <rFont val="맑은 고딕"/>
        <family val="2"/>
        <scheme val="minor"/>
      </rPr>
      <t xml:space="preserve">   -&gt; </t>
    </r>
    <r>
      <rPr>
        <sz val="12"/>
        <color theme="1"/>
        <rFont val="맑은 고딕"/>
        <family val="3"/>
        <charset val="129"/>
        <scheme val="minor"/>
      </rPr>
      <t>각각</t>
    </r>
    <r>
      <rPr>
        <sz val="12"/>
        <color theme="1"/>
        <rFont val="맑은 고딕"/>
        <family val="2"/>
        <scheme val="minor"/>
      </rPr>
      <t xml:space="preserve"> betcnt, hitamt</t>
    </r>
    <r>
      <rPr>
        <sz val="12"/>
        <color theme="1"/>
        <rFont val="맑은 고딕"/>
        <family val="3"/>
        <charset val="129"/>
        <scheme val="minor"/>
      </rPr>
      <t>와</t>
    </r>
    <r>
      <rPr>
        <sz val="12"/>
        <color theme="1"/>
        <rFont val="맑은 고딕"/>
        <family val="2"/>
        <scheme val="minor"/>
      </rPr>
      <t xml:space="preserve"> </t>
    </r>
    <r>
      <rPr>
        <sz val="12"/>
        <color theme="1"/>
        <rFont val="맑은 고딕"/>
        <family val="3"/>
        <charset val="129"/>
        <scheme val="minor"/>
      </rPr>
      <t>일치할</t>
    </r>
    <r>
      <rPr>
        <sz val="12"/>
        <color theme="1"/>
        <rFont val="맑은 고딕"/>
        <family val="2"/>
        <scheme val="minor"/>
      </rPr>
      <t xml:space="preserve"> </t>
    </r>
    <r>
      <rPr>
        <sz val="12"/>
        <color theme="1"/>
        <rFont val="맑은 고딕"/>
        <family val="3"/>
        <charset val="129"/>
        <scheme val="minor"/>
      </rPr>
      <t>것이므로</t>
    </r>
    <r>
      <rPr>
        <sz val="12"/>
        <color theme="1"/>
        <rFont val="맑은 고딕"/>
        <family val="2"/>
        <scheme val="minor"/>
      </rPr>
      <t xml:space="preserve"> </t>
    </r>
    <r>
      <rPr>
        <sz val="12"/>
        <color theme="1"/>
        <rFont val="맑은 고딕"/>
        <family val="3"/>
        <charset val="129"/>
        <scheme val="minor"/>
      </rPr>
      <t>불필요</t>
    </r>
    <phoneticPr fontId="7"/>
  </si>
  <si>
    <t xml:space="preserve">      prob_min, prob_max, prob_cnt, prob_amt, prob_betrate, prob_amtrate, prob_hmeanrate</t>
    <phoneticPr fontId="7"/>
  </si>
  <si>
    <t>2022/2/23</t>
    <phoneticPr fontId="7"/>
  </si>
  <si>
    <r>
      <t xml:space="preserve">  ml_evaluation</t>
    </r>
    <r>
      <rPr>
        <sz val="12"/>
        <color theme="1"/>
        <rFont val="맑은 고딕"/>
        <family val="3"/>
        <charset val="129"/>
        <scheme val="minor"/>
      </rPr>
      <t>을</t>
    </r>
    <r>
      <rPr>
        <sz val="12"/>
        <color theme="1"/>
        <rFont val="맑은 고딕"/>
        <family val="2"/>
        <scheme val="minor"/>
      </rPr>
      <t xml:space="preserve"> ml_evaluation_bk2</t>
    </r>
    <r>
      <rPr>
        <sz val="12"/>
        <color theme="1"/>
        <rFont val="맑은 고딕"/>
        <family val="3"/>
        <charset val="129"/>
        <scheme val="minor"/>
      </rPr>
      <t>으로</t>
    </r>
    <r>
      <rPr>
        <sz val="12"/>
        <color theme="1"/>
        <rFont val="맑은 고딕"/>
        <family val="2"/>
        <scheme val="minor"/>
      </rPr>
      <t xml:space="preserve"> </t>
    </r>
    <r>
      <rPr>
        <sz val="12"/>
        <color theme="1"/>
        <rFont val="맑은 고딕"/>
        <family val="3"/>
        <charset val="129"/>
        <scheme val="minor"/>
      </rPr>
      <t>백업</t>
    </r>
    <phoneticPr fontId="7"/>
  </si>
  <si>
    <t xml:space="preserve">    copy (select * from ml_evaluation) to 'G:\!!DevBackup\experiment\expr10\dbbackup\ml_evaluation.20220223.tsv' csv delimiter E'\t' header;</t>
    <phoneticPr fontId="7"/>
  </si>
  <si>
    <t>소스수정후 ml_evaluation재생성할 것</t>
    <phoneticPr fontId="7"/>
  </si>
  <si>
    <r>
      <t>실전대비</t>
    </r>
    <r>
      <rPr>
        <b/>
        <sz val="12"/>
        <color theme="1"/>
        <rFont val="맑은 고딕"/>
        <family val="2"/>
        <scheme val="minor"/>
      </rPr>
      <t xml:space="preserve"> result, sulation</t>
    </r>
    <r>
      <rPr>
        <b/>
        <sz val="12"/>
        <color theme="1"/>
        <rFont val="맑은 고딕"/>
        <family val="3"/>
        <charset val="129"/>
        <scheme val="minor"/>
      </rPr>
      <t>작업</t>
    </r>
    <r>
      <rPr>
        <b/>
        <sz val="12"/>
        <color theme="1"/>
        <rFont val="맑은 고딕"/>
        <family val="2"/>
        <scheme val="minor"/>
      </rPr>
      <t xml:space="preserve"> </t>
    </r>
    <r>
      <rPr>
        <b/>
        <sz val="12"/>
        <color theme="1"/>
        <rFont val="맑은 고딕"/>
        <family val="3"/>
        <charset val="129"/>
        <scheme val="minor"/>
      </rPr>
      <t>전에</t>
    </r>
    <r>
      <rPr>
        <b/>
        <sz val="12"/>
        <color theme="1"/>
        <rFont val="맑은 고딕"/>
        <family val="2"/>
        <scheme val="minor"/>
      </rPr>
      <t xml:space="preserve"> </t>
    </r>
    <r>
      <rPr>
        <b/>
        <sz val="12"/>
        <color theme="1"/>
        <rFont val="맑은 고딕"/>
        <family val="3"/>
        <charset val="129"/>
        <scheme val="minor"/>
      </rPr>
      <t>아래와</t>
    </r>
    <r>
      <rPr>
        <b/>
        <sz val="12"/>
        <color theme="1"/>
        <rFont val="맑은 고딕"/>
        <family val="2"/>
        <scheme val="minor"/>
      </rPr>
      <t xml:space="preserve"> </t>
    </r>
    <r>
      <rPr>
        <b/>
        <sz val="12"/>
        <color theme="1"/>
        <rFont val="맑은 고딕"/>
        <family val="3"/>
        <charset val="129"/>
        <scheme val="minor"/>
      </rPr>
      <t>같은</t>
    </r>
    <r>
      <rPr>
        <b/>
        <sz val="12"/>
        <color theme="1"/>
        <rFont val="맑은 고딕"/>
        <family val="2"/>
        <scheme val="minor"/>
      </rPr>
      <t xml:space="preserve"> </t>
    </r>
    <r>
      <rPr>
        <b/>
        <sz val="12"/>
        <color theme="1"/>
        <rFont val="맑은 고딕"/>
        <family val="3"/>
        <charset val="129"/>
        <scheme val="minor"/>
      </rPr>
      <t>백업처리를</t>
    </r>
    <r>
      <rPr>
        <b/>
        <sz val="12"/>
        <color theme="1"/>
        <rFont val="맑은 고딕"/>
        <family val="2"/>
        <scheme val="minor"/>
      </rPr>
      <t xml:space="preserve"> </t>
    </r>
    <r>
      <rPr>
        <b/>
        <sz val="12"/>
        <color theme="1"/>
        <rFont val="맑은 고딕"/>
        <family val="3"/>
        <charset val="129"/>
        <scheme val="minor"/>
      </rPr>
      <t>했다</t>
    </r>
    <r>
      <rPr>
        <b/>
        <sz val="12"/>
        <color theme="1"/>
        <rFont val="맑은 고딕"/>
        <family val="2"/>
        <scheme val="minor"/>
      </rPr>
      <t>.</t>
    </r>
    <phoneticPr fontId="7"/>
  </si>
  <si>
    <r>
      <t>2/22</t>
    </r>
    <r>
      <rPr>
        <b/>
        <sz val="12"/>
        <color theme="1"/>
        <rFont val="맑은 고딕"/>
        <family val="3"/>
        <charset val="129"/>
        <scheme val="minor"/>
      </rPr>
      <t>의</t>
    </r>
    <r>
      <rPr>
        <b/>
        <sz val="12"/>
        <color theme="1"/>
        <rFont val="맑은 고딕"/>
        <family val="2"/>
        <scheme val="minor"/>
      </rPr>
      <t xml:space="preserve"> </t>
    </r>
    <r>
      <rPr>
        <b/>
        <sz val="12"/>
        <color theme="1"/>
        <rFont val="맑은 고딕"/>
        <family val="3"/>
        <charset val="129"/>
        <scheme val="minor"/>
      </rPr>
      <t>사양변경으로</t>
    </r>
    <r>
      <rPr>
        <b/>
        <sz val="12"/>
        <color theme="1"/>
        <rFont val="맑은 고딕"/>
        <family val="2"/>
        <scheme val="minor"/>
      </rPr>
      <t xml:space="preserve"> </t>
    </r>
    <r>
      <rPr>
        <b/>
        <sz val="12"/>
        <color theme="1"/>
        <rFont val="맑은 고딕"/>
        <family val="3"/>
        <charset val="129"/>
        <scheme val="minor"/>
      </rPr>
      <t>인해</t>
    </r>
    <r>
      <rPr>
        <b/>
        <sz val="12"/>
        <color theme="1"/>
        <rFont val="맑은 고딕"/>
        <family val="2"/>
        <scheme val="minor"/>
      </rPr>
      <t xml:space="preserve"> </t>
    </r>
    <r>
      <rPr>
        <b/>
        <sz val="12"/>
        <color theme="1"/>
        <rFont val="맑은 고딕"/>
        <family val="3"/>
        <charset val="129"/>
        <scheme val="minor"/>
      </rPr>
      <t>다음과</t>
    </r>
    <r>
      <rPr>
        <b/>
        <sz val="12"/>
        <color theme="1"/>
        <rFont val="맑은 고딕"/>
        <family val="2"/>
        <scheme val="minor"/>
      </rPr>
      <t xml:space="preserve"> </t>
    </r>
    <r>
      <rPr>
        <b/>
        <sz val="12"/>
        <color theme="1"/>
        <rFont val="맑은 고딕"/>
        <family val="3"/>
        <charset val="129"/>
        <scheme val="minor"/>
      </rPr>
      <t>같은</t>
    </r>
    <r>
      <rPr>
        <b/>
        <sz val="12"/>
        <color theme="1"/>
        <rFont val="맑은 고딕"/>
        <family val="2"/>
        <scheme val="minor"/>
      </rPr>
      <t xml:space="preserve"> </t>
    </r>
    <r>
      <rPr>
        <b/>
        <sz val="12"/>
        <color theme="1"/>
        <rFont val="맑은 고딕"/>
        <family val="3"/>
        <charset val="129"/>
        <scheme val="minor"/>
      </rPr>
      <t>백업처리를</t>
    </r>
    <r>
      <rPr>
        <b/>
        <sz val="12"/>
        <color theme="1"/>
        <rFont val="맑은 고딕"/>
        <family val="2"/>
        <scheme val="minor"/>
      </rPr>
      <t xml:space="preserve"> </t>
    </r>
    <r>
      <rPr>
        <b/>
        <sz val="12"/>
        <color theme="1"/>
        <rFont val="맑은 고딕"/>
        <family val="3"/>
        <charset val="129"/>
        <scheme val="minor"/>
      </rPr>
      <t>했다</t>
    </r>
    <r>
      <rPr>
        <b/>
        <sz val="12"/>
        <color theme="1"/>
        <rFont val="맑은 고딕"/>
        <family val="2"/>
        <scheme val="minor"/>
      </rPr>
      <t>.</t>
    </r>
    <phoneticPr fontId="7"/>
  </si>
  <si>
    <r>
      <t xml:space="preserve">  ml_evaluation</t>
    </r>
    <r>
      <rPr>
        <sz val="12"/>
        <color theme="1"/>
        <rFont val="맑은 고딕"/>
        <family val="3"/>
        <charset val="129"/>
        <scheme val="minor"/>
      </rPr>
      <t>을</t>
    </r>
    <r>
      <rPr>
        <sz val="12"/>
        <color theme="1"/>
        <rFont val="맑은 고딕"/>
        <family val="2"/>
        <scheme val="minor"/>
      </rPr>
      <t xml:space="preserve"> </t>
    </r>
    <r>
      <rPr>
        <sz val="12"/>
        <color theme="1"/>
        <rFont val="맑은 고딕"/>
        <family val="3"/>
        <charset val="129"/>
        <scheme val="minor"/>
      </rPr>
      <t>재</t>
    </r>
    <r>
      <rPr>
        <sz val="12"/>
        <color theme="1"/>
        <rFont val="맑은 고딕"/>
        <family val="2"/>
        <scheme val="minor"/>
      </rPr>
      <t>create table</t>
    </r>
    <phoneticPr fontId="7"/>
  </si>
  <si>
    <r>
      <t>GraphBuilder</t>
    </r>
    <r>
      <rPr>
        <sz val="12"/>
        <color theme="1"/>
        <rFont val="맑은 고딕"/>
        <family val="3"/>
        <charset val="129"/>
        <scheme val="minor"/>
      </rPr>
      <t>수정</t>
    </r>
    <phoneticPr fontId="7"/>
  </si>
  <si>
    <r>
      <t>Result</t>
    </r>
    <r>
      <rPr>
        <sz val="12"/>
        <color theme="1"/>
        <rFont val="맑은 고딕"/>
        <family val="3"/>
        <charset val="129"/>
        <scheme val="minor"/>
      </rPr>
      <t>생성테스트</t>
    </r>
    <phoneticPr fontId="7"/>
  </si>
  <si>
    <r>
      <t>Simulation</t>
    </r>
    <r>
      <rPr>
        <sz val="12"/>
        <color theme="1"/>
        <rFont val="맑은 고딕"/>
        <family val="3"/>
        <charset val="129"/>
        <scheme val="minor"/>
      </rPr>
      <t>재설계</t>
    </r>
    <phoneticPr fontId="7"/>
  </si>
  <si>
    <r>
      <t>현재</t>
    </r>
    <r>
      <rPr>
        <b/>
        <sz val="12"/>
        <color theme="1"/>
        <rFont val="맑은 고딕"/>
        <family val="2"/>
        <scheme val="minor"/>
      </rPr>
      <t xml:space="preserve"> </t>
    </r>
    <r>
      <rPr>
        <b/>
        <sz val="12"/>
        <color theme="1"/>
        <rFont val="맑은 고딕"/>
        <family val="3"/>
        <charset val="129"/>
        <scheme val="minor"/>
      </rPr>
      <t>통계단위의</t>
    </r>
    <r>
      <rPr>
        <b/>
        <sz val="12"/>
        <color theme="1"/>
        <rFont val="맑은 고딕"/>
        <family val="2"/>
        <scheme val="minor"/>
      </rPr>
      <t xml:space="preserve"> </t>
    </r>
    <r>
      <rPr>
        <b/>
        <sz val="12"/>
        <color theme="1"/>
        <rFont val="맑은 고딕"/>
        <family val="3"/>
        <charset val="129"/>
        <scheme val="minor"/>
      </rPr>
      <t>패턴에</t>
    </r>
    <r>
      <rPr>
        <b/>
        <sz val="12"/>
        <color theme="1"/>
        <rFont val="맑은 고딕"/>
        <family val="2"/>
        <scheme val="minor"/>
      </rPr>
      <t xml:space="preserve"> </t>
    </r>
    <r>
      <rPr>
        <b/>
        <sz val="12"/>
        <color theme="1"/>
        <rFont val="맑은 고딕"/>
        <family val="3"/>
        <charset val="129"/>
        <scheme val="minor"/>
      </rPr>
      <t>패턴</t>
    </r>
    <r>
      <rPr>
        <b/>
        <sz val="12"/>
        <color theme="1"/>
        <rFont val="맑은 고딕"/>
        <family val="2"/>
        <scheme val="minor"/>
      </rPr>
      <t>ID</t>
    </r>
    <r>
      <rPr>
        <b/>
        <sz val="12"/>
        <color theme="1"/>
        <rFont val="맑은 고딕"/>
        <family val="3"/>
        <charset val="129"/>
        <scheme val="minor"/>
      </rPr>
      <t>가</t>
    </r>
    <r>
      <rPr>
        <b/>
        <sz val="12"/>
        <color theme="1"/>
        <rFont val="맑은 고딕"/>
        <family val="2"/>
        <scheme val="minor"/>
      </rPr>
      <t xml:space="preserve"> </t>
    </r>
    <r>
      <rPr>
        <b/>
        <sz val="12"/>
        <color theme="1"/>
        <rFont val="맑은 고딕"/>
        <family val="3"/>
        <charset val="129"/>
        <scheme val="minor"/>
      </rPr>
      <t>포함되지</t>
    </r>
    <r>
      <rPr>
        <b/>
        <sz val="12"/>
        <color theme="1"/>
        <rFont val="맑은 고딕"/>
        <family val="2"/>
        <scheme val="minor"/>
      </rPr>
      <t xml:space="preserve"> </t>
    </r>
    <r>
      <rPr>
        <b/>
        <sz val="12"/>
        <color theme="1"/>
        <rFont val="맑은 고딕"/>
        <family val="3"/>
        <charset val="129"/>
        <scheme val="minor"/>
      </rPr>
      <t>않으므로</t>
    </r>
    <r>
      <rPr>
        <b/>
        <sz val="12"/>
        <color theme="1"/>
        <rFont val="맑은 고딕"/>
        <family val="2"/>
        <scheme val="minor"/>
      </rPr>
      <t xml:space="preserve"> result</t>
    </r>
    <r>
      <rPr>
        <b/>
        <sz val="12"/>
        <color theme="1"/>
        <rFont val="맑은 고딕"/>
        <family val="3"/>
        <charset val="129"/>
        <scheme val="minor"/>
      </rPr>
      <t>에서는</t>
    </r>
    <r>
      <rPr>
        <b/>
        <sz val="12"/>
        <color theme="1"/>
        <rFont val="맑은 고딕"/>
        <family val="2"/>
        <scheme val="minor"/>
      </rPr>
      <t xml:space="preserve"> </t>
    </r>
    <r>
      <rPr>
        <b/>
        <sz val="12"/>
        <color theme="1"/>
        <rFont val="맑은 고딕"/>
        <family val="3"/>
        <charset val="129"/>
        <scheme val="minor"/>
      </rPr>
      <t>상관없지만</t>
    </r>
    <r>
      <rPr>
        <b/>
        <sz val="12"/>
        <color theme="1"/>
        <rFont val="맑은 고딕"/>
        <family val="2"/>
        <scheme val="minor"/>
      </rPr>
      <t xml:space="preserve"> simulation</t>
    </r>
    <r>
      <rPr>
        <b/>
        <sz val="12"/>
        <color theme="1"/>
        <rFont val="맑은 고딕"/>
        <family val="3"/>
        <charset val="129"/>
        <scheme val="minor"/>
      </rPr>
      <t>에서는</t>
    </r>
    <r>
      <rPr>
        <b/>
        <sz val="12"/>
        <color theme="1"/>
        <rFont val="맑은 고딕"/>
        <family val="2"/>
        <scheme val="minor"/>
      </rPr>
      <t xml:space="preserve"> </t>
    </r>
    <r>
      <rPr>
        <b/>
        <sz val="12"/>
        <color theme="1"/>
        <rFont val="맑은 고딕"/>
        <family val="3"/>
        <charset val="129"/>
        <scheme val="minor"/>
      </rPr>
      <t>희박하지만</t>
    </r>
    <r>
      <rPr>
        <b/>
        <sz val="12"/>
        <color theme="1"/>
        <rFont val="맑은 고딕"/>
        <family val="2"/>
        <scheme val="minor"/>
      </rPr>
      <t xml:space="preserve"> </t>
    </r>
    <r>
      <rPr>
        <b/>
        <sz val="12"/>
        <color theme="1"/>
        <rFont val="맑은 고딕"/>
        <family val="3"/>
        <charset val="129"/>
        <scheme val="minor"/>
      </rPr>
      <t>중복이</t>
    </r>
    <r>
      <rPr>
        <b/>
        <sz val="12"/>
        <color theme="1"/>
        <rFont val="맑은 고딕"/>
        <family val="2"/>
        <scheme val="minor"/>
      </rPr>
      <t xml:space="preserve"> </t>
    </r>
    <r>
      <rPr>
        <b/>
        <sz val="12"/>
        <color theme="1"/>
        <rFont val="맑은 고딕"/>
        <family val="3"/>
        <charset val="129"/>
        <scheme val="minor"/>
      </rPr>
      <t>발생할</t>
    </r>
    <r>
      <rPr>
        <b/>
        <sz val="12"/>
        <color theme="1"/>
        <rFont val="맑은 고딕"/>
        <family val="2"/>
        <scheme val="minor"/>
      </rPr>
      <t xml:space="preserve"> </t>
    </r>
    <r>
      <rPr>
        <b/>
        <sz val="12"/>
        <color theme="1"/>
        <rFont val="맑은 고딕"/>
        <family val="3"/>
        <charset val="129"/>
        <scheme val="minor"/>
      </rPr>
      <t>가능성이</t>
    </r>
    <r>
      <rPr>
        <b/>
        <sz val="12"/>
        <color theme="1"/>
        <rFont val="맑은 고딕"/>
        <family val="2"/>
        <scheme val="minor"/>
      </rPr>
      <t xml:space="preserve"> </t>
    </r>
    <r>
      <rPr>
        <b/>
        <sz val="12"/>
        <color theme="1"/>
        <rFont val="맑은 고딕"/>
        <family val="3"/>
        <charset val="129"/>
        <scheme val="minor"/>
      </rPr>
      <t>있다</t>
    </r>
    <r>
      <rPr>
        <b/>
        <sz val="12"/>
        <color theme="1"/>
        <rFont val="맑은 고딕"/>
        <family val="2"/>
        <scheme val="minor"/>
      </rPr>
      <t>.</t>
    </r>
    <phoneticPr fontId="7"/>
  </si>
  <si>
    <r>
      <t>사양변경</t>
    </r>
    <r>
      <rPr>
        <sz val="12"/>
        <color theme="1"/>
        <rFont val="맑은 고딕"/>
        <family val="3"/>
        <charset val="129"/>
        <scheme val="minor"/>
      </rPr>
      <t xml:space="preserve"> </t>
    </r>
    <r>
      <rPr>
        <sz val="12"/>
        <color theme="1"/>
        <rFont val="맑은 고딕"/>
        <family val="3"/>
        <charset val="129"/>
        <scheme val="minor"/>
      </rPr>
      <t>소스</t>
    </r>
    <r>
      <rPr>
        <sz val="12"/>
        <color theme="1"/>
        <rFont val="맑은 고딕"/>
        <family val="3"/>
        <charset val="129"/>
        <scheme val="minor"/>
      </rPr>
      <t xml:space="preserve"> </t>
    </r>
    <r>
      <rPr>
        <sz val="12"/>
        <color theme="1"/>
        <rFont val="맑은 고딕"/>
        <family val="3"/>
        <charset val="129"/>
        <scheme val="minor"/>
      </rPr>
      <t>수정</t>
    </r>
    <phoneticPr fontId="7"/>
  </si>
  <si>
    <t>Result일괄 재생성</t>
    <phoneticPr fontId="7"/>
  </si>
  <si>
    <t>ResultStatBuilder수정</t>
    <phoneticPr fontId="7"/>
  </si>
  <si>
    <r>
      <t>EvaluationSelector</t>
    </r>
    <r>
      <rPr>
        <sz val="12"/>
        <color theme="1"/>
        <rFont val="맑은 고딕"/>
        <family val="3"/>
        <charset val="129"/>
        <scheme val="minor"/>
      </rPr>
      <t>를</t>
    </r>
    <r>
      <rPr>
        <sz val="12"/>
        <color theme="1"/>
        <rFont val="맑은 고딕"/>
        <family val="2"/>
        <scheme val="minor"/>
      </rPr>
      <t xml:space="preserve"> </t>
    </r>
    <r>
      <rPr>
        <sz val="12"/>
        <color theme="1"/>
        <rFont val="맑은 고딕"/>
        <family val="3"/>
        <charset val="129"/>
        <scheme val="minor"/>
      </rPr>
      <t>만들고</t>
    </r>
    <r>
      <rPr>
        <sz val="12"/>
        <color theme="1"/>
        <rFont val="맑은 고딕"/>
        <family val="2"/>
        <scheme val="minor"/>
      </rPr>
      <t xml:space="preserve"> </t>
    </r>
    <r>
      <rPr>
        <sz val="12"/>
        <color theme="1"/>
        <rFont val="맑은 고딕"/>
        <family val="3"/>
        <charset val="129"/>
        <scheme val="minor"/>
      </rPr>
      <t>시뮬레이션시</t>
    </r>
    <r>
      <rPr>
        <sz val="12"/>
        <color theme="1"/>
        <rFont val="맑은 고딕"/>
        <family val="2"/>
        <scheme val="minor"/>
      </rPr>
      <t xml:space="preserve"> probability</t>
    </r>
    <r>
      <rPr>
        <sz val="12"/>
        <color theme="1"/>
        <rFont val="맑은 고딕"/>
        <family val="3"/>
        <charset val="129"/>
        <scheme val="minor"/>
      </rPr>
      <t>를</t>
    </r>
    <r>
      <rPr>
        <sz val="12"/>
        <color theme="1"/>
        <rFont val="맑은 고딕"/>
        <family val="2"/>
        <scheme val="minor"/>
      </rPr>
      <t xml:space="preserve"> </t>
    </r>
    <r>
      <rPr>
        <sz val="12"/>
        <color theme="1"/>
        <rFont val="맑은 고딕"/>
        <family val="3"/>
        <charset val="129"/>
        <scheme val="minor"/>
      </rPr>
      <t>토대로</t>
    </r>
    <r>
      <rPr>
        <sz val="12"/>
        <color theme="1"/>
        <rFont val="맑은 고딕"/>
        <family val="2"/>
        <scheme val="minor"/>
      </rPr>
      <t xml:space="preserve"> Evaluation</t>
    </r>
    <r>
      <rPr>
        <sz val="12"/>
        <color theme="1"/>
        <rFont val="맑은 고딕"/>
        <family val="3"/>
        <charset val="129"/>
        <scheme val="minor"/>
      </rPr>
      <t>을</t>
    </r>
    <r>
      <rPr>
        <sz val="12"/>
        <color theme="1"/>
        <rFont val="맑은 고딕"/>
        <family val="2"/>
        <scheme val="minor"/>
      </rPr>
      <t xml:space="preserve"> select</t>
    </r>
    <r>
      <rPr>
        <sz val="12"/>
        <color theme="1"/>
        <rFont val="맑은 고딕"/>
        <family val="3"/>
        <charset val="129"/>
        <scheme val="minor"/>
      </rPr>
      <t>한다</t>
    </r>
    <r>
      <rPr>
        <sz val="12"/>
        <color theme="1"/>
        <rFont val="맑은 고딕"/>
        <family val="2"/>
        <scheme val="minor"/>
      </rPr>
      <t>.</t>
    </r>
    <phoneticPr fontId="7"/>
  </si>
  <si>
    <r>
      <t>select</t>
    </r>
    <r>
      <rPr>
        <sz val="12"/>
        <color theme="1"/>
        <rFont val="맑은 고딕"/>
        <family val="3"/>
        <charset val="129"/>
        <scheme val="minor"/>
      </rPr>
      <t>전략은</t>
    </r>
    <r>
      <rPr>
        <sz val="12"/>
        <color theme="1"/>
        <rFont val="맑은 고딕"/>
        <family val="2"/>
        <scheme val="minor"/>
      </rPr>
      <t xml:space="preserve"> all, best, worst</t>
    </r>
    <r>
      <rPr>
        <sz val="12"/>
        <color theme="1"/>
        <rFont val="맑은 고딕"/>
        <family val="3"/>
        <charset val="129"/>
        <scheme val="minor"/>
      </rPr>
      <t>를</t>
    </r>
    <r>
      <rPr>
        <sz val="12"/>
        <color theme="1"/>
        <rFont val="맑은 고딕"/>
        <family val="2"/>
        <scheme val="minor"/>
      </rPr>
      <t xml:space="preserve"> </t>
    </r>
    <r>
      <rPr>
        <sz val="12"/>
        <color theme="1"/>
        <rFont val="맑은 고딕"/>
        <family val="3"/>
        <charset val="129"/>
        <scheme val="minor"/>
      </rPr>
      <t>선택할</t>
    </r>
    <r>
      <rPr>
        <sz val="12"/>
        <color theme="1"/>
        <rFont val="맑은 고딕"/>
        <family val="2"/>
        <scheme val="minor"/>
      </rPr>
      <t xml:space="preserve"> </t>
    </r>
    <r>
      <rPr>
        <sz val="12"/>
        <color theme="1"/>
        <rFont val="맑은 고딕"/>
        <family val="3"/>
        <charset val="129"/>
        <scheme val="minor"/>
      </rPr>
      <t>수</t>
    </r>
    <r>
      <rPr>
        <sz val="12"/>
        <color theme="1"/>
        <rFont val="맑은 고딕"/>
        <family val="2"/>
        <scheme val="minor"/>
      </rPr>
      <t xml:space="preserve"> </t>
    </r>
    <r>
      <rPr>
        <sz val="12"/>
        <color theme="1"/>
        <rFont val="맑은 고딕"/>
        <family val="3"/>
        <charset val="129"/>
        <scheme val="minor"/>
      </rPr>
      <t>있게한다</t>
    </r>
    <r>
      <rPr>
        <sz val="12"/>
        <color theme="1"/>
        <rFont val="맑은 고딕"/>
        <family val="2"/>
        <scheme val="minor"/>
      </rPr>
      <t>. (best</t>
    </r>
    <r>
      <rPr>
        <sz val="12"/>
        <color theme="1"/>
        <rFont val="맑은 고딕"/>
        <family val="3"/>
        <charset val="129"/>
        <scheme val="minor"/>
      </rPr>
      <t>는</t>
    </r>
    <r>
      <rPr>
        <sz val="12"/>
        <color theme="1"/>
        <rFont val="맑은 고딕"/>
        <family val="2"/>
        <scheme val="minor"/>
      </rPr>
      <t xml:space="preserve"> optin, worst</t>
    </r>
    <r>
      <rPr>
        <sz val="12"/>
        <color theme="1"/>
        <rFont val="맑은 고딕"/>
        <family val="3"/>
        <charset val="129"/>
        <scheme val="minor"/>
      </rPr>
      <t>는</t>
    </r>
    <r>
      <rPr>
        <sz val="12"/>
        <color theme="1"/>
        <rFont val="맑은 고딕"/>
        <family val="2"/>
        <scheme val="minor"/>
      </rPr>
      <t xml:space="preserve"> optout)</t>
    </r>
    <phoneticPr fontId="7"/>
  </si>
  <si>
    <t>기존 작업파일들을 이하 디렉토리밑에 백업</t>
    <phoneticPr fontId="7"/>
  </si>
  <si>
    <t>D:\Dev\experiment\expr10\tmp\evaluation仕様変更前_20220225</t>
  </si>
  <si>
    <t>패턴 할당 버그 수정</t>
    <phoneticPr fontId="7"/>
  </si>
  <si>
    <r>
      <t>EvaluationSelector</t>
    </r>
    <r>
      <rPr>
        <sz val="12"/>
        <color theme="1"/>
        <rFont val="맑은 고딕"/>
        <family val="3"/>
        <charset val="129"/>
        <scheme val="minor"/>
      </rPr>
      <t>작성</t>
    </r>
    <phoneticPr fontId="7"/>
  </si>
  <si>
    <r>
      <t>Result, Simulation</t>
    </r>
    <r>
      <rPr>
        <sz val="12"/>
        <color theme="1"/>
        <rFont val="맑은 고딕"/>
        <family val="3"/>
        <charset val="129"/>
        <scheme val="minor"/>
      </rPr>
      <t>수정</t>
    </r>
    <phoneticPr fontId="7"/>
  </si>
  <si>
    <t>그래프 종횡비 변경</t>
    <phoneticPr fontId="7"/>
  </si>
  <si>
    <t>evaluation에  best_range의 예상확률/적중율 예상확률/수익률의 기울기 추가, 그래프출력</t>
    <phoneticPr fontId="7"/>
  </si>
  <si>
    <r>
      <t>Probability</t>
    </r>
    <r>
      <rPr>
        <strike/>
        <sz val="12"/>
        <color theme="1"/>
        <rFont val="맑은 고딕"/>
        <family val="3"/>
        <charset val="129"/>
        <scheme val="minor"/>
      </rPr>
      <t>계산방식</t>
    </r>
    <r>
      <rPr>
        <strike/>
        <sz val="12"/>
        <color theme="1"/>
        <rFont val="맑은 고딕"/>
        <family val="2"/>
        <scheme val="minor"/>
      </rPr>
      <t xml:space="preserve"> </t>
    </r>
    <r>
      <rPr>
        <strike/>
        <sz val="12"/>
        <color theme="1"/>
        <rFont val="맑은 고딕"/>
        <family val="3"/>
        <charset val="129"/>
        <scheme val="minor"/>
      </rPr>
      <t>선택할</t>
    </r>
    <r>
      <rPr>
        <strike/>
        <sz val="12"/>
        <color theme="1"/>
        <rFont val="맑은 고딕"/>
        <family val="2"/>
        <scheme val="minor"/>
      </rPr>
      <t xml:space="preserve"> </t>
    </r>
    <r>
      <rPr>
        <strike/>
        <sz val="12"/>
        <color theme="1"/>
        <rFont val="맑은 고딕"/>
        <family val="3"/>
        <charset val="129"/>
        <scheme val="minor"/>
      </rPr>
      <t>수</t>
    </r>
    <r>
      <rPr>
        <strike/>
        <sz val="12"/>
        <color theme="1"/>
        <rFont val="맑은 고딕"/>
        <family val="2"/>
        <scheme val="minor"/>
      </rPr>
      <t xml:space="preserve"> </t>
    </r>
    <r>
      <rPr>
        <strike/>
        <sz val="12"/>
        <color theme="1"/>
        <rFont val="맑은 고딕"/>
        <family val="3"/>
        <charset val="129"/>
        <scheme val="minor"/>
      </rPr>
      <t>있도록</t>
    </r>
    <r>
      <rPr>
        <strike/>
        <sz val="12"/>
        <color theme="1"/>
        <rFont val="맑은 고딕"/>
        <family val="2"/>
        <scheme val="minor"/>
      </rPr>
      <t xml:space="preserve"> </t>
    </r>
    <r>
      <rPr>
        <strike/>
        <sz val="12"/>
        <color theme="1"/>
        <rFont val="맑은 고딕"/>
        <family val="3"/>
        <charset val="129"/>
        <scheme val="minor"/>
      </rPr>
      <t>변경</t>
    </r>
    <phoneticPr fontId="7"/>
  </si>
  <si>
    <r>
      <t xml:space="preserve">SimumatedResultCreator </t>
    </r>
    <r>
      <rPr>
        <sz val="12"/>
        <color theme="1"/>
        <rFont val="맑은 고딕"/>
        <family val="3"/>
        <charset val="129"/>
        <scheme val="minor"/>
      </rPr>
      <t>작성</t>
    </r>
    <phoneticPr fontId="7"/>
  </si>
  <si>
    <t>probability selector</t>
    <phoneticPr fontId="7"/>
  </si>
  <si>
    <t>all</t>
    <phoneticPr fontId="7"/>
  </si>
  <si>
    <t>best</t>
    <phoneticPr fontId="7"/>
  </si>
  <si>
    <t>worst</t>
    <phoneticPr fontId="7"/>
  </si>
  <si>
    <t>pattern_selector</t>
    <phoneticPr fontId="7"/>
  </si>
  <si>
    <t>hitrate</t>
    <phoneticPr fontId="7"/>
  </si>
  <si>
    <t>incomerate</t>
    <phoneticPr fontId="7"/>
  </si>
  <si>
    <t>…</t>
    <phoneticPr fontId="7"/>
  </si>
  <si>
    <t>model_selector</t>
    <phoneticPr fontId="7"/>
  </si>
  <si>
    <t>sim+patterns</t>
    <phoneticPr fontId="7"/>
  </si>
  <si>
    <t>('sim+patterns')</t>
    <phoneticPr fontId="7"/>
  </si>
  <si>
    <t>bodds-1dig</t>
    <phoneticPr fontId="7"/>
  </si>
  <si>
    <t>bodds-0dig</t>
    <phoneticPr fontId="7"/>
  </si>
  <si>
    <t>(odds.beforeodds::int)::text</t>
    <phoneticPr fontId="7"/>
  </si>
  <si>
    <t>substring(odds.beforeodds::text from 1 for 3)</t>
    <phoneticPr fontId="7"/>
  </si>
  <si>
    <t>prob1+bodds1</t>
    <phoneticPr fontId="7"/>
  </si>
  <si>
    <t>substring(probability1::text from 1 for 3) || '-' || substring(odds.beforeodds::text from 1 for 3)</t>
    <phoneticPr fontId="7"/>
  </si>
  <si>
    <t>2022/3/8</t>
    <phoneticPr fontId="7"/>
  </si>
  <si>
    <t>시뮬레이션용 통계그래프 추가</t>
    <phoneticPr fontId="7"/>
  </si>
  <si>
    <t>직전옺즈/적중율,수익율</t>
    <phoneticPr fontId="7"/>
  </si>
  <si>
    <t>시뮬레이션용 sim+each패턴추가 (전 evaluation에 대해 출력)</t>
    <phoneticPr fontId="7"/>
  </si>
  <si>
    <t>sim+evaluations</t>
    <phoneticPr fontId="7"/>
  </si>
  <si>
    <t>('sim+evaluations')</t>
    <phoneticPr fontId="7"/>
  </si>
  <si>
    <r>
      <t xml:space="preserve"># </t>
    </r>
    <r>
      <rPr>
        <sz val="12"/>
        <color theme="1"/>
        <rFont val="맑은 고딕"/>
        <family val="3"/>
        <charset val="129"/>
        <scheme val="minor"/>
      </rPr>
      <t>컴예측과</t>
    </r>
    <r>
      <rPr>
        <sz val="12"/>
        <color theme="1"/>
        <rFont val="맑은 고딕"/>
        <family val="2"/>
        <scheme val="minor"/>
      </rPr>
      <t xml:space="preserve"> </t>
    </r>
    <r>
      <rPr>
        <sz val="12"/>
        <color theme="1"/>
        <rFont val="맑은 고딕"/>
        <family val="3"/>
        <charset val="129"/>
        <scheme val="minor"/>
      </rPr>
      <t>레이스정보조합</t>
    </r>
    <phoneticPr fontId="7"/>
  </si>
  <si>
    <t>substring(com_predict from 1 for 2) || '-' || substring(wakulevellist from 1 for 2)</t>
    <phoneticPr fontId="7"/>
  </si>
  <si>
    <t>substring(com_predict from 1 for 1) || '-' || substring(wakulevellist from 1 for 2)</t>
    <phoneticPr fontId="7"/>
  </si>
  <si>
    <t>compred1+wk1</t>
    <phoneticPr fontId="7"/>
  </si>
  <si>
    <t>comconf1+wk1</t>
    <phoneticPr fontId="7"/>
  </si>
  <si>
    <t>substring(com_predict from 1 for 1) || '-' || com_confidence::text</t>
    <phoneticPr fontId="7"/>
  </si>
  <si>
    <t>substring(com_predict from 1 for 1) || '-' || com_confidence::text || '-' || substring(wakulevellist from 1 for 2)</t>
    <phoneticPr fontId="7"/>
  </si>
  <si>
    <t>substring(com_predict from 1 for 1) || '-' ||  race.jyocd</t>
    <phoneticPr fontId="7"/>
  </si>
  <si>
    <t>substring(wakulevellist from 1 for 2) || substring(nationwiningrate[1]::text from 1 for 1) || '-' || substring(wakulevellist from 4 for 2) || substring(nationwiningrate[2]::text from 1 for 1)</t>
    <phoneticPr fontId="7"/>
  </si>
  <si>
    <t>compred1+wk12</t>
    <phoneticPr fontId="7"/>
  </si>
  <si>
    <t>substring(com_predict from 1 for 1) || '-' || substring(wakulevellist from 1 for 5)</t>
    <phoneticPr fontId="7"/>
  </si>
  <si>
    <t>compred1+raceno</t>
    <phoneticPr fontId="7"/>
  </si>
  <si>
    <t>substring(com_predict from 1 for 1) || '-' ||  race.raceno</t>
    <phoneticPr fontId="7"/>
  </si>
  <si>
    <t>compred1+turn</t>
    <phoneticPr fontId="7"/>
  </si>
  <si>
    <t>substring(com_predict from 1 for 1) || '-' ||  race.turn</t>
    <phoneticPr fontId="7"/>
  </si>
  <si>
    <t>compred1+alevelcount</t>
    <phoneticPr fontId="7"/>
  </si>
  <si>
    <t>substring(com_predict from 1 for 1) || '-' ||  race.alevelcount</t>
    <phoneticPr fontId="7"/>
  </si>
  <si>
    <t>compred1+prob1</t>
    <phoneticPr fontId="7"/>
  </si>
  <si>
    <t>substring(probability1::text from 1 for 3) || '-' || substring(wakulevellist from 1 for 5)</t>
    <phoneticPr fontId="7"/>
  </si>
  <si>
    <t>substring(com_predict from 1 for 1) || '-' ||  substring(probability1::text from 1 for 3)</t>
    <phoneticPr fontId="7"/>
  </si>
  <si>
    <t>prediction1 || '-' ||  substring(probability1::text from 1 for 3) || '-' || substring(wakulevellist from 1 for 2)</t>
    <phoneticPr fontId="7"/>
  </si>
  <si>
    <r>
      <t xml:space="preserve"># </t>
    </r>
    <r>
      <rPr>
        <sz val="12"/>
        <color theme="1"/>
        <rFont val="맑은 고딕"/>
        <family val="3"/>
        <charset val="129"/>
        <scheme val="minor"/>
      </rPr>
      <t>기타</t>
    </r>
    <r>
      <rPr>
        <sz val="12"/>
        <color theme="1"/>
        <rFont val="맑은 고딕"/>
        <family val="2"/>
        <scheme val="minor"/>
      </rPr>
      <t xml:space="preserve"> </t>
    </r>
    <r>
      <rPr>
        <sz val="12"/>
        <color theme="1"/>
        <rFont val="맑은 고딕"/>
        <family val="3"/>
        <charset val="129"/>
        <scheme val="minor"/>
      </rPr>
      <t>추가</t>
    </r>
    <phoneticPr fontId="7"/>
  </si>
  <si>
    <t>pd1+prob1+wk1</t>
    <phoneticPr fontId="7"/>
  </si>
  <si>
    <t>substring(com_predict from 1 for 1) || '-' ||  substring(probability1::text from 1 for 3) || '-' || substring(wakulevellist from 1 for 2)</t>
    <phoneticPr fontId="7"/>
  </si>
  <si>
    <t>prediction1 || '-' ||  substring(com_predict from 1 for 1) || '-' || substring(wakulevellist from 1 for 2)</t>
    <phoneticPr fontId="7"/>
  </si>
  <si>
    <t>pd1+comp1+wk1</t>
    <phoneticPr fontId="7"/>
  </si>
  <si>
    <t>BeforeOddsBonusProvider</t>
    <phoneticPr fontId="7"/>
  </si>
  <si>
    <t>2022/3/10</t>
    <phoneticPr fontId="7"/>
  </si>
  <si>
    <t>BonusMergeProvider</t>
    <phoneticPr fontId="7"/>
  </si>
  <si>
    <t>ProbabilityBonusProvider</t>
    <phoneticPr fontId="7"/>
  </si>
  <si>
    <r>
      <t xml:space="preserve">model, classification </t>
    </r>
    <r>
      <rPr>
        <sz val="12"/>
        <color theme="1"/>
        <rFont val="맑은 고딕"/>
        <family val="3"/>
        <charset val="129"/>
        <scheme val="minor"/>
      </rPr>
      <t>추가작성</t>
    </r>
    <phoneticPr fontId="7"/>
  </si>
  <si>
    <t>pd12</t>
    <phoneticPr fontId="7"/>
  </si>
  <si>
    <t>prediction1 || prediction2</t>
    <phoneticPr fontId="7"/>
  </si>
  <si>
    <t>pd123</t>
    <phoneticPr fontId="7"/>
  </si>
  <si>
    <t>prediction1 || prediction2 || prediction3</t>
    <phoneticPr fontId="7"/>
  </si>
  <si>
    <t>sim+each</t>
    <phoneticPr fontId="7"/>
  </si>
  <si>
    <t>('sim+each')</t>
    <phoneticPr fontId="7"/>
  </si>
  <si>
    <t>注意</t>
    <rPh sb="0" eb="2">
      <t>チュウイ</t>
    </rPh>
    <phoneticPr fontId="7"/>
  </si>
  <si>
    <t>パタン追加時にはAbstractPatternWrapperにも追加対応必要</t>
    <rPh sb="3" eb="5">
      <t>ツイカ</t>
    </rPh>
    <rPh sb="5" eb="6">
      <t>ジ</t>
    </rPh>
    <rPh sb="32" eb="34">
      <t>ツイカ</t>
    </rPh>
    <rPh sb="34" eb="36">
      <t>タイオウ</t>
    </rPh>
    <rPh sb="36" eb="38">
      <t>ヒツヨウ</t>
    </rPh>
    <phoneticPr fontId="7"/>
  </si>
  <si>
    <t>compred12+wk1</t>
    <phoneticPr fontId="7"/>
  </si>
  <si>
    <t>compred1+jyocd</t>
    <phoneticPr fontId="7"/>
  </si>
  <si>
    <t>comp1+prob1+wk1</t>
    <phoneticPr fontId="7"/>
  </si>
  <si>
    <t>2022/3/11</t>
    <phoneticPr fontId="7"/>
  </si>
  <si>
    <t>무조건 머지, 실전</t>
    <phoneticPr fontId="7"/>
  </si>
  <si>
    <t>수동 머지, 실전</t>
    <phoneticPr fontId="7"/>
  </si>
  <si>
    <t>실전시 옵션은 prob, beforeodds범위 지정의 조합</t>
    <phoneticPr fontId="7"/>
  </si>
  <si>
    <t>prediction_selector</t>
    <phoneticPr fontId="7"/>
  </si>
  <si>
    <t>loop</t>
    <phoneticPr fontId="7"/>
  </si>
  <si>
    <t>prediction loop</t>
    <phoneticPr fontId="7"/>
  </si>
  <si>
    <t>실험기간</t>
    <phoneticPr fontId="7"/>
  </si>
  <si>
    <t>테스트2</t>
    <phoneticPr fontId="7"/>
  </si>
  <si>
    <t>2021/06/02 - 2022/03/09</t>
    <phoneticPr fontId="7"/>
  </si>
  <si>
    <r>
      <t>prob</t>
    </r>
    <r>
      <rPr>
        <sz val="12"/>
        <color theme="1"/>
        <rFont val="맑은 고딕"/>
        <family val="3"/>
        <charset val="129"/>
        <scheme val="minor"/>
      </rPr>
      <t>와의</t>
    </r>
    <r>
      <rPr>
        <sz val="12"/>
        <color theme="1"/>
        <rFont val="맑은 고딕"/>
        <family val="2"/>
        <scheme val="minor"/>
      </rPr>
      <t xml:space="preserve"> </t>
    </r>
    <r>
      <rPr>
        <sz val="12"/>
        <color theme="1"/>
        <rFont val="맑은 고딕"/>
        <family val="3"/>
        <charset val="129"/>
        <scheme val="minor"/>
      </rPr>
      <t>조합패턴</t>
    </r>
    <r>
      <rPr>
        <sz val="12"/>
        <color theme="1"/>
        <rFont val="맑은 고딕"/>
        <family val="2"/>
        <scheme val="minor"/>
      </rPr>
      <t xml:space="preserve"> </t>
    </r>
    <r>
      <rPr>
        <sz val="12"/>
        <color theme="1"/>
        <rFont val="맑은 고딕"/>
        <family val="3"/>
        <charset val="129"/>
        <scheme val="minor"/>
      </rPr>
      <t>좀더</t>
    </r>
    <r>
      <rPr>
        <sz val="12"/>
        <color theme="1"/>
        <rFont val="맑은 고딕"/>
        <family val="2"/>
        <scheme val="minor"/>
      </rPr>
      <t xml:space="preserve"> </t>
    </r>
    <r>
      <rPr>
        <sz val="12"/>
        <color theme="1"/>
        <rFont val="맑은 고딕"/>
        <family val="3"/>
        <charset val="129"/>
        <scheme val="minor"/>
      </rPr>
      <t>탐구</t>
    </r>
    <r>
      <rPr>
        <sz val="12"/>
        <color theme="1"/>
        <rFont val="맑은 고딕"/>
        <family val="2"/>
        <scheme val="minor"/>
      </rPr>
      <t xml:space="preserve">  </t>
    </r>
    <r>
      <rPr>
        <sz val="12"/>
        <color theme="1"/>
        <rFont val="맑은 고딕"/>
        <family val="3"/>
        <charset val="129"/>
        <scheme val="minor"/>
      </rPr>
      <t>할것</t>
    </r>
    <phoneticPr fontId="7"/>
  </si>
  <si>
    <t>prob1+nationwinrate</t>
    <phoneticPr fontId="7"/>
  </si>
  <si>
    <r>
      <t xml:space="preserve">group </t>
    </r>
    <r>
      <rPr>
        <sz val="12"/>
        <color theme="1"/>
        <rFont val="맑은 고딕"/>
        <family val="3"/>
        <charset val="129"/>
        <scheme val="minor"/>
      </rPr>
      <t>탐색전략</t>
    </r>
    <r>
      <rPr>
        <sz val="12"/>
        <color theme="1"/>
        <rFont val="맑은 고딕"/>
        <family val="2"/>
        <scheme val="minor"/>
      </rPr>
      <t xml:space="preserve"> </t>
    </r>
    <r>
      <rPr>
        <sz val="12"/>
        <color theme="1"/>
        <rFont val="맑은 고딕"/>
        <family val="3"/>
        <charset val="129"/>
        <scheme val="minor"/>
      </rPr>
      <t>추가</t>
    </r>
    <phoneticPr fontId="7"/>
  </si>
  <si>
    <r>
      <t>옺즈</t>
    </r>
    <r>
      <rPr>
        <sz val="12"/>
        <color theme="1"/>
        <rFont val="맑은 고딕"/>
        <family val="3"/>
        <charset val="129"/>
        <scheme val="minor"/>
      </rPr>
      <t xml:space="preserve"> </t>
    </r>
    <r>
      <rPr>
        <sz val="12"/>
        <color theme="1"/>
        <rFont val="맑은 고딕"/>
        <family val="3"/>
        <charset val="129"/>
        <scheme val="minor"/>
      </rPr>
      <t>조건</t>
    </r>
    <r>
      <rPr>
        <sz val="12"/>
        <color theme="1"/>
        <rFont val="맑은 고딕"/>
        <family val="3"/>
        <charset val="129"/>
        <scheme val="minor"/>
      </rPr>
      <t xml:space="preserve"> 1-2</t>
    </r>
    <r>
      <rPr>
        <sz val="12"/>
        <color theme="1"/>
        <rFont val="맑은 고딕"/>
        <family val="3"/>
        <charset val="129"/>
        <scheme val="minor"/>
      </rPr>
      <t>정도로</t>
    </r>
    <r>
      <rPr>
        <sz val="12"/>
        <color theme="1"/>
        <rFont val="맑은 고딕"/>
        <family val="3"/>
        <charset val="129"/>
        <scheme val="minor"/>
      </rPr>
      <t xml:space="preserve"> </t>
    </r>
    <r>
      <rPr>
        <sz val="12"/>
        <color theme="1"/>
        <rFont val="맑은 고딕"/>
        <family val="3"/>
        <charset val="129"/>
        <scheme val="minor"/>
      </rPr>
      <t>흑자화시킬수</t>
    </r>
    <r>
      <rPr>
        <sz val="12"/>
        <color theme="1"/>
        <rFont val="맑은 고딕"/>
        <family val="3"/>
        <charset val="129"/>
        <scheme val="minor"/>
      </rPr>
      <t xml:space="preserve"> </t>
    </r>
    <r>
      <rPr>
        <sz val="12"/>
        <color theme="1"/>
        <rFont val="맑은 고딕"/>
        <family val="3"/>
        <charset val="129"/>
        <scheme val="minor"/>
      </rPr>
      <t>있는</t>
    </r>
    <r>
      <rPr>
        <sz val="12"/>
        <color theme="1"/>
        <rFont val="맑은 고딕"/>
        <family val="3"/>
        <charset val="129"/>
        <scheme val="minor"/>
      </rPr>
      <t xml:space="preserve"> evaluation</t>
    </r>
    <r>
      <rPr>
        <sz val="12"/>
        <color theme="1"/>
        <rFont val="맑은 고딕"/>
        <family val="3"/>
        <charset val="129"/>
        <scheme val="minor"/>
      </rPr>
      <t>들</t>
    </r>
    <phoneticPr fontId="7"/>
  </si>
  <si>
    <t xml:space="preserve">수익금액조건을 낮추는 대신 적중옺즈가 안정적인 것들 (hitodds max, mean, std) ex) 15이하,2이하, 1이하 </t>
    <phoneticPr fontId="7"/>
  </si>
  <si>
    <t>2022/3/12</t>
    <phoneticPr fontId="7"/>
  </si>
  <si>
    <r>
      <t>json</t>
    </r>
    <r>
      <rPr>
        <sz val="12"/>
        <color theme="1"/>
        <rFont val="맑은 고딕"/>
        <family val="3"/>
        <charset val="129"/>
        <scheme val="minor"/>
      </rPr>
      <t>옺즈취득은</t>
    </r>
    <r>
      <rPr>
        <sz val="12"/>
        <color theme="1"/>
        <rFont val="맑은 고딕"/>
        <family val="2"/>
        <scheme val="minor"/>
      </rPr>
      <t xml:space="preserve"> </t>
    </r>
    <r>
      <rPr>
        <sz val="12"/>
        <color theme="1"/>
        <rFont val="맑은 고딕"/>
        <family val="3"/>
        <charset val="129"/>
        <scheme val="minor"/>
      </rPr>
      <t>제한이</t>
    </r>
    <r>
      <rPr>
        <sz val="12"/>
        <color theme="1"/>
        <rFont val="맑은 고딕"/>
        <family val="2"/>
        <scheme val="minor"/>
      </rPr>
      <t xml:space="preserve"> </t>
    </r>
    <r>
      <rPr>
        <sz val="12"/>
        <color theme="1"/>
        <rFont val="맑은 고딕"/>
        <family val="3"/>
        <charset val="129"/>
        <scheme val="minor"/>
      </rPr>
      <t>걸린</t>
    </r>
    <r>
      <rPr>
        <sz val="12"/>
        <color theme="1"/>
        <rFont val="맑은 고딕"/>
        <family val="2"/>
        <scheme val="minor"/>
      </rPr>
      <t xml:space="preserve"> </t>
    </r>
    <r>
      <rPr>
        <sz val="12"/>
        <color theme="1"/>
        <rFont val="맑은 고딕"/>
        <family val="3"/>
        <charset val="129"/>
        <scheme val="minor"/>
      </rPr>
      <t>것</t>
    </r>
    <r>
      <rPr>
        <sz val="12"/>
        <color theme="1"/>
        <rFont val="맑은 고딕"/>
        <family val="2"/>
        <scheme val="minor"/>
      </rPr>
      <t xml:space="preserve"> </t>
    </r>
    <r>
      <rPr>
        <sz val="12"/>
        <color theme="1"/>
        <rFont val="맑은 고딕"/>
        <family val="3"/>
        <charset val="129"/>
        <scheme val="minor"/>
      </rPr>
      <t>같으므로</t>
    </r>
    <r>
      <rPr>
        <sz val="12"/>
        <color theme="1"/>
        <rFont val="맑은 고딕"/>
        <family val="2"/>
        <scheme val="minor"/>
      </rPr>
      <t xml:space="preserve"> cron</t>
    </r>
    <r>
      <rPr>
        <sz val="12"/>
        <color theme="1"/>
        <rFont val="맑은 고딕"/>
        <family val="3"/>
        <charset val="129"/>
        <scheme val="minor"/>
      </rPr>
      <t>에서</t>
    </r>
    <r>
      <rPr>
        <sz val="12"/>
        <color theme="1"/>
        <rFont val="맑은 고딕"/>
        <family val="2"/>
        <scheme val="minor"/>
      </rPr>
      <t xml:space="preserve"> </t>
    </r>
    <r>
      <rPr>
        <sz val="12"/>
        <color theme="1"/>
        <rFont val="맑은 고딕"/>
        <family val="3"/>
        <charset val="129"/>
        <scheme val="minor"/>
      </rPr>
      <t>삭제시킬</t>
    </r>
    <r>
      <rPr>
        <sz val="12"/>
        <color theme="1"/>
        <rFont val="맑은 고딕"/>
        <family val="2"/>
        <scheme val="minor"/>
      </rPr>
      <t xml:space="preserve"> </t>
    </r>
    <r>
      <rPr>
        <sz val="12"/>
        <color theme="1"/>
        <rFont val="맑은 고딕"/>
        <family val="3"/>
        <charset val="129"/>
        <scheme val="minor"/>
      </rPr>
      <t>것</t>
    </r>
    <phoneticPr fontId="7"/>
  </si>
  <si>
    <r>
      <t>2022/01/05</t>
    </r>
    <r>
      <rPr>
        <b/>
        <sz val="12"/>
        <color theme="1"/>
        <rFont val="맑은 고딕"/>
        <family val="3"/>
        <charset val="129"/>
        <scheme val="minor"/>
      </rPr>
      <t>의</t>
    </r>
    <r>
      <rPr>
        <b/>
        <sz val="12"/>
        <color theme="1"/>
        <rFont val="맑은 고딕"/>
        <family val="2"/>
        <scheme val="minor"/>
      </rPr>
      <t xml:space="preserve"> </t>
    </r>
    <r>
      <rPr>
        <b/>
        <sz val="12"/>
        <color theme="1"/>
        <rFont val="맑은 고딕"/>
        <family val="3"/>
        <charset val="129"/>
        <scheme val="minor"/>
      </rPr>
      <t>직전옺즈취득이</t>
    </r>
    <r>
      <rPr>
        <b/>
        <sz val="12"/>
        <color theme="1"/>
        <rFont val="맑은 고딕"/>
        <family val="2"/>
        <scheme val="minor"/>
      </rPr>
      <t xml:space="preserve"> </t>
    </r>
    <r>
      <rPr>
        <b/>
        <sz val="12"/>
        <color theme="1"/>
        <rFont val="맑은 고딕"/>
        <family val="3"/>
        <charset val="129"/>
        <scheme val="minor"/>
      </rPr>
      <t>실패해있었으므로</t>
    </r>
    <r>
      <rPr>
        <b/>
        <sz val="12"/>
        <color theme="1"/>
        <rFont val="맑은 고딕"/>
        <family val="2"/>
        <scheme val="minor"/>
      </rPr>
      <t xml:space="preserve"> </t>
    </r>
    <r>
      <rPr>
        <b/>
        <sz val="12"/>
        <color theme="1"/>
        <rFont val="맑은 고딕"/>
        <family val="3"/>
        <charset val="129"/>
        <scheme val="minor"/>
      </rPr>
      <t>해당일의</t>
    </r>
    <r>
      <rPr>
        <b/>
        <sz val="12"/>
        <color theme="1"/>
        <rFont val="맑은 고딕"/>
        <family val="2"/>
        <scheme val="minor"/>
      </rPr>
      <t xml:space="preserve"> rec_race</t>
    </r>
    <r>
      <rPr>
        <b/>
        <sz val="12"/>
        <color theme="1"/>
        <rFont val="맑은 고딕"/>
        <family val="3"/>
        <charset val="129"/>
        <scheme val="minor"/>
      </rPr>
      <t>를</t>
    </r>
    <r>
      <rPr>
        <b/>
        <sz val="12"/>
        <color theme="1"/>
        <rFont val="맑은 고딕"/>
        <family val="2"/>
        <scheme val="minor"/>
      </rPr>
      <t xml:space="preserve"> </t>
    </r>
    <r>
      <rPr>
        <b/>
        <sz val="12"/>
        <color theme="1"/>
        <rFont val="맑은 고딕"/>
        <family val="3"/>
        <charset val="129"/>
        <scheme val="minor"/>
      </rPr>
      <t>삭제하였다</t>
    </r>
    <r>
      <rPr>
        <b/>
        <sz val="12"/>
        <color theme="1"/>
        <rFont val="맑은 고딕"/>
        <family val="2"/>
        <scheme val="minor"/>
      </rPr>
      <t>.</t>
    </r>
    <phoneticPr fontId="7"/>
  </si>
  <si>
    <t>2021/06/02 - 2021/9/30</t>
    <phoneticPr fontId="7"/>
  </si>
  <si>
    <t>2021/10/01 - 2022/01/31</t>
    <phoneticPr fontId="7"/>
  </si>
  <si>
    <t>테스트3</t>
    <phoneticPr fontId="7"/>
  </si>
  <si>
    <t>2022/02/01 - 2022/03/09</t>
    <phoneticPr fontId="7"/>
  </si>
  <si>
    <r>
      <t>테스트</t>
    </r>
    <r>
      <rPr>
        <sz val="12"/>
        <color theme="1"/>
        <rFont val="맑은 고딕"/>
        <family val="3"/>
        <charset val="129"/>
        <scheme val="minor"/>
      </rPr>
      <t>1</t>
    </r>
    <phoneticPr fontId="7"/>
  </si>
  <si>
    <t>직전옺즈 범위파악</t>
    <phoneticPr fontId="7"/>
  </si>
  <si>
    <t>예상확률과 직전옺즈를 적용</t>
    <phoneticPr fontId="7"/>
  </si>
  <si>
    <t>실험번호대</t>
    <phoneticPr fontId="7"/>
  </si>
  <si>
    <r>
      <t>70000</t>
    </r>
    <r>
      <rPr>
        <sz val="12"/>
        <color theme="1"/>
        <rFont val="맑은 고딕"/>
        <family val="3"/>
        <charset val="129"/>
        <scheme val="minor"/>
      </rPr>
      <t>번대</t>
    </r>
    <phoneticPr fontId="7"/>
  </si>
  <si>
    <r>
      <t>50000</t>
    </r>
    <r>
      <rPr>
        <sz val="12"/>
        <color theme="1"/>
        <rFont val="맑은 고딕"/>
        <family val="3"/>
        <charset val="129"/>
        <scheme val="minor"/>
      </rPr>
      <t>번대</t>
    </r>
    <phoneticPr fontId="7"/>
  </si>
  <si>
    <t>최조예측</t>
    <phoneticPr fontId="7"/>
  </si>
  <si>
    <r>
      <t>30000</t>
    </r>
    <r>
      <rPr>
        <sz val="12"/>
        <color theme="1"/>
        <rFont val="맑은 고딕"/>
        <family val="3"/>
        <charset val="129"/>
        <scheme val="minor"/>
      </rPr>
      <t>번대</t>
    </r>
    <phoneticPr fontId="7"/>
  </si>
  <si>
    <r>
      <t xml:space="preserve"># </t>
    </r>
    <r>
      <rPr>
        <sz val="12"/>
        <color theme="1"/>
        <rFont val="맑은 고딕"/>
        <family val="3"/>
        <charset val="129"/>
        <scheme val="minor"/>
      </rPr>
      <t>테스트기간</t>
    </r>
    <r>
      <rPr>
        <sz val="12"/>
        <color theme="1"/>
        <rFont val="맑은 고딕"/>
        <family val="2"/>
        <scheme val="minor"/>
      </rPr>
      <t xml:space="preserve"> </t>
    </r>
    <r>
      <rPr>
        <sz val="12"/>
        <color theme="1"/>
        <rFont val="맑은 고딕"/>
        <family val="3"/>
        <charset val="129"/>
        <scheme val="minor"/>
      </rPr>
      <t>정책</t>
    </r>
    <r>
      <rPr>
        <sz val="12"/>
        <color theme="1"/>
        <rFont val="맑은 고딕"/>
        <family val="2"/>
        <scheme val="minor"/>
      </rPr>
      <t xml:space="preserve"> </t>
    </r>
    <r>
      <rPr>
        <sz val="12"/>
        <color theme="1"/>
        <rFont val="맑은 고딕"/>
        <family val="3"/>
        <charset val="129"/>
        <scheme val="minor"/>
      </rPr>
      <t>변경</t>
    </r>
  </si>
  <si>
    <t>result_type</t>
  </si>
  <si>
    <t>SCDefault</t>
  </si>
  <si>
    <t>2, 22</t>
    <phoneticPr fontId="7"/>
  </si>
  <si>
    <t>substring(probability1::text from 1 for 3) || '-' || race.racetype</t>
    <phoneticPr fontId="7"/>
  </si>
  <si>
    <t>2022/3/17</t>
    <phoneticPr fontId="7"/>
  </si>
  <si>
    <t>전략변경</t>
    <phoneticPr fontId="7"/>
  </si>
  <si>
    <t>직전옺즈가 존재하는 구간은 ml_result를 작성하고 evaluation선정에 활용한다.</t>
    <phoneticPr fontId="7"/>
  </si>
  <si>
    <r>
      <t>전략변경에</t>
    </r>
    <r>
      <rPr>
        <b/>
        <sz val="12"/>
        <color theme="1"/>
        <rFont val="맑은 고딕"/>
        <family val="2"/>
        <scheme val="minor"/>
      </rPr>
      <t xml:space="preserve"> </t>
    </r>
    <r>
      <rPr>
        <b/>
        <sz val="12"/>
        <color theme="1"/>
        <rFont val="맑은 고딕"/>
        <family val="3"/>
        <charset val="129"/>
        <scheme val="minor"/>
      </rPr>
      <t>따라</t>
    </r>
    <r>
      <rPr>
        <b/>
        <sz val="12"/>
        <color theme="1"/>
        <rFont val="맑은 고딕"/>
        <family val="2"/>
        <scheme val="minor"/>
      </rPr>
      <t xml:space="preserve"> ml_result</t>
    </r>
    <r>
      <rPr>
        <b/>
        <sz val="12"/>
        <color theme="1"/>
        <rFont val="맑은 고딕"/>
        <family val="3"/>
        <charset val="129"/>
        <scheme val="minor"/>
      </rPr>
      <t>를</t>
    </r>
    <r>
      <rPr>
        <b/>
        <sz val="12"/>
        <color theme="1"/>
        <rFont val="맑은 고딕"/>
        <family val="2"/>
        <scheme val="minor"/>
      </rPr>
      <t xml:space="preserve"> </t>
    </r>
    <r>
      <rPr>
        <b/>
        <sz val="12"/>
        <color theme="1"/>
        <rFont val="맑은 고딕"/>
        <family val="3"/>
        <charset val="129"/>
        <scheme val="minor"/>
      </rPr>
      <t>재생성하고</t>
    </r>
    <r>
      <rPr>
        <b/>
        <sz val="12"/>
        <color theme="1"/>
        <rFont val="맑은 고딕"/>
        <family val="2"/>
        <scheme val="minor"/>
      </rPr>
      <t xml:space="preserve"> ml_result_bk1</t>
    </r>
    <r>
      <rPr>
        <b/>
        <sz val="12"/>
        <color theme="1"/>
        <rFont val="맑은 고딕"/>
        <family val="3"/>
        <charset val="129"/>
        <scheme val="minor"/>
      </rPr>
      <t>에</t>
    </r>
    <r>
      <rPr>
        <b/>
        <sz val="12"/>
        <color theme="1"/>
        <rFont val="맑은 고딕"/>
        <family val="2"/>
        <scheme val="minor"/>
      </rPr>
      <t xml:space="preserve"> </t>
    </r>
    <r>
      <rPr>
        <b/>
        <sz val="12"/>
        <color theme="1"/>
        <rFont val="맑은 고딕"/>
        <family val="3"/>
        <charset val="129"/>
        <scheme val="minor"/>
      </rPr>
      <t>백업하였다</t>
    </r>
    <r>
      <rPr>
        <b/>
        <sz val="12"/>
        <color theme="1"/>
        <rFont val="맑은 고딕"/>
        <family val="2"/>
        <scheme val="minor"/>
      </rPr>
      <t>.</t>
    </r>
    <phoneticPr fontId="7"/>
  </si>
  <si>
    <t>2022/3/19</t>
    <phoneticPr fontId="7"/>
  </si>
  <si>
    <r>
      <t>evaluation</t>
    </r>
    <r>
      <rPr>
        <sz val="12"/>
        <color theme="1"/>
        <rFont val="맑은 고딕"/>
        <family val="3"/>
        <charset val="129"/>
        <scheme val="minor"/>
      </rPr>
      <t>전략</t>
    </r>
    <r>
      <rPr>
        <sz val="12"/>
        <color theme="1"/>
        <rFont val="맑은 고딕"/>
        <family val="2"/>
        <scheme val="minor"/>
      </rPr>
      <t xml:space="preserve"> </t>
    </r>
    <r>
      <rPr>
        <sz val="12"/>
        <color theme="1"/>
        <rFont val="맑은 고딕"/>
        <family val="3"/>
        <charset val="129"/>
        <scheme val="minor"/>
      </rPr>
      <t>변경</t>
    </r>
    <phoneticPr fontId="7"/>
  </si>
  <si>
    <t>probability range, beforeodds range, expectation range 세축으로 분석한다.</t>
    <phoneticPr fontId="7"/>
  </si>
  <si>
    <t>rp_min, rp_max, rp_outlier_min, rp_outlier_max의 세종류를 보존하여 비교 및 조정이 가능하게 한다.</t>
    <phoneticPr fontId="7"/>
  </si>
  <si>
    <t>그래프도 잔액그래프 외에 위의 세축을 출력한다.</t>
    <phoneticPr fontId="7"/>
  </si>
  <si>
    <t>흑자, 적자 구간및 구간내 betcnt의 합성 그래프</t>
    <phoneticPr fontId="7"/>
  </si>
  <si>
    <t>세축의 range체크 적용은 논리식으로 표현하고 jexl로 파싱한다.</t>
    <phoneticPr fontId="7"/>
  </si>
  <si>
    <t>2022/3/21</t>
    <phoneticPr fontId="7"/>
  </si>
  <si>
    <r>
      <t>evaluation</t>
    </r>
    <r>
      <rPr>
        <sz val="12"/>
        <color theme="1"/>
        <rFont val="맑은 고딕"/>
        <family val="3"/>
        <charset val="129"/>
        <scheme val="minor"/>
      </rPr>
      <t>전략</t>
    </r>
    <r>
      <rPr>
        <sz val="12"/>
        <color theme="1"/>
        <rFont val="맑은 고딕"/>
        <family val="2"/>
        <scheme val="minor"/>
      </rPr>
      <t xml:space="preserve"> </t>
    </r>
    <r>
      <rPr>
        <sz val="12"/>
        <color theme="1"/>
        <rFont val="맑은 고딕"/>
        <family val="3"/>
        <charset val="129"/>
        <scheme val="minor"/>
      </rPr>
      <t>잠정안</t>
    </r>
    <phoneticPr fontId="7"/>
  </si>
  <si>
    <r>
      <t>expectation range</t>
    </r>
    <r>
      <rPr>
        <sz val="12"/>
        <color theme="1"/>
        <rFont val="맑은 고딕"/>
        <family val="3"/>
        <charset val="129"/>
        <scheme val="minor"/>
      </rPr>
      <t>는</t>
    </r>
    <r>
      <rPr>
        <sz val="12"/>
        <color theme="1"/>
        <rFont val="맑은 고딕"/>
        <family val="2"/>
        <scheme val="minor"/>
      </rPr>
      <t xml:space="preserve"> </t>
    </r>
    <r>
      <rPr>
        <sz val="12"/>
        <color theme="1"/>
        <rFont val="맑은 고딕"/>
        <family val="3"/>
        <charset val="129"/>
        <scheme val="minor"/>
      </rPr>
      <t>그래프에서</t>
    </r>
    <r>
      <rPr>
        <sz val="12"/>
        <color theme="1"/>
        <rFont val="맑은 고딕"/>
        <family val="2"/>
        <scheme val="minor"/>
      </rPr>
      <t xml:space="preserve"> </t>
    </r>
    <r>
      <rPr>
        <sz val="12"/>
        <color theme="1"/>
        <rFont val="맑은 고딕"/>
        <family val="3"/>
        <charset val="129"/>
        <scheme val="minor"/>
      </rPr>
      <t>일단</t>
    </r>
    <r>
      <rPr>
        <sz val="12"/>
        <color theme="1"/>
        <rFont val="맑은 고딕"/>
        <family val="2"/>
        <scheme val="minor"/>
      </rPr>
      <t xml:space="preserve"> </t>
    </r>
    <r>
      <rPr>
        <sz val="12"/>
        <color theme="1"/>
        <rFont val="맑은 고딕"/>
        <family val="3"/>
        <charset val="129"/>
        <scheme val="minor"/>
      </rPr>
      <t>제외하고</t>
    </r>
    <r>
      <rPr>
        <sz val="12"/>
        <color theme="1"/>
        <rFont val="맑은 고딕"/>
        <family val="2"/>
        <scheme val="minor"/>
      </rPr>
      <t xml:space="preserve"> </t>
    </r>
    <r>
      <rPr>
        <sz val="12"/>
        <color theme="1"/>
        <rFont val="맑은 고딕"/>
        <family val="3"/>
        <charset val="129"/>
        <scheme val="minor"/>
      </rPr>
      <t>필요시</t>
    </r>
    <r>
      <rPr>
        <sz val="12"/>
        <color theme="1"/>
        <rFont val="맑은 고딕"/>
        <family val="2"/>
        <scheme val="minor"/>
      </rPr>
      <t xml:space="preserve"> </t>
    </r>
    <r>
      <rPr>
        <sz val="12"/>
        <color theme="1"/>
        <rFont val="맑은 고딕"/>
        <family val="3"/>
        <charset val="129"/>
        <scheme val="minor"/>
      </rPr>
      <t>실험용으로만</t>
    </r>
    <r>
      <rPr>
        <sz val="12"/>
        <color theme="1"/>
        <rFont val="맑은 고딕"/>
        <family val="2"/>
        <scheme val="minor"/>
      </rPr>
      <t xml:space="preserve"> </t>
    </r>
    <r>
      <rPr>
        <sz val="12"/>
        <color theme="1"/>
        <rFont val="맑은 고딕"/>
        <family val="3"/>
        <charset val="129"/>
        <scheme val="minor"/>
      </rPr>
      <t>사용해본다</t>
    </r>
    <r>
      <rPr>
        <sz val="12"/>
        <color theme="1"/>
        <rFont val="맑은 고딕"/>
        <family val="2"/>
        <scheme val="minor"/>
      </rPr>
      <t>.</t>
    </r>
    <phoneticPr fontId="7"/>
  </si>
  <si>
    <t>확률과 옺즈의 범위를 그래프 확인하여 수동으로 정한다.</t>
    <phoneticPr fontId="7"/>
  </si>
  <si>
    <t>대상은 balance123으로 단계적 진행한다</t>
    <phoneticPr fontId="7"/>
  </si>
  <si>
    <t>한 개 구미방에 1일 5베팅을 목표로 한다</t>
    <phoneticPr fontId="7"/>
  </si>
  <si>
    <t>그래프 정리할 것. 라벨내용, 축방향</t>
    <phoneticPr fontId="7"/>
  </si>
  <si>
    <t>result 그래프 재생성할 것</t>
    <phoneticPr fontId="7"/>
  </si>
  <si>
    <r>
      <t>보너스는</t>
    </r>
    <r>
      <rPr>
        <sz val="12"/>
        <color theme="1"/>
        <rFont val="맑은 고딕"/>
        <family val="2"/>
        <scheme val="minor"/>
      </rPr>
      <t xml:space="preserve"> </t>
    </r>
    <r>
      <rPr>
        <sz val="12"/>
        <color theme="1"/>
        <rFont val="맑은 고딕"/>
        <family val="3"/>
        <charset val="129"/>
        <scheme val="minor"/>
      </rPr>
      <t>필요할</t>
    </r>
    <r>
      <rPr>
        <sz val="12"/>
        <color theme="1"/>
        <rFont val="맑은 고딕"/>
        <family val="2"/>
        <scheme val="minor"/>
      </rPr>
      <t xml:space="preserve"> </t>
    </r>
    <r>
      <rPr>
        <sz val="12"/>
        <color theme="1"/>
        <rFont val="맑은 고딕"/>
        <family val="3"/>
        <charset val="129"/>
        <scheme val="minor"/>
      </rPr>
      <t>때</t>
    </r>
    <r>
      <rPr>
        <sz val="12"/>
        <color theme="1"/>
        <rFont val="맑은 고딕"/>
        <family val="2"/>
        <scheme val="minor"/>
      </rPr>
      <t xml:space="preserve"> </t>
    </r>
    <r>
      <rPr>
        <sz val="12"/>
        <color theme="1"/>
        <rFont val="맑은 고딕"/>
        <family val="3"/>
        <charset val="129"/>
        <scheme val="minor"/>
      </rPr>
      <t>직전옺즈만</t>
    </r>
    <r>
      <rPr>
        <sz val="12"/>
        <color theme="1"/>
        <rFont val="맑은 고딕"/>
        <family val="2"/>
        <scheme val="minor"/>
      </rPr>
      <t xml:space="preserve"> </t>
    </r>
    <r>
      <rPr>
        <sz val="12"/>
        <color theme="1"/>
        <rFont val="맑은 고딕"/>
        <family val="3"/>
        <charset val="129"/>
        <scheme val="minor"/>
      </rPr>
      <t>사용한다</t>
    </r>
    <r>
      <rPr>
        <sz val="12"/>
        <color theme="1"/>
        <rFont val="맑은 고딕"/>
        <family val="2"/>
        <scheme val="minor"/>
      </rPr>
      <t>. (</t>
    </r>
    <r>
      <rPr>
        <sz val="12"/>
        <color theme="1"/>
        <rFont val="맑은 고딕"/>
        <family val="3"/>
        <charset val="129"/>
        <scheme val="minor"/>
      </rPr>
      <t>확률보너스는</t>
    </r>
    <r>
      <rPr>
        <sz val="12"/>
        <color theme="1"/>
        <rFont val="맑은 고딕"/>
        <family val="2"/>
        <scheme val="minor"/>
      </rPr>
      <t xml:space="preserve"> </t>
    </r>
    <r>
      <rPr>
        <sz val="12"/>
        <color theme="1"/>
        <rFont val="맑은 고딕"/>
        <family val="3"/>
        <charset val="129"/>
        <scheme val="minor"/>
      </rPr>
      <t>보류</t>
    </r>
    <r>
      <rPr>
        <sz val="12"/>
        <color theme="1"/>
        <rFont val="맑은 고딕"/>
        <family val="2"/>
        <scheme val="minor"/>
      </rPr>
      <t>)</t>
    </r>
    <phoneticPr fontId="7"/>
  </si>
  <si>
    <r>
      <t>## 2018/06/01-2021/11/30 probability, beforeodds(20210602</t>
    </r>
    <r>
      <rPr>
        <sz val="12"/>
        <color theme="1"/>
        <rFont val="맑은 고딕"/>
        <family val="3"/>
        <charset val="129"/>
        <scheme val="minor"/>
      </rPr>
      <t>이후</t>
    </r>
    <r>
      <rPr>
        <sz val="12"/>
        <color theme="1"/>
        <rFont val="맑은 고딕"/>
        <family val="2"/>
        <scheme val="minor"/>
      </rPr>
      <t xml:space="preserve">) </t>
    </r>
    <r>
      <rPr>
        <sz val="12"/>
        <color theme="1"/>
        <rFont val="맑은 고딕"/>
        <family val="3"/>
        <charset val="129"/>
        <scheme val="minor"/>
      </rPr>
      <t>취득</t>
    </r>
    <phoneticPr fontId="7"/>
  </si>
  <si>
    <r>
      <t>## 2018/06/01-2021/11/30 evaluations</t>
    </r>
    <r>
      <rPr>
        <sz val="12"/>
        <color theme="1"/>
        <rFont val="맑은 고딕"/>
        <family val="3"/>
        <charset val="129"/>
        <scheme val="minor"/>
      </rPr>
      <t>조합</t>
    </r>
    <r>
      <rPr>
        <sz val="12"/>
        <color theme="1"/>
        <rFont val="맑은 고딕"/>
        <family val="2"/>
        <scheme val="minor"/>
      </rPr>
      <t xml:space="preserve"> </t>
    </r>
    <r>
      <rPr>
        <sz val="12"/>
        <color theme="1"/>
        <rFont val="맑은 고딕"/>
        <family val="3"/>
        <charset val="129"/>
        <scheme val="minor"/>
      </rPr>
      <t>확인</t>
    </r>
    <phoneticPr fontId="7"/>
  </si>
  <si>
    <r>
      <t>## 2021/12/01-2021/01/31 evaluations</t>
    </r>
    <r>
      <rPr>
        <sz val="12"/>
        <color theme="1"/>
        <rFont val="맑은 고딕"/>
        <family val="3"/>
        <charset val="129"/>
        <scheme val="minor"/>
      </rPr>
      <t>예측</t>
    </r>
    <r>
      <rPr>
        <sz val="12"/>
        <color theme="1"/>
        <rFont val="맑은 고딕"/>
        <family val="2"/>
        <scheme val="minor"/>
      </rPr>
      <t xml:space="preserve"> </t>
    </r>
    <r>
      <rPr>
        <sz val="12"/>
        <color theme="1"/>
        <rFont val="맑은 고딕"/>
        <family val="3"/>
        <charset val="129"/>
        <scheme val="minor"/>
      </rPr>
      <t>확인</t>
    </r>
    <phoneticPr fontId="7"/>
  </si>
  <si>
    <r>
      <t>## 2021/02/01-2021/03/09 evaluations</t>
    </r>
    <r>
      <rPr>
        <sz val="12"/>
        <color theme="1"/>
        <rFont val="맑은 고딕"/>
        <family val="3"/>
        <charset val="129"/>
        <scheme val="minor"/>
      </rPr>
      <t>최종</t>
    </r>
    <r>
      <rPr>
        <sz val="12"/>
        <color theme="1"/>
        <rFont val="맑은 고딕"/>
        <family val="2"/>
        <scheme val="minor"/>
      </rPr>
      <t xml:space="preserve"> </t>
    </r>
    <r>
      <rPr>
        <sz val="12"/>
        <color theme="1"/>
        <rFont val="맑은 고딕"/>
        <family val="3"/>
        <charset val="129"/>
        <scheme val="minor"/>
      </rPr>
      <t>확인</t>
    </r>
    <phoneticPr fontId="7"/>
  </si>
  <si>
    <r>
      <t xml:space="preserve"># </t>
    </r>
    <r>
      <rPr>
        <strike/>
        <sz val="12"/>
        <color theme="1"/>
        <rFont val="맑은 고딕"/>
        <family val="3"/>
        <charset val="129"/>
        <scheme val="minor"/>
      </rPr>
      <t>테스트기간</t>
    </r>
    <r>
      <rPr>
        <strike/>
        <sz val="12"/>
        <color theme="1"/>
        <rFont val="맑은 고딕"/>
        <family val="2"/>
        <scheme val="minor"/>
      </rPr>
      <t xml:space="preserve"> </t>
    </r>
    <r>
      <rPr>
        <strike/>
        <sz val="12"/>
        <color theme="1"/>
        <rFont val="맑은 고딕"/>
        <family val="3"/>
        <charset val="129"/>
        <scheme val="minor"/>
      </rPr>
      <t>정책</t>
    </r>
    <r>
      <rPr>
        <strike/>
        <sz val="12"/>
        <color theme="1"/>
        <rFont val="맑은 고딕"/>
        <family val="2"/>
        <scheme val="minor"/>
      </rPr>
      <t xml:space="preserve"> </t>
    </r>
    <r>
      <rPr>
        <strike/>
        <sz val="12"/>
        <color theme="1"/>
        <rFont val="맑은 고딕"/>
        <family val="3"/>
        <charset val="129"/>
        <scheme val="minor"/>
      </rPr>
      <t>변경</t>
    </r>
  </si>
  <si>
    <r>
      <t>## 2018/06/01-2021/09/30 probability, beforeodds(20210602</t>
    </r>
    <r>
      <rPr>
        <strike/>
        <sz val="12"/>
        <color theme="1"/>
        <rFont val="맑은 고딕"/>
        <family val="3"/>
        <charset val="129"/>
        <scheme val="minor"/>
      </rPr>
      <t>이후</t>
    </r>
    <r>
      <rPr>
        <strike/>
        <sz val="12"/>
        <color theme="1"/>
        <rFont val="맑은 고딕"/>
        <family val="2"/>
        <scheme val="minor"/>
      </rPr>
      <t xml:space="preserve">) </t>
    </r>
    <r>
      <rPr>
        <strike/>
        <sz val="12"/>
        <color theme="1"/>
        <rFont val="맑은 고딕"/>
        <family val="3"/>
        <charset val="129"/>
        <scheme val="minor"/>
      </rPr>
      <t>취득</t>
    </r>
    <phoneticPr fontId="7"/>
  </si>
  <si>
    <r>
      <t>## 2021/06/02-2021/09/30 evaluations</t>
    </r>
    <r>
      <rPr>
        <strike/>
        <sz val="12"/>
        <color theme="1"/>
        <rFont val="맑은 고딕"/>
        <family val="3"/>
        <charset val="129"/>
        <scheme val="minor"/>
      </rPr>
      <t>조합</t>
    </r>
    <r>
      <rPr>
        <strike/>
        <sz val="12"/>
        <color theme="1"/>
        <rFont val="맑은 고딕"/>
        <family val="2"/>
        <scheme val="minor"/>
      </rPr>
      <t xml:space="preserve"> </t>
    </r>
    <r>
      <rPr>
        <strike/>
        <sz val="12"/>
        <color theme="1"/>
        <rFont val="맑은 고딕"/>
        <family val="3"/>
        <charset val="129"/>
        <scheme val="minor"/>
      </rPr>
      <t>기존</t>
    </r>
    <r>
      <rPr>
        <strike/>
        <sz val="12"/>
        <color theme="1"/>
        <rFont val="맑은 고딕"/>
        <family val="2"/>
        <scheme val="minor"/>
      </rPr>
      <t xml:space="preserve"> </t>
    </r>
    <r>
      <rPr>
        <strike/>
        <sz val="12"/>
        <color theme="1"/>
        <rFont val="맑은 고딕"/>
        <family val="3"/>
        <charset val="129"/>
        <scheme val="minor"/>
      </rPr>
      <t>확인</t>
    </r>
    <phoneticPr fontId="7"/>
  </si>
  <si>
    <r>
      <t>## 2021/10/01-2021/12/31 evaluations</t>
    </r>
    <r>
      <rPr>
        <strike/>
        <sz val="12"/>
        <color theme="1"/>
        <rFont val="맑은 고딕"/>
        <family val="3"/>
        <charset val="129"/>
        <scheme val="minor"/>
      </rPr>
      <t>조합</t>
    </r>
    <r>
      <rPr>
        <strike/>
        <sz val="12"/>
        <color theme="1"/>
        <rFont val="맑은 고딕"/>
        <family val="2"/>
        <scheme val="minor"/>
      </rPr>
      <t xml:space="preserve"> </t>
    </r>
    <r>
      <rPr>
        <strike/>
        <sz val="12"/>
        <color theme="1"/>
        <rFont val="맑은 고딕"/>
        <family val="3"/>
        <charset val="129"/>
        <scheme val="minor"/>
      </rPr>
      <t>예측</t>
    </r>
    <r>
      <rPr>
        <strike/>
        <sz val="12"/>
        <color theme="1"/>
        <rFont val="맑은 고딕"/>
        <family val="2"/>
        <scheme val="minor"/>
      </rPr>
      <t xml:space="preserve"> </t>
    </r>
    <r>
      <rPr>
        <strike/>
        <sz val="12"/>
        <color theme="1"/>
        <rFont val="맑은 고딕"/>
        <family val="3"/>
        <charset val="129"/>
        <scheme val="minor"/>
      </rPr>
      <t>확인</t>
    </r>
    <phoneticPr fontId="7"/>
  </si>
  <si>
    <r>
      <t>## 2021/01/01-2021/03/09 evaluations</t>
    </r>
    <r>
      <rPr>
        <strike/>
        <sz val="12"/>
        <color theme="1"/>
        <rFont val="맑은 고딕"/>
        <family val="3"/>
        <charset val="129"/>
        <scheme val="minor"/>
      </rPr>
      <t>조합</t>
    </r>
    <r>
      <rPr>
        <strike/>
        <sz val="12"/>
        <color theme="1"/>
        <rFont val="맑은 고딕"/>
        <family val="2"/>
        <scheme val="minor"/>
      </rPr>
      <t xml:space="preserve"> </t>
    </r>
    <r>
      <rPr>
        <strike/>
        <sz val="12"/>
        <color theme="1"/>
        <rFont val="맑은 고딕"/>
        <family val="3"/>
        <charset val="129"/>
        <scheme val="minor"/>
      </rPr>
      <t>최종</t>
    </r>
    <r>
      <rPr>
        <strike/>
        <sz val="12"/>
        <color theme="1"/>
        <rFont val="맑은 고딕"/>
        <family val="2"/>
        <scheme val="minor"/>
      </rPr>
      <t xml:space="preserve"> </t>
    </r>
    <r>
      <rPr>
        <strike/>
        <sz val="12"/>
        <color theme="1"/>
        <rFont val="맑은 고딕"/>
        <family val="3"/>
        <charset val="129"/>
        <scheme val="minor"/>
      </rPr>
      <t>확인</t>
    </r>
    <phoneticPr fontId="7"/>
  </si>
  <si>
    <t>2022/3/22</t>
    <phoneticPr fontId="7"/>
  </si>
  <si>
    <t>리그레션 재적용 실험</t>
    <phoneticPr fontId="7"/>
  </si>
  <si>
    <r>
      <t>ml_result</t>
    </r>
    <r>
      <rPr>
        <sz val="12"/>
        <color theme="1"/>
        <rFont val="맑은 고딕"/>
        <family val="3"/>
        <charset val="129"/>
        <scheme val="minor"/>
      </rPr>
      <t>에</t>
    </r>
    <r>
      <rPr>
        <sz val="12"/>
        <color theme="1"/>
        <rFont val="맑은 고딕"/>
        <family val="2"/>
        <scheme val="minor"/>
      </rPr>
      <t xml:space="preserve"> </t>
    </r>
    <r>
      <rPr>
        <sz val="12"/>
        <color theme="1"/>
        <rFont val="맑은 고딕"/>
        <family val="3"/>
        <charset val="129"/>
        <scheme val="minor"/>
      </rPr>
      <t>대해서</t>
    </r>
    <r>
      <rPr>
        <sz val="12"/>
        <color theme="1"/>
        <rFont val="맑은 고딕"/>
        <family val="2"/>
        <scheme val="minor"/>
      </rPr>
      <t xml:space="preserve"> weka</t>
    </r>
    <r>
      <rPr>
        <sz val="12"/>
        <color theme="1"/>
        <rFont val="맑은 고딕"/>
        <family val="3"/>
        <charset val="129"/>
        <scheme val="minor"/>
      </rPr>
      <t>에서</t>
    </r>
    <r>
      <rPr>
        <sz val="12"/>
        <color theme="1"/>
        <rFont val="맑은 고딕"/>
        <family val="2"/>
        <scheme val="minor"/>
      </rPr>
      <t xml:space="preserve"> </t>
    </r>
    <r>
      <rPr>
        <sz val="12"/>
        <color theme="1"/>
        <rFont val="맑은 고딕"/>
        <family val="3"/>
        <charset val="129"/>
        <scheme val="minor"/>
      </rPr>
      <t>클러스터링</t>
    </r>
    <r>
      <rPr>
        <sz val="12"/>
        <color theme="1"/>
        <rFont val="맑은 고딕"/>
        <family val="2"/>
        <scheme val="minor"/>
      </rPr>
      <t xml:space="preserve"> </t>
    </r>
    <r>
      <rPr>
        <sz val="12"/>
        <color theme="1"/>
        <rFont val="맑은 고딕"/>
        <family val="3"/>
        <charset val="129"/>
        <scheme val="minor"/>
      </rPr>
      <t>실험</t>
    </r>
    <phoneticPr fontId="7"/>
  </si>
  <si>
    <t>직전옺즈/예상확률 최적범위 탐색기능</t>
    <phoneticPr fontId="7"/>
  </si>
  <si>
    <t>pd1</t>
    <phoneticPr fontId="7"/>
  </si>
  <si>
    <t>prediction1 pd1</t>
    <phoneticPr fontId="7"/>
  </si>
  <si>
    <t>pd2</t>
    <phoneticPr fontId="7"/>
  </si>
  <si>
    <t>pd3</t>
    <phoneticPr fontId="7"/>
  </si>
  <si>
    <t>prediction1 pd2</t>
    <phoneticPr fontId="7"/>
  </si>
  <si>
    <t>prediction1 pd3</t>
    <phoneticPr fontId="7"/>
  </si>
  <si>
    <t>probability1 prob1</t>
    <phoneticPr fontId="7"/>
  </si>
  <si>
    <t>prob2</t>
    <phoneticPr fontId="7"/>
  </si>
  <si>
    <t>prob3</t>
    <phoneticPr fontId="7"/>
  </si>
  <si>
    <t>probability2 prob2</t>
    <phoneticPr fontId="7"/>
  </si>
  <si>
    <t>probability3 prob3</t>
    <phoneticPr fontId="7"/>
  </si>
  <si>
    <t>rg_sim_1</t>
    <phoneticPr fontId="7"/>
  </si>
  <si>
    <t>bodds,pd1,pd2,pd3,prob1,prob2,prob3,lv1,lv2,lv3,lv4,lv5,lv6</t>
    <phoneticPr fontId="7"/>
  </si>
  <si>
    <t>rgsim-1T-1</t>
    <phoneticPr fontId="7"/>
  </si>
  <si>
    <t>true</t>
    <phoneticPr fontId="7"/>
  </si>
  <si>
    <t>prediction2 pd2</t>
    <phoneticPr fontId="7"/>
  </si>
  <si>
    <t>prediction3 pd3</t>
    <phoneticPr fontId="7"/>
  </si>
  <si>
    <t>probability1::text prob1</t>
    <phoneticPr fontId="7"/>
  </si>
  <si>
    <t>probability2::text prob2</t>
    <phoneticPr fontId="7"/>
  </si>
  <si>
    <t>probability3::text prob3</t>
    <phoneticPr fontId="7"/>
  </si>
  <si>
    <t>상관계수 0.25에,  train set 0.25 testset -0.2로 전혀 맞지 않으므로 버린다.</t>
    <phoneticPr fontId="7"/>
  </si>
  <si>
    <t>(res.hitamt::float - res.betamt::float)::text classes</t>
    <phoneticPr fontId="7"/>
  </si>
  <si>
    <t>#turn+waku1と重複turn+level1</t>
    <rPh sb="12" eb="14">
      <t>チョウフク</t>
    </rPh>
    <phoneticPr fontId="7"/>
  </si>
  <si>
    <t>prob1+nw1</t>
    <phoneticPr fontId="7"/>
  </si>
  <si>
    <t>substring((probability1 * probability2 * probability3)::text from 1 for 4)</t>
    <phoneticPr fontId="7"/>
  </si>
  <si>
    <t>substring((probability1 * probability2)::text from 1 for 4)</t>
    <phoneticPr fontId="7"/>
  </si>
  <si>
    <t>substring((probability1 * probability2)::text from 1 for 3) || '-' || substring(wakulevellist from 1 for 2)</t>
    <phoneticPr fontId="7"/>
  </si>
  <si>
    <t>substring((probability1 * probability2 * probability3)::text from 1 for 3) || '-' || substring(wakulevellist from 1 for 2)</t>
    <phoneticPr fontId="7"/>
  </si>
  <si>
    <t>psum-12</t>
    <phoneticPr fontId="7"/>
  </si>
  <si>
    <t>pmul-12</t>
    <phoneticPr fontId="7"/>
  </si>
  <si>
    <t>psum-123</t>
    <phoneticPr fontId="7"/>
  </si>
  <si>
    <t>pmul-123</t>
    <phoneticPr fontId="7"/>
  </si>
  <si>
    <t>pmul-12+wk1</t>
    <phoneticPr fontId="7"/>
  </si>
  <si>
    <t>pmul-123+wk1</t>
    <phoneticPr fontId="7"/>
  </si>
  <si>
    <t>psum-12+wk1</t>
    <phoneticPr fontId="7"/>
  </si>
  <si>
    <t>psum-123+wk1</t>
    <phoneticPr fontId="7"/>
  </si>
  <si>
    <t>substring((probability1 + probability2)::text from 1 for 3) || '-' || substring(wakulevellist from 1 for 2)</t>
    <phoneticPr fontId="7"/>
  </si>
  <si>
    <t>substring((probability1 + probability2 + probability3)::text from 1 for 3) || '-' || substring(wakulevellist from 1 for 2)</t>
    <phoneticPr fontId="7"/>
  </si>
  <si>
    <t>2022/3/30</t>
    <phoneticPr fontId="7"/>
  </si>
  <si>
    <t>전략변경</t>
    <phoneticPr fontId="7"/>
  </si>
  <si>
    <r>
      <t>1. 20180601~20210601</t>
    </r>
    <r>
      <rPr>
        <sz val="12"/>
        <color theme="1"/>
        <rFont val="맑은 고딕"/>
        <family val="3"/>
        <charset val="129"/>
        <scheme val="minor"/>
      </rPr>
      <t>로</t>
    </r>
    <r>
      <rPr>
        <sz val="12"/>
        <color theme="1"/>
        <rFont val="맑은 고딕"/>
        <family val="2"/>
        <scheme val="minor"/>
      </rPr>
      <t xml:space="preserve"> result</t>
    </r>
    <r>
      <rPr>
        <sz val="12"/>
        <color theme="1"/>
        <rFont val="맑은 고딕"/>
        <family val="3"/>
        <charset val="129"/>
        <scheme val="minor"/>
      </rPr>
      <t>생성한다</t>
    </r>
    <phoneticPr fontId="7"/>
  </si>
  <si>
    <r>
      <t>2. 1.</t>
    </r>
    <r>
      <rPr>
        <sz val="12"/>
        <color theme="1"/>
        <rFont val="맑은 고딕"/>
        <family val="3"/>
        <charset val="129"/>
        <scheme val="minor"/>
      </rPr>
      <t>로부터</t>
    </r>
    <r>
      <rPr>
        <sz val="12"/>
        <color theme="1"/>
        <rFont val="맑은 고딕"/>
        <family val="2"/>
        <scheme val="minor"/>
      </rPr>
      <t xml:space="preserve"> group</t>
    </r>
    <r>
      <rPr>
        <sz val="12"/>
        <color theme="1"/>
        <rFont val="맑은 고딕"/>
        <family val="3"/>
        <charset val="129"/>
        <scheme val="minor"/>
      </rPr>
      <t>생성한다</t>
    </r>
    <phoneticPr fontId="7"/>
  </si>
  <si>
    <t>result_type</t>
    <phoneticPr fontId="7"/>
  </si>
  <si>
    <t>기간</t>
    <phoneticPr fontId="7"/>
  </si>
  <si>
    <t>20180601~20210601</t>
    <phoneticPr fontId="7"/>
  </si>
  <si>
    <r>
      <t>3. 2.</t>
    </r>
    <r>
      <rPr>
        <sz val="12"/>
        <color theme="1"/>
        <rFont val="맑은 고딕"/>
        <family val="3"/>
        <charset val="129"/>
        <scheme val="minor"/>
      </rPr>
      <t>의</t>
    </r>
    <r>
      <rPr>
        <sz val="12"/>
        <color theme="1"/>
        <rFont val="맑은 고딕"/>
        <family val="2"/>
        <scheme val="minor"/>
      </rPr>
      <t xml:space="preserve"> group</t>
    </r>
    <r>
      <rPr>
        <sz val="12"/>
        <color theme="1"/>
        <rFont val="맑은 고딕"/>
        <family val="3"/>
        <charset val="129"/>
        <scheme val="minor"/>
      </rPr>
      <t>에</t>
    </r>
    <r>
      <rPr>
        <sz val="12"/>
        <color theme="1"/>
        <rFont val="맑은 고딕"/>
        <family val="2"/>
        <scheme val="minor"/>
      </rPr>
      <t xml:space="preserve"> </t>
    </r>
    <r>
      <rPr>
        <sz val="12"/>
        <color theme="1"/>
        <rFont val="맑은 고딕"/>
        <family val="3"/>
        <charset val="129"/>
        <scheme val="minor"/>
      </rPr>
      <t>대해</t>
    </r>
    <r>
      <rPr>
        <sz val="12"/>
        <color theme="1"/>
        <rFont val="맑은 고딕"/>
        <family val="2"/>
        <scheme val="minor"/>
      </rPr>
      <t xml:space="preserve"> simul</t>
    </r>
    <r>
      <rPr>
        <sz val="12"/>
        <color theme="1"/>
        <rFont val="맑은 고딕"/>
        <family val="3"/>
        <charset val="129"/>
        <scheme val="minor"/>
      </rPr>
      <t>실행한다</t>
    </r>
    <phoneticPr fontId="7"/>
  </si>
  <si>
    <t>20210602~20211130</t>
  </si>
  <si>
    <r>
      <t xml:space="preserve">   Best prob range + Best bodds range</t>
    </r>
    <r>
      <rPr>
        <sz val="12"/>
        <color theme="1"/>
        <rFont val="맑은 고딕"/>
        <family val="3"/>
        <charset val="129"/>
        <scheme val="minor"/>
      </rPr>
      <t>로</t>
    </r>
    <r>
      <rPr>
        <sz val="12"/>
        <color theme="1"/>
        <rFont val="맑은 고딕"/>
        <family val="2"/>
        <scheme val="minor"/>
      </rPr>
      <t xml:space="preserve"> simul</t>
    </r>
    <r>
      <rPr>
        <sz val="12"/>
        <color theme="1"/>
        <rFont val="맑은 고딕"/>
        <family val="3"/>
        <charset val="129"/>
        <scheme val="minor"/>
      </rPr>
      <t>실행한다</t>
    </r>
    <phoneticPr fontId="7"/>
  </si>
  <si>
    <r>
      <t>5. 4.</t>
    </r>
    <r>
      <rPr>
        <sz val="12"/>
        <color theme="1"/>
        <rFont val="맑은 고딕"/>
        <family val="3"/>
        <charset val="129"/>
        <scheme val="minor"/>
      </rPr>
      <t>결과의</t>
    </r>
    <r>
      <rPr>
        <sz val="12"/>
        <color theme="1"/>
        <rFont val="맑은 고딕"/>
        <family val="2"/>
        <scheme val="minor"/>
      </rPr>
      <t xml:space="preserve"> bodds best range</t>
    </r>
    <r>
      <rPr>
        <sz val="12"/>
        <color theme="1"/>
        <rFont val="맑은 고딕"/>
        <family val="3"/>
        <charset val="129"/>
        <scheme val="minor"/>
      </rPr>
      <t>를</t>
    </r>
    <r>
      <rPr>
        <sz val="12"/>
        <color theme="1"/>
        <rFont val="맑은 고딕"/>
        <family val="2"/>
        <scheme val="minor"/>
      </rPr>
      <t xml:space="preserve"> </t>
    </r>
    <r>
      <rPr>
        <sz val="12"/>
        <color theme="1"/>
        <rFont val="맑은 고딕"/>
        <family val="3"/>
        <charset val="129"/>
        <scheme val="minor"/>
      </rPr>
      <t>확인한다</t>
    </r>
    <phoneticPr fontId="7"/>
  </si>
  <si>
    <r>
      <t>4. 3.</t>
    </r>
    <r>
      <rPr>
        <sz val="12"/>
        <color theme="1"/>
        <rFont val="맑은 고딕"/>
        <family val="3"/>
        <charset val="129"/>
        <scheme val="minor"/>
      </rPr>
      <t>결과의</t>
    </r>
    <r>
      <rPr>
        <sz val="12"/>
        <color theme="1"/>
        <rFont val="맑은 고딕"/>
        <family val="2"/>
        <scheme val="minor"/>
      </rPr>
      <t xml:space="preserve"> balance</t>
    </r>
    <r>
      <rPr>
        <sz val="12"/>
        <color theme="1"/>
        <rFont val="맑은 고딕"/>
        <family val="3"/>
        <charset val="129"/>
        <scheme val="minor"/>
      </rPr>
      <t>가</t>
    </r>
    <r>
      <rPr>
        <sz val="12"/>
        <color theme="1"/>
        <rFont val="맑은 고딕"/>
        <family val="2"/>
        <scheme val="minor"/>
      </rPr>
      <t xml:space="preserve"> </t>
    </r>
    <r>
      <rPr>
        <sz val="12"/>
        <color theme="1"/>
        <rFont val="맑은 고딕"/>
        <family val="3"/>
        <charset val="129"/>
        <scheme val="minor"/>
      </rPr>
      <t>나쁘지</t>
    </r>
    <r>
      <rPr>
        <sz val="12"/>
        <color theme="1"/>
        <rFont val="맑은 고딕"/>
        <family val="2"/>
        <scheme val="minor"/>
      </rPr>
      <t xml:space="preserve"> </t>
    </r>
    <r>
      <rPr>
        <sz val="12"/>
        <color theme="1"/>
        <rFont val="맑은 고딕"/>
        <family val="3"/>
        <charset val="129"/>
        <scheme val="minor"/>
      </rPr>
      <t>않다면</t>
    </r>
    <r>
      <rPr>
        <sz val="12"/>
        <color theme="1"/>
        <rFont val="맑은 고딕"/>
        <family val="2"/>
        <scheme val="minor"/>
      </rPr>
      <t xml:space="preserve"> </t>
    </r>
    <r>
      <rPr>
        <sz val="12"/>
        <color theme="1"/>
        <rFont val="맑은 고딕"/>
        <family val="3"/>
        <charset val="129"/>
        <scheme val="minor"/>
      </rPr>
      <t/>
    </r>
    <phoneticPr fontId="7"/>
  </si>
  <si>
    <r>
      <t xml:space="preserve">   3.</t>
    </r>
    <r>
      <rPr>
        <sz val="12"/>
        <color theme="1"/>
        <rFont val="맑은 고딕"/>
        <family val="3"/>
        <charset val="129"/>
        <scheme val="minor"/>
      </rPr>
      <t>결과의</t>
    </r>
    <r>
      <rPr>
        <sz val="12"/>
        <color theme="1"/>
        <rFont val="맑은 고딕"/>
        <family val="2"/>
        <scheme val="minor"/>
      </rPr>
      <t xml:space="preserve"> Best prob range</t>
    </r>
    <r>
      <rPr>
        <sz val="12"/>
        <color theme="1"/>
        <rFont val="맑은 고딕"/>
        <family val="3"/>
        <charset val="129"/>
        <scheme val="minor"/>
      </rPr>
      <t>에</t>
    </r>
    <r>
      <rPr>
        <sz val="12"/>
        <color theme="1"/>
        <rFont val="맑은 고딕"/>
        <family val="2"/>
        <scheme val="minor"/>
      </rPr>
      <t xml:space="preserve"> </t>
    </r>
    <r>
      <rPr>
        <sz val="12"/>
        <color theme="1"/>
        <rFont val="맑은 고딕"/>
        <family val="3"/>
        <charset val="129"/>
        <scheme val="minor"/>
      </rPr>
      <t>대해</t>
    </r>
    <r>
      <rPr>
        <sz val="12"/>
        <color theme="1"/>
        <rFont val="맑은 고딕"/>
        <family val="2"/>
        <scheme val="minor"/>
      </rPr>
      <t xml:space="preserve"> simul</t>
    </r>
    <r>
      <rPr>
        <sz val="12"/>
        <color theme="1"/>
        <rFont val="맑은 고딕"/>
        <family val="3"/>
        <charset val="129"/>
        <scheme val="minor"/>
      </rPr>
      <t>실행한다</t>
    </r>
    <phoneticPr fontId="7"/>
  </si>
  <si>
    <r>
      <t xml:space="preserve">6. </t>
    </r>
    <r>
      <rPr>
        <sz val="12"/>
        <color theme="1"/>
        <rFont val="맑은 고딕"/>
        <family val="3"/>
        <charset val="129"/>
        <scheme val="minor"/>
      </rPr>
      <t>예측</t>
    </r>
    <r>
      <rPr>
        <sz val="12"/>
        <color theme="1"/>
        <rFont val="맑은 고딕"/>
        <family val="2"/>
        <scheme val="minor"/>
      </rPr>
      <t xml:space="preserve"> simul</t>
    </r>
    <r>
      <rPr>
        <sz val="12"/>
        <color theme="1"/>
        <rFont val="맑은 고딕"/>
        <family val="3"/>
        <charset val="129"/>
        <scheme val="minor"/>
      </rPr>
      <t>실행한다</t>
    </r>
    <phoneticPr fontId="7"/>
  </si>
  <si>
    <t>20211201~20220131</t>
    <phoneticPr fontId="7"/>
  </si>
  <si>
    <r>
      <t xml:space="preserve">7. </t>
    </r>
    <r>
      <rPr>
        <sz val="12"/>
        <color theme="1"/>
        <rFont val="맑은 고딕"/>
        <family val="3"/>
        <charset val="129"/>
        <scheme val="minor"/>
      </rPr>
      <t>최종확인</t>
    </r>
    <r>
      <rPr>
        <sz val="12"/>
        <color theme="1"/>
        <rFont val="맑은 고딕"/>
        <family val="2"/>
        <scheme val="minor"/>
      </rPr>
      <t xml:space="preserve"> simul</t>
    </r>
    <r>
      <rPr>
        <sz val="12"/>
        <color theme="1"/>
        <rFont val="맑은 고딕"/>
        <family val="3"/>
        <charset val="129"/>
        <scheme val="minor"/>
      </rPr>
      <t>실행</t>
    </r>
    <phoneticPr fontId="7"/>
  </si>
  <si>
    <t>20220201~20220331</t>
    <phoneticPr fontId="7"/>
  </si>
  <si>
    <r>
      <t>전략변경에</t>
    </r>
    <r>
      <rPr>
        <b/>
        <sz val="12"/>
        <color theme="1"/>
        <rFont val="맑은 고딕"/>
        <family val="2"/>
        <scheme val="minor"/>
      </rPr>
      <t xml:space="preserve"> </t>
    </r>
    <r>
      <rPr>
        <b/>
        <sz val="12"/>
        <color theme="1"/>
        <rFont val="맑은 고딕"/>
        <family val="3"/>
        <charset val="129"/>
        <scheme val="minor"/>
      </rPr>
      <t>따른</t>
    </r>
    <r>
      <rPr>
        <b/>
        <sz val="12"/>
        <color theme="1"/>
        <rFont val="맑은 고딕"/>
        <family val="2"/>
        <scheme val="minor"/>
      </rPr>
      <t xml:space="preserve"> </t>
    </r>
    <r>
      <rPr>
        <b/>
        <sz val="12"/>
        <color theme="1"/>
        <rFont val="맑은 고딕"/>
        <family val="3"/>
        <charset val="129"/>
        <scheme val="minor"/>
      </rPr>
      <t>백업</t>
    </r>
    <phoneticPr fontId="7"/>
  </si>
  <si>
    <t>pr/bor 최적범위 계산로직 커멘트아웃</t>
    <phoneticPr fontId="7"/>
  </si>
  <si>
    <r>
      <t xml:space="preserve">pr/bor </t>
    </r>
    <r>
      <rPr>
        <sz val="12"/>
        <color theme="1"/>
        <rFont val="맑은 고딕"/>
        <family val="3"/>
        <charset val="129"/>
        <scheme val="minor"/>
      </rPr>
      <t>그래프</t>
    </r>
    <r>
      <rPr>
        <sz val="12"/>
        <color theme="1"/>
        <rFont val="맑은 고딕"/>
        <family val="2"/>
        <scheme val="minor"/>
      </rPr>
      <t xml:space="preserve"> </t>
    </r>
    <r>
      <rPr>
        <sz val="12"/>
        <color theme="1"/>
        <rFont val="맑은 고딕"/>
        <family val="3"/>
        <charset val="129"/>
        <scheme val="minor"/>
      </rPr>
      <t>라벨</t>
    </r>
    <r>
      <rPr>
        <sz val="12"/>
        <color theme="1"/>
        <rFont val="맑은 고딕"/>
        <family val="2"/>
        <scheme val="minor"/>
      </rPr>
      <t xml:space="preserve"> </t>
    </r>
    <r>
      <rPr>
        <sz val="12"/>
        <color theme="1"/>
        <rFont val="맑은 고딕"/>
        <family val="3"/>
        <charset val="129"/>
        <scheme val="minor"/>
      </rPr>
      <t>수정</t>
    </r>
    <phoneticPr fontId="7"/>
  </si>
  <si>
    <t>result생성시의 확정옺즈 그래프 출력 추가</t>
    <phoneticPr fontId="7"/>
  </si>
  <si>
    <t xml:space="preserve">ml_evaluation -&gt; ml_evaluation_bk3 </t>
    <phoneticPr fontId="7"/>
  </si>
  <si>
    <t>모델명 리네임</t>
    <phoneticPr fontId="7"/>
  </si>
  <si>
    <t>G:\!!DevBackup\experiment\expr10\20220330\*</t>
    <phoneticPr fontId="7"/>
  </si>
  <si>
    <r>
      <t>result</t>
    </r>
    <r>
      <rPr>
        <sz val="12"/>
        <color theme="1"/>
        <rFont val="맑은 고딕"/>
        <family val="3"/>
        <charset val="129"/>
        <scheme val="minor"/>
      </rPr>
      <t>그래프</t>
    </r>
    <r>
      <rPr>
        <sz val="12"/>
        <color theme="1"/>
        <rFont val="맑은 고딕"/>
        <family val="2"/>
        <scheme val="minor"/>
      </rPr>
      <t xml:space="preserve"> </t>
    </r>
    <r>
      <rPr>
        <sz val="12"/>
        <color theme="1"/>
        <rFont val="맑은 고딕"/>
        <family val="3"/>
        <charset val="129"/>
        <scheme val="minor"/>
      </rPr>
      <t>폴더명에</t>
    </r>
    <r>
      <rPr>
        <sz val="12"/>
        <color theme="1"/>
        <rFont val="맑은 고딕"/>
        <family val="2"/>
        <scheme val="minor"/>
      </rPr>
      <t xml:space="preserve"> </t>
    </r>
    <r>
      <rPr>
        <sz val="12"/>
        <color theme="1"/>
        <rFont val="맑은 고딕"/>
        <family val="3"/>
        <charset val="129"/>
        <scheme val="minor"/>
      </rPr>
      <t>모델번호</t>
    </r>
    <r>
      <rPr>
        <sz val="12"/>
        <color theme="1"/>
        <rFont val="맑은 고딕"/>
        <family val="2"/>
        <scheme val="minor"/>
      </rPr>
      <t xml:space="preserve"> </t>
    </r>
    <r>
      <rPr>
        <sz val="12"/>
        <color theme="1"/>
        <rFont val="맑은 고딕"/>
        <family val="3"/>
        <charset val="129"/>
        <scheme val="minor"/>
      </rPr>
      <t>추가</t>
    </r>
    <phoneticPr fontId="7"/>
  </si>
  <si>
    <t>모델과 classification은 (99.63,99080,99083,99086,99089,99094)이외는 삭제하였다.</t>
    <phoneticPr fontId="7"/>
  </si>
  <si>
    <t>#2022/3/30 以下は未使用</t>
    <rPh sb="11" eb="13">
      <t>イカ</t>
    </rPh>
    <rPh sb="14" eb="17">
      <t>ミシヨウ</t>
    </rPh>
    <phoneticPr fontId="7"/>
  </si>
  <si>
    <t>pmul-12+turn</t>
    <phoneticPr fontId="7"/>
  </si>
  <si>
    <t>pmul-12+raceno</t>
    <phoneticPr fontId="7"/>
  </si>
  <si>
    <t>substring((probability1 * probability2)::text from 1 for 3) || '-' || race.turn</t>
    <phoneticPr fontId="7"/>
  </si>
  <si>
    <t>race.raceno::text</t>
    <phoneticPr fontId="7"/>
  </si>
  <si>
    <t>substring((probability1 * probability2)::text from 1 for 3) || '-' || race.raceno::text</t>
    <phoneticPr fontId="7"/>
  </si>
  <si>
    <t>pmul-12+jyocd</t>
    <phoneticPr fontId="7"/>
  </si>
  <si>
    <t>substring((probability1 * probability2)::text from 1 for 3) || '-' || race.jyocd</t>
    <phoneticPr fontId="7"/>
  </si>
  <si>
    <t>pmul-12+racetype</t>
    <phoneticPr fontId="7"/>
  </si>
  <si>
    <t>substring((probability1 * probability2)::text from 1 for 3) || '-' || race.racetype::text</t>
    <phoneticPr fontId="7"/>
  </si>
  <si>
    <t>pmul-12+alvlcnt</t>
    <phoneticPr fontId="7"/>
  </si>
  <si>
    <t>substring((probability1 * probability2)::text from 1 for 3) || '-' || race.alevelcount</t>
    <phoneticPr fontId="7"/>
  </si>
  <si>
    <t>pmul-12+prob1</t>
    <phoneticPr fontId="7"/>
  </si>
  <si>
    <t>substring((probability1 * probability2)::text from 1 for 3) || '-' || substring(probability1::text from 1 for 3)</t>
    <phoneticPr fontId="7"/>
  </si>
  <si>
    <t>pmul-12+nw1</t>
    <phoneticPr fontId="7"/>
  </si>
  <si>
    <t>pmul-123+prob1</t>
    <phoneticPr fontId="7"/>
  </si>
  <si>
    <t>pmul-123+jyocd</t>
    <phoneticPr fontId="7"/>
  </si>
  <si>
    <t>pmul-123+turn</t>
    <phoneticPr fontId="7"/>
  </si>
  <si>
    <t>pmul-123+raceno</t>
    <phoneticPr fontId="7"/>
  </si>
  <si>
    <t>pmul-123+racetype</t>
    <phoneticPr fontId="7"/>
  </si>
  <si>
    <t>pmul-123+alvlcnt</t>
    <phoneticPr fontId="7"/>
  </si>
  <si>
    <t>pmul-123+nw1</t>
    <phoneticPr fontId="7"/>
  </si>
  <si>
    <t>substring((probability1 * probability2 * probability3)::text from 1 for 3) || '-' || substring(probability1::text from 1 for 3)</t>
    <phoneticPr fontId="7"/>
  </si>
  <si>
    <t>substring((probability1 * probability2 * probability3)::text from 1 for 3) || '-' || race.turn</t>
    <phoneticPr fontId="7"/>
  </si>
  <si>
    <t>substring((probability1 * probability2 * probability3)::text from 1 for 3) || '-' || race.racetype::text</t>
    <phoneticPr fontId="7"/>
  </si>
  <si>
    <t>substring((probability1 * probability2 * probability3)::text from 1 for 3) || '-' || race.alevelcount</t>
    <phoneticPr fontId="7"/>
  </si>
  <si>
    <t>substring((probability1 * probability2 * probability3)::text from 1 for 3) || '-' || substring(nationwiningrate[1]::text from 1 for 1)</t>
    <phoneticPr fontId="7"/>
  </si>
  <si>
    <t>substring((probability1 * probability2 * probability3)::text from 1 for 3) || '-' || race.jyocd</t>
    <phoneticPr fontId="7"/>
  </si>
  <si>
    <t>substring((probability1 * probability2 * probability3)::text from 1 for 3) || '-' || race.raceno::text</t>
    <phoneticPr fontId="7"/>
  </si>
  <si>
    <t>psum-12+prob1</t>
  </si>
  <si>
    <t>psum-12+turn</t>
  </si>
  <si>
    <t>psum-12+racetype</t>
  </si>
  <si>
    <t>psum-12+alvlcnt</t>
  </si>
  <si>
    <t>psum-12+nw1</t>
  </si>
  <si>
    <t>substring((probability1 + probability2)::text from 1 for 3) || '-' || substring(probability1::text from 1 for 3)</t>
    <phoneticPr fontId="7"/>
  </si>
  <si>
    <t>substring((probability1 + probability2)::text from 1 for 3) || '-' || race.jyocd</t>
    <phoneticPr fontId="7"/>
  </si>
  <si>
    <t>substring((probability1 + probability2)::text from 1 for 3) || '-' || race.turn</t>
    <phoneticPr fontId="7"/>
  </si>
  <si>
    <t>substring((probability1 + probability2)::text from 1 for 3) || '-' || race.raceno::text</t>
    <phoneticPr fontId="7"/>
  </si>
  <si>
    <t>substring((probability1 + probability2)::text from 1 for 3) || '-' || race.racetype::text</t>
    <phoneticPr fontId="7"/>
  </si>
  <si>
    <t>substring((probability1 + probability2)::text from 1 for 3) || '-' || race.alevelcount</t>
    <phoneticPr fontId="7"/>
  </si>
  <si>
    <t>substring((probability1 + probability2)::text from 1 for 3) || '-' || substring(nationwiningrate[1]::text from 1 for 1)</t>
    <phoneticPr fontId="7"/>
  </si>
  <si>
    <t>#psum-12+jyocd</t>
    <phoneticPr fontId="7"/>
  </si>
  <si>
    <t>psum-123+prob1</t>
  </si>
  <si>
    <t>psum-123+turn</t>
  </si>
  <si>
    <t>psum-123+racetype</t>
  </si>
  <si>
    <t>psum-123+alvlcnt</t>
  </si>
  <si>
    <t>psum-123+nw1</t>
  </si>
  <si>
    <t>substring((probability1 + probability2 + probability3)::text from 1 for 3) || '-' || substring(probability1::text from 1 for 3)</t>
  </si>
  <si>
    <t>substring((probability1 + probability2 + probability3)::text from 1 for 3) || '-' || race.jyocd</t>
  </si>
  <si>
    <t>substring((probability1 + probability2 + probability3)::text from 1 for 3) || '-' || race.raceno::text</t>
  </si>
  <si>
    <t>substring((probability1 + probability2 + probability3)::text from 1 for 3) || '-' || substring(nationwiningrate[1]::text from 1 for 1)</t>
  </si>
  <si>
    <t>#psum-123+jyocd</t>
    <phoneticPr fontId="7"/>
  </si>
  <si>
    <t>substring((probability1 + probability2 + probability3)::text from 1 for 3) || '-' || race.turn</t>
    <phoneticPr fontId="7"/>
  </si>
  <si>
    <t>#psum-123+raceno</t>
    <phoneticPr fontId="7"/>
  </si>
  <si>
    <t>#psum-12+raceno</t>
    <phoneticPr fontId="7"/>
  </si>
  <si>
    <t>substring((probability1 + probability2 + probability3)::text from 1 for 3) || '-' || race.racetype::text</t>
    <phoneticPr fontId="7"/>
  </si>
  <si>
    <t>substring((probability1 + probability2 + probability3)::text from 1 for 3) || '-' || race.alevelcount</t>
    <phoneticPr fontId="7"/>
  </si>
  <si>
    <t>#pd123+jyocd</t>
    <phoneticPr fontId="7"/>
  </si>
  <si>
    <t>prediction1 || prediction2  || prediction3 || '-' || race.raceno</t>
    <phoneticPr fontId="7"/>
  </si>
  <si>
    <t>#pd123+raceno</t>
    <phoneticPr fontId="7"/>
  </si>
  <si>
    <r>
      <t xml:space="preserve"># </t>
    </r>
    <r>
      <rPr>
        <sz val="12"/>
        <color rgb="FFFF0000"/>
        <rFont val="맑은 고딕"/>
        <family val="3"/>
        <charset val="129"/>
        <scheme val="minor"/>
      </rPr>
      <t>기타</t>
    </r>
    <phoneticPr fontId="7"/>
  </si>
  <si>
    <t>race.jyocd || '-' || race.alevelcount::text</t>
    <phoneticPr fontId="7"/>
  </si>
  <si>
    <t>prediction1 || prediction2 || '-' || race.turn</t>
    <phoneticPr fontId="7"/>
  </si>
  <si>
    <t>race.jyocd || '-' || race.raceno::text</t>
    <phoneticPr fontId="7"/>
  </si>
  <si>
    <t>race.raceno::text || '-' || race.racetype::text</t>
    <phoneticPr fontId="7"/>
  </si>
  <si>
    <t>turn+grade</t>
    <phoneticPr fontId="7"/>
  </si>
  <si>
    <t>race.turn || '-' || race.grade</t>
    <phoneticPr fontId="7"/>
  </si>
  <si>
    <t>race+grade</t>
    <phoneticPr fontId="7"/>
  </si>
  <si>
    <t>prob1+grade</t>
    <phoneticPr fontId="7"/>
  </si>
  <si>
    <t>pmul-12+grade</t>
    <phoneticPr fontId="7"/>
  </si>
  <si>
    <t>substring(probability1::text from 1 for 3) || '-' || race.grade</t>
    <phoneticPr fontId="7"/>
  </si>
  <si>
    <t>pmul-123+grade</t>
    <phoneticPr fontId="7"/>
  </si>
  <si>
    <t>substring((probability1 * probability2)::text from 1 for 3) || '-' || substring(nationwiningrate[1]::text from 1 for 1)</t>
    <phoneticPr fontId="7"/>
  </si>
  <si>
    <t>substring((probability1 * probability2)::text from 1 for 3) || '-' || race.grade</t>
    <phoneticPr fontId="7"/>
  </si>
  <si>
    <t>psum-12+grade</t>
    <phoneticPr fontId="7"/>
  </si>
  <si>
    <t>substring((probability1 * probability2 * probability3)::text from 1 for 3) || '-' || race.grade</t>
    <phoneticPr fontId="7"/>
  </si>
  <si>
    <t>psum-123+grade</t>
    <phoneticPr fontId="7"/>
  </si>
  <si>
    <t>substring((probability1 + probability2)::text from 1 for 3) || '-' || race.grade</t>
    <phoneticPr fontId="7"/>
  </si>
  <si>
    <t>substring((probability1 + probability2 + probability3)::text from 1 for 3) || '-' || race.grade</t>
    <phoneticPr fontId="7"/>
  </si>
  <si>
    <t>pd12+grade</t>
    <phoneticPr fontId="7"/>
  </si>
  <si>
    <t>2022/4/1</t>
    <phoneticPr fontId="7"/>
  </si>
  <si>
    <t>전략 보강</t>
    <phoneticPr fontId="7"/>
  </si>
  <si>
    <t>그룹파일단위로 bonus range를 추가하고 적용한다.</t>
    <phoneticPr fontId="7"/>
  </si>
  <si>
    <t>복수개의 그룹파일에 대해 한번에 시뮬레이션 실행할 수 있게 변경한다.</t>
    <phoneticPr fontId="7"/>
  </si>
  <si>
    <t>GroupFileGenerator</t>
    <phoneticPr fontId="7"/>
  </si>
  <si>
    <t>EvaluationLoader</t>
    <phoneticPr fontId="7"/>
  </si>
  <si>
    <t>BonusProvider대응</t>
    <phoneticPr fontId="7"/>
  </si>
  <si>
    <t>옺즈서버구현</t>
    <phoneticPr fontId="7"/>
  </si>
  <si>
    <t>데이터서버구현</t>
    <phoneticPr fontId="7"/>
  </si>
  <si>
    <t>groups에 모델지정가능하게</t>
    <phoneticPr fontId="7"/>
  </si>
  <si>
    <t>sim+ptnids</t>
    <phoneticPr fontId="7"/>
  </si>
  <si>
    <t>('sim+ptnids')</t>
    <phoneticPr fontId="7"/>
  </si>
  <si>
    <t>2022/4/4</t>
    <phoneticPr fontId="7"/>
  </si>
  <si>
    <t>구미방별 순위</t>
    <phoneticPr fontId="7"/>
  </si>
  <si>
    <t>모델 순위</t>
    <phoneticPr fontId="7"/>
  </si>
  <si>
    <t>패턴ID 순위</t>
    <phoneticPr fontId="7"/>
  </si>
  <si>
    <t>패턴 순위</t>
    <phoneticPr fontId="7"/>
  </si>
  <si>
    <r>
      <t>n</t>
    </r>
    <r>
      <rPr>
        <sz val="12"/>
        <color theme="1"/>
        <rFont val="맑은 고딕"/>
        <family val="3"/>
        <charset val="129"/>
        <scheme val="minor"/>
      </rPr>
      <t>개</t>
    </r>
    <phoneticPr fontId="7"/>
  </si>
  <si>
    <t>m개</t>
    <phoneticPr fontId="7"/>
  </si>
  <si>
    <t>투표수</t>
    <phoneticPr fontId="7"/>
  </si>
  <si>
    <t>수익성</t>
    <phoneticPr fontId="7"/>
  </si>
  <si>
    <t>안정성</t>
    <phoneticPr fontId="7"/>
  </si>
  <si>
    <t>betcnt</t>
    <phoneticPr fontId="7"/>
  </si>
  <si>
    <t>확정옺즈 매니저 재작성</t>
    <phoneticPr fontId="7"/>
  </si>
  <si>
    <t>옺즈랭킹추가</t>
    <phoneticPr fontId="7"/>
  </si>
  <si>
    <t>확정옺즈 rmi서버 작성</t>
    <phoneticPr fontId="7"/>
  </si>
  <si>
    <t>램디스크 도입</t>
    <phoneticPr fontId="7"/>
  </si>
  <si>
    <t>그래프 출력</t>
    <phoneticPr fontId="7"/>
  </si>
  <si>
    <t>옺즈 파일 리딩</t>
    <phoneticPr fontId="7"/>
  </si>
  <si>
    <t>옺즈랭킹퍼포먼스</t>
    <phoneticPr fontId="7"/>
  </si>
  <si>
    <t>시뮬레이션 그래프 추가</t>
    <phoneticPr fontId="7"/>
  </si>
  <si>
    <t xml:space="preserve">확정옺즈 </t>
    <phoneticPr fontId="7"/>
  </si>
  <si>
    <t>대회 옺즈</t>
    <phoneticPr fontId="7"/>
  </si>
  <si>
    <t>prob12</t>
    <phoneticPr fontId="7"/>
  </si>
  <si>
    <t>prob123</t>
    <phoneticPr fontId="7"/>
  </si>
  <si>
    <t>substring(probability1::text from 1 for 3) || '-' || substring(probability2::text from 1 for 3)</t>
    <phoneticPr fontId="7"/>
  </si>
  <si>
    <t>substring( (probability1 - probability2)::text from 1 for 3)</t>
    <phoneticPr fontId="7"/>
  </si>
  <si>
    <t>mm,jyo,race,turn,grade,raty,femcnt,alvt,time,fixent,en1,en2,en3,en4,en5,en6,nw1,nw2,nw3,nw4,nw5,nw6,n2w1,n2w2,n2w3,n2w4,n2w5,n2w6,n3w1,n3w2,n3w3,n3w4,n3w5,n3w6,lw1,lw2,lw3,lw4,lw5,lw6,l2w1,l2w2,l2w3,l2w4,l2w5,l2w6,l3w1,l3w2,l3w3,l3w4,l3w5,l3w6,m2w1,m2w2,m2w3,m2w4,m2w5,m2w6,lv1n,lv2n,lv3n,lv4n,lv5n,lv6n,weit1,weit2,weit3,weit4,weit5,weit6,exhi1,exhi2,exhi3,exhi4,exhi5,exhi6,fly1,fly2,fly3,fly4,fly5,fly6,avgtm1,avgtm2,avgtm3,avgtm4,avgtm5,avgtm6</t>
  </si>
  <si>
    <t>probdist12</t>
    <phoneticPr fontId="7"/>
  </si>
  <si>
    <t>probdist123</t>
    <phoneticPr fontId="7"/>
  </si>
  <si>
    <t>substring( (probability1 - probability2)::text from 1 for 3) || '-' || substring( (probability2 - probability3)::text from 1 for 3)</t>
    <phoneticPr fontId="7"/>
  </si>
  <si>
    <t>probdist1213</t>
    <phoneticPr fontId="7"/>
  </si>
  <si>
    <t>probdist12+wk1</t>
    <phoneticPr fontId="7"/>
  </si>
  <si>
    <t>substring( (probability1 - probability2)::text from 1 for 3) || '-' || substring( (probability1 - probability3)::text from 1 for 3)</t>
    <phoneticPr fontId="7"/>
  </si>
  <si>
    <t>substring( (probability1 - probability2)::text from 1 for 3) || '-' || substring(wakulevellist from 1 for 2)</t>
    <phoneticPr fontId="7"/>
  </si>
  <si>
    <t>probdist12+nw1</t>
    <phoneticPr fontId="7"/>
  </si>
  <si>
    <t>substring( (probability1 - probability2)::text from 1 for 3) || '-' || substring(nationwiningrate[1]::text from 1 for 1)</t>
    <phoneticPr fontId="7"/>
  </si>
  <si>
    <r>
      <t>스레드방식</t>
    </r>
    <r>
      <rPr>
        <strike/>
        <sz val="12"/>
        <color theme="1"/>
        <rFont val="맑은 고딕"/>
        <family val="2"/>
        <scheme val="minor"/>
      </rPr>
      <t xml:space="preserve"> </t>
    </r>
    <r>
      <rPr>
        <strike/>
        <sz val="12"/>
        <color theme="1"/>
        <rFont val="맑은 고딕"/>
        <family val="3"/>
        <charset val="129"/>
        <scheme val="minor"/>
      </rPr>
      <t>적용</t>
    </r>
    <r>
      <rPr>
        <strike/>
        <sz val="12"/>
        <color theme="1"/>
        <rFont val="맑은 고딕"/>
        <family val="2"/>
        <scheme val="minor"/>
      </rPr>
      <t xml:space="preserve"> </t>
    </r>
    <r>
      <rPr>
        <strike/>
        <sz val="12"/>
        <color theme="1"/>
        <rFont val="맑은 고딕"/>
        <family val="3"/>
        <charset val="129"/>
        <scheme val="minor"/>
      </rPr>
      <t>검토</t>
    </r>
    <phoneticPr fontId="7"/>
  </si>
  <si>
    <t>2022/4/8</t>
    <phoneticPr fontId="7"/>
  </si>
  <si>
    <t>ml_evaluation.result_type</t>
    <phoneticPr fontId="7"/>
  </si>
  <si>
    <t>1= ip,G3</t>
    <phoneticPr fontId="7"/>
  </si>
  <si>
    <t>2022/4/10</t>
    <phoneticPr fontId="7"/>
  </si>
  <si>
    <t>전략변경</t>
    <phoneticPr fontId="7"/>
  </si>
  <si>
    <r>
      <t>result</t>
    </r>
    <r>
      <rPr>
        <sz val="12"/>
        <color theme="1"/>
        <rFont val="맑은 고딕"/>
        <family val="3"/>
        <charset val="129"/>
        <scheme val="minor"/>
      </rPr>
      <t>생성기간에</t>
    </r>
    <r>
      <rPr>
        <sz val="12"/>
        <color theme="1"/>
        <rFont val="맑은 고딕"/>
        <family val="2"/>
        <scheme val="minor"/>
      </rPr>
      <t xml:space="preserve"> before odds</t>
    </r>
    <r>
      <rPr>
        <sz val="12"/>
        <color theme="1"/>
        <rFont val="맑은 고딕"/>
        <family val="3"/>
        <charset val="129"/>
        <scheme val="minor"/>
      </rPr>
      <t>존재기간을</t>
    </r>
    <r>
      <rPr>
        <sz val="12"/>
        <color theme="1"/>
        <rFont val="맑은 고딕"/>
        <family val="2"/>
        <scheme val="minor"/>
      </rPr>
      <t xml:space="preserve"> </t>
    </r>
    <r>
      <rPr>
        <sz val="12"/>
        <color theme="1"/>
        <rFont val="맑은 고딕"/>
        <family val="3"/>
        <charset val="129"/>
        <scheme val="minor"/>
      </rPr>
      <t>포함시켜서</t>
    </r>
    <r>
      <rPr>
        <sz val="12"/>
        <color theme="1"/>
        <rFont val="맑은 고딕"/>
        <family val="2"/>
        <scheme val="minor"/>
      </rPr>
      <t xml:space="preserve"> </t>
    </r>
    <r>
      <rPr>
        <sz val="12"/>
        <color theme="1"/>
        <rFont val="맑은 고딕"/>
        <family val="3"/>
        <charset val="129"/>
        <scheme val="minor"/>
      </rPr>
      <t>재생성한다</t>
    </r>
    <phoneticPr fontId="7"/>
  </si>
  <si>
    <t>그래프 표시 내용 변경</t>
    <phoneticPr fontId="7"/>
  </si>
  <si>
    <t>OddsServer</t>
    <phoneticPr fontId="7"/>
  </si>
  <si>
    <t>2022/4/12</t>
    <phoneticPr fontId="7"/>
  </si>
  <si>
    <r>
      <t>probabiliies1</t>
    </r>
    <r>
      <rPr>
        <sz val="12"/>
        <color theme="1"/>
        <rFont val="맑은 고딕"/>
        <family val="3"/>
        <charset val="129"/>
        <scheme val="minor"/>
      </rPr>
      <t>으로</t>
    </r>
    <r>
      <rPr>
        <sz val="12"/>
        <color theme="1"/>
        <rFont val="맑은 고딕"/>
        <family val="2"/>
        <scheme val="minor"/>
      </rPr>
      <t xml:space="preserve"> prediction</t>
    </r>
    <r>
      <rPr>
        <sz val="12"/>
        <color theme="1"/>
        <rFont val="맑은 고딕"/>
        <family val="3"/>
        <charset val="129"/>
        <scheme val="minor"/>
      </rPr>
      <t>을</t>
    </r>
    <r>
      <rPr>
        <sz val="12"/>
        <color theme="1"/>
        <rFont val="맑은 고딕"/>
        <family val="2"/>
        <scheme val="minor"/>
      </rPr>
      <t xml:space="preserve"> </t>
    </r>
    <r>
      <rPr>
        <sz val="12"/>
        <color theme="1"/>
        <rFont val="맑은 고딕"/>
        <family val="3"/>
        <charset val="129"/>
        <scheme val="minor"/>
      </rPr>
      <t>만들면</t>
    </r>
    <r>
      <rPr>
        <sz val="12"/>
        <color theme="1"/>
        <rFont val="맑은 고딕"/>
        <family val="2"/>
        <scheme val="minor"/>
      </rPr>
      <t xml:space="preserve"> </t>
    </r>
    <r>
      <rPr>
        <sz val="12"/>
        <color theme="1"/>
        <rFont val="맑은 고딕"/>
        <family val="3"/>
        <charset val="129"/>
        <scheme val="minor"/>
      </rPr>
      <t>어떨까</t>
    </r>
    <r>
      <rPr>
        <sz val="12"/>
        <color theme="1"/>
        <rFont val="맑은 고딕"/>
        <family val="2"/>
        <scheme val="minor"/>
      </rPr>
      <t>.</t>
    </r>
    <phoneticPr fontId="7"/>
  </si>
  <si>
    <r>
      <t>3,4,5,6</t>
    </r>
    <r>
      <rPr>
        <sz val="12"/>
        <color theme="1"/>
        <rFont val="맑은 고딕"/>
        <family val="3"/>
        <charset val="129"/>
        <scheme val="minor"/>
      </rPr>
      <t>에</t>
    </r>
    <r>
      <rPr>
        <sz val="12"/>
        <color theme="1"/>
        <rFont val="맑은 고딕"/>
        <family val="2"/>
        <scheme val="minor"/>
      </rPr>
      <t xml:space="preserve"> </t>
    </r>
    <r>
      <rPr>
        <sz val="12"/>
        <color theme="1"/>
        <rFont val="맑은 고딕"/>
        <family val="3"/>
        <charset val="129"/>
        <scheme val="minor"/>
      </rPr>
      <t>대해서는</t>
    </r>
    <r>
      <rPr>
        <sz val="12"/>
        <color theme="1"/>
        <rFont val="맑은 고딕"/>
        <family val="2"/>
        <scheme val="minor"/>
      </rPr>
      <t xml:space="preserve"> nw</t>
    </r>
    <r>
      <rPr>
        <sz val="12"/>
        <color theme="1"/>
        <rFont val="맑은 고딕"/>
        <family val="3"/>
        <charset val="129"/>
        <scheme val="minor"/>
      </rPr>
      <t>계가</t>
    </r>
    <r>
      <rPr>
        <sz val="12"/>
        <color theme="1"/>
        <rFont val="맑은 고딕"/>
        <family val="2"/>
        <scheme val="minor"/>
      </rPr>
      <t xml:space="preserve"> </t>
    </r>
    <r>
      <rPr>
        <sz val="12"/>
        <color theme="1"/>
        <rFont val="맑은 고딕"/>
        <family val="3"/>
        <charset val="129"/>
        <scheme val="minor"/>
      </rPr>
      <t>성능이</t>
    </r>
    <r>
      <rPr>
        <sz val="12"/>
        <color theme="1"/>
        <rFont val="맑은 고딕"/>
        <family val="2"/>
        <scheme val="minor"/>
      </rPr>
      <t xml:space="preserve"> </t>
    </r>
    <r>
      <rPr>
        <sz val="12"/>
        <color theme="1"/>
        <rFont val="맑은 고딕"/>
        <family val="3"/>
        <charset val="129"/>
        <scheme val="minor"/>
      </rPr>
      <t>좋으니</t>
    </r>
    <r>
      <rPr>
        <sz val="12"/>
        <color theme="1"/>
        <rFont val="맑은 고딕"/>
        <family val="2"/>
        <scheme val="minor"/>
      </rPr>
      <t xml:space="preserve"> nw</t>
    </r>
    <r>
      <rPr>
        <sz val="12"/>
        <color theme="1"/>
        <rFont val="맑은 고딕"/>
        <family val="3"/>
        <charset val="129"/>
        <scheme val="minor"/>
      </rPr>
      <t>계</t>
    </r>
    <r>
      <rPr>
        <sz val="12"/>
        <color theme="1"/>
        <rFont val="맑은 고딕"/>
        <family val="2"/>
        <scheme val="minor"/>
      </rPr>
      <t xml:space="preserve"> </t>
    </r>
    <r>
      <rPr>
        <sz val="12"/>
        <color theme="1"/>
        <rFont val="맑은 고딕"/>
        <family val="3"/>
        <charset val="129"/>
        <scheme val="minor"/>
      </rPr>
      <t>모델도</t>
    </r>
    <r>
      <rPr>
        <sz val="12"/>
        <color theme="1"/>
        <rFont val="맑은 고딕"/>
        <family val="2"/>
        <scheme val="minor"/>
      </rPr>
      <t xml:space="preserve"> result</t>
    </r>
    <r>
      <rPr>
        <sz val="12"/>
        <color theme="1"/>
        <rFont val="맑은 고딕"/>
        <family val="3"/>
        <charset val="129"/>
        <scheme val="minor"/>
      </rPr>
      <t>생성해보자</t>
    </r>
    <phoneticPr fontId="7"/>
  </si>
  <si>
    <t>DailyRaceDownloader</t>
    <phoneticPr fontId="7"/>
  </si>
  <si>
    <t>DailyClassificationGenerator</t>
    <phoneticPr fontId="7"/>
  </si>
  <si>
    <t>mm</t>
  </si>
  <si>
    <t>jyo</t>
  </si>
  <si>
    <t>race</t>
  </si>
  <si>
    <t>raty</t>
  </si>
  <si>
    <t>femcnt</t>
  </si>
  <si>
    <t>alvt</t>
  </si>
  <si>
    <t>time</t>
  </si>
  <si>
    <t>fixent</t>
  </si>
  <si>
    <t>lv1n</t>
  </si>
  <si>
    <t>lv2n</t>
  </si>
  <si>
    <t>lv3n</t>
  </si>
  <si>
    <t>lv4n</t>
  </si>
  <si>
    <t>lv5n</t>
  </si>
  <si>
    <t>lv6n</t>
  </si>
  <si>
    <t>DBカラム名</t>
    <rPh sb="5" eb="6">
      <t>メイ</t>
    </rPh>
    <phoneticPr fontId="7"/>
  </si>
  <si>
    <t>場コード</t>
  </si>
  <si>
    <t>レースNO</t>
  </si>
  <si>
    <t>年月日</t>
  </si>
  <si>
    <t>節日目</t>
  </si>
  <si>
    <t>グレード</t>
  </si>
  <si>
    <t>進入固定</t>
  </si>
  <si>
    <t>シード番組</t>
  </si>
  <si>
    <t>時間帯</t>
  </si>
  <si>
    <t>女子選手数</t>
    <rPh sb="0" eb="2">
      <t>ジョシ</t>
    </rPh>
    <phoneticPr fontId="7"/>
  </si>
  <si>
    <t>A級選手数</t>
  </si>
  <si>
    <t>レベル</t>
    <phoneticPr fontId="7"/>
  </si>
  <si>
    <t>エントリ</t>
    <phoneticPr fontId="7"/>
  </si>
  <si>
    <t>エントリ</t>
    <phoneticPr fontId="7"/>
  </si>
  <si>
    <t>コンピュータ予想</t>
    <rPh sb="6" eb="8">
      <t>ヨソウ</t>
    </rPh>
    <phoneticPr fontId="13"/>
  </si>
  <si>
    <t>全国勝率</t>
    <rPh sb="0" eb="2">
      <t>ゼンコク</t>
    </rPh>
    <rPh sb="2" eb="4">
      <t>ショウリツ</t>
    </rPh>
    <phoneticPr fontId="7"/>
  </si>
  <si>
    <t>全国２連帯率</t>
    <rPh sb="0" eb="2">
      <t>ゼンコク</t>
    </rPh>
    <rPh sb="3" eb="5">
      <t>レンタイ</t>
    </rPh>
    <rPh sb="5" eb="6">
      <t>リツ</t>
    </rPh>
    <phoneticPr fontId="7"/>
  </si>
  <si>
    <t>全国３連帯率</t>
    <rPh sb="0" eb="2">
      <t>ゼンコク</t>
    </rPh>
    <rPh sb="3" eb="5">
      <t>レンタイ</t>
    </rPh>
    <rPh sb="5" eb="6">
      <t>リツ</t>
    </rPh>
    <phoneticPr fontId="7"/>
  </si>
  <si>
    <t>当地勝率</t>
    <rPh sb="0" eb="2">
      <t>トウチ</t>
    </rPh>
    <rPh sb="2" eb="4">
      <t>ショウリツ</t>
    </rPh>
    <phoneticPr fontId="7"/>
  </si>
  <si>
    <t>当地２連帯率</t>
    <rPh sb="0" eb="2">
      <t>トウチ</t>
    </rPh>
    <rPh sb="3" eb="5">
      <t>レンタイ</t>
    </rPh>
    <rPh sb="5" eb="6">
      <t>リツ</t>
    </rPh>
    <phoneticPr fontId="7"/>
  </si>
  <si>
    <t>当地３連帯率</t>
    <rPh sb="3" eb="5">
      <t>レンタイ</t>
    </rPh>
    <rPh sb="5" eb="6">
      <t>リツ</t>
    </rPh>
    <phoneticPr fontId="7"/>
  </si>
  <si>
    <t>モータ２連帯率</t>
    <rPh sb="4" eb="6">
      <t>レンタイ</t>
    </rPh>
    <rPh sb="6" eb="7">
      <t>リツ</t>
    </rPh>
    <phoneticPr fontId="7"/>
  </si>
  <si>
    <t>モータ３連帯率</t>
    <rPh sb="4" eb="6">
      <t>レンタイ</t>
    </rPh>
    <rPh sb="6" eb="7">
      <t>リツ</t>
    </rPh>
    <phoneticPr fontId="7"/>
  </si>
  <si>
    <t>性別</t>
    <rPh sb="0" eb="2">
      <t>セイベツ</t>
    </rPh>
    <phoneticPr fontId="7"/>
  </si>
  <si>
    <t>年齢</t>
    <rPh sb="0" eb="2">
      <t>ネンレイ</t>
    </rPh>
    <phoneticPr fontId="7"/>
  </si>
  <si>
    <t>体重</t>
    <rPh sb="0" eb="2">
      <t>タイジュウ</t>
    </rPh>
    <phoneticPr fontId="7"/>
  </si>
  <si>
    <t>展示</t>
    <rPh sb="0" eb="2">
      <t>テンジ</t>
    </rPh>
    <phoneticPr fontId="7"/>
  </si>
  <si>
    <t>スタート展示</t>
    <rPh sb="4" eb="6">
      <t>テンジ</t>
    </rPh>
    <phoneticPr fontId="7"/>
  </si>
  <si>
    <t>flying回数</t>
    <rPh sb="6" eb="8">
      <t>カイスウ</t>
    </rPh>
    <phoneticPr fontId="7"/>
  </si>
  <si>
    <t>late回数</t>
    <rPh sb="4" eb="6">
      <t>カイスウ</t>
    </rPh>
    <phoneticPr fontId="7"/>
  </si>
  <si>
    <t>平均スタート</t>
    <rPh sb="0" eb="2">
      <t>ヘイキン</t>
    </rPh>
    <phoneticPr fontId="7"/>
  </si>
  <si>
    <t>平均タイム</t>
    <rPh sb="0" eb="2">
      <t>ヘイキン</t>
    </rPh>
    <phoneticPr fontId="7"/>
  </si>
  <si>
    <t>ML予測</t>
    <rPh sb="2" eb="4">
      <t>ヨソク</t>
    </rPh>
    <phoneticPr fontId="7"/>
  </si>
  <si>
    <t>lw6</t>
    <phoneticPr fontId="7"/>
  </si>
  <si>
    <t>sex1</t>
  </si>
  <si>
    <t>sex2</t>
  </si>
  <si>
    <t>sex3</t>
  </si>
  <si>
    <t>sex4</t>
  </si>
  <si>
    <t>sex5</t>
  </si>
  <si>
    <t>sex6</t>
  </si>
  <si>
    <t>age1</t>
  </si>
  <si>
    <t>age2</t>
  </si>
  <si>
    <t>age3</t>
  </si>
  <si>
    <t>age4</t>
  </si>
  <si>
    <t>age5</t>
  </si>
  <si>
    <t>age6</t>
  </si>
  <si>
    <t>ext24</t>
    <phoneticPr fontId="7"/>
  </si>
  <si>
    <t>ext25</t>
    <phoneticPr fontId="7"/>
  </si>
  <si>
    <t>lv1</t>
    <phoneticPr fontId="7"/>
  </si>
  <si>
    <t>lv2</t>
    <phoneticPr fontId="7"/>
  </si>
  <si>
    <t>lv3</t>
    <phoneticPr fontId="7"/>
  </si>
  <si>
    <t>lv4</t>
    <phoneticPr fontId="7"/>
  </si>
  <si>
    <t>lv5</t>
    <phoneticPr fontId="7"/>
  </si>
  <si>
    <t>lv6</t>
    <phoneticPr fontId="7"/>
  </si>
  <si>
    <r>
      <t># en_nw_ext_24</t>
    </r>
    <r>
      <rPr>
        <sz val="12"/>
        <color theme="1"/>
        <rFont val="맑은 고딕"/>
        <family val="3"/>
        <charset val="129"/>
        <scheme val="minor"/>
      </rPr>
      <t>에서</t>
    </r>
    <r>
      <rPr>
        <sz val="12"/>
        <color theme="1"/>
        <rFont val="맑은 고딕"/>
        <family val="2"/>
        <scheme val="minor"/>
      </rPr>
      <t xml:space="preserve"> </t>
    </r>
    <r>
      <rPr>
        <sz val="12"/>
        <color theme="1"/>
        <rFont val="맑은 고딕"/>
        <family val="3"/>
        <charset val="129"/>
        <scheme val="minor"/>
      </rPr>
      <t>직전정보를</t>
    </r>
    <r>
      <rPr>
        <sz val="12"/>
        <color theme="1"/>
        <rFont val="맑은 고딕"/>
        <family val="2"/>
        <scheme val="minor"/>
      </rPr>
      <t xml:space="preserve"> </t>
    </r>
    <r>
      <rPr>
        <sz val="12"/>
        <color theme="1"/>
        <rFont val="맑은 고딕"/>
        <family val="3"/>
        <charset val="129"/>
        <scheme val="minor"/>
      </rPr>
      <t>제외한</t>
    </r>
    <r>
      <rPr>
        <sz val="12"/>
        <color theme="1"/>
        <rFont val="맑은 고딕"/>
        <family val="2"/>
        <scheme val="minor"/>
      </rPr>
      <t xml:space="preserve"> </t>
    </r>
    <r>
      <rPr>
        <sz val="12"/>
        <color theme="1"/>
        <rFont val="맑은 고딕"/>
        <family val="3"/>
        <charset val="129"/>
        <scheme val="minor"/>
      </rPr>
      <t>것</t>
    </r>
    <phoneticPr fontId="7"/>
  </si>
  <si>
    <t>2022/4/13</t>
    <phoneticPr fontId="7"/>
  </si>
  <si>
    <t>패턴전략 변경 및 재생성</t>
    <phoneticPr fontId="7"/>
  </si>
  <si>
    <t>prob, wk, nw, race정보 의 조합</t>
    <phoneticPr fontId="7"/>
  </si>
  <si>
    <t>jyo</t>
    <phoneticPr fontId="7"/>
  </si>
  <si>
    <t>race</t>
    <phoneticPr fontId="7"/>
  </si>
  <si>
    <t>wk1</t>
    <phoneticPr fontId="7"/>
  </si>
  <si>
    <t>wk12</t>
    <phoneticPr fontId="7"/>
  </si>
  <si>
    <t>wk123</t>
    <phoneticPr fontId="7"/>
  </si>
  <si>
    <t>jyo+grade</t>
    <phoneticPr fontId="7"/>
  </si>
  <si>
    <t>rtype</t>
    <phoneticPr fontId="7"/>
  </si>
  <si>
    <t>jyo+rtype</t>
    <phoneticPr fontId="7"/>
  </si>
  <si>
    <t>#jyo+race</t>
    <phoneticPr fontId="7"/>
  </si>
  <si>
    <t>turn+rtype</t>
    <phoneticPr fontId="7"/>
  </si>
  <si>
    <t>race+rtype</t>
    <phoneticPr fontId="7"/>
  </si>
  <si>
    <r>
      <t># 1,2,3</t>
    </r>
    <r>
      <rPr>
        <sz val="12"/>
        <color theme="1"/>
        <rFont val="맑은 고딕"/>
        <family val="3"/>
        <charset val="129"/>
        <scheme val="minor"/>
      </rPr>
      <t>착</t>
    </r>
    <r>
      <rPr>
        <sz val="12"/>
        <color theme="1"/>
        <rFont val="맑은 고딕"/>
        <family val="2"/>
        <scheme val="minor"/>
      </rPr>
      <t xml:space="preserve"> </t>
    </r>
    <r>
      <rPr>
        <sz val="12"/>
        <color theme="1"/>
        <rFont val="맑은 고딕"/>
        <family val="3"/>
        <charset val="129"/>
        <scheme val="minor"/>
      </rPr>
      <t>예측확률의</t>
    </r>
    <r>
      <rPr>
        <sz val="12"/>
        <color theme="1"/>
        <rFont val="맑은 고딕"/>
        <family val="2"/>
        <scheme val="minor"/>
      </rPr>
      <t xml:space="preserve"> </t>
    </r>
    <r>
      <rPr>
        <sz val="12"/>
        <color theme="1"/>
        <rFont val="맑은 고딕"/>
        <family val="3"/>
        <charset val="129"/>
        <scheme val="minor"/>
      </rPr>
      <t>조합</t>
    </r>
    <r>
      <rPr>
        <sz val="12"/>
        <color theme="1"/>
        <rFont val="맑은 고딕"/>
        <family val="2"/>
        <scheme val="minor"/>
      </rPr>
      <t xml:space="preserve"> </t>
    </r>
    <r>
      <rPr>
        <sz val="12"/>
        <color theme="1"/>
        <rFont val="맑은 고딕"/>
        <family val="3"/>
        <charset val="129"/>
        <scheme val="minor"/>
      </rPr>
      <t>중심</t>
    </r>
    <r>
      <rPr>
        <sz val="12"/>
        <color theme="1"/>
        <rFont val="맑은 고딕"/>
        <family val="2"/>
        <scheme val="minor"/>
      </rPr>
      <t xml:space="preserve">  20220413 </t>
    </r>
    <r>
      <rPr>
        <sz val="12"/>
        <color theme="1"/>
        <rFont val="맑은 고딕"/>
        <family val="3"/>
        <charset val="129"/>
        <scheme val="minor"/>
      </rPr>
      <t>삭제</t>
    </r>
    <phoneticPr fontId="7"/>
  </si>
  <si>
    <r>
      <t xml:space="preserve">#  20220413 </t>
    </r>
    <r>
      <rPr>
        <sz val="12"/>
        <color theme="1"/>
        <rFont val="맑은 고딕"/>
        <family val="3"/>
        <charset val="129"/>
        <scheme val="minor"/>
      </rPr>
      <t>삭제</t>
    </r>
    <phoneticPr fontId="7"/>
  </si>
  <si>
    <t>prob1-2dig</t>
    <phoneticPr fontId="7"/>
  </si>
  <si>
    <t>substring(probability1::text from 1 for 4)</t>
    <phoneticPr fontId="7"/>
  </si>
  <si>
    <t>비율</t>
    <phoneticPr fontId="7"/>
  </si>
  <si>
    <t>race.grade</t>
    <phoneticPr fontId="7"/>
  </si>
  <si>
    <t>race.racetype::text</t>
    <phoneticPr fontId="7"/>
  </si>
  <si>
    <t>race.alevelcount::text</t>
    <phoneticPr fontId="7"/>
  </si>
  <si>
    <t>race.jyocd || '-' || race.grade</t>
    <phoneticPr fontId="7"/>
  </si>
  <si>
    <t>race.turn || '-' || race.alevelcount</t>
    <phoneticPr fontId="7"/>
  </si>
  <si>
    <t>race.turn || '-' || race.racetype::text</t>
    <phoneticPr fontId="7"/>
  </si>
  <si>
    <t>race.raceno::text || '-' || race.grade</t>
    <phoneticPr fontId="7"/>
  </si>
  <si>
    <t>prob1+wk1</t>
    <phoneticPr fontId="7"/>
  </si>
  <si>
    <t>prob1+wk12</t>
    <phoneticPr fontId="7"/>
  </si>
  <si>
    <t>prob1+race</t>
    <phoneticPr fontId="7"/>
  </si>
  <si>
    <t>prob1+jyo</t>
    <phoneticPr fontId="7"/>
  </si>
  <si>
    <t>prob1+alcnt</t>
    <phoneticPr fontId="7"/>
  </si>
  <si>
    <t>turn+alcnt</t>
    <phoneticPr fontId="7"/>
  </si>
  <si>
    <t>race+alcnt</t>
    <phoneticPr fontId="7"/>
  </si>
  <si>
    <t>prob1+rtype</t>
    <phoneticPr fontId="7"/>
  </si>
  <si>
    <t>substring(probability1::text from 1 for 3) || '-' || race.turn</t>
    <phoneticPr fontId="7"/>
  </si>
  <si>
    <t>jyo+turn</t>
    <phoneticPr fontId="7"/>
  </si>
  <si>
    <t>race.jyocd || '-' || race.turn</t>
    <phoneticPr fontId="7"/>
  </si>
  <si>
    <t>alcnt</t>
    <phoneticPr fontId="7"/>
  </si>
  <si>
    <t>race.raceno::text || '-' || race.alevelcount</t>
    <phoneticPr fontId="7"/>
  </si>
  <si>
    <t>grade+rtype</t>
    <phoneticPr fontId="7"/>
  </si>
  <si>
    <t>race.grade || '-' || race.racetype::text</t>
    <phoneticPr fontId="7"/>
  </si>
  <si>
    <t>grade+alcnt</t>
    <phoneticPr fontId="7"/>
  </si>
  <si>
    <t>race.grade || '-' || race.alevelcount</t>
    <phoneticPr fontId="7"/>
  </si>
  <si>
    <t>rtype+alcnt</t>
    <phoneticPr fontId="7"/>
  </si>
  <si>
    <t>race.racetype::text || '-' || race.alevelcount</t>
    <phoneticPr fontId="7"/>
  </si>
  <si>
    <t>wk1+jyo</t>
    <phoneticPr fontId="7"/>
  </si>
  <si>
    <t>wk1+race</t>
    <phoneticPr fontId="7"/>
  </si>
  <si>
    <t>wk1+turn</t>
    <phoneticPr fontId="7"/>
  </si>
  <si>
    <t>wk1+alcnt</t>
    <phoneticPr fontId="7"/>
  </si>
  <si>
    <t>wk1+rtype</t>
    <phoneticPr fontId="7"/>
  </si>
  <si>
    <t>substring(wakulevellist from 1 for 2) || '-' || race.jyocd</t>
    <phoneticPr fontId="7"/>
  </si>
  <si>
    <t>substring(wakulevellist from 1 for 2) || '-' || race.turn</t>
    <phoneticPr fontId="7"/>
  </si>
  <si>
    <t>substring(wakulevellist from 1 for 2) || '-' || race.alevelcount</t>
    <phoneticPr fontId="7"/>
  </si>
  <si>
    <t>substring(wakulevellist from 1 for 2) || '-' || race.racetype</t>
    <phoneticPr fontId="7"/>
  </si>
  <si>
    <t>wk1+grade</t>
    <phoneticPr fontId="7"/>
  </si>
  <si>
    <t>substring(wakulevellist from 1 for 2) || '-' || race.grade</t>
    <phoneticPr fontId="7"/>
  </si>
  <si>
    <t>substring(wakulevellist from 1 for 2) || '-' || race.raceno</t>
    <phoneticPr fontId="7"/>
  </si>
  <si>
    <t>nw1</t>
    <phoneticPr fontId="7"/>
  </si>
  <si>
    <t>2T</t>
    <phoneticPr fontId="7"/>
  </si>
  <si>
    <t>prob1</t>
    <phoneticPr fontId="7"/>
  </si>
  <si>
    <t>nw1-2dig</t>
    <phoneticPr fontId="7"/>
  </si>
  <si>
    <t xml:space="preserve">substring(nationwiningrate[1]::text from 1 for 3) </t>
    <phoneticPr fontId="7"/>
  </si>
  <si>
    <t>nw12</t>
    <phoneticPr fontId="7"/>
  </si>
  <si>
    <t>substring(nationwiningrate[1]::text from 1 for 1) || '-' || substring(nationwiningrate[2]::text from 1 for 1)</t>
    <phoneticPr fontId="7"/>
  </si>
  <si>
    <t>nw123</t>
    <phoneticPr fontId="7"/>
  </si>
  <si>
    <t>substring(nationwiningrate[1]::text from 1 for 1) || '-' || substring(nationwiningrate[2]::text from 1 for 1) || '-' || substring(nationwiningrate[3]::text from 1 for 1)</t>
    <phoneticPr fontId="7"/>
  </si>
  <si>
    <r>
      <t># ML</t>
    </r>
    <r>
      <rPr>
        <sz val="12"/>
        <rFont val="맑은 고딕"/>
        <family val="3"/>
        <charset val="129"/>
        <scheme val="minor"/>
      </rPr>
      <t>예측</t>
    </r>
    <phoneticPr fontId="7"/>
  </si>
  <si>
    <t>substring(probability1::text from 1 for 3) || '-' || substring(nationwiningrate[1]::text from 1 for 1)</t>
    <phoneticPr fontId="7"/>
  </si>
  <si>
    <t>prob1+pd12</t>
    <phoneticPr fontId="7"/>
  </si>
  <si>
    <t>substring(probability1::text from 1 for 3) || '-' || prediction1 || prediction2</t>
    <phoneticPr fontId="7"/>
  </si>
  <si>
    <t>wk1+nw1</t>
    <phoneticPr fontId="7"/>
  </si>
  <si>
    <t>substring(wakulevellist from 1 for 2) || '-' || substring(nationwiningrate[1]::text from 1 for 1)</t>
    <phoneticPr fontId="7"/>
  </si>
  <si>
    <t>wk1+pd12</t>
    <phoneticPr fontId="7"/>
  </si>
  <si>
    <t>substring(wakulevellist from 1 for 2) || '-' || prediction1 || prediction2</t>
    <phoneticPr fontId="7"/>
  </si>
  <si>
    <t>nw1+pd12</t>
    <phoneticPr fontId="7"/>
  </si>
  <si>
    <t>prob1+nw12</t>
    <phoneticPr fontId="7"/>
  </si>
  <si>
    <t>substring(probability1::text from 1 for 3) || '-' || substring(nationwiningrate[1]::text from 1 for 1) || '-' || substring(nationwiningrate[2]::text from 1 for 1)</t>
    <phoneticPr fontId="7"/>
  </si>
  <si>
    <t>wk1+prob12</t>
    <phoneticPr fontId="7"/>
  </si>
  <si>
    <t>wk1+nw12</t>
    <phoneticPr fontId="7"/>
  </si>
  <si>
    <t>substring(wakulevellist from 1 for 2) || '-' || substring(nationwiningrate[1]::text from 1 for 1) || '-' || substring(nationwiningrate[2]::text from 1 for 1)</t>
    <phoneticPr fontId="7"/>
  </si>
  <si>
    <t>nw1+prob12</t>
    <phoneticPr fontId="7"/>
  </si>
  <si>
    <t>substring(wakulevellist from 1 for 2) || '-' || substring(probability1::text from 1 for 3) || '-' || substring(probability2::text from 1 for 3)</t>
    <phoneticPr fontId="7"/>
  </si>
  <si>
    <t>substring(nationwiningrate[1]::text from 1 for 1) || '-' || substring(probability1::text from 1 for 3) || '-' || substring(probability2::text from 1 for 3)</t>
    <phoneticPr fontId="7"/>
  </si>
  <si>
    <t>nw1+wk12</t>
    <phoneticPr fontId="7"/>
  </si>
  <si>
    <t>substring(nationwiningrate[1]::text from 1 for 1) || '-' || substring(wakulevellist from 1 for 5)</t>
    <phoneticPr fontId="7"/>
  </si>
  <si>
    <t>substring(nationwiningrate[1]::text from 1 for 1) || '-' || prediction1 || prediction2</t>
    <phoneticPr fontId="7"/>
  </si>
  <si>
    <t>#prob12+wk12</t>
    <phoneticPr fontId="7"/>
  </si>
  <si>
    <t>#prob12+nw12</t>
    <phoneticPr fontId="7"/>
  </si>
  <si>
    <t>substring(probability1::text from 1 for 3) || '-' || substring(probability2::text from 1 for 3)  || '-' || prediction1 || prediction2</t>
    <phoneticPr fontId="7"/>
  </si>
  <si>
    <t>#prob12+pd12</t>
    <phoneticPr fontId="7"/>
  </si>
  <si>
    <t>substring(probability1::text from 1 for 3) || '-' || substring(probability2::text from 1 for 3)  || '-' || substring(wakulevellist from 1 for 5)</t>
    <phoneticPr fontId="7"/>
  </si>
  <si>
    <t>substring(wakulevellist from 1 for 5) || '-' || substring(nationwiningrate[1]::text from 1 for 1) || '-' || substring(nationwiningrate[2]::text from 1 for 1)</t>
    <phoneticPr fontId="7"/>
  </si>
  <si>
    <t>substring(wakulevellist from 1 for 5) || '-' ||  prediction1 || prediction2</t>
    <phoneticPr fontId="7"/>
  </si>
  <si>
    <t>substring(probability1::text from 1 for 3) || '-' || substring(probability2::text from 1 for 3)  || '-' || substring(nationwiningrate[1]::text from 1 for 1) || '-' || substring(nationwiningrate[2]::text from 1 for 1)</t>
    <phoneticPr fontId="7"/>
  </si>
  <si>
    <t>substring(nationwiningrate[1]::text from 1 for 1) || '-' || substring(nationwiningrate[2]::text from 1 for 1) || '-' ||  prediction1 || prediction2</t>
    <phoneticPr fontId="7"/>
  </si>
  <si>
    <t>#nw12+pd12</t>
    <phoneticPr fontId="7"/>
  </si>
  <si>
    <t>substring(probability1::text from 1 for 3) || '-' || substring(nationwiningrate[1]::text from 1 for 1) || '-' || substring(nationwiningrate[2]::text from 1 for 1) || '-' || substring(nationwiningrate[3]::text from 1 for 1)</t>
    <phoneticPr fontId="7"/>
  </si>
  <si>
    <t>#prob1+nw123</t>
    <phoneticPr fontId="7"/>
  </si>
  <si>
    <t>substring(probability1::text from 1 for 3) || '-' || prediction1 || prediction2 || prediction3</t>
    <phoneticPr fontId="7"/>
  </si>
  <si>
    <t>#prob1+pd123</t>
    <phoneticPr fontId="7"/>
  </si>
  <si>
    <t>substring(wakulevellist from 1 for 2) || '-' || substring(probability1::text from 1 for 3) || '-' || substring(probability2::text from 1 for 3) || '-' || substring(probability3::text from 1 for 3)</t>
    <phoneticPr fontId="7"/>
  </si>
  <si>
    <t>substring(wakulevellist from 1 for 2) || '-' || substring(nationwiningrate[1]::text from 1 for 1) || '-' || substring(nationwiningrate[2]::text from 1 for 1) || '-' || substring(nationwiningrate[3]::text from 1 for 1)</t>
    <phoneticPr fontId="7"/>
  </si>
  <si>
    <t>substring(wakulevellist from 1 for 2) || '-' || prediction1 || prediction2 || prediction3</t>
    <phoneticPr fontId="7"/>
  </si>
  <si>
    <t>substring(nationwiningrate[1]::text from 1 for 1) || '-' || substring(probability1::text from 1 for 3) || '-' || substring(probability2::text from 1 for 3) || '-' || substring(probability3::text from 1 for 3)</t>
    <phoneticPr fontId="7"/>
  </si>
  <si>
    <t>nw1+wk123</t>
    <phoneticPr fontId="7"/>
  </si>
  <si>
    <t>substring(nationwiningrate[1]::text from 1 for 1) || '-' || substring(wakulevellist from 1 for 8)</t>
    <phoneticPr fontId="7"/>
  </si>
  <si>
    <t>#nw1+prob123</t>
    <phoneticPr fontId="7"/>
  </si>
  <si>
    <t>#wk1+nw123</t>
    <phoneticPr fontId="7"/>
  </si>
  <si>
    <t>substring(nationwiningrate[1]::text from 1 for 1) || '-' || prediction1 || prediction2 || prediction3</t>
    <phoneticPr fontId="7"/>
  </si>
  <si>
    <t>#nw1+pd123</t>
    <phoneticPr fontId="7"/>
  </si>
  <si>
    <r>
      <t xml:space="preserve"># </t>
    </r>
    <r>
      <rPr>
        <sz val="12"/>
        <rFont val="맑은 고딕"/>
        <family val="3"/>
        <charset val="129"/>
        <scheme val="minor"/>
      </rPr>
      <t>레벨</t>
    </r>
    <r>
      <rPr>
        <sz val="12"/>
        <rFont val="맑은 고딕"/>
        <family val="2"/>
        <scheme val="minor"/>
      </rPr>
      <t xml:space="preserve"> 1</t>
    </r>
    <r>
      <rPr>
        <sz val="12"/>
        <rFont val="맑은 고딕"/>
        <family val="3"/>
        <charset val="129"/>
        <scheme val="minor"/>
      </rPr>
      <t>단위</t>
    </r>
    <r>
      <rPr>
        <sz val="12"/>
        <rFont val="맑은 고딕"/>
        <family val="2"/>
        <scheme val="minor"/>
      </rPr>
      <t xml:space="preserve"> + </t>
    </r>
    <r>
      <rPr>
        <sz val="12"/>
        <rFont val="맑은 고딕"/>
        <family val="3"/>
        <charset val="129"/>
        <scheme val="minor"/>
      </rPr>
      <t>레이스정보</t>
    </r>
    <phoneticPr fontId="7"/>
  </si>
  <si>
    <r>
      <t xml:space="preserve"># </t>
    </r>
    <r>
      <rPr>
        <sz val="12"/>
        <rFont val="맑은 고딕"/>
        <family val="3"/>
        <charset val="129"/>
        <scheme val="minor"/>
      </rPr>
      <t>전국승률</t>
    </r>
    <r>
      <rPr>
        <sz val="12"/>
        <rFont val="맑은 고딕"/>
        <family val="2"/>
        <scheme val="minor"/>
      </rPr>
      <t xml:space="preserve"> 1</t>
    </r>
    <r>
      <rPr>
        <sz val="12"/>
        <rFont val="맑은 고딕"/>
        <family val="3"/>
        <charset val="129"/>
        <scheme val="minor"/>
      </rPr>
      <t>단위</t>
    </r>
    <r>
      <rPr>
        <sz val="12"/>
        <rFont val="맑은 고딕"/>
        <family val="2"/>
        <scheme val="minor"/>
      </rPr>
      <t xml:space="preserve"> + </t>
    </r>
    <r>
      <rPr>
        <sz val="12"/>
        <rFont val="맑은 고딕"/>
        <family val="3"/>
        <charset val="129"/>
        <scheme val="minor"/>
      </rPr>
      <t>레이스정보</t>
    </r>
    <phoneticPr fontId="7"/>
  </si>
  <si>
    <t>nw1+turn</t>
    <phoneticPr fontId="7"/>
  </si>
  <si>
    <t>nw1+race</t>
    <phoneticPr fontId="7"/>
  </si>
  <si>
    <t>nw1+grade</t>
    <phoneticPr fontId="7"/>
  </si>
  <si>
    <t>nw1+rtype</t>
    <phoneticPr fontId="7"/>
  </si>
  <si>
    <t>nw1+alcnt</t>
    <phoneticPr fontId="7"/>
  </si>
  <si>
    <t xml:space="preserve">substring(nationwiningrate[1]::text from 1 for 1) </t>
    <phoneticPr fontId="7"/>
  </si>
  <si>
    <t>substring(nationwiningrate[1]::text from 1 for 1)  || '-' || race.turn</t>
    <phoneticPr fontId="7"/>
  </si>
  <si>
    <t>substring(nationwiningrate[1]::text from 1 for 1)  || '-' || race.raceno::text</t>
    <phoneticPr fontId="7"/>
  </si>
  <si>
    <t>substring(nationwiningrate[1]::text from 1 for 1)  || '-' || race.grade</t>
    <phoneticPr fontId="7"/>
  </si>
  <si>
    <t>substring(nationwiningrate[1]::text from 1 for 1)  || '-' || race.alevelcount::text</t>
    <phoneticPr fontId="7"/>
  </si>
  <si>
    <t>substring(nationwiningrate[1]::text from 1 for 1)  || '-' || race.jyocd</t>
    <phoneticPr fontId="7"/>
  </si>
  <si>
    <t>substring(nationwiningrate[1]::text from 1 for 1)  || '-' || race.racetype</t>
    <phoneticPr fontId="7"/>
  </si>
  <si>
    <t>pd12+turn</t>
    <phoneticPr fontId="7"/>
  </si>
  <si>
    <t>pd12+race</t>
    <phoneticPr fontId="7"/>
  </si>
  <si>
    <t>pd12+rtype</t>
    <phoneticPr fontId="7"/>
  </si>
  <si>
    <t>pd12+alcnt</t>
    <phoneticPr fontId="7"/>
  </si>
  <si>
    <t>prediction1 || prediction2 || '-' || race.jyocd</t>
    <phoneticPr fontId="7"/>
  </si>
  <si>
    <t>prediction1 || prediction2 || '-' || race.raceno::text</t>
    <phoneticPr fontId="7"/>
  </si>
  <si>
    <t>prediction1 || prediction2 || '-' || race.grade</t>
    <phoneticPr fontId="7"/>
  </si>
  <si>
    <t>prediction1 || prediction2 || '-' || race.alevelcount::text</t>
    <phoneticPr fontId="7"/>
  </si>
  <si>
    <t>prob12+turn</t>
    <phoneticPr fontId="7"/>
  </si>
  <si>
    <t>prob12+grade</t>
    <phoneticPr fontId="7"/>
  </si>
  <si>
    <t>prob12+rtype</t>
    <phoneticPr fontId="7"/>
  </si>
  <si>
    <t>prob12+alcnt</t>
    <phoneticPr fontId="7"/>
  </si>
  <si>
    <t>substring(probability1::text from 1 for 3) || '-' || substring(probability2::text from 1 for 3) || '-' || race.jyocd</t>
    <phoneticPr fontId="7"/>
  </si>
  <si>
    <t>substring(probability1::text from 1 for 3) || '-' || substring(probability2::text from 1 for 3) || '-' || race.turn</t>
    <phoneticPr fontId="7"/>
  </si>
  <si>
    <t>substring(probability1::text from 1 for 3) || '-' || substring(probability2::text from 1 for 3) || '-' || race.raceno::text</t>
    <phoneticPr fontId="7"/>
  </si>
  <si>
    <t>substring(probability1::text from 1 for 3) || '-' || substring(probability2::text from 1 for 3) || '-' || race.racetype</t>
    <phoneticPr fontId="7"/>
  </si>
  <si>
    <t>substring(probability1::text from 1 for 3) || '-' || substring(probability2::text from 1 for 3) || '-' || race.alevelcount::text</t>
    <phoneticPr fontId="7"/>
  </si>
  <si>
    <t>substring(probability1::text from 1 for 3) || '-' || substring(probability2::text from 1 for 3) || '-' || race.grade</t>
    <phoneticPr fontId="7"/>
  </si>
  <si>
    <t>wk12+jyo</t>
    <phoneticPr fontId="7"/>
  </si>
  <si>
    <t>wk12+turn</t>
    <phoneticPr fontId="7"/>
  </si>
  <si>
    <t>wk12+race</t>
    <phoneticPr fontId="7"/>
  </si>
  <si>
    <t>wk12+grade</t>
    <phoneticPr fontId="7"/>
  </si>
  <si>
    <t>wk12+rtype</t>
    <phoneticPr fontId="7"/>
  </si>
  <si>
    <t>wk12+alcnt</t>
    <phoneticPr fontId="7"/>
  </si>
  <si>
    <t>substring(wakulevellist from 1 for 5) || '-' || race.jyocd</t>
    <phoneticPr fontId="7"/>
  </si>
  <si>
    <t>substring(wakulevellist from 1 for 5) || '-' || race.turn</t>
    <phoneticPr fontId="7"/>
  </si>
  <si>
    <t>substring(wakulevellist from 1 for 5) || '-' || race.raceno</t>
    <phoneticPr fontId="7"/>
  </si>
  <si>
    <t>substring(wakulevellist from 1 for 5) || '-' || race.grade</t>
    <phoneticPr fontId="7"/>
  </si>
  <si>
    <t>substring(wakulevellist from 1 for 5) || '-' || race.racetype</t>
    <phoneticPr fontId="7"/>
  </si>
  <si>
    <t>substring(wakulevellist from 1 for 5) || '-' || race.alevelcount</t>
    <phoneticPr fontId="7"/>
  </si>
  <si>
    <r>
      <t xml:space="preserve"># </t>
    </r>
    <r>
      <rPr>
        <sz val="12"/>
        <rFont val="맑은 고딕"/>
        <family val="3"/>
        <charset val="129"/>
        <scheme val="minor"/>
      </rPr>
      <t>전국승률</t>
    </r>
    <r>
      <rPr>
        <sz val="12"/>
        <rFont val="맑은 고딕"/>
        <family val="2"/>
        <scheme val="minor"/>
      </rPr>
      <t xml:space="preserve"> 2</t>
    </r>
    <r>
      <rPr>
        <sz val="12"/>
        <rFont val="맑은 고딕"/>
        <family val="3"/>
        <charset val="129"/>
        <scheme val="minor"/>
      </rPr>
      <t>단위</t>
    </r>
    <r>
      <rPr>
        <sz val="12"/>
        <rFont val="맑은 고딕"/>
        <family val="2"/>
        <scheme val="minor"/>
      </rPr>
      <t xml:space="preserve"> + </t>
    </r>
    <r>
      <rPr>
        <sz val="12"/>
        <rFont val="맑은 고딕"/>
        <family val="3"/>
        <charset val="129"/>
        <scheme val="minor"/>
      </rPr>
      <t>레이스정보</t>
    </r>
    <phoneticPr fontId="7"/>
  </si>
  <si>
    <t>nw12+turn</t>
    <phoneticPr fontId="7"/>
  </si>
  <si>
    <t>nw12+grade</t>
    <phoneticPr fontId="7"/>
  </si>
  <si>
    <t>nw12+rtype</t>
    <phoneticPr fontId="7"/>
  </si>
  <si>
    <t>nw12+alcnt</t>
    <phoneticPr fontId="7"/>
  </si>
  <si>
    <t>substring(nationwiningrate[1]::text from 1 for 1) || '-' || substring(nationwiningrate[2]::text from 1 for 1) || '-' || race.jyocd</t>
    <phoneticPr fontId="7"/>
  </si>
  <si>
    <t>substring(nationwiningrate[1]::text from 1 for 1) || '-' || substring(nationwiningrate[2]::text from 1 for 1) || '-' || race.raceno::text</t>
    <phoneticPr fontId="7"/>
  </si>
  <si>
    <t>substring(nationwiningrate[1]::text from 1 for 1) || '-' || substring(nationwiningrate[2]::text from 1 for 1) || '-' || race.grade</t>
    <phoneticPr fontId="7"/>
  </si>
  <si>
    <t>substring(nationwiningrate[1]::text from 1 for 1) || '-' || substring(nationwiningrate[2]::text from 1 for 1) || '-' || race.racetype</t>
    <phoneticPr fontId="7"/>
  </si>
  <si>
    <t>substring(nationwiningrate[1]::text from 1 for 1) || '-' || substring(nationwiningrate[2]::text from 1 for 1) || '-' || race.alevelcount::text</t>
    <phoneticPr fontId="7"/>
  </si>
  <si>
    <r>
      <t xml:space="preserve"># </t>
    </r>
    <r>
      <rPr>
        <sz val="12"/>
        <rFont val="맑은 고딕"/>
        <family val="3"/>
        <charset val="129"/>
        <scheme val="minor"/>
      </rPr>
      <t>레벨</t>
    </r>
    <r>
      <rPr>
        <sz val="12"/>
        <rFont val="맑은 고딕"/>
        <family val="2"/>
        <scheme val="minor"/>
      </rPr>
      <t xml:space="preserve"> 3</t>
    </r>
    <r>
      <rPr>
        <sz val="12"/>
        <rFont val="맑은 고딕"/>
        <family val="3"/>
        <charset val="129"/>
        <scheme val="minor"/>
      </rPr>
      <t>단위</t>
    </r>
    <r>
      <rPr>
        <sz val="12"/>
        <rFont val="맑은 고딕"/>
        <family val="2"/>
        <scheme val="minor"/>
      </rPr>
      <t xml:space="preserve"> + </t>
    </r>
    <r>
      <rPr>
        <sz val="12"/>
        <rFont val="맑은 고딕"/>
        <family val="3"/>
        <charset val="129"/>
        <scheme val="minor"/>
      </rPr>
      <t>레이스정보</t>
    </r>
    <phoneticPr fontId="7"/>
  </si>
  <si>
    <t>wk123+race</t>
    <phoneticPr fontId="7"/>
  </si>
  <si>
    <t>wk123+grade</t>
    <phoneticPr fontId="7"/>
  </si>
  <si>
    <t>wk123+rtype</t>
    <phoneticPr fontId="7"/>
  </si>
  <si>
    <t>wk123+alcnt</t>
    <phoneticPr fontId="7"/>
  </si>
  <si>
    <t>substring(wakulevellist from 1 for 8) || '-' || race.jyocd</t>
    <phoneticPr fontId="7"/>
  </si>
  <si>
    <t>substring(wakulevellist from 1 for 8) || '-' || race.raceno</t>
    <phoneticPr fontId="7"/>
  </si>
  <si>
    <t>substring(wakulevellist from 1 for 8) || '-' || race.alevelcount</t>
    <phoneticPr fontId="7"/>
  </si>
  <si>
    <r>
      <t># 1</t>
    </r>
    <r>
      <rPr>
        <sz val="12"/>
        <color theme="1"/>
        <rFont val="맑은 고딕"/>
        <family val="3"/>
        <charset val="129"/>
        <scheme val="minor"/>
      </rPr>
      <t>착예측의</t>
    </r>
    <r>
      <rPr>
        <sz val="12"/>
        <color theme="1"/>
        <rFont val="맑은 고딕"/>
        <family val="3"/>
        <charset val="129"/>
        <scheme val="minor"/>
      </rPr>
      <t xml:space="preserve"> </t>
    </r>
    <r>
      <rPr>
        <sz val="12"/>
        <color theme="1"/>
        <rFont val="맑은 고딕"/>
        <family val="3"/>
        <charset val="129"/>
        <scheme val="minor"/>
      </rPr>
      <t>확률집합</t>
    </r>
    <r>
      <rPr>
        <sz val="12"/>
        <color theme="1"/>
        <rFont val="맑은 고딕"/>
        <family val="3"/>
        <charset val="129"/>
        <scheme val="minor"/>
      </rPr>
      <t xml:space="preserve"> </t>
    </r>
    <r>
      <rPr>
        <sz val="12"/>
        <color theme="1"/>
        <rFont val="맑은 고딕"/>
        <family val="3"/>
        <charset val="129"/>
        <scheme val="minor"/>
      </rPr>
      <t>중심</t>
    </r>
    <r>
      <rPr>
        <sz val="12"/>
        <color theme="1"/>
        <rFont val="맑은 고딕"/>
        <family val="3"/>
        <charset val="129"/>
        <scheme val="minor"/>
      </rPr>
      <t xml:space="preserve">  20220413 </t>
    </r>
    <r>
      <rPr>
        <sz val="12"/>
        <color theme="1"/>
        <rFont val="맑은 고딕"/>
        <family val="3"/>
        <charset val="129"/>
        <scheme val="minor"/>
      </rPr>
      <t>삭제</t>
    </r>
    <phoneticPr fontId="7"/>
  </si>
  <si>
    <t>#wk12+pd12</t>
    <phoneticPr fontId="7"/>
  </si>
  <si>
    <t>#wk1+prob123</t>
    <phoneticPr fontId="7"/>
  </si>
  <si>
    <t>#wk1+pd123</t>
    <phoneticPr fontId="7"/>
  </si>
  <si>
    <t>#prob12+jyo</t>
    <phoneticPr fontId="7"/>
  </si>
  <si>
    <t>#prob12+race</t>
    <phoneticPr fontId="7"/>
  </si>
  <si>
    <t>#nw12+race</t>
    <phoneticPr fontId="7"/>
  </si>
  <si>
    <t>X</t>
    <phoneticPr fontId="7"/>
  </si>
  <si>
    <t>jyo+alcnt</t>
    <phoneticPr fontId="7"/>
  </si>
  <si>
    <r>
      <t xml:space="preserve"># </t>
    </r>
    <r>
      <rPr>
        <sz val="12"/>
        <color theme="1"/>
        <rFont val="맑은 고딕"/>
        <family val="3"/>
        <charset val="129"/>
        <scheme val="minor"/>
      </rPr>
      <t>레이스</t>
    </r>
    <r>
      <rPr>
        <sz val="12"/>
        <color theme="1"/>
        <rFont val="맑은 고딕"/>
        <family val="3"/>
        <charset val="129"/>
        <scheme val="minor"/>
      </rPr>
      <t xml:space="preserve"> </t>
    </r>
    <r>
      <rPr>
        <sz val="12"/>
        <color theme="1"/>
        <rFont val="맑은 고딕"/>
        <family val="3"/>
        <charset val="129"/>
        <scheme val="minor"/>
      </rPr>
      <t>정보</t>
    </r>
    <r>
      <rPr>
        <sz val="12"/>
        <color theme="1"/>
        <rFont val="맑은 고딕"/>
        <family val="3"/>
        <charset val="129"/>
        <scheme val="minor"/>
      </rPr>
      <t xml:space="preserve"> </t>
    </r>
    <r>
      <rPr>
        <sz val="12"/>
        <color theme="1"/>
        <rFont val="맑은 고딕"/>
        <family val="3"/>
        <charset val="129"/>
        <scheme val="minor"/>
      </rPr>
      <t>중심</t>
    </r>
    <phoneticPr fontId="7"/>
  </si>
  <si>
    <r>
      <t xml:space="preserve"># </t>
    </r>
    <r>
      <rPr>
        <sz val="12"/>
        <rFont val="맑은 고딕"/>
        <family val="3"/>
        <charset val="129"/>
        <scheme val="minor"/>
      </rPr>
      <t>확률</t>
    </r>
    <r>
      <rPr>
        <sz val="12"/>
        <rFont val="맑은 고딕"/>
        <family val="2"/>
        <scheme val="minor"/>
      </rPr>
      <t xml:space="preserve"> 1</t>
    </r>
    <r>
      <rPr>
        <sz val="12"/>
        <rFont val="맑은 고딕"/>
        <family val="3"/>
        <charset val="129"/>
        <scheme val="minor"/>
      </rPr>
      <t>단위</t>
    </r>
    <r>
      <rPr>
        <sz val="12"/>
        <rFont val="맑은 고딕"/>
        <family val="2"/>
        <scheme val="minor"/>
      </rPr>
      <t xml:space="preserve"> + </t>
    </r>
    <r>
      <rPr>
        <sz val="12"/>
        <rFont val="맑은 고딕"/>
        <family val="3"/>
        <charset val="129"/>
        <scheme val="minor"/>
      </rPr>
      <t>레이스정보</t>
    </r>
    <phoneticPr fontId="7"/>
  </si>
  <si>
    <r>
      <t xml:space="preserve"># </t>
    </r>
    <r>
      <rPr>
        <sz val="12"/>
        <rFont val="맑은 고딕"/>
        <family val="3"/>
        <charset val="129"/>
        <scheme val="minor"/>
      </rPr>
      <t>확률</t>
    </r>
    <r>
      <rPr>
        <sz val="12"/>
        <rFont val="맑은 고딕"/>
        <family val="2"/>
        <scheme val="minor"/>
      </rPr>
      <t xml:space="preserve"> 2</t>
    </r>
    <r>
      <rPr>
        <sz val="12"/>
        <rFont val="맑은 고딕"/>
        <family val="3"/>
        <charset val="129"/>
        <scheme val="minor"/>
      </rPr>
      <t>단위</t>
    </r>
    <r>
      <rPr>
        <sz val="12"/>
        <rFont val="맑은 고딕"/>
        <family val="2"/>
        <scheme val="minor"/>
      </rPr>
      <t xml:space="preserve"> + </t>
    </r>
    <r>
      <rPr>
        <sz val="12"/>
        <rFont val="맑은 고딕"/>
        <family val="3"/>
        <charset val="129"/>
        <scheme val="minor"/>
      </rPr>
      <t>레이스정보</t>
    </r>
    <phoneticPr fontId="7"/>
  </si>
  <si>
    <r>
      <t xml:space="preserve"># </t>
    </r>
    <r>
      <rPr>
        <sz val="12"/>
        <rFont val="맑은 고딕"/>
        <family val="3"/>
        <charset val="129"/>
        <scheme val="minor"/>
      </rPr>
      <t>레벨</t>
    </r>
    <r>
      <rPr>
        <sz val="12"/>
        <rFont val="맑은 고딕"/>
        <family val="2"/>
        <scheme val="minor"/>
      </rPr>
      <t xml:space="preserve"> 2</t>
    </r>
    <r>
      <rPr>
        <sz val="12"/>
        <rFont val="맑은 고딕"/>
        <family val="3"/>
        <charset val="129"/>
        <scheme val="minor"/>
      </rPr>
      <t>단위</t>
    </r>
    <r>
      <rPr>
        <sz val="12"/>
        <rFont val="맑은 고딕"/>
        <family val="2"/>
        <scheme val="minor"/>
      </rPr>
      <t xml:space="preserve"> + </t>
    </r>
    <r>
      <rPr>
        <sz val="12"/>
        <rFont val="맑은 고딕"/>
        <family val="3"/>
        <charset val="129"/>
        <scheme val="minor"/>
      </rPr>
      <t>레이스정보</t>
    </r>
    <phoneticPr fontId="7"/>
  </si>
  <si>
    <r>
      <t xml:space="preserve"># </t>
    </r>
    <r>
      <rPr>
        <sz val="12"/>
        <rFont val="맑은 고딕"/>
        <family val="3"/>
        <charset val="129"/>
        <scheme val="minor"/>
      </rPr>
      <t>키</t>
    </r>
    <r>
      <rPr>
        <sz val="12"/>
        <rFont val="맑은 고딕"/>
        <family val="2"/>
        <scheme val="minor"/>
      </rPr>
      <t xml:space="preserve"> </t>
    </r>
    <r>
      <rPr>
        <sz val="12"/>
        <rFont val="맑은 고딕"/>
        <family val="3"/>
        <charset val="129"/>
        <scheme val="minor"/>
      </rPr>
      <t>항목간</t>
    </r>
    <r>
      <rPr>
        <sz val="12"/>
        <rFont val="맑은 고딕"/>
        <family val="2"/>
        <scheme val="minor"/>
      </rPr>
      <t xml:space="preserve"> </t>
    </r>
    <r>
      <rPr>
        <sz val="12"/>
        <rFont val="맑은 고딕"/>
        <family val="3"/>
        <charset val="129"/>
        <scheme val="minor"/>
      </rPr>
      <t>조합</t>
    </r>
    <r>
      <rPr>
        <sz val="12"/>
        <rFont val="맑은 고딕"/>
        <family val="2"/>
        <scheme val="minor"/>
      </rPr>
      <t xml:space="preserve"> 2</t>
    </r>
    <r>
      <rPr>
        <sz val="12"/>
        <rFont val="맑은 고딕"/>
        <family val="3"/>
        <charset val="129"/>
        <scheme val="minor"/>
      </rPr>
      <t>단위</t>
    </r>
    <r>
      <rPr>
        <sz val="12"/>
        <rFont val="맑은 고딕"/>
        <family val="2"/>
        <scheme val="minor"/>
      </rPr>
      <t>+2</t>
    </r>
    <r>
      <rPr>
        <sz val="12"/>
        <rFont val="맑은 고딕"/>
        <family val="3"/>
        <charset val="129"/>
        <scheme val="minor"/>
      </rPr>
      <t>단위</t>
    </r>
    <phoneticPr fontId="7"/>
  </si>
  <si>
    <t>nw1+jyo</t>
    <phoneticPr fontId="7"/>
  </si>
  <si>
    <r>
      <t xml:space="preserve"># </t>
    </r>
    <r>
      <rPr>
        <sz val="12"/>
        <rFont val="맑은 고딕"/>
        <family val="3"/>
        <charset val="129"/>
        <scheme val="minor"/>
      </rPr>
      <t>확률</t>
    </r>
    <phoneticPr fontId="7"/>
  </si>
  <si>
    <r>
      <t xml:space="preserve"># </t>
    </r>
    <r>
      <rPr>
        <sz val="12"/>
        <rFont val="맑은 고딕"/>
        <family val="3"/>
        <charset val="129"/>
        <scheme val="minor"/>
      </rPr>
      <t>레벨</t>
    </r>
    <phoneticPr fontId="7"/>
  </si>
  <si>
    <r>
      <t>#</t>
    </r>
    <r>
      <rPr>
        <sz val="12"/>
        <rFont val="맑은 고딕"/>
        <family val="3"/>
        <charset val="129"/>
        <scheme val="minor"/>
      </rPr>
      <t>전국승률</t>
    </r>
    <phoneticPr fontId="7"/>
  </si>
  <si>
    <r>
      <t xml:space="preserve"># </t>
    </r>
    <r>
      <rPr>
        <sz val="12"/>
        <rFont val="맑은 고딕"/>
        <family val="3"/>
        <charset val="129"/>
        <scheme val="minor"/>
      </rPr>
      <t>키</t>
    </r>
    <r>
      <rPr>
        <sz val="12"/>
        <rFont val="맑은 고딕"/>
        <family val="2"/>
        <scheme val="minor"/>
      </rPr>
      <t xml:space="preserve"> </t>
    </r>
    <r>
      <rPr>
        <sz val="12"/>
        <rFont val="맑은 고딕"/>
        <family val="3"/>
        <charset val="129"/>
        <scheme val="minor"/>
      </rPr>
      <t>항목간</t>
    </r>
    <r>
      <rPr>
        <sz val="12"/>
        <rFont val="맑은 고딕"/>
        <family val="2"/>
        <scheme val="minor"/>
      </rPr>
      <t xml:space="preserve"> </t>
    </r>
    <r>
      <rPr>
        <sz val="12"/>
        <rFont val="맑은 고딕"/>
        <family val="3"/>
        <charset val="129"/>
        <scheme val="minor"/>
      </rPr>
      <t>조합</t>
    </r>
    <r>
      <rPr>
        <sz val="12"/>
        <rFont val="맑은 고딕"/>
        <family val="2"/>
        <scheme val="minor"/>
      </rPr>
      <t xml:space="preserve"> 1</t>
    </r>
    <r>
      <rPr>
        <sz val="12"/>
        <rFont val="맑은 고딕"/>
        <family val="3"/>
        <charset val="129"/>
        <scheme val="minor"/>
      </rPr>
      <t>단위</t>
    </r>
    <r>
      <rPr>
        <sz val="12"/>
        <rFont val="맑은 고딕"/>
        <family val="2"/>
        <scheme val="minor"/>
      </rPr>
      <t>+1</t>
    </r>
    <r>
      <rPr>
        <sz val="12"/>
        <rFont val="맑은 고딕"/>
        <family val="3"/>
        <charset val="129"/>
        <scheme val="minor"/>
      </rPr>
      <t>단위</t>
    </r>
    <phoneticPr fontId="7"/>
  </si>
  <si>
    <r>
      <t xml:space="preserve"># </t>
    </r>
    <r>
      <rPr>
        <sz val="12"/>
        <rFont val="맑은 고딕"/>
        <family val="3"/>
        <charset val="129"/>
        <scheme val="minor"/>
      </rPr>
      <t>키</t>
    </r>
    <r>
      <rPr>
        <sz val="12"/>
        <rFont val="맑은 고딕"/>
        <family val="2"/>
        <scheme val="minor"/>
      </rPr>
      <t xml:space="preserve"> </t>
    </r>
    <r>
      <rPr>
        <sz val="12"/>
        <rFont val="맑은 고딕"/>
        <family val="3"/>
        <charset val="129"/>
        <scheme val="minor"/>
      </rPr>
      <t>항목간</t>
    </r>
    <r>
      <rPr>
        <sz val="12"/>
        <rFont val="맑은 고딕"/>
        <family val="2"/>
        <scheme val="minor"/>
      </rPr>
      <t xml:space="preserve"> </t>
    </r>
    <r>
      <rPr>
        <sz val="12"/>
        <rFont val="맑은 고딕"/>
        <family val="3"/>
        <charset val="129"/>
        <scheme val="minor"/>
      </rPr>
      <t>조합</t>
    </r>
    <r>
      <rPr>
        <sz val="12"/>
        <rFont val="맑은 고딕"/>
        <family val="2"/>
        <scheme val="minor"/>
      </rPr>
      <t xml:space="preserve"> 1</t>
    </r>
    <r>
      <rPr>
        <sz val="12"/>
        <rFont val="맑은 고딕"/>
        <family val="3"/>
        <charset val="129"/>
        <scheme val="minor"/>
      </rPr>
      <t>단위</t>
    </r>
    <r>
      <rPr>
        <sz val="12"/>
        <rFont val="맑은 고딕"/>
        <family val="2"/>
        <scheme val="minor"/>
      </rPr>
      <t>+2</t>
    </r>
    <r>
      <rPr>
        <sz val="12"/>
        <rFont val="맑은 고딕"/>
        <family val="3"/>
        <charset val="129"/>
        <scheme val="minor"/>
      </rPr>
      <t>단위</t>
    </r>
    <phoneticPr fontId="7"/>
  </si>
  <si>
    <r>
      <t xml:space="preserve"># </t>
    </r>
    <r>
      <rPr>
        <sz val="12"/>
        <rFont val="맑은 고딕"/>
        <family val="3"/>
        <charset val="129"/>
        <scheme val="minor"/>
      </rPr>
      <t>키</t>
    </r>
    <r>
      <rPr>
        <sz val="12"/>
        <rFont val="맑은 고딕"/>
        <family val="2"/>
        <scheme val="minor"/>
      </rPr>
      <t xml:space="preserve"> </t>
    </r>
    <r>
      <rPr>
        <sz val="12"/>
        <rFont val="맑은 고딕"/>
        <family val="3"/>
        <charset val="129"/>
        <scheme val="minor"/>
      </rPr>
      <t>항목간</t>
    </r>
    <r>
      <rPr>
        <sz val="12"/>
        <rFont val="맑은 고딕"/>
        <family val="2"/>
        <scheme val="minor"/>
      </rPr>
      <t xml:space="preserve"> </t>
    </r>
    <r>
      <rPr>
        <sz val="12"/>
        <rFont val="맑은 고딕"/>
        <family val="3"/>
        <charset val="129"/>
        <scheme val="minor"/>
      </rPr>
      <t>조합</t>
    </r>
    <r>
      <rPr>
        <sz val="12"/>
        <rFont val="맑은 고딕"/>
        <family val="2"/>
        <scheme val="minor"/>
      </rPr>
      <t xml:space="preserve"> 1</t>
    </r>
    <r>
      <rPr>
        <sz val="12"/>
        <rFont val="맑은 고딕"/>
        <family val="3"/>
        <charset val="129"/>
        <scheme val="minor"/>
      </rPr>
      <t>단위</t>
    </r>
    <r>
      <rPr>
        <sz val="12"/>
        <rFont val="맑은 고딕"/>
        <family val="2"/>
        <scheme val="minor"/>
      </rPr>
      <t>+3</t>
    </r>
    <r>
      <rPr>
        <sz val="12"/>
        <rFont val="맑은 고딕"/>
        <family val="3"/>
        <charset val="129"/>
        <scheme val="minor"/>
      </rPr>
      <t>단위</t>
    </r>
    <phoneticPr fontId="7"/>
  </si>
  <si>
    <r>
      <t># ML</t>
    </r>
    <r>
      <rPr>
        <sz val="12"/>
        <rFont val="맑은 고딕"/>
        <family val="3"/>
        <charset val="129"/>
        <scheme val="minor"/>
      </rPr>
      <t>예측</t>
    </r>
    <r>
      <rPr>
        <sz val="12"/>
        <rFont val="맑은 고딕"/>
        <family val="2"/>
        <scheme val="minor"/>
      </rPr>
      <t xml:space="preserve"> 2</t>
    </r>
    <r>
      <rPr>
        <sz val="12"/>
        <rFont val="맑은 고딕"/>
        <family val="3"/>
        <charset val="129"/>
        <scheme val="minor"/>
      </rPr>
      <t>단위</t>
    </r>
    <r>
      <rPr>
        <sz val="12"/>
        <rFont val="맑은 고딕"/>
        <family val="2"/>
        <scheme val="minor"/>
      </rPr>
      <t xml:space="preserve"> + </t>
    </r>
    <r>
      <rPr>
        <sz val="12"/>
        <rFont val="맑은 고딕"/>
        <family val="3"/>
        <charset val="129"/>
        <scheme val="minor"/>
      </rPr>
      <t>레이스정보</t>
    </r>
    <phoneticPr fontId="7"/>
  </si>
  <si>
    <t>#pd12+jyo</t>
    <phoneticPr fontId="7"/>
  </si>
  <si>
    <r>
      <t xml:space="preserve"># </t>
    </r>
    <r>
      <rPr>
        <sz val="12"/>
        <color theme="1"/>
        <rFont val="맑은 고딕"/>
        <family val="3"/>
        <charset val="129"/>
        <scheme val="minor"/>
      </rPr>
      <t>키항목</t>
    </r>
    <r>
      <rPr>
        <sz val="12"/>
        <color theme="1"/>
        <rFont val="맑은 고딕"/>
        <family val="2"/>
        <scheme val="minor"/>
      </rPr>
      <t xml:space="preserve"> 1</t>
    </r>
    <r>
      <rPr>
        <sz val="12"/>
        <color theme="1"/>
        <rFont val="맑은 고딕"/>
        <family val="3"/>
        <charset val="129"/>
        <scheme val="minor"/>
      </rPr>
      <t>단위</t>
    </r>
    <r>
      <rPr>
        <sz val="12"/>
        <color theme="1"/>
        <rFont val="맑은 고딕"/>
        <family val="2"/>
        <scheme val="minor"/>
      </rPr>
      <t xml:space="preserve"> </t>
    </r>
    <r>
      <rPr>
        <sz val="12"/>
        <color theme="1"/>
        <rFont val="맑은 고딕"/>
        <family val="3"/>
        <charset val="129"/>
        <scheme val="minor"/>
      </rPr>
      <t>레이스정보</t>
    </r>
    <r>
      <rPr>
        <sz val="12"/>
        <color theme="1"/>
        <rFont val="맑은 고딕"/>
        <family val="2"/>
        <scheme val="minor"/>
      </rPr>
      <t xml:space="preserve"> 2</t>
    </r>
    <r>
      <rPr>
        <sz val="12"/>
        <color theme="1"/>
        <rFont val="맑은 고딕"/>
        <family val="3"/>
        <charset val="129"/>
        <scheme val="minor"/>
      </rPr>
      <t>단위</t>
    </r>
    <phoneticPr fontId="7"/>
  </si>
  <si>
    <t>substring(probability1::text from 1 for 3) || '-' || race.raceno::text</t>
    <phoneticPr fontId="7"/>
  </si>
  <si>
    <t>wk1+turn+alcnt</t>
    <phoneticPr fontId="7"/>
  </si>
  <si>
    <t>substring(probability1::text from 1 for 3) || '-' || race.alevelcount::text</t>
    <phoneticPr fontId="7"/>
  </si>
  <si>
    <t>substring(wakulevellist from 1 for 2) || '-' || race.turn || '-' || race.alevelcount::text</t>
    <phoneticPr fontId="7"/>
  </si>
  <si>
    <t>substring(probability1::text from 1 for 3) || '-' || race.turn || '-' || race.alevelcount::text</t>
    <phoneticPr fontId="7"/>
  </si>
  <si>
    <t>substring(nationwiningrate[1]::text from 1 for 1) || '-' || substring(nationwiningrate[2]::text from 1 for 1) || '-' || race.turn</t>
    <phoneticPr fontId="7"/>
  </si>
  <si>
    <t>substring(nationwiningrate[1]::text from 1 for 1) || '-' || race.turn || '-' || race.alevelcount::text</t>
    <phoneticPr fontId="7"/>
  </si>
  <si>
    <t>nw1+turn+alcnt</t>
    <phoneticPr fontId="7"/>
  </si>
  <si>
    <t>prob1+turn+grade</t>
    <phoneticPr fontId="7"/>
  </si>
  <si>
    <t>wk1+turn+grade</t>
    <phoneticPr fontId="7"/>
  </si>
  <si>
    <t>nw1+turn+grade</t>
    <phoneticPr fontId="7"/>
  </si>
  <si>
    <t>substring(wakulevellist from 1 for 8) || '-' || race.grade</t>
    <phoneticPr fontId="7"/>
  </si>
  <si>
    <t>substring(wakulevellist from 1 for 2) || '-' || race.turn || '-' || race.grade</t>
    <phoneticPr fontId="7"/>
  </si>
  <si>
    <t>substring(nationwiningrate[1]::text from 1 for 1) || '-' || race.turn || '-' || race.grade</t>
    <phoneticPr fontId="7"/>
  </si>
  <si>
    <t>substring(probability1::text from 1 for 3) || '-' || race.turn || '-' || race.grade</t>
    <phoneticPr fontId="7"/>
  </si>
  <si>
    <t>prob1+turn+rtype</t>
    <phoneticPr fontId="7"/>
  </si>
  <si>
    <t>nw1+turn+rtype</t>
    <phoneticPr fontId="7"/>
  </si>
  <si>
    <t>substring(wakulevellist from 1 for 8) || '-' || race.racetype</t>
    <phoneticPr fontId="7"/>
  </si>
  <si>
    <t>substring(probability1::text from 1 for 3) || '-' || race.turn || '-' || race.racetype</t>
    <phoneticPr fontId="7"/>
  </si>
  <si>
    <t>substring(wakulevellist from 1 for 2) || '-' || race.turn || '-' || race.racetype</t>
    <phoneticPr fontId="7"/>
  </si>
  <si>
    <t>substring(nationwiningrate[1]::text from 1 for 1) || '-' || race.turn || '-' || race.racetype</t>
    <phoneticPr fontId="7"/>
  </si>
  <si>
    <t>prob1+grade+rtype</t>
    <phoneticPr fontId="7"/>
  </si>
  <si>
    <t>nw1+grade+rtype</t>
    <phoneticPr fontId="7"/>
  </si>
  <si>
    <t>substring(probability1::text from 1 for 3) || '-' || substring(wakulevellist from 1 for 2)</t>
    <phoneticPr fontId="7"/>
  </si>
  <si>
    <t>wk1+turn+rtype</t>
    <phoneticPr fontId="7"/>
  </si>
  <si>
    <t>prob1+turn+alcnt</t>
    <phoneticPr fontId="7"/>
  </si>
  <si>
    <t>wk1+grade+rtype</t>
    <phoneticPr fontId="7"/>
  </si>
  <si>
    <t>substring(probability1::text from 1 for 3) || '-' || race.grade || '-' || race.racetype::text</t>
    <phoneticPr fontId="7"/>
  </si>
  <si>
    <t>substring(nationwiningrate[1]::text from 1 for 1) || '-' || race.grade || '-' || race.racetype::text</t>
    <phoneticPr fontId="7"/>
  </si>
  <si>
    <t>substring(wakulevellist from 1 for 2) || '-' || race.grade || '-' || race.racetype::text</t>
    <phoneticPr fontId="7"/>
  </si>
  <si>
    <t>wk1+grade+alcnt</t>
    <phoneticPr fontId="7"/>
  </si>
  <si>
    <t>nw1+grade+alcnt</t>
    <phoneticPr fontId="7"/>
  </si>
  <si>
    <t>substring(probability1::text from 1 for 3) || '-' || race.grade || '-' || race.alevelcount</t>
    <phoneticPr fontId="7"/>
  </si>
  <si>
    <t>substring(wakulevellist from 1 for 2) || '-' || race.grade || '-' || race.alevelcount</t>
    <phoneticPr fontId="7"/>
  </si>
  <si>
    <t>substring(nationwiningrate[1]::text from 1 for 1) || '-' || race.grade || '-' || race.alevelcount</t>
    <phoneticPr fontId="7"/>
  </si>
  <si>
    <t>prob1+grade+alcnt</t>
    <phoneticPr fontId="7"/>
  </si>
  <si>
    <t>prob1+rtype+alcnt</t>
    <phoneticPr fontId="7"/>
  </si>
  <si>
    <t>wk1+rtype+alcnt</t>
    <phoneticPr fontId="7"/>
  </si>
  <si>
    <t>nw1+rtype+alcnt</t>
    <phoneticPr fontId="7"/>
  </si>
  <si>
    <t>substring(probability1::text from 1 for 3) || '-' || race.racetype::text || '-' || race.alevelcount</t>
    <phoneticPr fontId="7"/>
  </si>
  <si>
    <t>substring(wakulevellist from 1 for 2) || '-' || race.racetype::text || '-' || race.alevelcount</t>
    <phoneticPr fontId="7"/>
  </si>
  <si>
    <t>substring(nationwiningrate[1]::text from 1 for 1) || '-' || race.racetype::text || '-' || race.alevelcount</t>
    <phoneticPr fontId="7"/>
  </si>
  <si>
    <t>2022/4/14</t>
    <phoneticPr fontId="7"/>
  </si>
  <si>
    <t>entry[0]::text entry1</t>
  </si>
  <si>
    <t>entry[1]::text entry2</t>
  </si>
  <si>
    <t>entry[2]::text entry3</t>
  </si>
  <si>
    <t>entry[3]::text entry4</t>
  </si>
  <si>
    <t>entry[4]::text entry5</t>
  </si>
  <si>
    <t>entry[5]::text entry6</t>
  </si>
  <si>
    <t>level[1] level1</t>
  </si>
  <si>
    <t>level[2] level2</t>
  </si>
  <si>
    <t>level[3] level3</t>
  </si>
  <si>
    <t>level[4] level4</t>
  </si>
  <si>
    <t>level[5] level5</t>
  </si>
  <si>
    <t>level[6] level6</t>
  </si>
  <si>
    <t>nationwiningrate[0]::text nationwiningrate1</t>
  </si>
  <si>
    <t>cast(nationwiningrate[0] as double precision) nationwiningrate1</t>
  </si>
  <si>
    <t>nationwiningrate[1]::text nationwiningrate2</t>
  </si>
  <si>
    <t>cast(nationwiningrate[1] as double precision) nationwiningrate2</t>
  </si>
  <si>
    <t>nationwiningrate[2]::text nationwiningrate3</t>
  </si>
  <si>
    <t>cast(nationwiningrate[2] as double precision) nationwiningrate3</t>
  </si>
  <si>
    <t>nationwiningrate[3]::text nationwiningrate4</t>
  </si>
  <si>
    <t>cast(nationwiningrate[3] as double precision) nationwiningrate4</t>
  </si>
  <si>
    <t>nationwiningrate[4]::text nationwiningrate5</t>
  </si>
  <si>
    <t>cast(nationwiningrate[4] as double precision) nationwiningrate5</t>
  </si>
  <si>
    <t>nationwiningrate[5]::text nationwiningrate6</t>
  </si>
  <si>
    <t>cast(nationwiningrate[5] as double precision) nationwiningrate6</t>
  </si>
  <si>
    <t>nation2winingrate[0]::text nation2winingrate1</t>
  </si>
  <si>
    <t>cast(nation2winingrate[0] as double precision) nation2winingrate1</t>
  </si>
  <si>
    <t>nation2winingrate[1]::text nation2winingrate2</t>
  </si>
  <si>
    <t>cast(nation2winingrate[1] as double precision) nation2winingrate2</t>
  </si>
  <si>
    <t>nation2winingrate[2]::text nation2winingrate3</t>
  </si>
  <si>
    <t>cast(nation2winingrate[2] as double precision) nation2winingrate3</t>
  </si>
  <si>
    <t>nation2winingrate[3]::text nation2winingrate4</t>
  </si>
  <si>
    <t>cast(nation2winingrate[3] as double precision) nation2winingrate4</t>
  </si>
  <si>
    <t>nation2winingrate[4]::text nation2winingrate5</t>
  </si>
  <si>
    <t>cast(nation2winingrate[4] as double precision) nation2winingrate5</t>
  </si>
  <si>
    <t>nation2winingrate[5]::text nation2winingrate6</t>
  </si>
  <si>
    <t>cast(nation2winingrate[5] as double precision) nation2winingrate6</t>
  </si>
  <si>
    <t>nation3winingrate[0]::text nation3winingrate1</t>
  </si>
  <si>
    <t>cast(nation3winingrate[0] as double precision) nation3winingrate1</t>
  </si>
  <si>
    <t>nation3winingrate[1]::text nation3winingrate2</t>
  </si>
  <si>
    <t>cast(nation3winingrate[1] as double precision) nation3winingrate2</t>
  </si>
  <si>
    <t>nation3winingrate[2]::text nation3winingrate3</t>
  </si>
  <si>
    <t>cast(nation3winingrate[2] as double precision) nation3winingrate3</t>
  </si>
  <si>
    <t>nation3winingrate[3]::text nation3winingrate4</t>
  </si>
  <si>
    <t>cast(nation3winingrate[3] as double precision) nation3winingrate4</t>
  </si>
  <si>
    <t>nation3winingrate[4]::text nation3winingrate5</t>
  </si>
  <si>
    <t>cast(nation3winingrate[4] as double precision) nation3winingrate5</t>
  </si>
  <si>
    <t>nation3winingrate[5]::text nation3winingrate6</t>
  </si>
  <si>
    <t>cast(nation3winingrate[5] as double precision) nation3winingrate6</t>
  </si>
  <si>
    <t>localwiningrate[0]::text localwiningrate1</t>
  </si>
  <si>
    <t>cast(localwiningrate[0] as double precision) localwiningrate1</t>
  </si>
  <si>
    <t>localwiningrate[1]::text localwiningrate2</t>
  </si>
  <si>
    <t>cast(localwiningrate[1] as double precision) localwiningrate2</t>
  </si>
  <si>
    <t>localwiningrate[2]::text localwiningrate3</t>
  </si>
  <si>
    <t>cast(localwiningrate[2] as double precision) localwiningrate3</t>
  </si>
  <si>
    <t>localwiningrate[3]::text localwiningrate4</t>
  </si>
  <si>
    <t>cast(localwiningrate[3] as double precision) localwiningrate4</t>
  </si>
  <si>
    <t>localwiningrate[4]::text localwiningrate5</t>
  </si>
  <si>
    <t>cast(localwiningrate[4] as double precision) localwiningrate5</t>
  </si>
  <si>
    <t>localwiningrate[5]::text localwiningrate6</t>
  </si>
  <si>
    <t>cast(localwiningrate[5] as double precision) localwiningrate6</t>
  </si>
  <si>
    <t>local2winingrate[0]::text local2winingrate1</t>
  </si>
  <si>
    <t>cast(local2winingrate[0] as double precision) local2winingrate1</t>
  </si>
  <si>
    <t>local2winingrate[1]::text local2winingrate2</t>
  </si>
  <si>
    <t>cast(local2winingrate[1] as double precision) local2winingrate2</t>
  </si>
  <si>
    <t>local2winingrate[2]::text local2winingrate3</t>
  </si>
  <si>
    <t>cast(local2winingrate[2] as double precision) local2winingrate3</t>
  </si>
  <si>
    <t>local2winingrate[3]::text local2winingrate4</t>
  </si>
  <si>
    <t>cast(local2winingrate[3] as double precision) local2winingrate4</t>
  </si>
  <si>
    <t>local2winingrate[4]::text local2winingrate5</t>
  </si>
  <si>
    <t>cast(local2winingrate[4] as double precision) local2winingrate5</t>
  </si>
  <si>
    <t>local2winingrate[5]::text local2winingrate6</t>
  </si>
  <si>
    <t>cast(local2winingrate[5] as double precision) local2winingrate6</t>
  </si>
  <si>
    <t>local3winingrate[0]::text local3winingrate1</t>
  </si>
  <si>
    <t>cast(local3winingrate[0] as double precision) local3winingrate1</t>
  </si>
  <si>
    <t>local3winingrate[1]::text local3winingrate2</t>
  </si>
  <si>
    <t>cast(local3winingrate[1] as double precision) local3winingrate2</t>
  </si>
  <si>
    <t>local3winingrate[2]::text local3winingrate3</t>
  </si>
  <si>
    <t>cast(local3winingrate[2] as double precision) local3winingrate3</t>
  </si>
  <si>
    <t>local3winingrate[3]::text local3winingrate4</t>
  </si>
  <si>
    <t>cast(local3winingrate[3] as double precision) local3winingrate4</t>
  </si>
  <si>
    <t>local3winingrate[4]::text local3winingrate5</t>
  </si>
  <si>
    <t>cast(local3winingrate[4] as double precision) local3winingrate5</t>
  </si>
  <si>
    <t>local3winingrate[5]::text local3winingrate6</t>
  </si>
  <si>
    <t>cast(local3winingrate[5] as double precision) local3winingrate6</t>
  </si>
  <si>
    <t>motor2winingrate[0]::text motor2winingrate1</t>
  </si>
  <si>
    <t>cast(motor2winingrate[0] as double precision) motor2winingrate1</t>
  </si>
  <si>
    <t>motor2winingrate[1]::text motor2winingrate2</t>
  </si>
  <si>
    <t>cast(motor2winingrate[1] as double precision) motor2winingrate2</t>
  </si>
  <si>
    <t>motor2winingrate[2]::text motor2winingrate3</t>
  </si>
  <si>
    <t>cast(motor2winingrate[2] as double precision) motor2winingrate3</t>
  </si>
  <si>
    <t>motor2winingrate[3]::text motor2winingrate4</t>
  </si>
  <si>
    <t>cast(motor2winingrate[3] as double precision) motor2winingrate4</t>
  </si>
  <si>
    <t>motor2winingrate[4]::text motor2winingrate5</t>
  </si>
  <si>
    <t>cast(motor2winingrate[4] as double precision) motor2winingrate5</t>
  </si>
  <si>
    <t>motor2winingrate[5]::text motor2winingrate6</t>
  </si>
  <si>
    <t>cast(motor2winingrate[5] as double precision) motor2winingrate6</t>
  </si>
  <si>
    <t>motor3winingrate[0]::text motor3winingrate1</t>
  </si>
  <si>
    <t>cast(motor3winingrate[0] as double precision) motor3winingrate1</t>
  </si>
  <si>
    <t>motor3winingrate[1]::text motor3winingrate2</t>
  </si>
  <si>
    <t>cast(motor3winingrate[1] as double precision) motor3winingrate2</t>
  </si>
  <si>
    <t>motor3winingrate[2]::text motor3winingrate3</t>
  </si>
  <si>
    <t>cast(motor3winingrate[2] as double precision) motor3winingrate3</t>
  </si>
  <si>
    <t>motor3winingrate[3]::text motor3winingrate4</t>
  </si>
  <si>
    <t>cast(motor3winingrate[3] as double precision) motor3winingrate4</t>
  </si>
  <si>
    <t>motor3winingrate[4]::text motor3winingrate5</t>
  </si>
  <si>
    <t>cast(motor3winingrate[4] as double precision) motor3winingrate5</t>
  </si>
  <si>
    <t>motor3winingrate[5]::text motor3winingrate6</t>
  </si>
  <si>
    <t>cast(motor3winingrate[5] as double precision) motor3winingrate6</t>
  </si>
  <si>
    <t>(case when sex[1] = 'M' then 1 else 0 end)::text sex1</t>
  </si>
  <si>
    <t>cast((case when sex[1] = 'M' then 1 else 0 end) as double precision) sex1</t>
  </si>
  <si>
    <t>(case when sex[2] = 'M' then 1 else 0 end)::text sex2</t>
  </si>
  <si>
    <t>cast((case when sex[2] = 'M' then 1 else 0 end) as double precision) sex2</t>
  </si>
  <si>
    <t>(case when sex[3] = 'M' then 1 else 0 end)::text sex3</t>
  </si>
  <si>
    <t>cast((case when sex[3] = 'M' then 1 else 0 end) as double precision) sex3</t>
  </si>
  <si>
    <t>(case when sex[4] = 'M' then 1 else 0 end)::text sex4</t>
  </si>
  <si>
    <t>cast((case when sex[4] = 'M' then 1 else 0 end) as double precision) sex4</t>
  </si>
  <si>
    <t>(case when sex[5] = 'M' then 1 else 0 end)::text sex5</t>
  </si>
  <si>
    <t>cast((case when sex[5] = 'M' then 1 else 0 end) as double precision) sex5</t>
  </si>
  <si>
    <t>(case when sex[6] = 'M' then 1 else 0 end)::text sex6</t>
  </si>
  <si>
    <t>cast((case when sex[6] = 'M' then 1 else 0 end) as double precision) sex6</t>
  </si>
  <si>
    <t>age[0]::text age1</t>
  </si>
  <si>
    <t>cast(age[0] as double precision) age1</t>
  </si>
  <si>
    <t>age[1]::text age2</t>
  </si>
  <si>
    <t>cast(age[1] as double precision) age2</t>
  </si>
  <si>
    <t>age[2]::text age3</t>
  </si>
  <si>
    <t>cast(age[2] as double precision) age3</t>
  </si>
  <si>
    <t>age[3]::text age4</t>
  </si>
  <si>
    <t>cast(age[3] as double precision) age4</t>
  </si>
  <si>
    <t>age[4]::text age5</t>
  </si>
  <si>
    <t>cast(age[4] as double precision) age5</t>
  </si>
  <si>
    <t>age[5]::text age6</t>
  </si>
  <si>
    <t>cast(age[5] as double precision) age6</t>
  </si>
  <si>
    <t>weight[0]::text weit1</t>
  </si>
  <si>
    <t>cast(weight[0] as double precision) weit1</t>
  </si>
  <si>
    <t>weight[1]::text weit2</t>
  </si>
  <si>
    <t>cast(weight[1] as double precision) weit2</t>
  </si>
  <si>
    <t>weight[2]::text weit3</t>
  </si>
  <si>
    <t>cast(weight[2] as double precision) weit3</t>
  </si>
  <si>
    <t>weight[3]::text weit4</t>
  </si>
  <si>
    <t>cast(weight[3] as double precision) weit4</t>
  </si>
  <si>
    <t>weight[4]::text weit5</t>
  </si>
  <si>
    <t>cast(weight[4] as double precision) weit5</t>
  </si>
  <si>
    <t>weight[5]::text weit6</t>
  </si>
  <si>
    <t>cast(weight[5] as double precision) weit6</t>
  </si>
  <si>
    <t>flying[0]::text fly1</t>
  </si>
  <si>
    <t>cast(flying[0] as double precision) fly1</t>
  </si>
  <si>
    <t>flying[1]::text fly2</t>
  </si>
  <si>
    <t>cast(flying[1] as double precision) fly2</t>
  </si>
  <si>
    <t>flying[2]::text fly3</t>
  </si>
  <si>
    <t>cast(flying[2] as double precision) fly3</t>
  </si>
  <si>
    <t>flying[3]::text fly4</t>
  </si>
  <si>
    <t>cast(flying[3] as double precision) fly4</t>
  </si>
  <si>
    <t>flying[4]::text fly5</t>
  </si>
  <si>
    <t>cast(flying[4] as double precision) fly5</t>
  </si>
  <si>
    <t>flying[5]::text fly6</t>
  </si>
  <si>
    <t>cast(flying[5] as double precision) fly6</t>
  </si>
  <si>
    <t>late[0]::text late1</t>
  </si>
  <si>
    <t>cast(late[0] as double precision) late1</t>
  </si>
  <si>
    <t>late[1]::text late2</t>
  </si>
  <si>
    <t>cast(late[1] as double precision) late2</t>
  </si>
  <si>
    <t>late[2]::text late3</t>
  </si>
  <si>
    <t>cast(late[2] as double precision) late3</t>
  </si>
  <si>
    <t>late[3]::text late4</t>
  </si>
  <si>
    <t>cast(late[3] as double precision) late4</t>
  </si>
  <si>
    <t>late[4]::text late5</t>
  </si>
  <si>
    <t>cast(late[4] as double precision) late5</t>
  </si>
  <si>
    <t>late[5]::text late6</t>
  </si>
  <si>
    <t>cast(late[5] as double precision) late6</t>
  </si>
  <si>
    <t>averagestart[0]::text avgst1</t>
  </si>
  <si>
    <t>cast(averagestart[0] as double precision) avgst1</t>
  </si>
  <si>
    <t>averagestart[1]::text avgst2</t>
  </si>
  <si>
    <t>cast(averagestart[1] as double precision) avgst2</t>
  </si>
  <si>
    <t>averagestart[2]::text avgst3</t>
  </si>
  <si>
    <t>cast(averagestart[2] as double precision) avgst3</t>
  </si>
  <si>
    <t>averagestart[3]::text avgst4</t>
  </si>
  <si>
    <t>cast(averagestart[3] as double precision) avgst4</t>
  </si>
  <si>
    <t>averagestart[4]::text avgst5</t>
  </si>
  <si>
    <t>cast(averagestart[4] as double precision) avgst5</t>
  </si>
  <si>
    <t>averagestart[5]::text avgst6</t>
  </si>
  <si>
    <t>cast(averagestart[5] as double precision) avgst6</t>
  </si>
  <si>
    <t>2022/4/15</t>
    <phoneticPr fontId="7"/>
  </si>
  <si>
    <t>2022/4/17</t>
    <phoneticPr fontId="7"/>
  </si>
  <si>
    <t>패턴ID찾는 전략</t>
    <phoneticPr fontId="7"/>
  </si>
  <si>
    <t>수익금으로 order by하고 where에 기대치를 단계별로 건다(적중옺즈*적중율)</t>
    <phoneticPr fontId="7"/>
  </si>
  <si>
    <t>입금액 체크해서 입금</t>
    <phoneticPr fontId="7"/>
  </si>
  <si>
    <t>ReportRunner</t>
    <phoneticPr fontId="7"/>
  </si>
  <si>
    <t>2022/4/25</t>
    <phoneticPr fontId="7"/>
  </si>
  <si>
    <t>next race 表示</t>
    <rPh sb="10" eb="12">
      <t>ヒョウジ</t>
    </rPh>
    <phoneticPr fontId="7"/>
  </si>
  <si>
    <r>
      <t>ml_result</t>
    </r>
    <r>
      <rPr>
        <sz val="12"/>
        <color theme="1"/>
        <rFont val="맑은 고딕"/>
        <family val="3"/>
        <charset val="129"/>
        <scheme val="minor"/>
      </rPr>
      <t>에</t>
    </r>
    <r>
      <rPr>
        <sz val="12"/>
        <color theme="1"/>
        <rFont val="맑은 고딕"/>
        <family val="2"/>
        <scheme val="minor"/>
      </rPr>
      <t xml:space="preserve"> raceodds</t>
    </r>
    <r>
      <rPr>
        <sz val="12"/>
        <color theme="1"/>
        <rFont val="맑은 고딕"/>
        <family val="3"/>
        <charset val="129"/>
        <scheme val="minor"/>
      </rPr>
      <t>추가</t>
    </r>
    <phoneticPr fontId="7"/>
  </si>
  <si>
    <t>2022/4/26</t>
    <phoneticPr fontId="7"/>
  </si>
  <si>
    <t>시뮬레이션정책결정 및 result재생성</t>
    <phoneticPr fontId="7"/>
  </si>
  <si>
    <r>
      <t>result</t>
    </r>
    <r>
      <rPr>
        <sz val="12"/>
        <color theme="1"/>
        <rFont val="맑은 고딕"/>
        <family val="3"/>
        <charset val="129"/>
        <scheme val="minor"/>
      </rPr>
      <t>빠진것</t>
    </r>
    <r>
      <rPr>
        <sz val="12"/>
        <color theme="1"/>
        <rFont val="맑은 고딕"/>
        <family val="2"/>
        <scheme val="minor"/>
      </rPr>
      <t xml:space="preserve"> 1241,1242</t>
    </r>
    <phoneticPr fontId="7"/>
  </si>
  <si>
    <t>2022/4/27</t>
    <phoneticPr fontId="7"/>
  </si>
  <si>
    <t>2022/5/7</t>
    <phoneticPr fontId="7"/>
  </si>
  <si>
    <t>result_type</t>
    <phoneticPr fontId="7"/>
  </si>
  <si>
    <t>grade</t>
    <phoneticPr fontId="7"/>
  </si>
  <si>
    <t>probability</t>
    <phoneticPr fontId="7"/>
  </si>
  <si>
    <t>ip</t>
    <phoneticPr fontId="7"/>
  </si>
  <si>
    <t>SG</t>
    <phoneticPr fontId="7"/>
  </si>
  <si>
    <t>digit1</t>
    <phoneticPr fontId="7"/>
  </si>
  <si>
    <t>123,124,125,126,132,134,135,136,142,143,145,146,152,153,154,156,162,163,164,165,213,214,215,216,231,234,235,236,241,243,245,246,251,253,254,256,261,263,264,265,312,314,315,316,321,324,325,326,341,342,345,346,351,352,354,356,361,362,364,365,412,413,415,416,421,423,425,426,431,432,435,436,451,452,453,456,461,462,463,465,512,513,514,516,521,523,524,526,531,532,534,536,541,542,543,546,561,562,563,564,612,613,614,615,621,623,624,625,631,632,634,635,641,642,643,645,651,652,653,654</t>
    <phoneticPr fontId="7"/>
  </si>
  <si>
    <r>
      <t xml:space="preserve">2. </t>
    </r>
    <r>
      <rPr>
        <b/>
        <sz val="12"/>
        <color theme="1"/>
        <rFont val="맑은 고딕"/>
        <family val="3"/>
        <charset val="129"/>
        <scheme val="minor"/>
      </rPr>
      <t>모델</t>
    </r>
    <r>
      <rPr>
        <b/>
        <sz val="12"/>
        <color theme="1"/>
        <rFont val="맑은 고딕"/>
        <family val="2"/>
        <scheme val="minor"/>
      </rPr>
      <t xml:space="preserve"> 100,83,80</t>
    </r>
    <r>
      <rPr>
        <b/>
        <sz val="12"/>
        <color theme="1"/>
        <rFont val="맑은 고딕"/>
        <family val="3"/>
        <charset val="129"/>
        <scheme val="minor"/>
      </rPr>
      <t>순으로</t>
    </r>
    <r>
      <rPr>
        <b/>
        <sz val="12"/>
        <color theme="1"/>
        <rFont val="맑은 고딕"/>
        <family val="2"/>
        <scheme val="minor"/>
      </rPr>
      <t xml:space="preserve"> </t>
    </r>
    <phoneticPr fontId="7"/>
  </si>
  <si>
    <r>
      <t xml:space="preserve">3. </t>
    </r>
    <r>
      <rPr>
        <b/>
        <sz val="12"/>
        <color theme="1"/>
        <rFont val="맑은 고딕"/>
        <family val="3"/>
        <charset val="129"/>
        <scheme val="minor"/>
      </rPr>
      <t>포메이션은</t>
    </r>
    <r>
      <rPr>
        <b/>
        <sz val="12"/>
        <color theme="1"/>
        <rFont val="맑은 고딕"/>
        <family val="2"/>
        <scheme val="minor"/>
      </rPr>
      <t xml:space="preserve"> </t>
    </r>
    <r>
      <rPr>
        <b/>
        <sz val="12"/>
        <color theme="1"/>
        <rFont val="맑은 고딕"/>
        <family val="3"/>
        <charset val="129"/>
        <scheme val="minor"/>
      </rPr>
      <t>상황봐가면서</t>
    </r>
    <r>
      <rPr>
        <b/>
        <sz val="12"/>
        <color theme="1"/>
        <rFont val="맑은 고딕"/>
        <family val="2"/>
        <scheme val="minor"/>
      </rPr>
      <t xml:space="preserve"> </t>
    </r>
    <r>
      <rPr>
        <b/>
        <sz val="12"/>
        <color theme="1"/>
        <rFont val="맑은 고딕"/>
        <family val="3"/>
        <charset val="129"/>
        <scheme val="minor"/>
      </rPr>
      <t>추가발췌</t>
    </r>
    <phoneticPr fontId="7"/>
  </si>
  <si>
    <t>학습: ~2022/1/31  확인: 2022/2/1-2022/3/31 최종확인: 2022/4/1-25</t>
    <phoneticPr fontId="7"/>
  </si>
  <si>
    <r>
      <t xml:space="preserve">4. </t>
    </r>
    <r>
      <rPr>
        <b/>
        <sz val="12"/>
        <color theme="1"/>
        <rFont val="맑은 고딕"/>
        <family val="3"/>
        <charset val="129"/>
        <scheme val="minor"/>
      </rPr>
      <t>기간변경</t>
    </r>
    <phoneticPr fontId="7"/>
  </si>
  <si>
    <r>
      <t xml:space="preserve">4-2. result </t>
    </r>
    <r>
      <rPr>
        <sz val="12"/>
        <color theme="1"/>
        <rFont val="맑은 고딕"/>
        <family val="3"/>
        <charset val="129"/>
        <scheme val="minor"/>
      </rPr>
      <t>재생성</t>
    </r>
    <phoneticPr fontId="7"/>
  </si>
  <si>
    <r>
      <t>4-3. model, classification</t>
    </r>
    <r>
      <rPr>
        <sz val="12"/>
        <color theme="1"/>
        <rFont val="맑은 고딕"/>
        <family val="3"/>
        <charset val="129"/>
        <scheme val="minor"/>
      </rPr>
      <t>추가생성</t>
    </r>
    <r>
      <rPr>
        <sz val="12"/>
        <color theme="1"/>
        <rFont val="맑은 고딕"/>
        <family val="2"/>
        <scheme val="minor"/>
      </rPr>
      <t xml:space="preserve"> 2/1-4/25</t>
    </r>
    <phoneticPr fontId="7"/>
  </si>
  <si>
    <r>
      <t>4-1. ml_evaluation</t>
    </r>
    <r>
      <rPr>
        <sz val="12"/>
        <color theme="1"/>
        <rFont val="맑은 고딕"/>
        <family val="3"/>
        <charset val="129"/>
        <scheme val="minor"/>
      </rPr>
      <t>을</t>
    </r>
    <r>
      <rPr>
        <sz val="12"/>
        <color theme="1"/>
        <rFont val="맑은 고딕"/>
        <family val="3"/>
        <charset val="129"/>
        <scheme val="minor"/>
      </rPr>
      <t xml:space="preserve"> ml_evaluation_bk4</t>
    </r>
    <r>
      <rPr>
        <sz val="12"/>
        <color theme="1"/>
        <rFont val="맑은 고딕"/>
        <family val="3"/>
        <charset val="129"/>
        <scheme val="minor"/>
      </rPr>
      <t>로</t>
    </r>
    <r>
      <rPr>
        <sz val="12"/>
        <color theme="1"/>
        <rFont val="맑은 고딕"/>
        <family val="3"/>
        <charset val="129"/>
        <scheme val="minor"/>
      </rPr>
      <t xml:space="preserve"> </t>
    </r>
    <r>
      <rPr>
        <sz val="12"/>
        <color theme="1"/>
        <rFont val="맑은 고딕"/>
        <family val="3"/>
        <charset val="129"/>
        <scheme val="minor"/>
      </rPr>
      <t>백업</t>
    </r>
    <phoneticPr fontId="7"/>
  </si>
  <si>
    <r>
      <t>1. resulttype 1,11,12,13</t>
    </r>
    <r>
      <rPr>
        <b/>
        <sz val="12"/>
        <color theme="1"/>
        <rFont val="맑은 고딕"/>
        <family val="3"/>
        <charset val="129"/>
        <scheme val="minor"/>
      </rPr>
      <t>순으로</t>
    </r>
    <r>
      <rPr>
        <b/>
        <sz val="12"/>
        <color theme="1"/>
        <rFont val="맑은 고딕"/>
        <family val="2"/>
        <scheme val="minor"/>
      </rPr>
      <t xml:space="preserve"> </t>
    </r>
    <r>
      <rPr>
        <sz val="12"/>
        <color theme="1"/>
        <rFont val="맑은 고딕"/>
        <family val="3"/>
        <charset val="129"/>
        <scheme val="minor"/>
      </rPr>
      <t/>
    </r>
    <phoneticPr fontId="7"/>
  </si>
  <si>
    <t>simulation진행상황</t>
    <phoneticPr fontId="7"/>
  </si>
  <si>
    <t>model</t>
    <phoneticPr fontId="7"/>
  </si>
  <si>
    <t>resulttype</t>
    <phoneticPr fontId="7"/>
  </si>
  <si>
    <t>bettype</t>
    <phoneticPr fontId="7"/>
  </si>
  <si>
    <t>1T~3F</t>
    <phoneticPr fontId="7"/>
  </si>
  <si>
    <t>1T~3F</t>
    <phoneticPr fontId="7"/>
  </si>
  <si>
    <t>ranking</t>
    <phoneticPr fontId="7"/>
  </si>
  <si>
    <t>1~10</t>
    <phoneticPr fontId="7"/>
  </si>
  <si>
    <t>99103</t>
    <phoneticPr fontId="7"/>
  </si>
  <si>
    <r>
      <t xml:space="preserve">2F,3F,2M,2N </t>
    </r>
    <r>
      <rPr>
        <sz val="12"/>
        <color theme="1"/>
        <rFont val="맑은 고딕"/>
        <family val="3"/>
        <charset val="129"/>
        <scheme val="minor"/>
      </rPr>
      <t>각</t>
    </r>
    <r>
      <rPr>
        <sz val="12"/>
        <color theme="1"/>
        <rFont val="맑은 고딕"/>
        <family val="2"/>
        <scheme val="minor"/>
      </rPr>
      <t xml:space="preserve"> 3</t>
    </r>
    <r>
      <rPr>
        <sz val="12"/>
        <color theme="1"/>
        <rFont val="맑은 고딕"/>
        <family val="3"/>
        <charset val="129"/>
        <scheme val="minor"/>
      </rPr>
      <t>개</t>
    </r>
    <r>
      <rPr>
        <sz val="12"/>
        <color theme="1"/>
        <rFont val="맑은 고딕"/>
        <family val="2"/>
        <scheme val="minor"/>
      </rPr>
      <t xml:space="preserve"> group </t>
    </r>
    <r>
      <rPr>
        <sz val="12"/>
        <color theme="1"/>
        <rFont val="맑은 고딕"/>
        <family val="3"/>
        <charset val="129"/>
        <scheme val="minor"/>
      </rPr>
      <t>작성</t>
    </r>
    <phoneticPr fontId="7"/>
  </si>
  <si>
    <t>일괄 step3돌리기</t>
    <phoneticPr fontId="7"/>
  </si>
  <si>
    <r>
      <t>50001~52700 save stat 'n'</t>
    </r>
    <r>
      <rPr>
        <sz val="12"/>
        <color theme="1"/>
        <rFont val="맑은 고딕"/>
        <family val="3"/>
        <charset val="129"/>
        <scheme val="minor"/>
      </rPr>
      <t>으로</t>
    </r>
    <r>
      <rPr>
        <sz val="12"/>
        <color theme="1"/>
        <rFont val="맑은 고딕"/>
        <family val="2"/>
        <scheme val="minor"/>
      </rPr>
      <t xml:space="preserve"> </t>
    </r>
    <r>
      <rPr>
        <sz val="12"/>
        <color theme="1"/>
        <rFont val="맑은 고딕"/>
        <family val="3"/>
        <charset val="129"/>
        <scheme val="minor"/>
      </rPr>
      <t>실행했음</t>
    </r>
    <phoneticPr fontId="7"/>
  </si>
  <si>
    <r>
      <t xml:space="preserve"> </t>
    </r>
    <r>
      <rPr>
        <sz val="12"/>
        <color theme="1"/>
        <rFont val="맑은 고딕"/>
        <family val="3"/>
        <charset val="129"/>
        <scheme val="minor"/>
      </rPr>
      <t>별도실행해서</t>
    </r>
    <r>
      <rPr>
        <sz val="12"/>
        <color theme="1"/>
        <rFont val="맑은 고딕"/>
        <family val="2"/>
        <scheme val="minor"/>
      </rPr>
      <t xml:space="preserve"> </t>
    </r>
    <r>
      <rPr>
        <sz val="12"/>
        <color theme="1"/>
        <rFont val="맑은 고딕"/>
        <family val="3"/>
        <charset val="129"/>
        <scheme val="minor"/>
      </rPr>
      <t>대응완료</t>
    </r>
    <phoneticPr fontId="7"/>
  </si>
  <si>
    <r>
      <t xml:space="preserve"> ml_classification_store</t>
    </r>
    <r>
      <rPr>
        <strike/>
        <sz val="12"/>
        <color theme="1"/>
        <rFont val="맑은 고딕"/>
        <family val="3"/>
        <charset val="129"/>
        <scheme val="minor"/>
      </rPr>
      <t>에</t>
    </r>
    <r>
      <rPr>
        <strike/>
        <sz val="12"/>
        <color theme="1"/>
        <rFont val="맑은 고딕"/>
        <family val="2"/>
        <scheme val="minor"/>
      </rPr>
      <t xml:space="preserve"> </t>
    </r>
    <r>
      <rPr>
        <strike/>
        <sz val="12"/>
        <color theme="1"/>
        <rFont val="맑은 고딕"/>
        <family val="3"/>
        <charset val="129"/>
        <scheme val="minor"/>
      </rPr>
      <t>원본</t>
    </r>
    <r>
      <rPr>
        <strike/>
        <sz val="12"/>
        <color theme="1"/>
        <rFont val="맑은 고딕"/>
        <family val="2"/>
        <scheme val="minor"/>
      </rPr>
      <t xml:space="preserve"> </t>
    </r>
    <r>
      <rPr>
        <strike/>
        <sz val="12"/>
        <color theme="1"/>
        <rFont val="맑은 고딕"/>
        <family val="3"/>
        <charset val="129"/>
        <scheme val="minor"/>
      </rPr>
      <t>복사해두었다</t>
    </r>
    <r>
      <rPr>
        <strike/>
        <sz val="12"/>
        <color theme="1"/>
        <rFont val="맑은 고딕"/>
        <family val="2"/>
        <scheme val="minor"/>
      </rPr>
      <t>.</t>
    </r>
    <phoneticPr fontId="7"/>
  </si>
  <si>
    <t>result</t>
    <phoneticPr fontId="7"/>
  </si>
  <si>
    <t>sim step 1</t>
    <phoneticPr fontId="7"/>
  </si>
  <si>
    <t>sim step 2</t>
    <phoneticPr fontId="7"/>
  </si>
  <si>
    <r>
      <t>ml_rank_</t>
    </r>
    <r>
      <rPr>
        <sz val="12"/>
        <color theme="1"/>
        <rFont val="맑은 고딕"/>
        <family val="3"/>
        <charset val="129"/>
        <scheme val="minor"/>
      </rPr>
      <t>evluation</t>
    </r>
    <r>
      <rPr>
        <sz val="12"/>
        <color theme="1"/>
        <rFont val="맑은 고딕"/>
        <family val="2"/>
        <scheme val="minor"/>
      </rPr>
      <t xml:space="preserve"> </t>
    </r>
    <r>
      <rPr>
        <sz val="12"/>
        <color theme="1"/>
        <rFont val="맑은 고딕"/>
        <family val="3"/>
        <charset val="129"/>
        <scheme val="minor"/>
      </rPr>
      <t>테이블</t>
    </r>
    <r>
      <rPr>
        <sz val="12"/>
        <color theme="1"/>
        <rFont val="맑은 고딕"/>
        <family val="2"/>
        <scheme val="minor"/>
      </rPr>
      <t xml:space="preserve"> </t>
    </r>
    <r>
      <rPr>
        <sz val="12"/>
        <color theme="1"/>
        <rFont val="맑은 고딕"/>
        <family val="3"/>
        <charset val="129"/>
        <scheme val="minor"/>
      </rPr>
      <t>작성하자</t>
    </r>
    <phoneticPr fontId="7"/>
  </si>
  <si>
    <r>
      <t>total balance</t>
    </r>
    <r>
      <rPr>
        <sz val="12"/>
        <color theme="1"/>
        <rFont val="맑은 고딕"/>
        <family val="3"/>
        <charset val="129"/>
        <scheme val="minor"/>
      </rPr>
      <t>에</t>
    </r>
    <r>
      <rPr>
        <sz val="12"/>
        <color theme="1"/>
        <rFont val="맑은 고딕"/>
        <family val="2"/>
        <scheme val="minor"/>
      </rPr>
      <t xml:space="preserve"> </t>
    </r>
    <r>
      <rPr>
        <sz val="12"/>
        <color theme="1"/>
        <rFont val="맑은 고딕"/>
        <family val="3"/>
        <charset val="129"/>
        <scheme val="minor"/>
      </rPr>
      <t>상관없이</t>
    </r>
    <r>
      <rPr>
        <sz val="12"/>
        <color theme="1"/>
        <rFont val="맑은 고딕"/>
        <family val="2"/>
        <scheme val="minor"/>
      </rPr>
      <t xml:space="preserve"> rank</t>
    </r>
    <r>
      <rPr>
        <sz val="12"/>
        <color theme="1"/>
        <rFont val="맑은 고딕"/>
        <family val="3"/>
        <charset val="129"/>
        <scheme val="minor"/>
      </rPr>
      <t>가</t>
    </r>
    <r>
      <rPr>
        <sz val="12"/>
        <color theme="1"/>
        <rFont val="맑은 고딕"/>
        <family val="2"/>
        <scheme val="minor"/>
      </rPr>
      <t xml:space="preserve"> </t>
    </r>
    <r>
      <rPr>
        <sz val="12"/>
        <color theme="1"/>
        <rFont val="맑은 고딕"/>
        <family val="3"/>
        <charset val="129"/>
        <scheme val="minor"/>
      </rPr>
      <t>높으면</t>
    </r>
    <r>
      <rPr>
        <sz val="12"/>
        <color theme="1"/>
        <rFont val="맑은 고딕"/>
        <family val="2"/>
        <scheme val="minor"/>
      </rPr>
      <t xml:space="preserve"> </t>
    </r>
    <r>
      <rPr>
        <sz val="12"/>
        <color theme="1"/>
        <rFont val="맑은 고딕"/>
        <family val="3"/>
        <charset val="129"/>
        <scheme val="minor"/>
      </rPr>
      <t>베팅수가</t>
    </r>
    <r>
      <rPr>
        <sz val="12"/>
        <color theme="1"/>
        <rFont val="맑은 고딕"/>
        <family val="2"/>
        <scheme val="minor"/>
      </rPr>
      <t xml:space="preserve"> </t>
    </r>
    <r>
      <rPr>
        <sz val="12"/>
        <color theme="1"/>
        <rFont val="맑은 고딕"/>
        <family val="3"/>
        <charset val="129"/>
        <scheme val="minor"/>
      </rPr>
      <t>높을</t>
    </r>
    <r>
      <rPr>
        <sz val="12"/>
        <color theme="1"/>
        <rFont val="맑은 고딕"/>
        <family val="2"/>
        <scheme val="minor"/>
      </rPr>
      <t xml:space="preserve"> </t>
    </r>
    <r>
      <rPr>
        <sz val="12"/>
        <color theme="1"/>
        <rFont val="맑은 고딕"/>
        <family val="3"/>
        <charset val="129"/>
        <scheme val="minor"/>
      </rPr>
      <t>것이고</t>
    </r>
    <r>
      <rPr>
        <sz val="12"/>
        <color theme="1"/>
        <rFont val="맑은 고딕"/>
        <family val="2"/>
        <scheme val="minor"/>
      </rPr>
      <t xml:space="preserve"> </t>
    </r>
    <r>
      <rPr>
        <sz val="12"/>
        <color theme="1"/>
        <rFont val="맑은 고딕"/>
        <family val="3"/>
        <charset val="129"/>
        <scheme val="minor"/>
      </rPr>
      <t>그것에</t>
    </r>
    <r>
      <rPr>
        <sz val="12"/>
        <color theme="1"/>
        <rFont val="맑은 고딕"/>
        <family val="2"/>
        <scheme val="minor"/>
      </rPr>
      <t xml:space="preserve"> </t>
    </r>
    <r>
      <rPr>
        <sz val="12"/>
        <color theme="1"/>
        <rFont val="맑은 고딕"/>
        <family val="3"/>
        <charset val="129"/>
        <scheme val="minor"/>
      </rPr>
      <t>대해</t>
    </r>
    <r>
      <rPr>
        <sz val="12"/>
        <color theme="1"/>
        <rFont val="맑은 고딕"/>
        <family val="2"/>
        <scheme val="minor"/>
      </rPr>
      <t xml:space="preserve"> betting</t>
    </r>
    <r>
      <rPr>
        <sz val="12"/>
        <color theme="1"/>
        <rFont val="맑은 고딕"/>
        <family val="3"/>
        <charset val="129"/>
        <scheme val="minor"/>
      </rPr>
      <t>한다</t>
    </r>
    <phoneticPr fontId="7"/>
  </si>
  <si>
    <r>
      <t>시뮬레이션</t>
    </r>
    <r>
      <rPr>
        <sz val="12"/>
        <color rgb="FFFF0000"/>
        <rFont val="맑은 고딕"/>
        <family val="2"/>
        <scheme val="minor"/>
      </rPr>
      <t xml:space="preserve"> </t>
    </r>
    <r>
      <rPr>
        <sz val="12"/>
        <color rgb="FFFF0000"/>
        <rFont val="맑은 고딕"/>
        <family val="3"/>
        <charset val="129"/>
        <scheme val="minor"/>
      </rPr>
      <t>스텝</t>
    </r>
    <r>
      <rPr>
        <sz val="12"/>
        <color rgb="FFFF0000"/>
        <rFont val="맑은 고딕"/>
        <family val="2"/>
        <scheme val="minor"/>
      </rPr>
      <t xml:space="preserve">1 </t>
    </r>
    <r>
      <rPr>
        <sz val="12"/>
        <color rgb="FFFF0000"/>
        <rFont val="맑은 고딕"/>
        <family val="3"/>
        <charset val="129"/>
        <scheme val="minor"/>
      </rPr>
      <t>과</t>
    </r>
    <r>
      <rPr>
        <sz val="12"/>
        <color rgb="FFFF0000"/>
        <rFont val="맑은 고딕"/>
        <family val="2"/>
        <scheme val="minor"/>
      </rPr>
      <t xml:space="preserve"> </t>
    </r>
    <r>
      <rPr>
        <sz val="12"/>
        <color rgb="FFFF0000"/>
        <rFont val="맑은 고딕"/>
        <family val="3"/>
        <charset val="129"/>
        <scheme val="minor"/>
      </rPr>
      <t>스텝</t>
    </r>
    <r>
      <rPr>
        <sz val="12"/>
        <color rgb="FFFF0000"/>
        <rFont val="맑은 고딕"/>
        <family val="2"/>
        <scheme val="minor"/>
      </rPr>
      <t xml:space="preserve">2 </t>
    </r>
    <r>
      <rPr>
        <sz val="12"/>
        <color rgb="FFFF0000"/>
        <rFont val="맑은 고딕"/>
        <family val="3"/>
        <charset val="129"/>
        <scheme val="minor"/>
      </rPr>
      <t>실행시는</t>
    </r>
    <r>
      <rPr>
        <sz val="12"/>
        <color rgb="FFFF0000"/>
        <rFont val="맑은 고딕"/>
        <family val="2"/>
        <scheme val="minor"/>
      </rPr>
      <t xml:space="preserve"> </t>
    </r>
    <r>
      <rPr>
        <sz val="12"/>
        <color rgb="FFFF0000"/>
        <rFont val="맑은 고딕"/>
        <family val="3"/>
        <charset val="129"/>
        <scheme val="minor"/>
      </rPr>
      <t>각각</t>
    </r>
    <r>
      <rPr>
        <sz val="12"/>
        <color rgb="FFFF0000"/>
        <rFont val="맑은 고딕"/>
        <family val="2"/>
        <scheme val="minor"/>
      </rPr>
      <t xml:space="preserve"> </t>
    </r>
    <r>
      <rPr>
        <sz val="12"/>
        <color rgb="FFFF0000"/>
        <rFont val="맑은 고딕"/>
        <family val="3"/>
        <charset val="129"/>
        <scheme val="minor"/>
      </rPr>
      <t>프로퍼티의</t>
    </r>
    <r>
      <rPr>
        <sz val="12"/>
        <color rgb="FFFF0000"/>
        <rFont val="맑은 고딕"/>
        <family val="2"/>
        <scheme val="minor"/>
      </rPr>
      <t xml:space="preserve"> group</t>
    </r>
    <r>
      <rPr>
        <sz val="12"/>
        <color rgb="FFFF0000"/>
        <rFont val="맑은 고딕"/>
        <family val="3"/>
        <charset val="129"/>
        <scheme val="minor"/>
      </rPr>
      <t>위치를</t>
    </r>
    <r>
      <rPr>
        <sz val="12"/>
        <color rgb="FFFF0000"/>
        <rFont val="맑은 고딕"/>
        <family val="2"/>
        <scheme val="minor"/>
      </rPr>
      <t xml:space="preserve"> </t>
    </r>
    <r>
      <rPr>
        <sz val="12"/>
        <color rgb="FFFF0000"/>
        <rFont val="맑은 고딕"/>
        <family val="3"/>
        <charset val="129"/>
        <scheme val="minor"/>
      </rPr>
      <t>변경해야한다</t>
    </r>
    <r>
      <rPr>
        <sz val="12"/>
        <color rgb="FFFF0000"/>
        <rFont val="맑은 고딕"/>
        <family val="2"/>
        <scheme val="minor"/>
      </rPr>
      <t>.</t>
    </r>
    <phoneticPr fontId="7"/>
  </si>
  <si>
    <r>
      <t>result</t>
    </r>
    <r>
      <rPr>
        <sz val="12"/>
        <color theme="1"/>
        <rFont val="맑은 고딕"/>
        <family val="3"/>
        <charset val="129"/>
        <scheme val="minor"/>
      </rPr>
      <t>도</t>
    </r>
    <r>
      <rPr>
        <sz val="12"/>
        <color theme="1"/>
        <rFont val="맑은 고딕"/>
        <family val="2"/>
        <scheme val="minor"/>
      </rPr>
      <t xml:space="preserve"> </t>
    </r>
    <r>
      <rPr>
        <sz val="12"/>
        <color theme="1"/>
        <rFont val="맑은 고딕"/>
        <family val="3"/>
        <charset val="129"/>
        <scheme val="minor"/>
      </rPr>
      <t>그래프</t>
    </r>
    <r>
      <rPr>
        <sz val="12"/>
        <color theme="1"/>
        <rFont val="맑은 고딕"/>
        <family val="2"/>
        <scheme val="minor"/>
      </rPr>
      <t xml:space="preserve"> </t>
    </r>
    <r>
      <rPr>
        <sz val="12"/>
        <color theme="1"/>
        <rFont val="맑은 고딕"/>
        <family val="3"/>
        <charset val="129"/>
        <scheme val="minor"/>
      </rPr>
      <t>변경</t>
    </r>
    <phoneticPr fontId="7"/>
  </si>
  <si>
    <r>
      <t>BEST</t>
    </r>
    <r>
      <rPr>
        <sz val="12"/>
        <color theme="1"/>
        <rFont val="맑은 고딕"/>
        <family val="3"/>
        <charset val="129"/>
        <scheme val="minor"/>
      </rPr>
      <t>그래프</t>
    </r>
    <r>
      <rPr>
        <sz val="12"/>
        <color theme="1"/>
        <rFont val="맑은 고딕"/>
        <family val="2"/>
        <scheme val="minor"/>
      </rPr>
      <t xml:space="preserve"> </t>
    </r>
    <r>
      <rPr>
        <sz val="12"/>
        <color theme="1"/>
        <rFont val="맑은 고딕"/>
        <family val="3"/>
        <charset val="129"/>
        <scheme val="minor"/>
      </rPr>
      <t>내용변경</t>
    </r>
    <r>
      <rPr>
        <sz val="12"/>
        <color theme="1"/>
        <rFont val="맑은 고딕"/>
        <family val="2"/>
        <scheme val="minor"/>
      </rPr>
      <t xml:space="preserve"> (BORK ranking 1~N)</t>
    </r>
    <phoneticPr fontId="7"/>
  </si>
  <si>
    <r>
      <t>x</t>
    </r>
    <r>
      <rPr>
        <sz val="12"/>
        <color theme="1"/>
        <rFont val="맑은 고딕"/>
        <family val="3"/>
        <charset val="129"/>
        <scheme val="minor"/>
      </rPr>
      <t>축</t>
    </r>
    <r>
      <rPr>
        <sz val="12"/>
        <color theme="1"/>
        <rFont val="맑은 고딕"/>
        <family val="2"/>
        <scheme val="minor"/>
      </rPr>
      <t xml:space="preserve"> </t>
    </r>
    <r>
      <rPr>
        <sz val="12"/>
        <color theme="1"/>
        <rFont val="맑은 고딕"/>
        <family val="3"/>
        <charset val="129"/>
        <scheme val="minor"/>
      </rPr>
      <t>맥스</t>
    </r>
    <r>
      <rPr>
        <sz val="12"/>
        <color theme="1"/>
        <rFont val="맑은 고딕"/>
        <family val="2"/>
        <scheme val="minor"/>
      </rPr>
      <t>, y</t>
    </r>
    <r>
      <rPr>
        <sz val="12"/>
        <color theme="1"/>
        <rFont val="맑은 고딕"/>
        <family val="3"/>
        <charset val="129"/>
        <scheme val="minor"/>
      </rPr>
      <t>축</t>
    </r>
    <r>
      <rPr>
        <sz val="12"/>
        <color theme="1"/>
        <rFont val="맑은 고딕"/>
        <family val="2"/>
        <scheme val="minor"/>
      </rPr>
      <t xml:space="preserve"> </t>
    </r>
    <r>
      <rPr>
        <sz val="12"/>
        <color theme="1"/>
        <rFont val="맑은 고딕"/>
        <family val="3"/>
        <charset val="129"/>
        <scheme val="minor"/>
      </rPr>
      <t>맥스를</t>
    </r>
    <r>
      <rPr>
        <sz val="12"/>
        <color theme="1"/>
        <rFont val="맑은 고딕"/>
        <family val="2"/>
        <scheme val="minor"/>
      </rPr>
      <t xml:space="preserve"> </t>
    </r>
    <r>
      <rPr>
        <sz val="12"/>
        <color theme="1"/>
        <rFont val="맑은 고딕"/>
        <family val="3"/>
        <charset val="129"/>
        <scheme val="minor"/>
      </rPr>
      <t>프로퍼티로</t>
    </r>
    <r>
      <rPr>
        <sz val="12"/>
        <color theme="1"/>
        <rFont val="맑은 고딕"/>
        <family val="2"/>
        <scheme val="minor"/>
      </rPr>
      <t xml:space="preserve"> </t>
    </r>
    <r>
      <rPr>
        <sz val="12"/>
        <color theme="1"/>
        <rFont val="맑은 고딕"/>
        <family val="3"/>
        <charset val="129"/>
        <scheme val="minor"/>
      </rPr>
      <t>설정</t>
    </r>
    <phoneticPr fontId="7"/>
  </si>
  <si>
    <t>2022/5/11</t>
    <phoneticPr fontId="7"/>
  </si>
  <si>
    <r>
      <t>ml_evaluation -&gt; tmp</t>
    </r>
    <r>
      <rPr>
        <b/>
        <sz val="12"/>
        <color rgb="FFFF0000"/>
        <rFont val="맑은 고딕"/>
        <family val="3"/>
        <charset val="129"/>
        <scheme val="minor"/>
      </rPr>
      <t>로</t>
    </r>
    <r>
      <rPr>
        <b/>
        <sz val="12"/>
        <color rgb="FFFF0000"/>
        <rFont val="맑은 고딕"/>
        <family val="2"/>
        <scheme val="minor"/>
      </rPr>
      <t xml:space="preserve"> </t>
    </r>
    <r>
      <rPr>
        <b/>
        <sz val="12"/>
        <color rgb="FFFF0000"/>
        <rFont val="맑은 고딕"/>
        <family val="3"/>
        <charset val="129"/>
        <scheme val="minor"/>
      </rPr>
      <t>백업했음</t>
    </r>
    <phoneticPr fontId="7"/>
  </si>
  <si>
    <t>2022/5/16</t>
    <phoneticPr fontId="7"/>
  </si>
  <si>
    <r>
      <t>group</t>
    </r>
    <r>
      <rPr>
        <sz val="12"/>
        <color theme="1"/>
        <rFont val="맑은 고딕"/>
        <family val="3"/>
        <charset val="129"/>
        <scheme val="minor"/>
      </rPr>
      <t>파일</t>
    </r>
    <r>
      <rPr>
        <sz val="12"/>
        <color theme="1"/>
        <rFont val="맑은 고딕"/>
        <family val="2"/>
        <scheme val="minor"/>
      </rPr>
      <t xml:space="preserve"> </t>
    </r>
    <r>
      <rPr>
        <sz val="12"/>
        <color theme="1"/>
        <rFont val="맑은 고딕"/>
        <family val="3"/>
        <charset val="129"/>
        <scheme val="minor"/>
      </rPr>
      <t>생성을</t>
    </r>
    <r>
      <rPr>
        <sz val="12"/>
        <color theme="1"/>
        <rFont val="맑은 고딕"/>
        <family val="2"/>
        <scheme val="minor"/>
      </rPr>
      <t xml:space="preserve"> bork </t>
    </r>
    <r>
      <rPr>
        <sz val="12"/>
        <color theme="1"/>
        <rFont val="맑은 고딕"/>
        <family val="3"/>
        <charset val="129"/>
        <scheme val="minor"/>
      </rPr>
      <t>랭킹별로</t>
    </r>
    <r>
      <rPr>
        <sz val="12"/>
        <color theme="1"/>
        <rFont val="맑은 고딕"/>
        <family val="2"/>
        <scheme val="minor"/>
      </rPr>
      <t xml:space="preserve"> </t>
    </r>
    <r>
      <rPr>
        <sz val="12"/>
        <color theme="1"/>
        <rFont val="맑은 고딕"/>
        <family val="3"/>
        <charset val="129"/>
        <scheme val="minor"/>
      </rPr>
      <t>작성하는</t>
    </r>
    <r>
      <rPr>
        <sz val="12"/>
        <color theme="1"/>
        <rFont val="맑은 고딕"/>
        <family val="2"/>
        <scheme val="minor"/>
      </rPr>
      <t xml:space="preserve"> </t>
    </r>
    <r>
      <rPr>
        <sz val="12"/>
        <color theme="1"/>
        <rFont val="맑은 고딕"/>
        <family val="3"/>
        <charset val="129"/>
        <scheme val="minor"/>
      </rPr>
      <t>정책으로</t>
    </r>
    <r>
      <rPr>
        <sz val="12"/>
        <color theme="1"/>
        <rFont val="맑은 고딕"/>
        <family val="2"/>
        <scheme val="minor"/>
      </rPr>
      <t xml:space="preserve"> </t>
    </r>
    <r>
      <rPr>
        <sz val="12"/>
        <color theme="1"/>
        <rFont val="맑은 고딕"/>
        <family val="3"/>
        <charset val="129"/>
        <scheme val="minor"/>
      </rPr>
      <t>바꿨음</t>
    </r>
    <phoneticPr fontId="7"/>
  </si>
  <si>
    <t>기존 파일은 tmp/20220516에 백업</t>
    <phoneticPr fontId="7"/>
  </si>
  <si>
    <t>document (group_config, result_config도 *.bk.20220516.xlsx로 백업했다.</t>
    <phoneticPr fontId="7"/>
  </si>
  <si>
    <t>2022/6/12</t>
    <phoneticPr fontId="7"/>
  </si>
  <si>
    <r>
      <t>3T</t>
    </r>
    <r>
      <rPr>
        <sz val="12"/>
        <color theme="1"/>
        <rFont val="맑은 고딕"/>
        <family val="3"/>
        <charset val="129"/>
        <scheme val="minor"/>
      </rPr>
      <t>가</t>
    </r>
    <r>
      <rPr>
        <sz val="12"/>
        <color theme="1"/>
        <rFont val="맑은 고딕"/>
        <family val="2"/>
        <scheme val="minor"/>
      </rPr>
      <t xml:space="preserve">  </t>
    </r>
    <r>
      <rPr>
        <sz val="12"/>
        <color theme="1"/>
        <rFont val="맑은 고딕"/>
        <family val="3"/>
        <charset val="129"/>
        <scheme val="minor"/>
      </rPr>
      <t>신통치</t>
    </r>
    <r>
      <rPr>
        <sz val="12"/>
        <color theme="1"/>
        <rFont val="맑은 고딕"/>
        <family val="2"/>
        <scheme val="minor"/>
      </rPr>
      <t xml:space="preserve"> </t>
    </r>
    <r>
      <rPr>
        <sz val="12"/>
        <color theme="1"/>
        <rFont val="맑은 고딕"/>
        <family val="3"/>
        <charset val="129"/>
        <scheme val="minor"/>
      </rPr>
      <t>않아서</t>
    </r>
    <r>
      <rPr>
        <sz val="12"/>
        <color theme="1"/>
        <rFont val="맑은 고딕"/>
        <family val="2"/>
        <scheme val="minor"/>
      </rPr>
      <t xml:space="preserve"> </t>
    </r>
    <r>
      <rPr>
        <sz val="12"/>
        <color theme="1"/>
        <rFont val="맑은 고딕"/>
        <family val="3"/>
        <charset val="129"/>
        <scheme val="minor"/>
      </rPr>
      <t>추가로</t>
    </r>
    <r>
      <rPr>
        <sz val="12"/>
        <color theme="1"/>
        <rFont val="맑은 고딕"/>
        <family val="2"/>
        <scheme val="minor"/>
      </rPr>
      <t xml:space="preserve"> result</t>
    </r>
    <r>
      <rPr>
        <sz val="12"/>
        <color theme="1"/>
        <rFont val="맑은 고딕"/>
        <family val="3"/>
        <charset val="129"/>
        <scheme val="minor"/>
      </rPr>
      <t>생성한다</t>
    </r>
    <r>
      <rPr>
        <sz val="12"/>
        <color theme="1"/>
        <rFont val="맑은 고딕"/>
        <family val="2"/>
        <scheme val="minor"/>
      </rPr>
      <t>.</t>
    </r>
    <phoneticPr fontId="7"/>
  </si>
  <si>
    <t>probability</t>
    <phoneticPr fontId="7"/>
  </si>
  <si>
    <t>default</t>
    <phoneticPr fontId="7"/>
  </si>
  <si>
    <t>default</t>
    <phoneticPr fontId="7"/>
  </si>
  <si>
    <t>2022/7/10</t>
    <phoneticPr fontId="7"/>
  </si>
  <si>
    <t>그래프 수정</t>
    <phoneticPr fontId="7"/>
  </si>
  <si>
    <t>그래프 추가</t>
    <phoneticPr fontId="7"/>
  </si>
  <si>
    <r>
      <t xml:space="preserve">Boddsrk  / Roddsrk  </t>
    </r>
    <r>
      <rPr>
        <sz val="12"/>
        <color theme="1"/>
        <rFont val="맑은 고딕"/>
        <family val="3"/>
        <charset val="129"/>
        <scheme val="minor"/>
      </rPr>
      <t>베팅수</t>
    </r>
    <r>
      <rPr>
        <sz val="12"/>
        <color theme="1"/>
        <rFont val="맑은 고딕"/>
        <family val="2"/>
        <scheme val="minor"/>
      </rPr>
      <t xml:space="preserve"> </t>
    </r>
    <r>
      <rPr>
        <sz val="12"/>
        <color theme="1"/>
        <rFont val="맑은 고딕"/>
        <family val="3"/>
        <charset val="129"/>
        <scheme val="minor"/>
      </rPr>
      <t>버블</t>
    </r>
    <phoneticPr fontId="7"/>
  </si>
  <si>
    <t>직전옺즈가 그대로 확정옺즈로 결정되는 분포를 알아본다</t>
    <phoneticPr fontId="7"/>
  </si>
  <si>
    <r>
      <t>직전옺즈</t>
    </r>
    <r>
      <rPr>
        <sz val="12"/>
        <color theme="1"/>
        <rFont val="맑은 고딕"/>
        <family val="2"/>
        <scheme val="minor"/>
      </rPr>
      <t xml:space="preserve"> </t>
    </r>
    <r>
      <rPr>
        <sz val="12"/>
        <color theme="1"/>
        <rFont val="맑은 고딕"/>
        <family val="3"/>
        <charset val="129"/>
        <scheme val="minor"/>
      </rPr>
      <t>랭크</t>
    </r>
    <r>
      <rPr>
        <sz val="12"/>
        <color theme="1"/>
        <rFont val="맑은 고딕"/>
        <family val="2"/>
        <scheme val="minor"/>
      </rPr>
      <t xml:space="preserve"> </t>
    </r>
    <r>
      <rPr>
        <sz val="12"/>
        <color theme="1"/>
        <rFont val="맑은 고딕"/>
        <family val="3"/>
        <charset val="129"/>
        <scheme val="minor"/>
      </rPr>
      <t>베스트</t>
    </r>
    <r>
      <rPr>
        <sz val="12"/>
        <color theme="1"/>
        <rFont val="맑은 고딕"/>
        <family val="2"/>
        <scheme val="minor"/>
      </rPr>
      <t xml:space="preserve"> </t>
    </r>
    <r>
      <rPr>
        <sz val="12"/>
        <color theme="1"/>
        <rFont val="맑은 고딕"/>
        <family val="3"/>
        <charset val="129"/>
        <scheme val="minor"/>
      </rPr>
      <t>중에서도</t>
    </r>
    <r>
      <rPr>
        <sz val="12"/>
        <color theme="1"/>
        <rFont val="맑은 고딕"/>
        <family val="2"/>
        <scheme val="minor"/>
      </rPr>
      <t xml:space="preserve">  </t>
    </r>
    <r>
      <rPr>
        <sz val="12"/>
        <color theme="1"/>
        <rFont val="맑은 고딕"/>
        <family val="3"/>
        <charset val="129"/>
        <scheme val="minor"/>
      </rPr>
      <t>어느랭크가</t>
    </r>
    <r>
      <rPr>
        <sz val="12"/>
        <color theme="1"/>
        <rFont val="맑은 고딕"/>
        <family val="2"/>
        <scheme val="minor"/>
      </rPr>
      <t xml:space="preserve">  </t>
    </r>
    <r>
      <rPr>
        <sz val="12"/>
        <color theme="1"/>
        <rFont val="맑은 고딕"/>
        <family val="3"/>
        <charset val="129"/>
        <scheme val="minor"/>
      </rPr>
      <t>안정적일지를</t>
    </r>
    <r>
      <rPr>
        <sz val="12"/>
        <color theme="1"/>
        <rFont val="맑은 고딕"/>
        <family val="2"/>
        <scheme val="minor"/>
      </rPr>
      <t xml:space="preserve"> </t>
    </r>
    <r>
      <rPr>
        <sz val="12"/>
        <color theme="1"/>
        <rFont val="맑은 고딕"/>
        <family val="3"/>
        <charset val="129"/>
        <scheme val="minor"/>
      </rPr>
      <t>판단하는</t>
    </r>
    <r>
      <rPr>
        <sz val="12"/>
        <color theme="1"/>
        <rFont val="맑은 고딕"/>
        <family val="2"/>
        <scheme val="minor"/>
      </rPr>
      <t xml:space="preserve"> </t>
    </r>
    <r>
      <rPr>
        <sz val="12"/>
        <color theme="1"/>
        <rFont val="맑은 고딕"/>
        <family val="3"/>
        <charset val="129"/>
        <scheme val="minor"/>
      </rPr>
      <t>근거로</t>
    </r>
    <r>
      <rPr>
        <sz val="12"/>
        <color theme="1"/>
        <rFont val="맑은 고딕"/>
        <family val="2"/>
        <scheme val="minor"/>
      </rPr>
      <t xml:space="preserve"> </t>
    </r>
    <r>
      <rPr>
        <sz val="12"/>
        <color theme="1"/>
        <rFont val="맑은 고딕"/>
        <family val="3"/>
        <charset val="129"/>
        <scheme val="minor"/>
      </rPr>
      <t>하기</t>
    </r>
    <r>
      <rPr>
        <sz val="12"/>
        <color theme="1"/>
        <rFont val="맑은 고딕"/>
        <family val="2"/>
        <scheme val="minor"/>
      </rPr>
      <t xml:space="preserve"> </t>
    </r>
    <r>
      <rPr>
        <sz val="12"/>
        <color theme="1"/>
        <rFont val="맑은 고딕"/>
        <family val="3"/>
        <charset val="129"/>
        <scheme val="minor"/>
      </rPr>
      <t>위해</t>
    </r>
    <r>
      <rPr>
        <sz val="12"/>
        <color theme="1"/>
        <rFont val="맑은 고딕"/>
        <family val="2"/>
        <scheme val="minor"/>
      </rPr>
      <t xml:space="preserve"> </t>
    </r>
    <r>
      <rPr>
        <sz val="12"/>
        <color theme="1"/>
        <rFont val="맑은 고딕"/>
        <family val="3"/>
        <charset val="129"/>
        <scheme val="minor"/>
      </rPr>
      <t>쓴다</t>
    </r>
    <phoneticPr fontId="7"/>
  </si>
  <si>
    <t>그룹파일 예상확률 상위로 조건 걸어보자</t>
    <phoneticPr fontId="7"/>
  </si>
  <si>
    <r>
      <t>예</t>
    </r>
    <r>
      <rPr>
        <sz val="12"/>
        <color theme="1"/>
        <rFont val="맑은 고딕"/>
        <family val="3"/>
        <charset val="129"/>
        <scheme val="minor"/>
      </rPr>
      <t xml:space="preserve">) </t>
    </r>
    <r>
      <rPr>
        <sz val="12"/>
        <color theme="1"/>
        <rFont val="맑은 고딕"/>
        <family val="3"/>
        <charset val="129"/>
        <scheme val="minor"/>
      </rPr>
      <t>수익률이</t>
    </r>
    <r>
      <rPr>
        <sz val="12"/>
        <color theme="1"/>
        <rFont val="맑은 고딕"/>
        <family val="3"/>
        <charset val="129"/>
        <scheme val="minor"/>
      </rPr>
      <t xml:space="preserve"> 1 </t>
    </r>
    <r>
      <rPr>
        <sz val="12"/>
        <color theme="1"/>
        <rFont val="맑은 고딕"/>
        <family val="3"/>
        <charset val="129"/>
        <scheme val="minor"/>
      </rPr>
      <t>이상이면서</t>
    </r>
    <r>
      <rPr>
        <sz val="12"/>
        <color theme="1"/>
        <rFont val="맑은 고딕"/>
        <family val="3"/>
        <charset val="129"/>
        <scheme val="minor"/>
      </rPr>
      <t xml:space="preserve"> </t>
    </r>
    <r>
      <rPr>
        <sz val="12"/>
        <color theme="1"/>
        <rFont val="맑은 고딕"/>
        <family val="3"/>
        <charset val="129"/>
        <scheme val="minor"/>
      </rPr>
      <t>오른쪽</t>
    </r>
    <r>
      <rPr>
        <sz val="12"/>
        <color theme="1"/>
        <rFont val="맑은 고딕"/>
        <family val="3"/>
        <charset val="129"/>
        <scheme val="minor"/>
      </rPr>
      <t xml:space="preserve"> </t>
    </r>
    <r>
      <rPr>
        <sz val="12"/>
        <color theme="1"/>
        <rFont val="맑은 고딕"/>
        <family val="3"/>
        <charset val="129"/>
        <scheme val="minor"/>
      </rPr>
      <t>예상확률</t>
    </r>
    <r>
      <rPr>
        <sz val="12"/>
        <color theme="1"/>
        <rFont val="맑은 고딕"/>
        <family val="3"/>
        <charset val="129"/>
        <scheme val="minor"/>
      </rPr>
      <t xml:space="preserve"> </t>
    </r>
    <r>
      <rPr>
        <sz val="12"/>
        <color theme="1"/>
        <rFont val="맑은 고딕"/>
        <family val="3"/>
        <charset val="129"/>
        <scheme val="minor"/>
      </rPr>
      <t>베팅수가</t>
    </r>
    <r>
      <rPr>
        <sz val="12"/>
        <color theme="1"/>
        <rFont val="맑은 고딕"/>
        <family val="3"/>
        <charset val="129"/>
        <scheme val="minor"/>
      </rPr>
      <t xml:space="preserve"> </t>
    </r>
    <r>
      <rPr>
        <sz val="12"/>
        <color theme="1"/>
        <rFont val="맑은 고딕"/>
        <family val="3"/>
        <charset val="129"/>
        <scheme val="minor"/>
      </rPr>
      <t>많은</t>
    </r>
    <r>
      <rPr>
        <sz val="12"/>
        <color theme="1"/>
        <rFont val="맑은 고딕"/>
        <family val="3"/>
        <charset val="129"/>
        <scheme val="minor"/>
      </rPr>
      <t xml:space="preserve"> </t>
    </r>
    <r>
      <rPr>
        <sz val="12"/>
        <color theme="1"/>
        <rFont val="맑은 고딕"/>
        <family val="3"/>
        <charset val="129"/>
        <scheme val="minor"/>
      </rPr>
      <t>순</t>
    </r>
    <phoneticPr fontId="7"/>
  </si>
  <si>
    <r>
      <t>20220105</t>
    </r>
    <r>
      <rPr>
        <sz val="12"/>
        <color theme="1"/>
        <rFont val="맑은 고딕"/>
        <family val="3"/>
        <charset val="129"/>
        <scheme val="minor"/>
      </rPr>
      <t>의</t>
    </r>
    <r>
      <rPr>
        <sz val="12"/>
        <color theme="1"/>
        <rFont val="맑은 고딕"/>
        <family val="2"/>
        <scheme val="minor"/>
      </rPr>
      <t xml:space="preserve"> rec_race</t>
    </r>
    <r>
      <rPr>
        <sz val="12"/>
        <color theme="1"/>
        <rFont val="맑은 고딕"/>
        <family val="3"/>
        <charset val="129"/>
        <scheme val="minor"/>
      </rPr>
      <t>데이터가</t>
    </r>
    <r>
      <rPr>
        <sz val="12"/>
        <color theme="1"/>
        <rFont val="맑은 고딕"/>
        <family val="2"/>
        <scheme val="minor"/>
      </rPr>
      <t xml:space="preserve"> </t>
    </r>
    <r>
      <rPr>
        <sz val="12"/>
        <color theme="1"/>
        <rFont val="맑은 고딕"/>
        <family val="3"/>
        <charset val="129"/>
        <scheme val="minor"/>
      </rPr>
      <t>없는데</t>
    </r>
    <r>
      <rPr>
        <sz val="12"/>
        <color theme="1"/>
        <rFont val="맑은 고딕"/>
        <family val="2"/>
        <scheme val="minor"/>
      </rPr>
      <t xml:space="preserve"> 99080,99083</t>
    </r>
    <r>
      <rPr>
        <sz val="12"/>
        <color theme="1"/>
        <rFont val="맑은 고딕"/>
        <family val="3"/>
        <charset val="129"/>
        <scheme val="minor"/>
      </rPr>
      <t>의</t>
    </r>
    <r>
      <rPr>
        <sz val="12"/>
        <color theme="1"/>
        <rFont val="맑은 고딕"/>
        <family val="2"/>
        <scheme val="minor"/>
      </rPr>
      <t xml:space="preserve"> ml_classification</t>
    </r>
    <r>
      <rPr>
        <sz val="12"/>
        <color theme="1"/>
        <rFont val="맑은 고딕"/>
        <family val="3"/>
        <charset val="129"/>
        <scheme val="minor"/>
      </rPr>
      <t>데이터가</t>
    </r>
    <r>
      <rPr>
        <sz val="12"/>
        <color theme="1"/>
        <rFont val="맑은 고딕"/>
        <family val="2"/>
        <scheme val="minor"/>
      </rPr>
      <t xml:space="preserve"> </t>
    </r>
    <r>
      <rPr>
        <sz val="12"/>
        <color theme="1"/>
        <rFont val="맑은 고딕"/>
        <family val="3"/>
        <charset val="129"/>
        <scheme val="minor"/>
      </rPr>
      <t>있다</t>
    </r>
    <r>
      <rPr>
        <sz val="12"/>
        <color theme="1"/>
        <rFont val="맑은 고딕"/>
        <family val="2"/>
        <scheme val="minor"/>
      </rPr>
      <t>.</t>
    </r>
    <phoneticPr fontId="7"/>
  </si>
  <si>
    <t>아마 나중에 rec_race가 삭제된 것 같은데 이유를 알수없으나 일단 ml_classification에서도 20220105의 데이터는 삭제했다.</t>
    <phoneticPr fontId="7"/>
  </si>
  <si>
    <r>
      <t>확정옺즈그래프</t>
    </r>
    <r>
      <rPr>
        <strike/>
        <sz val="12"/>
        <color theme="1"/>
        <rFont val="맑은 고딕"/>
        <family val="2"/>
        <scheme val="minor"/>
      </rPr>
      <t xml:space="preserve"> </t>
    </r>
    <r>
      <rPr>
        <strike/>
        <sz val="12"/>
        <color theme="1"/>
        <rFont val="맑은 고딕"/>
        <family val="3"/>
        <charset val="129"/>
        <scheme val="minor"/>
      </rPr>
      <t>맥스를</t>
    </r>
    <r>
      <rPr>
        <strike/>
        <sz val="12"/>
        <color theme="1"/>
        <rFont val="맑은 고딕"/>
        <family val="2"/>
        <scheme val="minor"/>
      </rPr>
      <t xml:space="preserve"> </t>
    </r>
    <r>
      <rPr>
        <strike/>
        <sz val="12"/>
        <color theme="1"/>
        <rFont val="맑은 고딕"/>
        <family val="3"/>
        <charset val="129"/>
        <scheme val="minor"/>
      </rPr>
      <t>직전옺즈</t>
    </r>
    <r>
      <rPr>
        <strike/>
        <sz val="12"/>
        <color theme="1"/>
        <rFont val="맑은 고딕"/>
        <family val="2"/>
        <scheme val="minor"/>
      </rPr>
      <t xml:space="preserve"> </t>
    </r>
    <r>
      <rPr>
        <strike/>
        <sz val="12"/>
        <color theme="1"/>
        <rFont val="맑은 고딕"/>
        <family val="3"/>
        <charset val="129"/>
        <scheme val="minor"/>
      </rPr>
      <t>맥스에</t>
    </r>
    <r>
      <rPr>
        <strike/>
        <sz val="12"/>
        <color theme="1"/>
        <rFont val="맑은 고딕"/>
        <family val="2"/>
        <scheme val="minor"/>
      </rPr>
      <t xml:space="preserve"> </t>
    </r>
    <r>
      <rPr>
        <strike/>
        <sz val="12"/>
        <color theme="1"/>
        <rFont val="맑은 고딕"/>
        <family val="3"/>
        <charset val="129"/>
        <scheme val="minor"/>
      </rPr>
      <t>맞춘다</t>
    </r>
    <phoneticPr fontId="7"/>
  </si>
  <si>
    <t>베팅수 선을 파란색 대비색 채우기 배경으로</t>
    <phoneticPr fontId="7"/>
  </si>
  <si>
    <t>2022/8/7</t>
    <phoneticPr fontId="7"/>
  </si>
  <si>
    <t xml:space="preserve">stat_bork3  : i09 &gt; 0 </t>
    <phoneticPr fontId="7"/>
  </si>
  <si>
    <t>stat_bork4  : x</t>
    <phoneticPr fontId="7"/>
  </si>
  <si>
    <t>2022/8/11</t>
    <phoneticPr fontId="7"/>
  </si>
  <si>
    <t>prob_calc</t>
    <phoneticPr fontId="7"/>
  </si>
  <si>
    <t>default</t>
    <phoneticPr fontId="7"/>
  </si>
  <si>
    <t>grade</t>
    <phoneticPr fontId="7"/>
  </si>
  <si>
    <t>factor</t>
    <phoneticPr fontId="7"/>
  </si>
  <si>
    <t>x</t>
    <phoneticPr fontId="7"/>
  </si>
  <si>
    <t>models</t>
    <phoneticPr fontId="7"/>
  </si>
  <si>
    <t>limit</t>
    <phoneticPr fontId="7"/>
  </si>
  <si>
    <t>simul1_3</t>
    <phoneticPr fontId="7"/>
  </si>
  <si>
    <t>incrate</t>
    <phoneticPr fontId="7"/>
  </si>
  <si>
    <t>sql</t>
    <phoneticPr fontId="7"/>
  </si>
  <si>
    <t>10,30,50</t>
    <phoneticPr fontId="7"/>
  </si>
  <si>
    <t>probabilityとboddsrankの分布を見る</t>
  </si>
  <si>
    <t>probabilityとroddsrankの分布を見る</t>
  </si>
  <si>
    <t>간이화 simulation 일괄실행</t>
    <phoneticPr fontId="7"/>
  </si>
  <si>
    <t>간이화 simulation 개별검증</t>
    <phoneticPr fontId="7"/>
  </si>
  <si>
    <t>2022/8/15</t>
    <phoneticPr fontId="7"/>
  </si>
  <si>
    <t>simul1_7</t>
    <phoneticPr fontId="7"/>
  </si>
  <si>
    <t>limit</t>
    <phoneticPr fontId="7"/>
  </si>
  <si>
    <t>simul1_6</t>
    <phoneticPr fontId="7"/>
  </si>
  <si>
    <t>default, digit1</t>
    <phoneticPr fontId="7"/>
  </si>
  <si>
    <t>10,30</t>
    <phoneticPr fontId="7"/>
  </si>
  <si>
    <t>i0, i01 ~ i09</t>
    <phoneticPr fontId="7"/>
  </si>
  <si>
    <t>digit1</t>
    <phoneticPr fontId="7"/>
  </si>
  <si>
    <t>bpr, lpr, rpr, bror…   15</t>
    <phoneticPr fontId="7"/>
  </si>
  <si>
    <r>
      <t>simul1_6</t>
    </r>
    <r>
      <rPr>
        <sz val="12"/>
        <color theme="1"/>
        <rFont val="맑은 고딕"/>
        <family val="3"/>
        <charset val="129"/>
        <scheme val="minor"/>
      </rPr>
      <t>재정의</t>
    </r>
    <r>
      <rPr>
        <sz val="12"/>
        <color theme="1"/>
        <rFont val="맑은 고딕"/>
        <family val="2"/>
        <scheme val="minor"/>
      </rPr>
      <t xml:space="preserve"> </t>
    </r>
    <r>
      <rPr>
        <sz val="12"/>
        <color theme="1"/>
        <rFont val="맑은 고딕"/>
        <family val="3"/>
        <charset val="129"/>
        <scheme val="minor"/>
      </rPr>
      <t>해서</t>
    </r>
    <r>
      <rPr>
        <sz val="12"/>
        <color theme="1"/>
        <rFont val="맑은 고딕"/>
        <family val="2"/>
        <scheme val="minor"/>
      </rPr>
      <t xml:space="preserve"> </t>
    </r>
    <r>
      <rPr>
        <sz val="12"/>
        <color theme="1"/>
        <rFont val="맑은 고딕"/>
        <family val="3"/>
        <charset val="129"/>
        <scheme val="minor"/>
      </rPr>
      <t>재실행</t>
    </r>
    <phoneticPr fontId="7"/>
  </si>
  <si>
    <t>2022/8/18</t>
    <phoneticPr fontId="7"/>
  </si>
  <si>
    <r>
      <t>ml_evaluation_bk5</t>
    </r>
    <r>
      <rPr>
        <sz val="12"/>
        <color theme="1"/>
        <rFont val="맑은 고딕"/>
        <family val="3"/>
        <charset val="129"/>
        <scheme val="minor"/>
      </rPr>
      <t>로</t>
    </r>
    <r>
      <rPr>
        <sz val="12"/>
        <color theme="1"/>
        <rFont val="맑은 고딕"/>
        <family val="2"/>
        <scheme val="minor"/>
      </rPr>
      <t xml:space="preserve"> </t>
    </r>
    <r>
      <rPr>
        <sz val="12"/>
        <color theme="1"/>
        <rFont val="맑은 고딕"/>
        <family val="3"/>
        <charset val="129"/>
        <scheme val="minor"/>
      </rPr>
      <t>백업했다</t>
    </r>
    <r>
      <rPr>
        <sz val="12"/>
        <color theme="1"/>
        <rFont val="맑은 고딕"/>
        <family val="2"/>
        <scheme val="minor"/>
      </rPr>
      <t>.</t>
    </r>
    <phoneticPr fontId="7"/>
  </si>
  <si>
    <r>
      <t>resultno</t>
    </r>
    <r>
      <rPr>
        <sz val="12"/>
        <color theme="1"/>
        <rFont val="맑은 고딕"/>
        <family val="3"/>
        <charset val="129"/>
        <scheme val="minor"/>
      </rPr>
      <t>를</t>
    </r>
    <r>
      <rPr>
        <sz val="12"/>
        <color theme="1"/>
        <rFont val="맑은 고딕"/>
        <family val="2"/>
        <scheme val="minor"/>
      </rPr>
      <t xml:space="preserve"> 5</t>
    </r>
    <r>
      <rPr>
        <sz val="12"/>
        <color theme="1"/>
        <rFont val="맑은 고딕"/>
        <family val="3"/>
        <charset val="129"/>
        <scheme val="minor"/>
      </rPr>
      <t>자리</t>
    </r>
    <r>
      <rPr>
        <sz val="12"/>
        <color theme="1"/>
        <rFont val="맑은 고딕"/>
        <family val="2"/>
        <scheme val="minor"/>
      </rPr>
      <t>-&gt;6</t>
    </r>
    <r>
      <rPr>
        <sz val="12"/>
        <color theme="1"/>
        <rFont val="맑은 고딕"/>
        <family val="3"/>
        <charset val="129"/>
        <scheme val="minor"/>
      </rPr>
      <t>자리로</t>
    </r>
    <r>
      <rPr>
        <sz val="12"/>
        <color theme="1"/>
        <rFont val="맑은 고딕"/>
        <family val="2"/>
        <scheme val="minor"/>
      </rPr>
      <t xml:space="preserve"> </t>
    </r>
    <r>
      <rPr>
        <sz val="12"/>
        <color theme="1"/>
        <rFont val="맑은 고딕"/>
        <family val="3"/>
        <charset val="129"/>
        <scheme val="minor"/>
      </rPr>
      <t>확대한다</t>
    </r>
    <r>
      <rPr>
        <sz val="12"/>
        <color theme="1"/>
        <rFont val="맑은 고딕"/>
        <family val="2"/>
        <scheme val="minor"/>
      </rPr>
      <t>.</t>
    </r>
    <phoneticPr fontId="7"/>
  </si>
  <si>
    <t>simul1_8</t>
    <phoneticPr fontId="7"/>
  </si>
  <si>
    <t>i0, i1, i2, i3 ~ i9</t>
    <phoneticPr fontId="7"/>
  </si>
  <si>
    <t>10</t>
    <phoneticPr fontId="7"/>
  </si>
  <si>
    <t>simul1_6 (SG)</t>
    <phoneticPr fontId="7"/>
  </si>
  <si>
    <t>SG</t>
    <phoneticPr fontId="7"/>
  </si>
  <si>
    <t>80+83+100+102</t>
    <phoneticPr fontId="7"/>
  </si>
  <si>
    <t>1.01, 0.95, 1.05, 1.1</t>
    <phoneticPr fontId="7"/>
  </si>
  <si>
    <t>80, 83, 100, 80+83</t>
    <phoneticPr fontId="7"/>
  </si>
  <si>
    <t>simul1_3 old</t>
    <phoneticPr fontId="7"/>
  </si>
  <si>
    <t>1.01, 1.05, 1.1</t>
    <phoneticPr fontId="7"/>
  </si>
  <si>
    <t>ip,SG</t>
    <phoneticPr fontId="7"/>
  </si>
  <si>
    <t>24403~52335</t>
    <phoneticPr fontId="7"/>
  </si>
  <si>
    <t>여유분</t>
    <phoneticPr fontId="7"/>
  </si>
  <si>
    <t>simul1_1,  simul1_2</t>
    <phoneticPr fontId="7"/>
  </si>
  <si>
    <t>simul1_8_SG</t>
    <phoneticPr fontId="7"/>
  </si>
  <si>
    <t>~</t>
    <phoneticPr fontId="7"/>
  </si>
  <si>
    <t>dist12</t>
    <phoneticPr fontId="7"/>
  </si>
  <si>
    <t>ip.SG</t>
    <phoneticPr fontId="7"/>
  </si>
  <si>
    <t>80+83+100</t>
    <phoneticPr fontId="7"/>
  </si>
  <si>
    <t>simul1_6_dist</t>
    <phoneticPr fontId="7"/>
  </si>
  <si>
    <t>simul1_3_dist</t>
    <phoneticPr fontId="7"/>
  </si>
  <si>
    <t>80+83+100</t>
    <phoneticPr fontId="7"/>
  </si>
  <si>
    <t>2022/8/20</t>
    <phoneticPr fontId="7"/>
  </si>
  <si>
    <r>
      <t>ml_evaluation</t>
    </r>
    <r>
      <rPr>
        <sz val="12"/>
        <color theme="1"/>
        <rFont val="맑은 고딕"/>
        <family val="3"/>
        <charset val="129"/>
        <scheme val="minor"/>
      </rPr>
      <t>의</t>
    </r>
    <r>
      <rPr>
        <sz val="12"/>
        <color theme="1"/>
        <rFont val="맑은 고딕"/>
        <family val="2"/>
        <scheme val="minor"/>
      </rPr>
      <t xml:space="preserve"> evaluations_id</t>
    </r>
    <r>
      <rPr>
        <sz val="12"/>
        <color theme="1"/>
        <rFont val="맑은 고딕"/>
        <family val="3"/>
        <charset val="129"/>
        <scheme val="minor"/>
      </rPr>
      <t>필드에</t>
    </r>
    <r>
      <rPr>
        <sz val="12"/>
        <color theme="1"/>
        <rFont val="맑은 고딕"/>
        <family val="2"/>
        <scheme val="minor"/>
      </rPr>
      <t xml:space="preserve"> </t>
    </r>
    <r>
      <rPr>
        <sz val="12"/>
        <color theme="1"/>
        <rFont val="맑은 고딕"/>
        <family val="3"/>
        <charset val="129"/>
        <scheme val="minor"/>
      </rPr>
      <t>아래</t>
    </r>
    <r>
      <rPr>
        <sz val="12"/>
        <color theme="1"/>
        <rFont val="맑은 고딕"/>
        <family val="2"/>
        <scheme val="minor"/>
      </rPr>
      <t xml:space="preserve"> </t>
    </r>
    <r>
      <rPr>
        <sz val="12"/>
        <color theme="1"/>
        <rFont val="맑은 고딕"/>
        <family val="3"/>
        <charset val="129"/>
        <scheme val="minor"/>
      </rPr>
      <t>내용을</t>
    </r>
    <r>
      <rPr>
        <sz val="12"/>
        <color theme="1"/>
        <rFont val="맑은 고딕"/>
        <family val="2"/>
        <scheme val="minor"/>
      </rPr>
      <t xml:space="preserve"> </t>
    </r>
    <r>
      <rPr>
        <sz val="12"/>
        <color theme="1"/>
        <rFont val="맑은 고딕"/>
        <family val="3"/>
        <charset val="129"/>
        <scheme val="minor"/>
      </rPr>
      <t>업데이트</t>
    </r>
    <r>
      <rPr>
        <sz val="12"/>
        <color theme="1"/>
        <rFont val="맑은 고딕"/>
        <family val="2"/>
        <scheme val="minor"/>
      </rPr>
      <t xml:space="preserve"> </t>
    </r>
    <r>
      <rPr>
        <sz val="12"/>
        <color theme="1"/>
        <rFont val="맑은 고딕"/>
        <family val="3"/>
        <charset val="129"/>
        <scheme val="minor"/>
      </rPr>
      <t>핸다</t>
    </r>
    <phoneticPr fontId="7"/>
  </si>
  <si>
    <t>3_default_ip_10</t>
    <phoneticPr fontId="7"/>
  </si>
  <si>
    <t xml:space="preserve">&gt; </t>
    <phoneticPr fontId="7"/>
  </si>
  <si>
    <r>
      <t>simul1_3 pr</t>
    </r>
    <r>
      <rPr>
        <sz val="12"/>
        <color theme="1"/>
        <rFont val="맑은 고딕"/>
        <family val="3"/>
        <charset val="129"/>
        <scheme val="minor"/>
      </rPr>
      <t>계산방법</t>
    </r>
    <r>
      <rPr>
        <sz val="12"/>
        <color theme="1"/>
        <rFont val="맑은 고딕"/>
        <family val="2"/>
        <scheme val="minor"/>
      </rPr>
      <t xml:space="preserve">  </t>
    </r>
    <r>
      <rPr>
        <sz val="12"/>
        <color theme="1"/>
        <rFont val="맑은 고딕"/>
        <family val="3"/>
        <charset val="129"/>
        <scheme val="minor"/>
      </rPr>
      <t>그레이드</t>
    </r>
    <r>
      <rPr>
        <sz val="12"/>
        <color theme="1"/>
        <rFont val="맑은 고딕"/>
        <family val="2"/>
        <scheme val="minor"/>
      </rPr>
      <t xml:space="preserve">  </t>
    </r>
    <r>
      <rPr>
        <sz val="12"/>
        <color theme="1"/>
        <rFont val="맑은 고딕"/>
        <family val="3"/>
        <charset val="129"/>
        <scheme val="minor"/>
      </rPr>
      <t>리미트</t>
    </r>
    <phoneticPr fontId="7"/>
  </si>
  <si>
    <t>번호</t>
    <phoneticPr fontId="7"/>
  </si>
  <si>
    <t>prob_calc</t>
    <phoneticPr fontId="7"/>
  </si>
  <si>
    <t>grade</t>
    <phoneticPr fontId="7"/>
  </si>
  <si>
    <t>resultno범위</t>
    <phoneticPr fontId="7"/>
  </si>
  <si>
    <t>default</t>
    <phoneticPr fontId="7"/>
  </si>
  <si>
    <t>ip</t>
    <phoneticPr fontId="7"/>
  </si>
  <si>
    <t>30283</t>
    <phoneticPr fontId="7"/>
  </si>
  <si>
    <t>31164</t>
    <phoneticPr fontId="7"/>
  </si>
  <si>
    <t>SG</t>
    <phoneticPr fontId="7"/>
  </si>
  <si>
    <t>32046</t>
    <phoneticPr fontId="7"/>
  </si>
  <si>
    <t>31165</t>
    <phoneticPr fontId="7"/>
  </si>
  <si>
    <t>digit1</t>
    <phoneticPr fontId="7"/>
  </si>
  <si>
    <t>32047</t>
    <phoneticPr fontId="7"/>
  </si>
  <si>
    <t>32928</t>
    <phoneticPr fontId="7"/>
  </si>
  <si>
    <t>32929</t>
    <phoneticPr fontId="7"/>
  </si>
  <si>
    <t>33810</t>
    <phoneticPr fontId="7"/>
  </si>
  <si>
    <t>dist12</t>
    <phoneticPr fontId="7"/>
  </si>
  <si>
    <t>45571</t>
    <phoneticPr fontId="7"/>
  </si>
  <si>
    <t>46542</t>
    <phoneticPr fontId="7"/>
  </si>
  <si>
    <t>46453</t>
    <phoneticPr fontId="7"/>
  </si>
  <si>
    <t>47334</t>
    <phoneticPr fontId="7"/>
  </si>
  <si>
    <t>52336</t>
    <phoneticPr fontId="7"/>
  </si>
  <si>
    <t>55275</t>
    <phoneticPr fontId="7"/>
  </si>
  <si>
    <t>24403</t>
    <phoneticPr fontId="7"/>
  </si>
  <si>
    <t>27342</t>
    <phoneticPr fontId="7"/>
  </si>
  <si>
    <t>27343</t>
    <phoneticPr fontId="7"/>
  </si>
  <si>
    <t>30282</t>
    <phoneticPr fontId="7"/>
  </si>
  <si>
    <t>55276</t>
    <phoneticPr fontId="7"/>
  </si>
  <si>
    <t>58215</t>
    <phoneticPr fontId="7"/>
  </si>
  <si>
    <t>39691</t>
    <phoneticPr fontId="7"/>
  </si>
  <si>
    <t>42630</t>
    <phoneticPr fontId="7"/>
  </si>
  <si>
    <t>42631</t>
    <phoneticPr fontId="7"/>
  </si>
  <si>
    <t>45570</t>
    <phoneticPr fontId="7"/>
  </si>
  <si>
    <t>64096</t>
    <phoneticPr fontId="7"/>
  </si>
  <si>
    <t>68505</t>
    <phoneticPr fontId="7"/>
  </si>
  <si>
    <t>72916</t>
    <phoneticPr fontId="7"/>
  </si>
  <si>
    <t>77315</t>
    <phoneticPr fontId="7"/>
  </si>
  <si>
    <t>84676</t>
    <phoneticPr fontId="7"/>
  </si>
  <si>
    <t>87651</t>
    <phoneticPr fontId="7"/>
  </si>
  <si>
    <t>36751</t>
    <phoneticPr fontId="7"/>
  </si>
  <si>
    <t>39690</t>
    <phoneticPr fontId="7"/>
  </si>
  <si>
    <t>33811</t>
    <phoneticPr fontId="7"/>
  </si>
  <si>
    <t>36750</t>
    <phoneticPr fontId="7"/>
  </si>
  <si>
    <t>81736</t>
    <phoneticPr fontId="7"/>
  </si>
  <si>
    <t>84675</t>
    <phoneticPr fontId="7"/>
  </si>
  <si>
    <t>simul1_9</t>
    <phoneticPr fontId="7"/>
  </si>
  <si>
    <t>fact_betc</t>
    <phoneticPr fontId="7"/>
  </si>
  <si>
    <t>incr_betc</t>
    <phoneticPr fontId="7"/>
  </si>
  <si>
    <t>incr_betc</t>
    <phoneticPr fontId="7"/>
  </si>
  <si>
    <t>fact_rang</t>
    <phoneticPr fontId="7"/>
  </si>
  <si>
    <t>fact_hitr</t>
  </si>
  <si>
    <t>fact_hitr</t>
    <phoneticPr fontId="7"/>
  </si>
  <si>
    <t>80+83+100+102</t>
    <phoneticPr fontId="7"/>
  </si>
  <si>
    <t>i01 ~ i09, incamt</t>
    <phoneticPr fontId="7"/>
  </si>
  <si>
    <t>i01,02,03,04,05,06,07,08,09</t>
  </si>
  <si>
    <t>fact_inca</t>
  </si>
  <si>
    <t>sim1_10</t>
  </si>
  <si>
    <t>sim1_11</t>
  </si>
  <si>
    <t>i09,19,29,39,49,59,69,79,89</t>
  </si>
  <si>
    <t>sim1_12</t>
  </si>
  <si>
    <t>i05,15,25,35,45</t>
  </si>
  <si>
    <t>sim1_13</t>
  </si>
  <si>
    <t>fib, fih</t>
    <phoneticPr fontId="7"/>
  </si>
  <si>
    <t>incr</t>
    <phoneticPr fontId="7"/>
  </si>
  <si>
    <t>1, 1.1, 1.2</t>
    <phoneticPr fontId="7"/>
  </si>
  <si>
    <t>simul1_14_FIB</t>
    <phoneticPr fontId="7"/>
  </si>
  <si>
    <t>simul1_14_FIH</t>
  </si>
  <si>
    <t>simul1_15_FIB, simul1_15_FIH</t>
    <phoneticPr fontId="7"/>
  </si>
  <si>
    <t>simul1_14_FIB, simul1_14_FIH</t>
    <phoneticPr fontId="7"/>
  </si>
  <si>
    <t>simul1_16_FIB</t>
    <phoneticPr fontId="7"/>
  </si>
  <si>
    <t>simul1_16_FIB, simul1_16_FIH</t>
    <phoneticPr fontId="7"/>
  </si>
  <si>
    <t>simul1_15_FIB</t>
    <phoneticPr fontId="7"/>
  </si>
  <si>
    <t>simul1_15_FIH</t>
    <phoneticPr fontId="7"/>
  </si>
  <si>
    <t>simul1_16_FIH</t>
    <phoneticPr fontId="7"/>
  </si>
  <si>
    <t>~</t>
    <phoneticPr fontId="7"/>
  </si>
  <si>
    <t>118817</t>
    <phoneticPr fontId="7"/>
  </si>
  <si>
    <t>134692</t>
    <phoneticPr fontId="7"/>
  </si>
  <si>
    <t>134693</t>
    <phoneticPr fontId="7"/>
  </si>
  <si>
    <t>150568</t>
    <phoneticPr fontId="7"/>
  </si>
  <si>
    <t>150569</t>
    <phoneticPr fontId="7"/>
  </si>
  <si>
    <t>166444</t>
    <phoneticPr fontId="7"/>
  </si>
  <si>
    <t>166445</t>
    <phoneticPr fontId="7"/>
  </si>
  <si>
    <t>182320</t>
    <phoneticPr fontId="7"/>
  </si>
  <si>
    <t>182321</t>
    <phoneticPr fontId="7"/>
  </si>
  <si>
    <t>191140</t>
    <phoneticPr fontId="7"/>
  </si>
  <si>
    <t>191141</t>
    <phoneticPr fontId="7"/>
  </si>
  <si>
    <t>199960</t>
    <phoneticPr fontId="7"/>
  </si>
  <si>
    <t>simul1_17_FIB, simul1_17_FIH</t>
    <phoneticPr fontId="7"/>
  </si>
  <si>
    <t>i14, 25, 36,47,58</t>
    <phoneticPr fontId="7"/>
  </si>
  <si>
    <t>simul1_17_FIB</t>
    <phoneticPr fontId="7"/>
  </si>
  <si>
    <t>simul1_17_FIH</t>
    <phoneticPr fontId="7"/>
  </si>
  <si>
    <t>199961</t>
    <phoneticPr fontId="7"/>
  </si>
  <si>
    <t>208780</t>
    <phoneticPr fontId="7"/>
  </si>
  <si>
    <t>208781</t>
    <phoneticPr fontId="7"/>
  </si>
  <si>
    <t>217600</t>
    <phoneticPr fontId="7"/>
  </si>
  <si>
    <t>2022/8/27</t>
    <phoneticPr fontId="7"/>
  </si>
  <si>
    <t>나중에 머신러닝의 패턴별 예측을 재학습해서 결정하는 모델 생각해보자</t>
    <phoneticPr fontId="7"/>
  </si>
  <si>
    <t>2022/8/29</t>
    <phoneticPr fontId="7"/>
  </si>
  <si>
    <r>
      <t>876_1</t>
    </r>
    <r>
      <rPr>
        <sz val="12"/>
        <color rgb="FFFF0000"/>
        <rFont val="맑은 고딕"/>
        <family val="3"/>
        <charset val="129"/>
        <scheme val="minor"/>
      </rPr>
      <t>로</t>
    </r>
    <r>
      <rPr>
        <sz val="12"/>
        <color rgb="FFFF0000"/>
        <rFont val="맑은 고딕"/>
        <family val="2"/>
        <scheme val="minor"/>
      </rPr>
      <t xml:space="preserve"> </t>
    </r>
    <r>
      <rPr>
        <sz val="12"/>
        <color rgb="FFFF0000"/>
        <rFont val="맑은 고딕"/>
        <family val="3"/>
        <charset val="129"/>
        <scheme val="minor"/>
      </rPr>
      <t>작성한</t>
    </r>
    <r>
      <rPr>
        <sz val="12"/>
        <color rgb="FFFF0000"/>
        <rFont val="맑은 고딕"/>
        <family val="2"/>
        <scheme val="minor"/>
      </rPr>
      <t xml:space="preserve"> simul1_***</t>
    </r>
    <r>
      <rPr>
        <sz val="12"/>
        <color rgb="FFFF0000"/>
        <rFont val="맑은 고딕"/>
        <family val="3"/>
        <charset val="129"/>
        <scheme val="minor"/>
      </rPr>
      <t>데이터가</t>
    </r>
    <r>
      <rPr>
        <sz val="12"/>
        <color rgb="FFFF0000"/>
        <rFont val="맑은 고딕"/>
        <family val="2"/>
        <scheme val="minor"/>
      </rPr>
      <t xml:space="preserve"> </t>
    </r>
    <r>
      <rPr>
        <sz val="12"/>
        <color rgb="FFFF0000"/>
        <rFont val="맑은 고딕"/>
        <family val="3"/>
        <charset val="129"/>
        <scheme val="minor"/>
      </rPr>
      <t>오류이다</t>
    </r>
    <r>
      <rPr>
        <sz val="12"/>
        <color rgb="FFFF0000"/>
        <rFont val="맑은 고딕"/>
        <family val="2"/>
        <scheme val="minor"/>
      </rPr>
      <t>.  result_type1, 11</t>
    </r>
    <r>
      <rPr>
        <sz val="12"/>
        <color rgb="FFFF0000"/>
        <rFont val="맑은 고딕"/>
        <family val="3"/>
        <charset val="129"/>
        <scheme val="minor"/>
      </rPr>
      <t>이</t>
    </r>
    <r>
      <rPr>
        <sz val="12"/>
        <color rgb="FFFF0000"/>
        <rFont val="맑은 고딕"/>
        <family val="2"/>
        <scheme val="minor"/>
      </rPr>
      <t xml:space="preserve"> </t>
    </r>
    <r>
      <rPr>
        <sz val="12"/>
        <color rgb="FFFF0000"/>
        <rFont val="맑은 고딕"/>
        <family val="3"/>
        <charset val="129"/>
        <scheme val="minor"/>
      </rPr>
      <t>이미</t>
    </r>
    <r>
      <rPr>
        <sz val="12"/>
        <color rgb="FFFF0000"/>
        <rFont val="맑은 고딕"/>
        <family val="2"/>
        <scheme val="minor"/>
      </rPr>
      <t xml:space="preserve"> 8</t>
    </r>
    <r>
      <rPr>
        <sz val="12"/>
        <color rgb="FFFF0000"/>
        <rFont val="맑은 고딕"/>
        <family val="3"/>
        <charset val="129"/>
        <scheme val="minor"/>
      </rPr>
      <t>개월을</t>
    </r>
    <r>
      <rPr>
        <sz val="12"/>
        <color rgb="FFFF0000"/>
        <rFont val="맑은 고딕"/>
        <family val="2"/>
        <scheme val="minor"/>
      </rPr>
      <t xml:space="preserve"> </t>
    </r>
    <r>
      <rPr>
        <sz val="12"/>
        <color rgb="FFFF0000"/>
        <rFont val="맑은 고딕"/>
        <family val="3"/>
        <charset val="129"/>
        <scheme val="minor"/>
      </rPr>
      <t>전제로</t>
    </r>
    <r>
      <rPr>
        <sz val="12"/>
        <color rgb="FFFF0000"/>
        <rFont val="맑은 고딕"/>
        <family val="2"/>
        <scheme val="minor"/>
      </rPr>
      <t xml:space="preserve"> </t>
    </r>
    <r>
      <rPr>
        <sz val="12"/>
        <color rgb="FFFF0000"/>
        <rFont val="맑은 고딕"/>
        <family val="3"/>
        <charset val="129"/>
        <scheme val="minor"/>
      </rPr>
      <t>만들어져있다</t>
    </r>
    <r>
      <rPr>
        <sz val="12"/>
        <color rgb="FFFF0000"/>
        <rFont val="맑은 고딕"/>
        <family val="2"/>
        <scheme val="minor"/>
      </rPr>
      <t>.</t>
    </r>
    <phoneticPr fontId="7"/>
  </si>
  <si>
    <t>simul1_18_FIH</t>
    <phoneticPr fontId="7"/>
  </si>
  <si>
    <t>simul1_22_FIH</t>
    <phoneticPr fontId="7"/>
  </si>
  <si>
    <t>simul1_19_FIH</t>
    <phoneticPr fontId="7"/>
  </si>
  <si>
    <t>simul1_20_FIH</t>
    <phoneticPr fontId="7"/>
  </si>
  <si>
    <t>simul1_21_FIH</t>
    <phoneticPr fontId="7"/>
  </si>
  <si>
    <r>
      <t>result_config4를</t>
    </r>
    <r>
      <rPr>
        <sz val="12"/>
        <color rgb="FFFF0000"/>
        <rFont val="맑은 고딕"/>
        <family val="2"/>
        <scheme val="minor"/>
      </rPr>
      <t xml:space="preserve"> result_config5</t>
    </r>
    <r>
      <rPr>
        <sz val="12"/>
        <color rgb="FFFF0000"/>
        <rFont val="맑은 고딕"/>
        <family val="3"/>
        <charset val="129"/>
        <scheme val="minor"/>
      </rPr>
      <t>로</t>
    </r>
    <r>
      <rPr>
        <sz val="12"/>
        <color rgb="FFFF0000"/>
        <rFont val="맑은 고딕"/>
        <family val="2"/>
        <scheme val="minor"/>
      </rPr>
      <t xml:space="preserve"> </t>
    </r>
    <r>
      <rPr>
        <sz val="12"/>
        <color rgb="FFFF0000"/>
        <rFont val="맑은 고딕"/>
        <family val="3"/>
        <charset val="129"/>
        <scheme val="minor"/>
      </rPr>
      <t>복사해서</t>
    </r>
    <r>
      <rPr>
        <sz val="12"/>
        <color rgb="FFFF0000"/>
        <rFont val="맑은 고딕"/>
        <family val="2"/>
        <scheme val="minor"/>
      </rPr>
      <t xml:space="preserve"> </t>
    </r>
    <r>
      <rPr>
        <sz val="12"/>
        <color rgb="FFFF0000"/>
        <rFont val="맑은 고딕"/>
        <family val="3"/>
        <charset val="129"/>
        <scheme val="minor"/>
      </rPr>
      <t>재생성한다</t>
    </r>
    <r>
      <rPr>
        <sz val="12"/>
        <color rgb="FFFF0000"/>
        <rFont val="맑은 고딕"/>
        <family val="2"/>
        <scheme val="minor"/>
      </rPr>
      <t xml:space="preserve">.  </t>
    </r>
    <r>
      <rPr>
        <sz val="12"/>
        <color rgb="FFFF0000"/>
        <rFont val="맑은 고딕"/>
        <family val="3"/>
        <charset val="129"/>
        <scheme val="minor"/>
      </rPr>
      <t>모델은</t>
    </r>
    <r>
      <rPr>
        <sz val="12"/>
        <color rgb="FFFF0000"/>
        <rFont val="맑은 고딕"/>
        <family val="2"/>
        <scheme val="minor"/>
      </rPr>
      <t xml:space="preserve"> 100</t>
    </r>
    <r>
      <rPr>
        <sz val="12"/>
        <color rgb="FFFF0000"/>
        <rFont val="맑은 고딕"/>
        <family val="3"/>
        <charset val="129"/>
        <scheme val="minor"/>
      </rPr>
      <t>만으로</t>
    </r>
    <r>
      <rPr>
        <sz val="12"/>
        <color rgb="FFFF0000"/>
        <rFont val="맑은 고딕"/>
        <family val="2"/>
        <scheme val="minor"/>
      </rPr>
      <t xml:space="preserve"> </t>
    </r>
    <r>
      <rPr>
        <sz val="12"/>
        <color rgb="FFFF0000"/>
        <rFont val="맑은 고딕"/>
        <family val="3"/>
        <charset val="129"/>
        <scheme val="minor"/>
      </rPr>
      <t>한다</t>
    </r>
    <r>
      <rPr>
        <sz val="12"/>
        <color rgb="FFFF0000"/>
        <rFont val="맑은 고딕"/>
        <family val="2"/>
        <scheme val="minor"/>
      </rPr>
      <t>. FIH</t>
    </r>
    <r>
      <rPr>
        <sz val="12"/>
        <color rgb="FFFF0000"/>
        <rFont val="맑은 고딕"/>
        <family val="3"/>
        <charset val="129"/>
        <scheme val="minor"/>
      </rPr>
      <t>만</t>
    </r>
    <r>
      <rPr>
        <sz val="12"/>
        <color rgb="FFFF0000"/>
        <rFont val="맑은 고딕"/>
        <family val="2"/>
        <scheme val="minor"/>
      </rPr>
      <t xml:space="preserve"> </t>
    </r>
    <r>
      <rPr>
        <sz val="12"/>
        <color rgb="FFFF0000"/>
        <rFont val="맑은 고딕"/>
        <family val="3"/>
        <charset val="129"/>
        <scheme val="minor"/>
      </rPr>
      <t>작성한다</t>
    </r>
    <r>
      <rPr>
        <sz val="12"/>
        <color rgb="FFFF0000"/>
        <rFont val="맑은 고딕"/>
        <family val="2"/>
        <scheme val="minor"/>
      </rPr>
      <t>.</t>
    </r>
    <phoneticPr fontId="7"/>
  </si>
  <si>
    <t>simul1_22_FIH</t>
    <phoneticPr fontId="7"/>
  </si>
  <si>
    <t>fih</t>
    <phoneticPr fontId="7"/>
  </si>
  <si>
    <t>i01,i02,i03,i04,i05,i06,i07,i08,i09,i19,i29,i39,i49,i59,i69,i79,i89,i14,i25,i36,i47,i58,i15,i35,i45</t>
  </si>
  <si>
    <t>2N</t>
    <phoneticPr fontId="7"/>
  </si>
  <si>
    <t>2022/8/31</t>
    <phoneticPr fontId="7"/>
  </si>
  <si>
    <r>
      <t>result_config7.xlsx#result</t>
    </r>
    <r>
      <rPr>
        <sz val="12"/>
        <color theme="1"/>
        <rFont val="맑은 고딕"/>
        <family val="3"/>
        <charset val="129"/>
        <scheme val="minor"/>
      </rPr>
      <t>실행했으나</t>
    </r>
    <r>
      <rPr>
        <sz val="12"/>
        <color theme="1"/>
        <rFont val="맑은 고딕"/>
        <family val="2"/>
        <scheme val="minor"/>
      </rPr>
      <t xml:space="preserve"> </t>
    </r>
    <r>
      <rPr>
        <sz val="12"/>
        <color theme="1"/>
        <rFont val="맑은 고딕"/>
        <family val="3"/>
        <charset val="129"/>
        <scheme val="minor"/>
      </rPr>
      <t>번호를</t>
    </r>
    <r>
      <rPr>
        <sz val="12"/>
        <color theme="1"/>
        <rFont val="맑은 고딕"/>
        <family val="2"/>
        <scheme val="minor"/>
      </rPr>
      <t xml:space="preserve"> </t>
    </r>
    <r>
      <rPr>
        <sz val="12"/>
        <color theme="1"/>
        <rFont val="맑은 고딕"/>
        <family val="3"/>
        <charset val="129"/>
        <scheme val="minor"/>
      </rPr>
      <t>잘못매겼다</t>
    </r>
    <r>
      <rPr>
        <sz val="12"/>
        <color theme="1"/>
        <rFont val="맑은 고딕"/>
        <family val="2"/>
        <scheme val="minor"/>
      </rPr>
      <t>. DB</t>
    </r>
    <r>
      <rPr>
        <sz val="12"/>
        <color theme="1"/>
        <rFont val="맑은 고딕"/>
        <family val="3"/>
        <charset val="129"/>
        <scheme val="minor"/>
      </rPr>
      <t>는</t>
    </r>
    <r>
      <rPr>
        <sz val="12"/>
        <color theme="1"/>
        <rFont val="맑은 고딕"/>
        <family val="2"/>
        <scheme val="minor"/>
      </rPr>
      <t xml:space="preserve"> </t>
    </r>
    <r>
      <rPr>
        <sz val="12"/>
        <color theme="1"/>
        <rFont val="맑은 고딕"/>
        <family val="3"/>
        <charset val="129"/>
        <scheme val="minor"/>
      </rPr>
      <t>저장되지</t>
    </r>
    <r>
      <rPr>
        <sz val="12"/>
        <color theme="1"/>
        <rFont val="맑은 고딕"/>
        <family val="2"/>
        <scheme val="minor"/>
      </rPr>
      <t xml:space="preserve"> </t>
    </r>
    <r>
      <rPr>
        <sz val="12"/>
        <color theme="1"/>
        <rFont val="맑은 고딕"/>
        <family val="3"/>
        <charset val="129"/>
        <scheme val="minor"/>
      </rPr>
      <t>않았고</t>
    </r>
    <r>
      <rPr>
        <sz val="12"/>
        <color theme="1"/>
        <rFont val="맑은 고딕"/>
        <family val="2"/>
        <scheme val="minor"/>
      </rPr>
      <t xml:space="preserve"> graph</t>
    </r>
    <r>
      <rPr>
        <sz val="12"/>
        <color theme="1"/>
        <rFont val="맑은 고딕"/>
        <family val="3"/>
        <charset val="129"/>
        <scheme val="minor"/>
      </rPr>
      <t>만</t>
    </r>
    <r>
      <rPr>
        <sz val="12"/>
        <color theme="1"/>
        <rFont val="맑은 고딕"/>
        <family val="2"/>
        <scheme val="minor"/>
      </rPr>
      <t xml:space="preserve"> </t>
    </r>
    <r>
      <rPr>
        <sz val="12"/>
        <color theme="1"/>
        <rFont val="맑은 고딕"/>
        <family val="3"/>
        <charset val="129"/>
        <scheme val="minor"/>
      </rPr>
      <t>생성되었다</t>
    </r>
    <r>
      <rPr>
        <sz val="12"/>
        <color theme="1"/>
        <rFont val="맑은 고딕"/>
        <family val="2"/>
        <scheme val="minor"/>
      </rPr>
      <t>.</t>
    </r>
    <phoneticPr fontId="7"/>
  </si>
  <si>
    <r>
      <t>&gt; graph</t>
    </r>
    <r>
      <rPr>
        <sz val="12"/>
        <color theme="1"/>
        <rFont val="맑은 고딕"/>
        <family val="3"/>
        <charset val="129"/>
        <scheme val="minor"/>
      </rPr>
      <t>는</t>
    </r>
    <r>
      <rPr>
        <sz val="12"/>
        <color theme="1"/>
        <rFont val="맑은 고딕"/>
        <family val="2"/>
        <scheme val="minor"/>
      </rPr>
      <t xml:space="preserve"> result_6</t>
    </r>
    <r>
      <rPr>
        <sz val="12"/>
        <color theme="1"/>
        <rFont val="맑은 고딕"/>
        <family val="3"/>
        <charset val="129"/>
        <scheme val="minor"/>
      </rPr>
      <t>으로</t>
    </r>
    <r>
      <rPr>
        <sz val="12"/>
        <color theme="1"/>
        <rFont val="맑은 고딕"/>
        <family val="2"/>
        <scheme val="minor"/>
      </rPr>
      <t xml:space="preserve"> </t>
    </r>
    <r>
      <rPr>
        <sz val="12"/>
        <color theme="1"/>
        <rFont val="맑은 고딕"/>
        <family val="3"/>
        <charset val="129"/>
        <scheme val="minor"/>
      </rPr>
      <t>백업하였다</t>
    </r>
    <r>
      <rPr>
        <sz val="12"/>
        <color theme="1"/>
        <rFont val="맑은 고딕"/>
        <family val="2"/>
        <scheme val="minor"/>
      </rPr>
      <t>.</t>
    </r>
    <phoneticPr fontId="7"/>
  </si>
  <si>
    <r>
      <t xml:space="preserve">&gt; </t>
    </r>
    <r>
      <rPr>
        <sz val="12"/>
        <color theme="1"/>
        <rFont val="맑은 고딕"/>
        <family val="3"/>
        <charset val="129"/>
        <scheme val="minor"/>
      </rPr>
      <t>번호</t>
    </r>
    <r>
      <rPr>
        <sz val="12"/>
        <color theme="1"/>
        <rFont val="맑은 고딕"/>
        <family val="2"/>
        <scheme val="minor"/>
      </rPr>
      <t xml:space="preserve"> </t>
    </r>
    <r>
      <rPr>
        <sz val="12"/>
        <color theme="1"/>
        <rFont val="맑은 고딕"/>
        <family val="3"/>
        <charset val="129"/>
        <scheme val="minor"/>
      </rPr>
      <t>다시매겨서</t>
    </r>
    <r>
      <rPr>
        <sz val="12"/>
        <color theme="1"/>
        <rFont val="맑은 고딕"/>
        <family val="2"/>
        <scheme val="minor"/>
      </rPr>
      <t xml:space="preserve"> result_config.xlsx#result</t>
    </r>
    <r>
      <rPr>
        <sz val="12"/>
        <color theme="1"/>
        <rFont val="맑은 고딕"/>
        <family val="3"/>
        <charset val="129"/>
        <scheme val="minor"/>
      </rPr>
      <t>로</t>
    </r>
    <r>
      <rPr>
        <sz val="12"/>
        <color theme="1"/>
        <rFont val="맑은 고딕"/>
        <family val="2"/>
        <scheme val="minor"/>
      </rPr>
      <t xml:space="preserve"> </t>
    </r>
    <r>
      <rPr>
        <sz val="12"/>
        <color theme="1"/>
        <rFont val="맑은 고딕"/>
        <family val="3"/>
        <charset val="129"/>
        <scheme val="minor"/>
      </rPr>
      <t>다시</t>
    </r>
    <r>
      <rPr>
        <sz val="12"/>
        <color theme="1"/>
        <rFont val="맑은 고딕"/>
        <family val="2"/>
        <scheme val="minor"/>
      </rPr>
      <t xml:space="preserve"> DB</t>
    </r>
    <r>
      <rPr>
        <sz val="12"/>
        <color theme="1"/>
        <rFont val="맑은 고딕"/>
        <family val="3"/>
        <charset val="129"/>
        <scheme val="minor"/>
      </rPr>
      <t>생성하고</t>
    </r>
    <r>
      <rPr>
        <sz val="12"/>
        <color theme="1"/>
        <rFont val="맑은 고딕"/>
        <family val="2"/>
        <scheme val="minor"/>
      </rPr>
      <t xml:space="preserve"> graph</t>
    </r>
    <r>
      <rPr>
        <sz val="12"/>
        <color theme="1"/>
        <rFont val="맑은 고딕"/>
        <family val="3"/>
        <charset val="129"/>
        <scheme val="minor"/>
      </rPr>
      <t>는</t>
    </r>
    <r>
      <rPr>
        <sz val="12"/>
        <color theme="1"/>
        <rFont val="맑은 고딕"/>
        <family val="2"/>
        <scheme val="minor"/>
      </rPr>
      <t xml:space="preserve"> </t>
    </r>
    <r>
      <rPr>
        <sz val="12"/>
        <color theme="1"/>
        <rFont val="맑은 고딕"/>
        <family val="3"/>
        <charset val="129"/>
        <scheme val="minor"/>
      </rPr>
      <t>생성하지</t>
    </r>
    <r>
      <rPr>
        <sz val="12"/>
        <color theme="1"/>
        <rFont val="맑은 고딕"/>
        <family val="2"/>
        <scheme val="minor"/>
      </rPr>
      <t xml:space="preserve"> </t>
    </r>
    <r>
      <rPr>
        <sz val="12"/>
        <color theme="1"/>
        <rFont val="맑은 고딕"/>
        <family val="3"/>
        <charset val="129"/>
        <scheme val="minor"/>
      </rPr>
      <t>않는다</t>
    </r>
    <r>
      <rPr>
        <sz val="12"/>
        <color theme="1"/>
        <rFont val="맑은 고딕"/>
        <family val="2"/>
        <scheme val="minor"/>
      </rPr>
      <t>.</t>
    </r>
    <phoneticPr fontId="7"/>
  </si>
  <si>
    <r>
      <t>모델</t>
    </r>
    <r>
      <rPr>
        <sz val="12"/>
        <color theme="1"/>
        <rFont val="맑은 고딕"/>
        <family val="2"/>
        <scheme val="minor"/>
      </rPr>
      <t xml:space="preserve"> 100</t>
    </r>
    <r>
      <rPr>
        <sz val="12"/>
        <color theme="1"/>
        <rFont val="맑은 고딕"/>
        <family val="3"/>
        <charset val="129"/>
        <scheme val="minor"/>
      </rPr>
      <t>에</t>
    </r>
    <r>
      <rPr>
        <sz val="12"/>
        <color theme="1"/>
        <rFont val="맑은 고딕"/>
        <family val="2"/>
        <scheme val="minor"/>
      </rPr>
      <t xml:space="preserve"> </t>
    </r>
    <r>
      <rPr>
        <sz val="12"/>
        <color theme="1"/>
        <rFont val="맑은 고딕"/>
        <family val="3"/>
        <charset val="129"/>
        <scheme val="minor"/>
      </rPr>
      <t>대해</t>
    </r>
    <r>
      <rPr>
        <sz val="12"/>
        <color theme="1"/>
        <rFont val="맑은 고딕"/>
        <family val="2"/>
        <scheme val="minor"/>
      </rPr>
      <t xml:space="preserve"> 2N,3M,2M,3N</t>
    </r>
    <r>
      <rPr>
        <sz val="12"/>
        <color theme="1"/>
        <rFont val="맑은 고딕"/>
        <family val="3"/>
        <charset val="129"/>
        <scheme val="minor"/>
      </rPr>
      <t>을</t>
    </r>
    <r>
      <rPr>
        <sz val="12"/>
        <color theme="1"/>
        <rFont val="맑은 고딕"/>
        <family val="2"/>
        <scheme val="minor"/>
      </rPr>
      <t xml:space="preserve"> result</t>
    </r>
    <r>
      <rPr>
        <sz val="12"/>
        <color theme="1"/>
        <rFont val="맑은 고딕"/>
        <family val="3"/>
        <charset val="129"/>
        <scheme val="minor"/>
      </rPr>
      <t>생성하려했다</t>
    </r>
    <r>
      <rPr>
        <sz val="12"/>
        <color theme="1"/>
        <rFont val="맑은 고딕"/>
        <family val="2"/>
        <scheme val="minor"/>
      </rPr>
      <t>. (</t>
    </r>
    <r>
      <rPr>
        <sz val="12"/>
        <color theme="1"/>
        <rFont val="맑은 고딕"/>
        <family val="3"/>
        <charset val="129"/>
        <scheme val="minor"/>
      </rPr>
      <t>사무실에서</t>
    </r>
    <r>
      <rPr>
        <sz val="12"/>
        <color theme="1"/>
        <rFont val="맑은 고딕"/>
        <family val="2"/>
        <scheme val="minor"/>
      </rPr>
      <t xml:space="preserve"> </t>
    </r>
    <r>
      <rPr>
        <sz val="12"/>
        <color theme="1"/>
        <rFont val="맑은 고딕"/>
        <family val="3"/>
        <charset val="129"/>
        <scheme val="minor"/>
      </rPr>
      <t>작업하여</t>
    </r>
    <r>
      <rPr>
        <sz val="12"/>
        <color theme="1"/>
        <rFont val="맑은 고딕"/>
        <family val="2"/>
        <scheme val="minor"/>
      </rPr>
      <t xml:space="preserve"> </t>
    </r>
    <r>
      <rPr>
        <sz val="12"/>
        <color theme="1"/>
        <rFont val="맑은 고딕"/>
        <family val="3"/>
        <charset val="129"/>
        <scheme val="minor"/>
      </rPr>
      <t>실수했다</t>
    </r>
    <r>
      <rPr>
        <sz val="12"/>
        <color theme="1"/>
        <rFont val="맑은 고딕"/>
        <family val="2"/>
        <scheme val="minor"/>
      </rPr>
      <t>)</t>
    </r>
    <phoneticPr fontId="7"/>
  </si>
  <si>
    <r>
      <t>&gt; 1243~1439</t>
    </r>
    <r>
      <rPr>
        <sz val="12"/>
        <color theme="1"/>
        <rFont val="맑은 고딕"/>
        <family val="3"/>
        <charset val="129"/>
        <scheme val="minor"/>
      </rPr>
      <t>로</t>
    </r>
    <r>
      <rPr>
        <sz val="12"/>
        <color theme="1"/>
        <rFont val="맑은 고딕"/>
        <family val="2"/>
        <scheme val="minor"/>
      </rPr>
      <t xml:space="preserve"> </t>
    </r>
    <r>
      <rPr>
        <sz val="12"/>
        <color theme="1"/>
        <rFont val="맑은 고딕"/>
        <family val="3"/>
        <charset val="129"/>
        <scheme val="minor"/>
      </rPr>
      <t>잘못</t>
    </r>
    <r>
      <rPr>
        <sz val="12"/>
        <color theme="1"/>
        <rFont val="맑은 고딕"/>
        <family val="2"/>
        <scheme val="minor"/>
      </rPr>
      <t xml:space="preserve"> </t>
    </r>
    <r>
      <rPr>
        <sz val="12"/>
        <color theme="1"/>
        <rFont val="맑은 고딕"/>
        <family val="3"/>
        <charset val="129"/>
        <scheme val="minor"/>
      </rPr>
      <t>실행하였다</t>
    </r>
    <r>
      <rPr>
        <sz val="12"/>
        <color theme="1"/>
        <rFont val="맑은 고딕"/>
        <family val="2"/>
        <scheme val="minor"/>
      </rPr>
      <t>.</t>
    </r>
    <phoneticPr fontId="7"/>
  </si>
  <si>
    <r>
      <t>result</t>
    </r>
    <r>
      <rPr>
        <sz val="12"/>
        <color rgb="FFFF0000"/>
        <rFont val="맑은 고딕"/>
        <family val="3"/>
        <charset val="129"/>
        <scheme val="minor"/>
      </rPr>
      <t>는</t>
    </r>
    <r>
      <rPr>
        <sz val="12"/>
        <color rgb="FFFF0000"/>
        <rFont val="맑은 고딕"/>
        <family val="2"/>
        <scheme val="minor"/>
      </rPr>
      <t xml:space="preserve"> result_config.xlsx</t>
    </r>
    <r>
      <rPr>
        <sz val="12"/>
        <color rgb="FFFF0000"/>
        <rFont val="맑은 고딕"/>
        <family val="3"/>
        <charset val="129"/>
        <scheme val="minor"/>
      </rPr>
      <t>에만</t>
    </r>
    <r>
      <rPr>
        <sz val="12"/>
        <color rgb="FFFF0000"/>
        <rFont val="맑은 고딕"/>
        <family val="2"/>
        <scheme val="minor"/>
      </rPr>
      <t xml:space="preserve"> </t>
    </r>
    <r>
      <rPr>
        <sz val="12"/>
        <color rgb="FFFF0000"/>
        <rFont val="맑은 고딕"/>
        <family val="3"/>
        <charset val="129"/>
        <scheme val="minor"/>
      </rPr>
      <t>정의해서</t>
    </r>
    <r>
      <rPr>
        <sz val="12"/>
        <color rgb="FFFF0000"/>
        <rFont val="맑은 고딕"/>
        <family val="2"/>
        <scheme val="minor"/>
      </rPr>
      <t xml:space="preserve"> </t>
    </r>
    <r>
      <rPr>
        <sz val="12"/>
        <color rgb="FFFF0000"/>
        <rFont val="맑은 고딕"/>
        <family val="3"/>
        <charset val="129"/>
        <scheme val="minor"/>
      </rPr>
      <t>실행할</t>
    </r>
    <r>
      <rPr>
        <sz val="12"/>
        <color rgb="FFFF0000"/>
        <rFont val="맑은 고딕"/>
        <family val="2"/>
        <scheme val="minor"/>
      </rPr>
      <t xml:space="preserve"> </t>
    </r>
    <r>
      <rPr>
        <sz val="12"/>
        <color rgb="FFFF0000"/>
        <rFont val="맑은 고딕"/>
        <family val="3"/>
        <charset val="129"/>
        <scheme val="minor"/>
      </rPr>
      <t>것</t>
    </r>
    <phoneticPr fontId="7"/>
  </si>
  <si>
    <r>
      <t>&gt; ml_evaluation</t>
    </r>
    <r>
      <rPr>
        <sz val="12"/>
        <color theme="1"/>
        <rFont val="맑은 고딕"/>
        <family val="3"/>
        <charset val="129"/>
        <scheme val="minor"/>
      </rPr>
      <t>에는</t>
    </r>
    <r>
      <rPr>
        <sz val="12"/>
        <color theme="1"/>
        <rFont val="맑은 고딕"/>
        <family val="2"/>
        <scheme val="minor"/>
      </rPr>
      <t xml:space="preserve"> </t>
    </r>
    <r>
      <rPr>
        <sz val="12"/>
        <color theme="1"/>
        <rFont val="맑은 고딕"/>
        <family val="3"/>
        <charset val="129"/>
        <scheme val="minor"/>
      </rPr>
      <t>저장되어버려서</t>
    </r>
    <r>
      <rPr>
        <sz val="12"/>
        <color theme="1"/>
        <rFont val="맑은 고딕"/>
        <family val="2"/>
        <scheme val="minor"/>
      </rPr>
      <t xml:space="preserve"> </t>
    </r>
    <r>
      <rPr>
        <sz val="12"/>
        <color theme="1"/>
        <rFont val="맑은 고딕"/>
        <family val="3"/>
        <charset val="129"/>
        <scheme val="minor"/>
      </rPr>
      <t>다시</t>
    </r>
    <r>
      <rPr>
        <sz val="12"/>
        <color theme="1"/>
        <rFont val="맑은 고딕"/>
        <family val="2"/>
        <scheme val="minor"/>
      </rPr>
      <t xml:space="preserve"> </t>
    </r>
    <r>
      <rPr>
        <sz val="12"/>
        <color theme="1"/>
        <rFont val="맑은 고딕"/>
        <family val="3"/>
        <charset val="129"/>
        <scheme val="minor"/>
      </rPr>
      <t>복구하였다</t>
    </r>
    <r>
      <rPr>
        <sz val="12"/>
        <color theme="1"/>
        <rFont val="맑은 고딕"/>
        <family val="2"/>
        <scheme val="minor"/>
      </rPr>
      <t>.</t>
    </r>
    <phoneticPr fontId="7"/>
  </si>
  <si>
    <t>simul1_23_FIH</t>
    <phoneticPr fontId="7"/>
  </si>
  <si>
    <t>10,20</t>
    <phoneticPr fontId="7"/>
  </si>
  <si>
    <t>bettype</t>
    <phoneticPr fontId="7"/>
  </si>
  <si>
    <t>2N,2M,3N,3M</t>
    <phoneticPr fontId="7"/>
  </si>
  <si>
    <t>2022/9/2</t>
    <phoneticPr fontId="7"/>
  </si>
  <si>
    <t>simul1_24_FIH</t>
    <phoneticPr fontId="7"/>
  </si>
  <si>
    <t>FIH</t>
    <phoneticPr fontId="7"/>
  </si>
  <si>
    <t>result_config.xlsx#simul1_24_FIH는 시작도 못했다.</t>
    <phoneticPr fontId="7"/>
  </si>
  <si>
    <t>simul1_test#test4는 중간에 멈췄고 실행된 부분은 파란색으로 칠해뒀다.</t>
    <phoneticPr fontId="7"/>
  </si>
  <si>
    <r>
      <t xml:space="preserve">simul1_24_FIH </t>
    </r>
    <r>
      <rPr>
        <sz val="12"/>
        <color rgb="FFFF0000"/>
        <rFont val="맑은 고딕"/>
        <family val="3"/>
        <charset val="129"/>
        <scheme val="minor"/>
      </rPr>
      <t>실행하다</t>
    </r>
    <r>
      <rPr>
        <sz val="12"/>
        <color rgb="FFFF0000"/>
        <rFont val="맑은 고딕"/>
        <family val="2"/>
        <scheme val="minor"/>
      </rPr>
      <t xml:space="preserve"> </t>
    </r>
    <r>
      <rPr>
        <sz val="12"/>
        <color rgb="FFFF0000"/>
        <rFont val="맑은 고딕"/>
        <family val="3"/>
        <charset val="129"/>
        <scheme val="minor"/>
      </rPr>
      <t>너무</t>
    </r>
    <r>
      <rPr>
        <sz val="12"/>
        <color rgb="FFFF0000"/>
        <rFont val="맑은 고딕"/>
        <family val="2"/>
        <scheme val="minor"/>
      </rPr>
      <t xml:space="preserve"> </t>
    </r>
    <r>
      <rPr>
        <sz val="12"/>
        <color rgb="FFFF0000"/>
        <rFont val="맑은 고딕"/>
        <family val="3"/>
        <charset val="129"/>
        <scheme val="minor"/>
      </rPr>
      <t>오래걸려서</t>
    </r>
    <r>
      <rPr>
        <sz val="12"/>
        <color rgb="FFFF0000"/>
        <rFont val="맑은 고딕"/>
        <family val="2"/>
        <scheme val="minor"/>
      </rPr>
      <t xml:space="preserve"> </t>
    </r>
    <r>
      <rPr>
        <sz val="12"/>
        <color rgb="FFFF0000"/>
        <rFont val="맑은 고딕"/>
        <family val="3"/>
        <charset val="129"/>
        <scheme val="minor"/>
      </rPr>
      <t>중도에서</t>
    </r>
    <r>
      <rPr>
        <sz val="12"/>
        <color rgb="FFFF0000"/>
        <rFont val="맑은 고딕"/>
        <family val="2"/>
        <scheme val="minor"/>
      </rPr>
      <t xml:space="preserve"> </t>
    </r>
    <r>
      <rPr>
        <sz val="12"/>
        <color rgb="FFFF0000"/>
        <rFont val="맑은 고딕"/>
        <family val="3"/>
        <charset val="129"/>
        <scheme val="minor"/>
      </rPr>
      <t>멈췄다</t>
    </r>
    <r>
      <rPr>
        <sz val="12"/>
        <color rgb="FFFF0000"/>
        <rFont val="맑은 고딕"/>
        <family val="2"/>
        <scheme val="minor"/>
      </rPr>
      <t>. 2N, 3M</t>
    </r>
    <r>
      <rPr>
        <sz val="12"/>
        <color rgb="FFFF0000"/>
        <rFont val="맑은 고딕"/>
        <family val="3"/>
        <charset val="129"/>
        <scheme val="minor"/>
      </rPr>
      <t>이</t>
    </r>
    <r>
      <rPr>
        <sz val="12"/>
        <color rgb="FFFF0000"/>
        <rFont val="맑은 고딕"/>
        <family val="2"/>
        <scheme val="minor"/>
      </rPr>
      <t xml:space="preserve"> </t>
    </r>
    <r>
      <rPr>
        <sz val="12"/>
        <color rgb="FFFF0000"/>
        <rFont val="맑은 고딕"/>
        <family val="3"/>
        <charset val="129"/>
        <scheme val="minor"/>
      </rPr>
      <t>의미있어보이고</t>
    </r>
    <r>
      <rPr>
        <sz val="12"/>
        <color rgb="FFFF0000"/>
        <rFont val="맑은 고딕"/>
        <family val="2"/>
        <scheme val="minor"/>
      </rPr>
      <t xml:space="preserve"> 3P, 3R, 3U</t>
    </r>
    <r>
      <rPr>
        <sz val="12"/>
        <color rgb="FFFF0000"/>
        <rFont val="맑은 고딕"/>
        <family val="3"/>
        <charset val="129"/>
        <scheme val="minor"/>
      </rPr>
      <t>는</t>
    </r>
    <r>
      <rPr>
        <sz val="12"/>
        <color rgb="FFFF0000"/>
        <rFont val="맑은 고딕"/>
        <family val="2"/>
        <scheme val="minor"/>
      </rPr>
      <t xml:space="preserve"> </t>
    </r>
    <r>
      <rPr>
        <sz val="12"/>
        <color rgb="FFFF0000"/>
        <rFont val="맑은 고딕"/>
        <family val="3"/>
        <charset val="129"/>
        <scheme val="minor"/>
      </rPr>
      <t>일단</t>
    </r>
    <r>
      <rPr>
        <sz val="12"/>
        <color rgb="FFFF0000"/>
        <rFont val="맑은 고딕"/>
        <family val="2"/>
        <scheme val="minor"/>
      </rPr>
      <t xml:space="preserve"> </t>
    </r>
    <r>
      <rPr>
        <sz val="12"/>
        <color rgb="FFFF0000"/>
        <rFont val="맑은 고딕"/>
        <family val="3"/>
        <charset val="129"/>
        <scheme val="minor"/>
      </rPr>
      <t>무시하자</t>
    </r>
    <r>
      <rPr>
        <sz val="12"/>
        <color rgb="FFFF0000"/>
        <rFont val="맑은 고딕"/>
        <family val="2"/>
        <scheme val="minor"/>
      </rPr>
      <t>.</t>
    </r>
    <phoneticPr fontId="7"/>
  </si>
  <si>
    <t>simul1_25_FIH</t>
    <phoneticPr fontId="7"/>
  </si>
  <si>
    <t>100</t>
    <phoneticPr fontId="7"/>
  </si>
  <si>
    <t>3X,3Y</t>
    <phoneticPr fontId="7"/>
  </si>
  <si>
    <t>simul1_26_FIH</t>
    <phoneticPr fontId="7"/>
  </si>
  <si>
    <t>102</t>
    <phoneticPr fontId="7"/>
  </si>
  <si>
    <t>10,20</t>
    <phoneticPr fontId="7"/>
  </si>
  <si>
    <t>2022/9/4</t>
    <phoneticPr fontId="7"/>
  </si>
  <si>
    <r>
      <t>simul1_22_FIH DB</t>
    </r>
    <r>
      <rPr>
        <sz val="12"/>
        <color theme="1"/>
        <rFont val="맑은 고딕"/>
        <family val="3"/>
        <charset val="129"/>
        <scheme val="minor"/>
      </rPr>
      <t>재생성</t>
    </r>
    <phoneticPr fontId="7"/>
  </si>
  <si>
    <r>
      <t xml:space="preserve">test_(22) </t>
    </r>
    <r>
      <rPr>
        <sz val="12"/>
        <color theme="1"/>
        <rFont val="맑은 고딕"/>
        <family val="3"/>
        <charset val="129"/>
        <scheme val="minor"/>
      </rPr>
      <t>그래프재생성</t>
    </r>
    <phoneticPr fontId="7"/>
  </si>
  <si>
    <t>simul1_23_FIH DB재생성</t>
    <phoneticPr fontId="7"/>
  </si>
  <si>
    <t>simul1_25_FIH DB재생성</t>
    <phoneticPr fontId="7"/>
  </si>
  <si>
    <r>
      <t>test_(25) DB</t>
    </r>
    <r>
      <rPr>
        <sz val="12"/>
        <color theme="1"/>
        <rFont val="맑은 고딕"/>
        <family val="3"/>
        <charset val="129"/>
        <scheme val="minor"/>
      </rPr>
      <t>재생성</t>
    </r>
    <phoneticPr fontId="7"/>
  </si>
  <si>
    <r>
      <t>test_(23) DB</t>
    </r>
    <r>
      <rPr>
        <sz val="12"/>
        <color theme="1"/>
        <rFont val="맑은 고딕"/>
        <family val="3"/>
        <charset val="129"/>
        <scheme val="minor"/>
      </rPr>
      <t>재생성</t>
    </r>
    <phoneticPr fontId="7"/>
  </si>
  <si>
    <r>
      <t>[ml, range, bork]_evaluationd</t>
    </r>
    <r>
      <rPr>
        <sz val="12"/>
        <color theme="1"/>
        <rFont val="맑은 고딕"/>
        <family val="3"/>
        <charset val="129"/>
        <scheme val="minor"/>
      </rPr>
      <t>의</t>
    </r>
    <r>
      <rPr>
        <sz val="12"/>
        <color theme="1"/>
        <rFont val="맑은 고딕"/>
        <family val="2"/>
        <scheme val="minor"/>
      </rPr>
      <t xml:space="preserve"> evaluations_id</t>
    </r>
    <r>
      <rPr>
        <sz val="12"/>
        <color theme="1"/>
        <rFont val="맑은 고딕"/>
        <family val="3"/>
        <charset val="129"/>
        <scheme val="minor"/>
      </rPr>
      <t>를</t>
    </r>
    <r>
      <rPr>
        <sz val="12"/>
        <color theme="1"/>
        <rFont val="맑은 고딕"/>
        <family val="2"/>
        <scheme val="minor"/>
      </rPr>
      <t xml:space="preserve"> DB</t>
    </r>
    <r>
      <rPr>
        <sz val="12"/>
        <color theme="1"/>
        <rFont val="맑은 고딕"/>
        <family val="3"/>
        <charset val="129"/>
        <scheme val="minor"/>
      </rPr>
      <t>에</t>
    </r>
    <r>
      <rPr>
        <sz val="12"/>
        <color theme="1"/>
        <rFont val="맑은 고딕"/>
        <family val="2"/>
        <scheme val="minor"/>
      </rPr>
      <t xml:space="preserve"> </t>
    </r>
    <r>
      <rPr>
        <sz val="12"/>
        <color theme="1"/>
        <rFont val="맑은 고딕"/>
        <family val="3"/>
        <charset val="129"/>
        <scheme val="minor"/>
      </rPr>
      <t>삽입하기위해</t>
    </r>
    <phoneticPr fontId="7"/>
  </si>
  <si>
    <r>
      <t>EvaluationSimul2Loade</t>
    </r>
    <r>
      <rPr>
        <sz val="12"/>
        <color theme="1"/>
        <rFont val="맑은 고딕"/>
        <family val="3"/>
        <charset val="129"/>
        <scheme val="minor"/>
      </rPr>
      <t>에서</t>
    </r>
    <r>
      <rPr>
        <sz val="12"/>
        <color theme="1"/>
        <rFont val="맑은 고딕"/>
        <family val="2"/>
        <scheme val="minor"/>
      </rPr>
      <t xml:space="preserve"> db has nodata</t>
    </r>
    <r>
      <rPr>
        <sz val="12"/>
        <color theme="1"/>
        <rFont val="맑은 고딕"/>
        <family val="3"/>
        <charset val="129"/>
        <scheme val="minor"/>
      </rPr>
      <t>인</t>
    </r>
    <r>
      <rPr>
        <sz val="12"/>
        <color theme="1"/>
        <rFont val="맑은 고딕"/>
        <family val="2"/>
        <scheme val="minor"/>
      </rPr>
      <t xml:space="preserve"> </t>
    </r>
    <r>
      <rPr>
        <sz val="12"/>
        <color theme="1"/>
        <rFont val="맑은 고딕"/>
        <family val="3"/>
        <charset val="129"/>
        <scheme val="minor"/>
      </rPr>
      <t>경우</t>
    </r>
    <r>
      <rPr>
        <sz val="12"/>
        <color theme="1"/>
        <rFont val="맑은 고딕"/>
        <family val="2"/>
        <scheme val="minor"/>
      </rPr>
      <t xml:space="preserve"> </t>
    </r>
    <r>
      <rPr>
        <sz val="12"/>
        <color theme="1"/>
        <rFont val="맑은 고딕"/>
        <family val="3"/>
        <charset val="129"/>
        <scheme val="minor"/>
      </rPr>
      <t>이후조건에</t>
    </r>
    <r>
      <rPr>
        <sz val="12"/>
        <color theme="1"/>
        <rFont val="맑은 고딕"/>
        <family val="2"/>
        <scheme val="minor"/>
      </rPr>
      <t xml:space="preserve"> </t>
    </r>
    <r>
      <rPr>
        <sz val="12"/>
        <color theme="1"/>
        <rFont val="맑은 고딕"/>
        <family val="3"/>
        <charset val="129"/>
        <scheme val="minor"/>
      </rPr>
      <t>상관없이</t>
    </r>
    <r>
      <rPr>
        <sz val="12"/>
        <color theme="1"/>
        <rFont val="맑은 고딕"/>
        <family val="2"/>
        <scheme val="minor"/>
      </rPr>
      <t xml:space="preserve"> </t>
    </r>
    <r>
      <rPr>
        <sz val="12"/>
        <color theme="1"/>
        <rFont val="맑은 고딕"/>
        <family val="3"/>
        <charset val="129"/>
        <scheme val="minor"/>
      </rPr>
      <t>해당</t>
    </r>
    <r>
      <rPr>
        <sz val="12"/>
        <color theme="1"/>
        <rFont val="맑은 고딕"/>
        <family val="2"/>
        <scheme val="minor"/>
      </rPr>
      <t xml:space="preserve"> result</t>
    </r>
    <r>
      <rPr>
        <sz val="12"/>
        <color theme="1"/>
        <rFont val="맑은 고딕"/>
        <family val="3"/>
        <charset val="129"/>
        <scheme val="minor"/>
      </rPr>
      <t>를</t>
    </r>
    <r>
      <rPr>
        <sz val="12"/>
        <color theme="1"/>
        <rFont val="맑은 고딕"/>
        <family val="2"/>
        <scheme val="minor"/>
      </rPr>
      <t xml:space="preserve"> </t>
    </r>
    <r>
      <rPr>
        <sz val="12"/>
        <color theme="1"/>
        <rFont val="맑은 고딕"/>
        <family val="3"/>
        <charset val="129"/>
        <scheme val="minor"/>
      </rPr>
      <t>멈춰버리는</t>
    </r>
    <r>
      <rPr>
        <sz val="12"/>
        <color theme="1"/>
        <rFont val="맑은 고딕"/>
        <family val="2"/>
        <scheme val="minor"/>
      </rPr>
      <t xml:space="preserve"> </t>
    </r>
    <r>
      <rPr>
        <sz val="12"/>
        <color theme="1"/>
        <rFont val="맑은 고딕"/>
        <family val="3"/>
        <charset val="129"/>
        <scheme val="minor"/>
      </rPr>
      <t>오류가</t>
    </r>
    <r>
      <rPr>
        <sz val="12"/>
        <color theme="1"/>
        <rFont val="맑은 고딕"/>
        <family val="2"/>
        <scheme val="minor"/>
      </rPr>
      <t xml:space="preserve"> </t>
    </r>
    <r>
      <rPr>
        <sz val="12"/>
        <color theme="1"/>
        <rFont val="맑은 고딕"/>
        <family val="3"/>
        <charset val="129"/>
        <scheme val="minor"/>
      </rPr>
      <t>있었다</t>
    </r>
    <r>
      <rPr>
        <sz val="12"/>
        <color theme="1"/>
        <rFont val="맑은 고딕"/>
        <family val="2"/>
        <scheme val="minor"/>
      </rPr>
      <t>.</t>
    </r>
    <phoneticPr fontId="7"/>
  </si>
  <si>
    <t>수정후 이하 작업을 재진행한다.</t>
    <phoneticPr fontId="7"/>
  </si>
  <si>
    <t>ml_evaluation -&gt; ml_evaluation_bk6</t>
    <phoneticPr fontId="7"/>
  </si>
  <si>
    <t>백업</t>
    <phoneticPr fontId="7"/>
  </si>
  <si>
    <t>ml_bork_evaluation -&gt; ml_bork_evaluation_bk1</t>
    <phoneticPr fontId="7"/>
  </si>
  <si>
    <t>ml_rangeg_evaluation -&gt; ml_range_evaluation_bk1</t>
    <phoneticPr fontId="7"/>
  </si>
  <si>
    <t>지난 데이터 삭제</t>
    <phoneticPr fontId="7"/>
  </si>
  <si>
    <r>
      <t>simul1_22, 23, 24, 25, 26</t>
    </r>
    <r>
      <rPr>
        <sz val="12"/>
        <color theme="1"/>
        <rFont val="맑은 고딕"/>
        <family val="3"/>
        <charset val="129"/>
        <scheme val="minor"/>
      </rPr>
      <t>삭제</t>
    </r>
    <phoneticPr fontId="7"/>
  </si>
  <si>
    <r>
      <t>test(22,23,24,25,26)</t>
    </r>
    <r>
      <rPr>
        <sz val="12"/>
        <color theme="1"/>
        <rFont val="맑은 고딕"/>
        <family val="3"/>
        <charset val="129"/>
        <scheme val="minor"/>
      </rPr>
      <t>삭제</t>
    </r>
    <phoneticPr fontId="7"/>
  </si>
  <si>
    <r>
      <t xml:space="preserve">simul1_27 (2N, 3X, 3Y </t>
    </r>
    <r>
      <rPr>
        <sz val="12"/>
        <color theme="1"/>
        <rFont val="맑은 고딕"/>
        <family val="3"/>
        <charset val="129"/>
        <scheme val="minor"/>
      </rPr>
      <t>통합</t>
    </r>
    <r>
      <rPr>
        <sz val="12"/>
        <color theme="1"/>
        <rFont val="맑은 고딕"/>
        <family val="2"/>
        <scheme val="minor"/>
      </rPr>
      <t xml:space="preserve"> </t>
    </r>
    <r>
      <rPr>
        <sz val="12"/>
        <color theme="1"/>
        <rFont val="맑은 고딕"/>
        <family val="3"/>
        <charset val="129"/>
        <scheme val="minor"/>
      </rPr>
      <t>재생성</t>
    </r>
    <r>
      <rPr>
        <sz val="12"/>
        <color theme="1"/>
        <rFont val="맑은 고딕"/>
        <family val="2"/>
        <scheme val="minor"/>
      </rPr>
      <t>)</t>
    </r>
    <phoneticPr fontId="7"/>
  </si>
  <si>
    <t>simul1_27_FIH</t>
    <phoneticPr fontId="7"/>
  </si>
  <si>
    <t>100,'102</t>
    <phoneticPr fontId="7"/>
  </si>
  <si>
    <t>2N,3X,3Y</t>
    <phoneticPr fontId="7"/>
  </si>
  <si>
    <t>그래프</t>
    <phoneticPr fontId="7"/>
  </si>
  <si>
    <t>원상복귀의 가능성을 대비해 해당 resultno대역은 그대로 놔둔다.</t>
    <phoneticPr fontId="7"/>
  </si>
  <si>
    <t>1.0,1.1</t>
    <phoneticPr fontId="7"/>
  </si>
  <si>
    <t>2022/9/6</t>
    <phoneticPr fontId="7"/>
  </si>
  <si>
    <r>
      <t>simul;1_24</t>
    </r>
    <r>
      <rPr>
        <sz val="12"/>
        <color theme="1"/>
        <rFont val="맑은 고딕"/>
        <family val="3"/>
        <charset val="129"/>
        <scheme val="minor"/>
      </rPr>
      <t>를</t>
    </r>
    <r>
      <rPr>
        <sz val="12"/>
        <color theme="1"/>
        <rFont val="맑은 고딕"/>
        <family val="2"/>
        <scheme val="minor"/>
      </rPr>
      <t xml:space="preserve"> </t>
    </r>
    <r>
      <rPr>
        <sz val="12"/>
        <color theme="1"/>
        <rFont val="맑은 고딕"/>
        <family val="3"/>
        <charset val="129"/>
        <scheme val="minor"/>
      </rPr>
      <t>조건</t>
    </r>
    <r>
      <rPr>
        <sz val="12"/>
        <color theme="1"/>
        <rFont val="맑은 고딕"/>
        <family val="2"/>
        <scheme val="minor"/>
      </rPr>
      <t xml:space="preserve"> </t>
    </r>
    <r>
      <rPr>
        <sz val="12"/>
        <color theme="1"/>
        <rFont val="맑은 고딕"/>
        <family val="3"/>
        <charset val="129"/>
        <scheme val="minor"/>
      </rPr>
      <t>조정해서</t>
    </r>
    <r>
      <rPr>
        <sz val="12"/>
        <color theme="1"/>
        <rFont val="맑은 고딕"/>
        <family val="2"/>
        <scheme val="minor"/>
      </rPr>
      <t xml:space="preserve"> </t>
    </r>
    <r>
      <rPr>
        <sz val="12"/>
        <color theme="1"/>
        <rFont val="맑은 고딕"/>
        <family val="3"/>
        <charset val="129"/>
        <scheme val="minor"/>
      </rPr>
      <t>재생성한다</t>
    </r>
    <r>
      <rPr>
        <sz val="12"/>
        <color theme="1"/>
        <rFont val="맑은 고딕"/>
        <family val="2"/>
        <scheme val="minor"/>
      </rPr>
      <t>.</t>
    </r>
    <phoneticPr fontId="7"/>
  </si>
  <si>
    <t>incr</t>
    <phoneticPr fontId="7"/>
  </si>
  <si>
    <r>
      <t>1, 1.1</t>
    </r>
    <r>
      <rPr>
        <strike/>
        <sz val="11"/>
        <color theme="1"/>
        <rFont val="맑은 고딕"/>
        <family val="2"/>
        <scheme val="minor"/>
      </rPr>
      <t>, 1.2</t>
    </r>
    <phoneticPr fontId="7"/>
  </si>
  <si>
    <r>
      <t>100</t>
    </r>
    <r>
      <rPr>
        <strike/>
        <sz val="12"/>
        <color theme="1"/>
        <rFont val="맑은 고딕"/>
        <family val="2"/>
        <scheme val="minor"/>
      </rPr>
      <t>,103</t>
    </r>
    <phoneticPr fontId="7"/>
  </si>
  <si>
    <r>
      <t>3P,3R</t>
    </r>
    <r>
      <rPr>
        <strike/>
        <sz val="12"/>
        <color theme="1"/>
        <rFont val="맑은 고딕"/>
        <family val="2"/>
        <scheme val="minor"/>
      </rPr>
      <t>,3U</t>
    </r>
    <phoneticPr fontId="7"/>
  </si>
  <si>
    <t>~</t>
    <phoneticPr fontId="7"/>
  </si>
  <si>
    <r>
      <t>_2N("2N"),  // ３連単1-2-3456, 4点 (</t>
    </r>
    <r>
      <rPr>
        <sz val="12"/>
        <color theme="1"/>
        <rFont val="맑은 고딕"/>
        <family val="3"/>
        <charset val="129"/>
        <scheme val="minor"/>
      </rPr>
      <t>통계단위</t>
    </r>
    <r>
      <rPr>
        <sz val="12"/>
        <color theme="1"/>
        <rFont val="맑은 고딕"/>
        <family val="2"/>
        <scheme val="minor"/>
      </rPr>
      <t xml:space="preserve"> 2</t>
    </r>
    <r>
      <rPr>
        <sz val="12"/>
        <color theme="1"/>
        <rFont val="맑은 고딕"/>
        <family val="3"/>
        <charset val="129"/>
        <scheme val="minor"/>
      </rPr>
      <t>자리</t>
    </r>
    <r>
      <rPr>
        <sz val="12"/>
        <color theme="1"/>
        <rFont val="맑은 고딕"/>
        <family val="2"/>
        <scheme val="minor"/>
      </rPr>
      <t>)</t>
    </r>
  </si>
  <si>
    <r>
      <t>_3P("3P"),  // ３連単1-2-3, 1-3-2, 2-1-3, 2-3-1, 3-1-2, 3-2-1 6点 (</t>
    </r>
    <r>
      <rPr>
        <sz val="12"/>
        <color theme="1"/>
        <rFont val="맑은 고딕"/>
        <family val="3"/>
        <charset val="129"/>
        <scheme val="minor"/>
      </rPr>
      <t>통계단위</t>
    </r>
    <r>
      <rPr>
        <sz val="12"/>
        <color theme="1"/>
        <rFont val="맑은 고딕"/>
        <family val="2"/>
        <scheme val="minor"/>
      </rPr>
      <t xml:space="preserve"> 3</t>
    </r>
    <r>
      <rPr>
        <sz val="12"/>
        <color theme="1"/>
        <rFont val="맑은 고딕"/>
        <family val="3"/>
        <charset val="129"/>
        <scheme val="minor"/>
      </rPr>
      <t>자리</t>
    </r>
    <r>
      <rPr>
        <sz val="12"/>
        <color theme="1"/>
        <rFont val="맑은 고딕"/>
        <family val="2"/>
        <scheme val="minor"/>
      </rPr>
      <t>)</t>
    </r>
  </si>
  <si>
    <r>
      <t>_3R("3R"),  // ３連単1-2-3456, 1-3-2456  8点 (</t>
    </r>
    <r>
      <rPr>
        <sz val="12"/>
        <color theme="1"/>
        <rFont val="맑은 고딕"/>
        <family val="3"/>
        <charset val="129"/>
        <scheme val="minor"/>
      </rPr>
      <t>통계단위</t>
    </r>
    <r>
      <rPr>
        <sz val="12"/>
        <color theme="1"/>
        <rFont val="맑은 고딕"/>
        <family val="2"/>
        <scheme val="minor"/>
      </rPr>
      <t xml:space="preserve"> 3</t>
    </r>
    <r>
      <rPr>
        <sz val="12"/>
        <color theme="1"/>
        <rFont val="맑은 고딕"/>
        <family val="3"/>
        <charset val="129"/>
        <scheme val="minor"/>
      </rPr>
      <t>자리</t>
    </r>
    <r>
      <rPr>
        <sz val="12"/>
        <color theme="1"/>
        <rFont val="맑은 고딕"/>
        <family val="2"/>
        <scheme val="minor"/>
      </rPr>
      <t>)</t>
    </r>
  </si>
  <si>
    <r>
      <t>_3X("3X"),  // ３連単1-2-3456, 1-3456-2  8点 (</t>
    </r>
    <r>
      <rPr>
        <sz val="12"/>
        <color theme="1"/>
        <rFont val="맑은 고딕"/>
        <family val="3"/>
        <charset val="129"/>
        <scheme val="minor"/>
      </rPr>
      <t>통계단위</t>
    </r>
    <r>
      <rPr>
        <sz val="12"/>
        <color theme="1"/>
        <rFont val="맑은 고딕"/>
        <family val="2"/>
        <scheme val="minor"/>
      </rPr>
      <t xml:space="preserve"> 2</t>
    </r>
    <r>
      <rPr>
        <sz val="12"/>
        <color theme="1"/>
        <rFont val="맑은 고딕"/>
        <family val="3"/>
        <charset val="129"/>
        <scheme val="minor"/>
      </rPr>
      <t>자리</t>
    </r>
    <r>
      <rPr>
        <sz val="12"/>
        <color theme="1"/>
        <rFont val="맑은 고딕"/>
        <family val="2"/>
        <scheme val="minor"/>
      </rPr>
      <t>)</t>
    </r>
  </si>
  <si>
    <r>
      <t>_3Y("3Y");  // ３連単1-3456-2, 2-3456-1 8点 (</t>
    </r>
    <r>
      <rPr>
        <sz val="12"/>
        <color theme="1"/>
        <rFont val="맑은 고딕"/>
        <family val="3"/>
        <charset val="129"/>
        <scheme val="minor"/>
      </rPr>
      <t>통계단위</t>
    </r>
    <r>
      <rPr>
        <sz val="12"/>
        <color theme="1"/>
        <rFont val="맑은 고딕"/>
        <family val="2"/>
        <scheme val="minor"/>
      </rPr>
      <t xml:space="preserve"> 2</t>
    </r>
    <r>
      <rPr>
        <sz val="12"/>
        <color theme="1"/>
        <rFont val="맑은 고딕"/>
        <family val="3"/>
        <charset val="129"/>
        <scheme val="minor"/>
      </rPr>
      <t>자리</t>
    </r>
    <r>
      <rPr>
        <sz val="12"/>
        <color theme="1"/>
        <rFont val="맑은 고딕"/>
        <family val="2"/>
        <scheme val="minor"/>
      </rPr>
      <t>)</t>
    </r>
  </si>
  <si>
    <t>2022/9/10</t>
    <phoneticPr fontId="7"/>
  </si>
  <si>
    <t>기간단위 통계 그래프 추가</t>
    <phoneticPr fontId="7"/>
  </si>
  <si>
    <r>
      <t xml:space="preserve">weekday, hour </t>
    </r>
    <r>
      <rPr>
        <sz val="12"/>
        <color theme="1"/>
        <rFont val="맑은 고딕"/>
        <family val="3"/>
        <charset val="129"/>
        <scheme val="minor"/>
      </rPr>
      <t>패턴</t>
    </r>
    <r>
      <rPr>
        <sz val="12"/>
        <color theme="1"/>
        <rFont val="맑은 고딕"/>
        <family val="2"/>
        <scheme val="minor"/>
      </rPr>
      <t xml:space="preserve"> </t>
    </r>
    <r>
      <rPr>
        <sz val="12"/>
        <color theme="1"/>
        <rFont val="맑은 고딕"/>
        <family val="3"/>
        <charset val="129"/>
        <scheme val="minor"/>
      </rPr>
      <t>추가</t>
    </r>
    <phoneticPr fontId="7"/>
  </si>
  <si>
    <r>
      <t>_3U("3U"),  // ３連単1-2-3456, 1-3456-2  8点 (</t>
    </r>
    <r>
      <rPr>
        <sz val="12"/>
        <color theme="1"/>
        <rFont val="맑은 고딕"/>
        <family val="3"/>
        <charset val="129"/>
        <scheme val="minor"/>
      </rPr>
      <t>통계단위</t>
    </r>
    <r>
      <rPr>
        <sz val="12"/>
        <color theme="1"/>
        <rFont val="맑은 고딕"/>
        <family val="2"/>
        <scheme val="minor"/>
      </rPr>
      <t xml:space="preserve"> 3</t>
    </r>
    <r>
      <rPr>
        <sz val="12"/>
        <color theme="1"/>
        <rFont val="맑은 고딕"/>
        <family val="3"/>
        <charset val="129"/>
        <scheme val="minor"/>
      </rPr>
      <t>자리</t>
    </r>
    <r>
      <rPr>
        <sz val="12"/>
        <color theme="1"/>
        <rFont val="맑은 고딕"/>
        <family val="2"/>
        <scheme val="minor"/>
      </rPr>
      <t>)</t>
    </r>
  </si>
  <si>
    <r>
      <t>simul;1_24</t>
    </r>
    <r>
      <rPr>
        <sz val="12"/>
        <color theme="1"/>
        <rFont val="맑은 고딕"/>
        <family val="3"/>
        <charset val="129"/>
        <scheme val="minor"/>
      </rPr>
      <t>를</t>
    </r>
    <r>
      <rPr>
        <sz val="12"/>
        <color theme="1"/>
        <rFont val="맑은 고딕"/>
        <family val="2"/>
        <scheme val="minor"/>
      </rPr>
      <t xml:space="preserve"> </t>
    </r>
    <r>
      <rPr>
        <sz val="12"/>
        <color theme="1"/>
        <rFont val="맑은 고딕"/>
        <family val="3"/>
        <charset val="129"/>
        <scheme val="minor"/>
      </rPr>
      <t>조건</t>
    </r>
    <r>
      <rPr>
        <sz val="12"/>
        <color theme="1"/>
        <rFont val="맑은 고딕"/>
        <family val="2"/>
        <scheme val="minor"/>
      </rPr>
      <t xml:space="preserve"> </t>
    </r>
    <r>
      <rPr>
        <sz val="12"/>
        <color theme="1"/>
        <rFont val="맑은 고딕"/>
        <family val="3"/>
        <charset val="129"/>
        <scheme val="minor"/>
      </rPr>
      <t>첨삭해서</t>
    </r>
    <r>
      <rPr>
        <sz val="12"/>
        <color theme="1"/>
        <rFont val="맑은 고딕"/>
        <family val="2"/>
        <scheme val="minor"/>
      </rPr>
      <t xml:space="preserve"> </t>
    </r>
    <r>
      <rPr>
        <sz val="12"/>
        <color theme="1"/>
        <rFont val="맑은 고딕"/>
        <family val="3"/>
        <charset val="129"/>
        <scheme val="minor"/>
      </rPr>
      <t>재실행한다</t>
    </r>
    <r>
      <rPr>
        <sz val="12"/>
        <color theme="1"/>
        <rFont val="맑은 고딕"/>
        <family val="2"/>
        <scheme val="minor"/>
      </rPr>
      <t>.</t>
    </r>
    <phoneticPr fontId="7"/>
  </si>
  <si>
    <r>
      <t>102</t>
    </r>
    <r>
      <rPr>
        <sz val="12"/>
        <color rgb="FFFF0000"/>
        <rFont val="맑은 고딕"/>
        <family val="3"/>
        <charset val="129"/>
        <scheme val="minor"/>
      </rPr>
      <t>모델은</t>
    </r>
    <r>
      <rPr>
        <sz val="12"/>
        <color rgb="FFFF0000"/>
        <rFont val="맑은 고딕"/>
        <family val="2"/>
        <scheme val="minor"/>
      </rPr>
      <t xml:space="preserve"> </t>
    </r>
    <r>
      <rPr>
        <sz val="12"/>
        <color rgb="FFFF0000"/>
        <rFont val="맑은 고딕"/>
        <family val="3"/>
        <charset val="129"/>
        <scheme val="minor"/>
      </rPr>
      <t>검토에서</t>
    </r>
    <r>
      <rPr>
        <sz val="12"/>
        <color rgb="FFFF0000"/>
        <rFont val="맑은 고딕"/>
        <family val="2"/>
        <scheme val="minor"/>
      </rPr>
      <t xml:space="preserve"> </t>
    </r>
    <r>
      <rPr>
        <sz val="12"/>
        <color rgb="FFFF0000"/>
        <rFont val="맑은 고딕"/>
        <family val="3"/>
        <charset val="129"/>
        <scheme val="minor"/>
      </rPr>
      <t>제외한다</t>
    </r>
    <r>
      <rPr>
        <sz val="12"/>
        <color rgb="FFFF0000"/>
        <rFont val="맑은 고딕"/>
        <family val="2"/>
        <scheme val="minor"/>
      </rPr>
      <t xml:space="preserve">. </t>
    </r>
    <r>
      <rPr>
        <sz val="12"/>
        <color rgb="FFFF0000"/>
        <rFont val="맑은 고딕"/>
        <family val="3"/>
        <charset val="129"/>
        <scheme val="minor"/>
      </rPr>
      <t>통계단위</t>
    </r>
    <r>
      <rPr>
        <sz val="12"/>
        <color rgb="FFFF0000"/>
        <rFont val="맑은 고딕"/>
        <family val="2"/>
        <scheme val="minor"/>
      </rPr>
      <t xml:space="preserve"> 2</t>
    </r>
    <r>
      <rPr>
        <sz val="12"/>
        <color rgb="FFFF0000"/>
        <rFont val="맑은 고딕"/>
        <family val="3"/>
        <charset val="129"/>
        <scheme val="minor"/>
      </rPr>
      <t>자리도</t>
    </r>
    <r>
      <rPr>
        <sz val="12"/>
        <color rgb="FFFF0000"/>
        <rFont val="맑은 고딕"/>
        <family val="2"/>
        <scheme val="minor"/>
      </rPr>
      <t xml:space="preserve"> </t>
    </r>
    <r>
      <rPr>
        <sz val="12"/>
        <color rgb="FFFF0000"/>
        <rFont val="맑은 고딕"/>
        <family val="3"/>
        <charset val="129"/>
        <scheme val="minor"/>
      </rPr>
      <t>검토에서</t>
    </r>
    <r>
      <rPr>
        <sz val="12"/>
        <color rgb="FFFF0000"/>
        <rFont val="맑은 고딕"/>
        <family val="2"/>
        <scheme val="minor"/>
      </rPr>
      <t xml:space="preserve"> </t>
    </r>
    <r>
      <rPr>
        <sz val="12"/>
        <color rgb="FFFF0000"/>
        <rFont val="맑은 고딕"/>
        <family val="3"/>
        <charset val="129"/>
        <scheme val="minor"/>
      </rPr>
      <t>제외한다</t>
    </r>
    <r>
      <rPr>
        <sz val="12"/>
        <color rgb="FFFF0000"/>
        <rFont val="맑은 고딕"/>
        <family val="2"/>
        <scheme val="minor"/>
      </rPr>
      <t>. (2N, 3X, 3Y)</t>
    </r>
    <phoneticPr fontId="7"/>
  </si>
  <si>
    <r>
      <t>&gt; simul1_27, simul1_test</t>
    </r>
    <r>
      <rPr>
        <sz val="12"/>
        <color rgb="FFFF0000"/>
        <rFont val="맑은 고딕"/>
        <family val="3"/>
        <charset val="129"/>
        <scheme val="minor"/>
      </rPr>
      <t>각각</t>
    </r>
    <r>
      <rPr>
        <sz val="12"/>
        <color rgb="FFFF0000"/>
        <rFont val="맑은 고딕"/>
        <family val="2"/>
        <scheme val="minor"/>
      </rPr>
      <t xml:space="preserve"> 20220911</t>
    </r>
    <r>
      <rPr>
        <sz val="12"/>
        <color rgb="FFFF0000"/>
        <rFont val="맑은 고딕"/>
        <family val="3"/>
        <charset val="129"/>
        <scheme val="minor"/>
      </rPr>
      <t>폴더에</t>
    </r>
    <r>
      <rPr>
        <sz val="12"/>
        <color rgb="FFFF0000"/>
        <rFont val="맑은 고딕"/>
        <family val="2"/>
        <scheme val="minor"/>
      </rPr>
      <t xml:space="preserve"> </t>
    </r>
    <r>
      <rPr>
        <sz val="12"/>
        <color rgb="FFFF0000"/>
        <rFont val="맑은 고딕"/>
        <family val="3"/>
        <charset val="129"/>
        <scheme val="minor"/>
      </rPr>
      <t>백업</t>
    </r>
    <r>
      <rPr>
        <sz val="12"/>
        <color rgb="FFFF0000"/>
        <rFont val="맑은 고딕"/>
        <family val="2"/>
        <scheme val="minor"/>
      </rPr>
      <t>.</t>
    </r>
    <phoneticPr fontId="7"/>
  </si>
  <si>
    <r>
      <rPr>
        <sz val="12"/>
        <color rgb="FFFF0000"/>
        <rFont val="맑은 고딕"/>
        <family val="2"/>
        <scheme val="minor"/>
      </rPr>
      <t>3U</t>
    </r>
    <r>
      <rPr>
        <sz val="12"/>
        <color rgb="FFFF0000"/>
        <rFont val="맑은 고딕"/>
        <family val="3"/>
        <charset val="129"/>
        <scheme val="minor"/>
      </rPr>
      <t>추가</t>
    </r>
    <phoneticPr fontId="7"/>
  </si>
  <si>
    <t>0</t>
    <phoneticPr fontId="7"/>
  </si>
  <si>
    <t>3U</t>
    <phoneticPr fontId="7"/>
  </si>
  <si>
    <t>3P, 3R</t>
    <phoneticPr fontId="7"/>
  </si>
  <si>
    <r>
      <rPr>
        <strike/>
        <sz val="11"/>
        <color rgb="FFFF0000"/>
        <rFont val="맑은 고딕"/>
        <family val="2"/>
        <scheme val="minor"/>
      </rPr>
      <t xml:space="preserve">0, </t>
    </r>
    <r>
      <rPr>
        <sz val="11"/>
        <color rgb="FFFF0000"/>
        <rFont val="맑은 고딕"/>
        <family val="2"/>
        <scheme val="minor"/>
      </rPr>
      <t>1.0, 1.1</t>
    </r>
    <phoneticPr fontId="7"/>
  </si>
  <si>
    <r>
      <t>incr=0</t>
    </r>
    <r>
      <rPr>
        <sz val="12"/>
        <color theme="1"/>
        <rFont val="맑은 고딕"/>
        <family val="3"/>
        <charset val="129"/>
        <scheme val="minor"/>
      </rPr>
      <t>과</t>
    </r>
    <r>
      <rPr>
        <sz val="12"/>
        <color theme="1"/>
        <rFont val="맑은 고딕"/>
        <family val="2"/>
        <scheme val="minor"/>
      </rPr>
      <t xml:space="preserve"> term</t>
    </r>
    <r>
      <rPr>
        <sz val="12"/>
        <color theme="1"/>
        <rFont val="맑은 고딕"/>
        <family val="3"/>
        <charset val="129"/>
        <scheme val="minor"/>
      </rPr>
      <t>단위</t>
    </r>
    <r>
      <rPr>
        <sz val="12"/>
        <color theme="1"/>
        <rFont val="맑은 고딕"/>
        <family val="2"/>
        <scheme val="minor"/>
      </rPr>
      <t xml:space="preserve"> </t>
    </r>
    <r>
      <rPr>
        <sz val="12"/>
        <color theme="1"/>
        <rFont val="맑은 고딕"/>
        <family val="3"/>
        <charset val="129"/>
        <scheme val="minor"/>
      </rPr>
      <t>추이그래프는</t>
    </r>
    <r>
      <rPr>
        <sz val="12"/>
        <color theme="1"/>
        <rFont val="맑은 고딕"/>
        <family val="2"/>
        <scheme val="minor"/>
      </rPr>
      <t xml:space="preserve"> </t>
    </r>
    <r>
      <rPr>
        <sz val="12"/>
        <color theme="1"/>
        <rFont val="맑은 고딕"/>
        <family val="3"/>
        <charset val="129"/>
        <scheme val="minor"/>
      </rPr>
      <t>테스트중에</t>
    </r>
    <r>
      <rPr>
        <sz val="12"/>
        <color theme="1"/>
        <rFont val="맑은 고딕"/>
        <family val="2"/>
        <scheme val="minor"/>
      </rPr>
      <t xml:space="preserve"> </t>
    </r>
    <r>
      <rPr>
        <sz val="12"/>
        <color theme="1"/>
        <rFont val="맑은 고딕"/>
        <family val="3"/>
        <charset val="129"/>
        <scheme val="minor"/>
      </rPr>
      <t>확인해보는</t>
    </r>
    <r>
      <rPr>
        <sz val="12"/>
        <color theme="1"/>
        <rFont val="맑은 고딕"/>
        <family val="2"/>
        <scheme val="minor"/>
      </rPr>
      <t xml:space="preserve"> </t>
    </r>
    <r>
      <rPr>
        <sz val="12"/>
        <color theme="1"/>
        <rFont val="맑은 고딕"/>
        <family val="3"/>
        <charset val="129"/>
        <scheme val="minor"/>
      </rPr>
      <t>걸로</t>
    </r>
    <r>
      <rPr>
        <sz val="12"/>
        <color theme="1"/>
        <rFont val="맑은 고딕"/>
        <family val="2"/>
        <scheme val="minor"/>
      </rPr>
      <t xml:space="preserve"> </t>
    </r>
    <r>
      <rPr>
        <sz val="12"/>
        <color theme="1"/>
        <rFont val="맑은 고딕"/>
        <family val="3"/>
        <charset val="129"/>
        <scheme val="minor"/>
      </rPr>
      <t>하고</t>
    </r>
    <r>
      <rPr>
        <sz val="12"/>
        <color theme="1"/>
        <rFont val="맑은 고딕"/>
        <family val="2"/>
        <scheme val="minor"/>
      </rPr>
      <t xml:space="preserve"> </t>
    </r>
    <r>
      <rPr>
        <sz val="12"/>
        <color theme="1"/>
        <rFont val="맑은 고딕"/>
        <family val="3"/>
        <charset val="129"/>
        <scheme val="minor"/>
      </rPr>
      <t>일괄생성은</t>
    </r>
    <r>
      <rPr>
        <sz val="12"/>
        <color theme="1"/>
        <rFont val="맑은 고딕"/>
        <family val="2"/>
        <scheme val="minor"/>
      </rPr>
      <t xml:space="preserve"> </t>
    </r>
    <r>
      <rPr>
        <sz val="12"/>
        <color theme="1"/>
        <rFont val="맑은 고딕"/>
        <family val="3"/>
        <charset val="129"/>
        <scheme val="minor"/>
      </rPr>
      <t>하지</t>
    </r>
    <r>
      <rPr>
        <sz val="12"/>
        <color theme="1"/>
        <rFont val="맑은 고딕"/>
        <family val="2"/>
        <scheme val="minor"/>
      </rPr>
      <t xml:space="preserve"> </t>
    </r>
    <r>
      <rPr>
        <sz val="12"/>
        <color theme="1"/>
        <rFont val="맑은 고딕"/>
        <family val="3"/>
        <charset val="129"/>
        <scheme val="minor"/>
      </rPr>
      <t>않는다</t>
    </r>
    <r>
      <rPr>
        <sz val="12"/>
        <color theme="1"/>
        <rFont val="맑은 고딕"/>
        <family val="2"/>
        <scheme val="minor"/>
      </rPr>
      <t>.</t>
    </r>
    <phoneticPr fontId="7"/>
  </si>
  <si>
    <t>3U</t>
    <phoneticPr fontId="7"/>
  </si>
  <si>
    <t>指定日間隔単位の時系列の性能推移をみる</t>
    <rPh sb="0" eb="2">
      <t>シテイ</t>
    </rPh>
    <rPh sb="2" eb="3">
      <t>ニチ</t>
    </rPh>
    <rPh sb="3" eb="5">
      <t>カンカク</t>
    </rPh>
    <rPh sb="5" eb="7">
      <t>タンイ</t>
    </rPh>
    <rPh sb="8" eb="11">
      <t>ジケイレツ</t>
    </rPh>
    <rPh sb="12" eb="14">
      <t>セイノウ</t>
    </rPh>
    <rPh sb="14" eb="16">
      <t>スイイ</t>
    </rPh>
    <phoneticPr fontId="7"/>
  </si>
  <si>
    <t>2022/9/13</t>
    <phoneticPr fontId="7"/>
  </si>
  <si>
    <r>
      <t>simul;1_24, 27</t>
    </r>
    <r>
      <rPr>
        <sz val="12"/>
        <color theme="1"/>
        <rFont val="맑은 고딕"/>
        <family val="3"/>
        <charset val="129"/>
        <scheme val="minor"/>
      </rPr>
      <t>를</t>
    </r>
    <r>
      <rPr>
        <sz val="12"/>
        <color theme="1"/>
        <rFont val="맑은 고딕"/>
        <family val="2"/>
        <scheme val="minor"/>
      </rPr>
      <t xml:space="preserve"> </t>
    </r>
    <r>
      <rPr>
        <sz val="12"/>
        <color theme="1"/>
        <rFont val="맑은 고딕"/>
        <family val="3"/>
        <charset val="129"/>
        <scheme val="minor"/>
      </rPr>
      <t>조건</t>
    </r>
    <r>
      <rPr>
        <sz val="12"/>
        <color theme="1"/>
        <rFont val="맑은 고딕"/>
        <family val="2"/>
        <scheme val="minor"/>
      </rPr>
      <t xml:space="preserve"> </t>
    </r>
    <r>
      <rPr>
        <sz val="12"/>
        <color theme="1"/>
        <rFont val="맑은 고딕"/>
        <family val="3"/>
        <charset val="129"/>
        <scheme val="minor"/>
      </rPr>
      <t>첨삭해서</t>
    </r>
    <r>
      <rPr>
        <sz val="12"/>
        <color theme="1"/>
        <rFont val="맑은 고딕"/>
        <family val="2"/>
        <scheme val="minor"/>
      </rPr>
      <t xml:space="preserve"> </t>
    </r>
    <r>
      <rPr>
        <sz val="12"/>
        <color theme="1"/>
        <rFont val="맑은 고딕"/>
        <family val="3"/>
        <charset val="129"/>
        <scheme val="minor"/>
      </rPr>
      <t>재실행한다</t>
    </r>
    <r>
      <rPr>
        <sz val="12"/>
        <color theme="1"/>
        <rFont val="맑은 고딕"/>
        <family val="2"/>
        <scheme val="minor"/>
      </rPr>
      <t>.</t>
    </r>
    <phoneticPr fontId="7"/>
  </si>
  <si>
    <r>
      <t>incr=0, term</t>
    </r>
    <r>
      <rPr>
        <sz val="12"/>
        <color theme="1"/>
        <rFont val="맑은 고딕"/>
        <family val="3"/>
        <charset val="129"/>
        <scheme val="minor"/>
      </rPr>
      <t>그래프</t>
    </r>
    <r>
      <rPr>
        <sz val="12"/>
        <color theme="1"/>
        <rFont val="맑은 고딕"/>
        <family val="2"/>
        <scheme val="minor"/>
      </rPr>
      <t xml:space="preserve"> </t>
    </r>
    <r>
      <rPr>
        <sz val="12"/>
        <color theme="1"/>
        <rFont val="맑은 고딕"/>
        <family val="3"/>
        <charset val="129"/>
        <scheme val="minor"/>
      </rPr>
      <t>일괄생성한다</t>
    </r>
    <r>
      <rPr>
        <sz val="12"/>
        <color theme="1"/>
        <rFont val="맑은 고딕"/>
        <family val="2"/>
        <scheme val="minor"/>
      </rPr>
      <t>.</t>
    </r>
    <phoneticPr fontId="7"/>
  </si>
  <si>
    <t>3P,3R,3U</t>
    <phoneticPr fontId="7"/>
  </si>
  <si>
    <t>wk123+turn</t>
    <phoneticPr fontId="7"/>
  </si>
  <si>
    <t>wk1234</t>
    <phoneticPr fontId="7"/>
  </si>
  <si>
    <t>2022/9/18</t>
    <phoneticPr fontId="7"/>
  </si>
  <si>
    <t>842_1</t>
    <phoneticPr fontId="7"/>
  </si>
  <si>
    <t>３連単専用のresultを追加生成する。</t>
    <rPh sb="0" eb="3">
      <t>サンレンタン</t>
    </rPh>
    <rPh sb="3" eb="5">
      <t>センヨウ</t>
    </rPh>
    <rPh sb="13" eb="15">
      <t>ツイカ</t>
    </rPh>
    <rPh sb="15" eb="17">
      <t>セイセイ</t>
    </rPh>
    <phoneticPr fontId="7"/>
  </si>
  <si>
    <t>default</t>
    <phoneticPr fontId="7"/>
  </si>
  <si>
    <t>555_1</t>
    <phoneticPr fontId="7"/>
  </si>
  <si>
    <t>3T,2N,3P,3R,3U,3X,3Y</t>
  </si>
  <si>
    <t>FPH</t>
    <phoneticPr fontId="7"/>
  </si>
  <si>
    <r>
      <t>stat_pr</t>
    </r>
    <r>
      <rPr>
        <sz val="12"/>
        <color theme="1"/>
        <rFont val="맑은 고딕"/>
        <family val="3"/>
        <charset val="129"/>
        <scheme val="minor"/>
      </rPr>
      <t>분석</t>
    </r>
    <phoneticPr fontId="7"/>
  </si>
  <si>
    <r>
      <t>3P,3R,3U</t>
    </r>
    <r>
      <rPr>
        <sz val="12"/>
        <color rgb="FFFF0000"/>
        <rFont val="맑은 고딕"/>
        <family val="2"/>
        <scheme val="minor"/>
      </rPr>
      <t>,3T</t>
    </r>
    <phoneticPr fontId="7"/>
  </si>
  <si>
    <r>
      <t xml:space="preserve">simul;1_28, test5 </t>
    </r>
    <r>
      <rPr>
        <sz val="12"/>
        <color theme="1"/>
        <rFont val="맑은 고딕"/>
        <family val="3"/>
        <charset val="129"/>
        <scheme val="minor"/>
      </rPr>
      <t>실행</t>
    </r>
    <phoneticPr fontId="7"/>
  </si>
  <si>
    <r>
      <t xml:space="preserve">incr=1, term555 </t>
    </r>
    <r>
      <rPr>
        <sz val="12"/>
        <color theme="1"/>
        <rFont val="맑은 고딕"/>
        <family val="3"/>
        <charset val="129"/>
        <scheme val="minor"/>
      </rPr>
      <t>그래프</t>
    </r>
    <r>
      <rPr>
        <sz val="12"/>
        <color theme="1"/>
        <rFont val="맑은 고딕"/>
        <family val="2"/>
        <scheme val="minor"/>
      </rPr>
      <t xml:space="preserve"> </t>
    </r>
    <r>
      <rPr>
        <sz val="12"/>
        <color theme="1"/>
        <rFont val="맑은 고딕"/>
        <family val="3"/>
        <charset val="129"/>
        <scheme val="minor"/>
      </rPr>
      <t>일괄생성한다</t>
    </r>
    <r>
      <rPr>
        <sz val="12"/>
        <color theme="1"/>
        <rFont val="맑은 고딕"/>
        <family val="2"/>
        <scheme val="minor"/>
      </rPr>
      <t>.</t>
    </r>
    <phoneticPr fontId="7"/>
  </si>
  <si>
    <t>test5</t>
    <phoneticPr fontId="7"/>
  </si>
  <si>
    <t>simul1_28_FPH</t>
    <phoneticPr fontId="7"/>
  </si>
  <si>
    <t>268319</t>
    <phoneticPr fontId="7"/>
  </si>
  <si>
    <t>268798</t>
    <phoneticPr fontId="7"/>
  </si>
  <si>
    <t>93414</t>
    <phoneticPr fontId="7"/>
  </si>
  <si>
    <t>93881</t>
    <phoneticPr fontId="7"/>
  </si>
  <si>
    <t>2022/9/19</t>
    <phoneticPr fontId="7"/>
  </si>
  <si>
    <r>
      <t xml:space="preserve">stat </t>
    </r>
    <r>
      <rPr>
        <sz val="12"/>
        <color theme="1"/>
        <rFont val="맑은 고딕"/>
        <family val="3"/>
        <charset val="129"/>
        <scheme val="minor"/>
      </rPr>
      <t>분석전략</t>
    </r>
    <r>
      <rPr>
        <sz val="12"/>
        <color theme="1"/>
        <rFont val="맑은 고딕"/>
        <family val="2"/>
        <scheme val="minor"/>
      </rPr>
      <t xml:space="preserve"> </t>
    </r>
    <r>
      <rPr>
        <sz val="12"/>
        <color theme="1"/>
        <rFont val="맑은 고딕"/>
        <family val="3"/>
        <charset val="129"/>
        <scheme val="minor"/>
      </rPr>
      <t>수정</t>
    </r>
    <phoneticPr fontId="7"/>
  </si>
  <si>
    <t>simul1_28_FIH</t>
    <phoneticPr fontId="7"/>
  </si>
  <si>
    <t>i04,i27,i59</t>
    <phoneticPr fontId="7"/>
  </si>
  <si>
    <r>
      <t xml:space="preserve">1. </t>
    </r>
    <r>
      <rPr>
        <sz val="12"/>
        <color theme="1"/>
        <rFont val="맑은 고딕"/>
        <family val="3"/>
        <charset val="129"/>
        <scheme val="minor"/>
      </rPr>
      <t>통합패턴</t>
    </r>
    <r>
      <rPr>
        <sz val="12"/>
        <color theme="1"/>
        <rFont val="맑은 고딕"/>
        <family val="2"/>
        <scheme val="minor"/>
      </rPr>
      <t xml:space="preserve"> </t>
    </r>
    <r>
      <rPr>
        <sz val="12"/>
        <color theme="1"/>
        <rFont val="맑은 고딕"/>
        <family val="3"/>
        <charset val="129"/>
        <scheme val="minor"/>
      </rPr>
      <t>실험</t>
    </r>
    <phoneticPr fontId="7"/>
  </si>
  <si>
    <r>
      <t>stat_bork5</t>
    </r>
    <r>
      <rPr>
        <sz val="12"/>
        <color theme="1"/>
        <rFont val="맑은 고딕"/>
        <family val="3"/>
        <charset val="129"/>
        <scheme val="minor"/>
      </rPr>
      <t>에</t>
    </r>
    <r>
      <rPr>
        <sz val="12"/>
        <color theme="1"/>
        <rFont val="맑은 고딕"/>
        <family val="2"/>
        <scheme val="minor"/>
      </rPr>
      <t xml:space="preserve"> </t>
    </r>
    <r>
      <rPr>
        <sz val="12"/>
        <color theme="1"/>
        <rFont val="맑은 고딕"/>
        <family val="3"/>
        <charset val="129"/>
        <scheme val="minor"/>
      </rPr>
      <t>대해</t>
    </r>
    <r>
      <rPr>
        <sz val="12"/>
        <color theme="1"/>
        <rFont val="맑은 고딕"/>
        <family val="2"/>
        <scheme val="minor"/>
      </rPr>
      <t xml:space="preserve"> </t>
    </r>
    <r>
      <rPr>
        <sz val="12"/>
        <color theme="1"/>
        <rFont val="맑은 고딕"/>
        <family val="2"/>
        <scheme val="minor"/>
      </rPr>
      <t>554</t>
    </r>
    <r>
      <rPr>
        <sz val="12"/>
        <color theme="1"/>
        <rFont val="맑은 고딕"/>
        <family val="3"/>
        <charset val="129"/>
        <scheme val="minor"/>
      </rPr>
      <t>의</t>
    </r>
    <r>
      <rPr>
        <sz val="12"/>
        <color theme="1"/>
        <rFont val="맑은 고딕"/>
        <family val="2"/>
        <scheme val="minor"/>
      </rPr>
      <t xml:space="preserve"> </t>
    </r>
    <r>
      <rPr>
        <sz val="12"/>
        <color theme="1"/>
        <rFont val="맑은 고딕"/>
        <family val="3"/>
        <charset val="129"/>
        <scheme val="minor"/>
      </rPr>
      <t>첫</t>
    </r>
    <r>
      <rPr>
        <sz val="12"/>
        <color theme="1"/>
        <rFont val="맑은 고딕"/>
        <family val="2"/>
        <scheme val="minor"/>
      </rPr>
      <t xml:space="preserve"> </t>
    </r>
    <r>
      <rPr>
        <sz val="12"/>
        <color theme="1"/>
        <rFont val="맑은 고딕"/>
        <family val="3"/>
        <charset val="129"/>
        <scheme val="minor"/>
      </rPr>
      <t>두텀의</t>
    </r>
    <r>
      <rPr>
        <sz val="12"/>
        <color theme="1"/>
        <rFont val="맑은 고딕"/>
        <family val="2"/>
        <scheme val="minor"/>
      </rPr>
      <t xml:space="preserve"> </t>
    </r>
    <r>
      <rPr>
        <sz val="12"/>
        <color theme="1"/>
        <rFont val="맑은 고딕"/>
        <family val="3"/>
        <charset val="129"/>
        <scheme val="minor"/>
      </rPr>
      <t>양상이</t>
    </r>
    <r>
      <rPr>
        <sz val="12"/>
        <color theme="1"/>
        <rFont val="맑은 고딕"/>
        <family val="2"/>
        <scheme val="minor"/>
      </rPr>
      <t xml:space="preserve"> </t>
    </r>
    <r>
      <rPr>
        <sz val="12"/>
        <color theme="1"/>
        <rFont val="맑은 고딕"/>
        <family val="3"/>
        <charset val="129"/>
        <scheme val="minor"/>
      </rPr>
      <t>비슷한</t>
    </r>
    <r>
      <rPr>
        <sz val="12"/>
        <color theme="1"/>
        <rFont val="맑은 고딕"/>
        <family val="2"/>
        <scheme val="minor"/>
      </rPr>
      <t xml:space="preserve"> </t>
    </r>
    <r>
      <rPr>
        <sz val="12"/>
        <color theme="1"/>
        <rFont val="맑은 고딕"/>
        <family val="3"/>
        <charset val="129"/>
        <scheme val="minor"/>
      </rPr>
      <t>것만</t>
    </r>
    <r>
      <rPr>
        <sz val="12"/>
        <color theme="1"/>
        <rFont val="맑은 고딕"/>
        <family val="2"/>
        <scheme val="minor"/>
      </rPr>
      <t xml:space="preserve"> </t>
    </r>
    <r>
      <rPr>
        <sz val="12"/>
        <color theme="1"/>
        <rFont val="맑은 고딕"/>
        <family val="3"/>
        <charset val="129"/>
        <scheme val="minor"/>
      </rPr>
      <t>세텀에</t>
    </r>
    <r>
      <rPr>
        <sz val="12"/>
        <color theme="1"/>
        <rFont val="맑은 고딕"/>
        <family val="2"/>
        <scheme val="minor"/>
      </rPr>
      <t xml:space="preserve"> </t>
    </r>
    <r>
      <rPr>
        <sz val="12"/>
        <color theme="1"/>
        <rFont val="맑은 고딕"/>
        <family val="3"/>
        <charset val="129"/>
        <scheme val="minor"/>
      </rPr>
      <t>대해</t>
    </r>
    <r>
      <rPr>
        <sz val="12"/>
        <color theme="1"/>
        <rFont val="맑은 고딕"/>
        <family val="2"/>
        <scheme val="minor"/>
      </rPr>
      <t xml:space="preserve"> </t>
    </r>
    <r>
      <rPr>
        <sz val="12"/>
        <color theme="1"/>
        <rFont val="맑은 고딕"/>
        <family val="3"/>
        <charset val="129"/>
        <scheme val="minor"/>
      </rPr>
      <t>확인해본다</t>
    </r>
    <r>
      <rPr>
        <sz val="12"/>
        <color theme="1"/>
        <rFont val="맑은 고딕"/>
        <family val="2"/>
        <scheme val="minor"/>
      </rPr>
      <t>.</t>
    </r>
    <phoneticPr fontId="7"/>
  </si>
  <si>
    <r>
      <t xml:space="preserve">2. </t>
    </r>
    <r>
      <rPr>
        <sz val="12"/>
        <color theme="1"/>
        <rFont val="맑은 고딕"/>
        <family val="3"/>
        <charset val="129"/>
        <scheme val="minor"/>
      </rPr>
      <t>패턴구분</t>
    </r>
    <r>
      <rPr>
        <sz val="12"/>
        <color theme="1"/>
        <rFont val="맑은 고딕"/>
        <family val="2"/>
        <scheme val="minor"/>
      </rPr>
      <t xml:space="preserve"> </t>
    </r>
    <r>
      <rPr>
        <sz val="12"/>
        <color theme="1"/>
        <rFont val="맑은 고딕"/>
        <family val="3"/>
        <charset val="129"/>
        <scheme val="minor"/>
      </rPr>
      <t>실험</t>
    </r>
    <phoneticPr fontId="7"/>
  </si>
  <si>
    <t>패턴별 성적을 ml_evaluation에서 보고 패턴별로 첫 두텀의 양상을 확인한다.</t>
    <phoneticPr fontId="7"/>
  </si>
  <si>
    <t>term</t>
    <phoneticPr fontId="7"/>
  </si>
  <si>
    <t>554_2,554_3</t>
    <phoneticPr fontId="7"/>
  </si>
  <si>
    <t>268799</t>
    <phoneticPr fontId="7"/>
  </si>
  <si>
    <t>269278</t>
    <phoneticPr fontId="7"/>
  </si>
  <si>
    <r>
      <t>stat_bork5</t>
    </r>
    <r>
      <rPr>
        <sz val="12"/>
        <color theme="1"/>
        <rFont val="맑은 고딕"/>
        <family val="3"/>
        <charset val="129"/>
        <scheme val="minor"/>
      </rPr>
      <t>로</t>
    </r>
    <r>
      <rPr>
        <sz val="12"/>
        <color theme="1"/>
        <rFont val="맑은 고딕"/>
        <family val="2"/>
        <scheme val="minor"/>
      </rPr>
      <t xml:space="preserve"> i04, i59, i27</t>
    </r>
    <r>
      <rPr>
        <sz val="12"/>
        <color theme="1"/>
        <rFont val="맑은 고딕"/>
        <family val="3"/>
        <charset val="129"/>
        <scheme val="minor"/>
      </rPr>
      <t>세가지</t>
    </r>
    <r>
      <rPr>
        <sz val="12"/>
        <color theme="1"/>
        <rFont val="맑은 고딕"/>
        <family val="2"/>
        <scheme val="minor"/>
      </rPr>
      <t xml:space="preserve"> </t>
    </r>
    <r>
      <rPr>
        <sz val="12"/>
        <color theme="1"/>
        <rFont val="맑은 고딕"/>
        <family val="3"/>
        <charset val="129"/>
        <scheme val="minor"/>
      </rPr>
      <t>패턴만</t>
    </r>
    <r>
      <rPr>
        <sz val="12"/>
        <color theme="1"/>
        <rFont val="맑은 고딕"/>
        <family val="2"/>
        <scheme val="minor"/>
      </rPr>
      <t xml:space="preserve"> </t>
    </r>
    <r>
      <rPr>
        <sz val="12"/>
        <color theme="1"/>
        <rFont val="맑은 고딕"/>
        <family val="3"/>
        <charset val="129"/>
        <scheme val="minor"/>
      </rPr>
      <t>작성한다</t>
    </r>
    <r>
      <rPr>
        <sz val="12"/>
        <color theme="1"/>
        <rFont val="맑은 고딕"/>
        <family val="2"/>
        <scheme val="minor"/>
      </rPr>
      <t>.   %wk%</t>
    </r>
    <r>
      <rPr>
        <sz val="12"/>
        <color theme="1"/>
        <rFont val="맑은 고딕"/>
        <family val="3"/>
        <charset val="129"/>
        <scheme val="minor"/>
      </rPr>
      <t>로</t>
    </r>
    <r>
      <rPr>
        <sz val="12"/>
        <color theme="1"/>
        <rFont val="맑은 고딕"/>
        <family val="2"/>
        <scheme val="minor"/>
      </rPr>
      <t xml:space="preserve"> </t>
    </r>
    <r>
      <rPr>
        <sz val="12"/>
        <color theme="1"/>
        <rFont val="맑은 고딕"/>
        <family val="3"/>
        <charset val="129"/>
        <scheme val="minor"/>
      </rPr>
      <t>패턴</t>
    </r>
    <r>
      <rPr>
        <sz val="12"/>
        <color theme="1"/>
        <rFont val="맑은 고딕"/>
        <family val="2"/>
        <scheme val="minor"/>
      </rPr>
      <t xml:space="preserve"> </t>
    </r>
    <r>
      <rPr>
        <sz val="12"/>
        <color theme="1"/>
        <rFont val="맑은 고딕"/>
        <family val="3"/>
        <charset val="129"/>
        <scheme val="minor"/>
      </rPr>
      <t>제한</t>
    </r>
    <phoneticPr fontId="7"/>
  </si>
  <si>
    <t>FPH2</t>
    <phoneticPr fontId="7"/>
  </si>
  <si>
    <t>simul1_29_FPH2</t>
    <phoneticPr fontId="7"/>
  </si>
  <si>
    <t>0,1.3,1.5</t>
    <phoneticPr fontId="7"/>
  </si>
  <si>
    <t>30,50</t>
    <phoneticPr fontId="7"/>
  </si>
  <si>
    <t>2022/9/20</t>
    <phoneticPr fontId="7"/>
  </si>
  <si>
    <t>simul1_29_FPH3</t>
    <phoneticPr fontId="7"/>
  </si>
  <si>
    <t>FPH3</t>
    <phoneticPr fontId="7"/>
  </si>
  <si>
    <t>1.2, 1.3, 1.4, 1.5</t>
    <phoneticPr fontId="7"/>
  </si>
  <si>
    <t>30,40,50</t>
    <phoneticPr fontId="7"/>
  </si>
  <si>
    <r>
      <t>3P,3R,3U</t>
    </r>
    <r>
      <rPr>
        <sz val="12"/>
        <color rgb="FFFF0000"/>
        <rFont val="맑은 고딕"/>
        <family val="2"/>
        <scheme val="minor"/>
      </rPr>
      <t>,3T,2N,3X,3Y</t>
    </r>
    <phoneticPr fontId="7"/>
  </si>
  <si>
    <t>269848</t>
    <phoneticPr fontId="7"/>
  </si>
  <si>
    <t>269279</t>
    <phoneticPr fontId="7"/>
  </si>
  <si>
    <t>2022/9/22</t>
    <phoneticPr fontId="7"/>
  </si>
  <si>
    <r>
      <t>term 554</t>
    </r>
    <r>
      <rPr>
        <sz val="12"/>
        <color theme="1"/>
        <rFont val="맑은 고딕"/>
        <family val="3"/>
        <charset val="129"/>
        <scheme val="minor"/>
      </rPr>
      <t>로</t>
    </r>
    <r>
      <rPr>
        <sz val="12"/>
        <color theme="1"/>
        <rFont val="맑은 고딕"/>
        <family val="2"/>
        <scheme val="minor"/>
      </rPr>
      <t xml:space="preserve"> 1T,2T,2F,3F,3N</t>
    </r>
    <r>
      <rPr>
        <sz val="12"/>
        <color theme="1"/>
        <rFont val="맑은 고딕"/>
        <family val="3"/>
        <charset val="129"/>
        <scheme val="minor"/>
      </rPr>
      <t>에</t>
    </r>
    <r>
      <rPr>
        <sz val="12"/>
        <color theme="1"/>
        <rFont val="맑은 고딕"/>
        <family val="2"/>
        <scheme val="minor"/>
      </rPr>
      <t xml:space="preserve"> </t>
    </r>
    <r>
      <rPr>
        <sz val="12"/>
        <color theme="1"/>
        <rFont val="맑은 고딕"/>
        <family val="3"/>
        <charset val="129"/>
        <scheme val="minor"/>
      </rPr>
      <t>대해</t>
    </r>
    <r>
      <rPr>
        <sz val="12"/>
        <color theme="1"/>
        <rFont val="맑은 고딕"/>
        <family val="2"/>
        <scheme val="minor"/>
      </rPr>
      <t xml:space="preserve"> result</t>
    </r>
    <r>
      <rPr>
        <sz val="12"/>
        <color theme="1"/>
        <rFont val="맑은 고딕"/>
        <family val="3"/>
        <charset val="129"/>
        <scheme val="minor"/>
      </rPr>
      <t>생성</t>
    </r>
    <r>
      <rPr>
        <sz val="12"/>
        <color theme="1"/>
        <rFont val="맑은 고딕"/>
        <family val="2"/>
        <scheme val="minor"/>
      </rPr>
      <t xml:space="preserve"> </t>
    </r>
    <phoneticPr fontId="7"/>
  </si>
  <si>
    <r>
      <t>result_type21</t>
    </r>
    <r>
      <rPr>
        <sz val="12"/>
        <color theme="1"/>
        <rFont val="맑은 고딕"/>
        <family val="3"/>
        <charset val="129"/>
        <scheme val="minor"/>
      </rPr>
      <t>은</t>
    </r>
    <r>
      <rPr>
        <sz val="12"/>
        <color theme="1"/>
        <rFont val="맑은 고딕"/>
        <family val="2"/>
        <scheme val="minor"/>
      </rPr>
      <t xml:space="preserve"> </t>
    </r>
    <r>
      <rPr>
        <sz val="12"/>
        <color theme="1"/>
        <rFont val="맑은 고딕"/>
        <family val="3"/>
        <charset val="129"/>
        <scheme val="minor"/>
      </rPr>
      <t>문제없다</t>
    </r>
    <phoneticPr fontId="7"/>
  </si>
  <si>
    <r>
      <t>result_type22</t>
    </r>
    <r>
      <rPr>
        <sz val="12"/>
        <color theme="1"/>
        <rFont val="맑은 고딕"/>
        <family val="3"/>
        <charset val="129"/>
        <scheme val="minor"/>
      </rPr>
      <t>의</t>
    </r>
    <r>
      <rPr>
        <sz val="12"/>
        <color theme="1"/>
        <rFont val="맑은 고딕"/>
        <family val="2"/>
        <scheme val="minor"/>
      </rPr>
      <t xml:space="preserve"> 3T</t>
    </r>
    <r>
      <rPr>
        <sz val="12"/>
        <color theme="1"/>
        <rFont val="맑은 고딕"/>
        <family val="3"/>
        <charset val="129"/>
        <scheme val="minor"/>
      </rPr>
      <t>는</t>
    </r>
    <r>
      <rPr>
        <sz val="12"/>
        <color theme="1"/>
        <rFont val="맑은 고딕"/>
        <family val="2"/>
        <scheme val="minor"/>
      </rPr>
      <t xml:space="preserve"> stat_bork</t>
    </r>
    <r>
      <rPr>
        <sz val="12"/>
        <color theme="1"/>
        <rFont val="맑은 고딕"/>
        <family val="3"/>
        <charset val="129"/>
        <scheme val="minor"/>
      </rPr>
      <t>재생성하고</t>
    </r>
    <r>
      <rPr>
        <sz val="12"/>
        <color theme="1"/>
        <rFont val="맑은 고딕"/>
        <family val="2"/>
        <scheme val="minor"/>
      </rPr>
      <t xml:space="preserve"> simul1_*</t>
    </r>
    <r>
      <rPr>
        <sz val="12"/>
        <color theme="1"/>
        <rFont val="맑은 고딕"/>
        <family val="3"/>
        <charset val="129"/>
        <scheme val="minor"/>
      </rPr>
      <t>도</t>
    </r>
    <r>
      <rPr>
        <sz val="12"/>
        <color theme="1"/>
        <rFont val="맑은 고딕"/>
        <family val="2"/>
        <scheme val="minor"/>
      </rPr>
      <t xml:space="preserve"> </t>
    </r>
    <r>
      <rPr>
        <sz val="12"/>
        <color theme="1"/>
        <rFont val="맑은 고딕"/>
        <family val="3"/>
        <charset val="129"/>
        <scheme val="minor"/>
      </rPr>
      <t>재생성해야한다</t>
    </r>
    <r>
      <rPr>
        <sz val="12"/>
        <color theme="1"/>
        <rFont val="맑은 고딕"/>
        <family val="2"/>
        <scheme val="minor"/>
      </rPr>
      <t>.</t>
    </r>
    <phoneticPr fontId="7"/>
  </si>
  <si>
    <r>
      <t>&gt; simul1_29_FPH2, FPH3</t>
    </r>
    <r>
      <rPr>
        <b/>
        <sz val="12"/>
        <color theme="1"/>
        <rFont val="맑은 고딕"/>
        <family val="3"/>
        <charset val="129"/>
        <scheme val="minor"/>
      </rPr>
      <t>은</t>
    </r>
    <r>
      <rPr>
        <b/>
        <sz val="12"/>
        <color theme="1"/>
        <rFont val="맑은 고딕"/>
        <family val="2"/>
        <scheme val="minor"/>
      </rPr>
      <t xml:space="preserve"> patternid</t>
    </r>
    <r>
      <rPr>
        <b/>
        <sz val="12"/>
        <color theme="1"/>
        <rFont val="맑은 고딕"/>
        <family val="3"/>
        <charset val="129"/>
        <scheme val="minor"/>
      </rPr>
      <t>로</t>
    </r>
    <r>
      <rPr>
        <b/>
        <sz val="12"/>
        <color theme="1"/>
        <rFont val="맑은 고딕"/>
        <family val="2"/>
        <scheme val="minor"/>
      </rPr>
      <t xml:space="preserve"> </t>
    </r>
    <r>
      <rPr>
        <b/>
        <sz val="12"/>
        <color theme="1"/>
        <rFont val="맑은 고딕"/>
        <family val="3"/>
        <charset val="129"/>
        <scheme val="minor"/>
      </rPr>
      <t>필터링했기</t>
    </r>
    <r>
      <rPr>
        <b/>
        <sz val="12"/>
        <color theme="1"/>
        <rFont val="맑은 고딕"/>
        <family val="2"/>
        <scheme val="minor"/>
      </rPr>
      <t xml:space="preserve"> </t>
    </r>
    <r>
      <rPr>
        <b/>
        <sz val="12"/>
        <color theme="1"/>
        <rFont val="맑은 고딕"/>
        <family val="3"/>
        <charset val="129"/>
        <scheme val="minor"/>
      </rPr>
      <t>때문에</t>
    </r>
    <r>
      <rPr>
        <b/>
        <sz val="12"/>
        <color theme="1"/>
        <rFont val="맑은 고딕"/>
        <family val="2"/>
        <scheme val="minor"/>
      </rPr>
      <t xml:space="preserve"> </t>
    </r>
    <r>
      <rPr>
        <b/>
        <sz val="12"/>
        <color theme="1"/>
        <rFont val="맑은 고딕"/>
        <family val="3"/>
        <charset val="129"/>
        <scheme val="minor"/>
      </rPr>
      <t>오염되지</t>
    </r>
    <r>
      <rPr>
        <b/>
        <sz val="12"/>
        <color theme="1"/>
        <rFont val="맑은 고딕"/>
        <family val="2"/>
        <scheme val="minor"/>
      </rPr>
      <t xml:space="preserve"> </t>
    </r>
    <r>
      <rPr>
        <b/>
        <sz val="12"/>
        <color theme="1"/>
        <rFont val="맑은 고딕"/>
        <family val="3"/>
        <charset val="129"/>
        <scheme val="minor"/>
      </rPr>
      <t>않았고</t>
    </r>
    <r>
      <rPr>
        <b/>
        <sz val="12"/>
        <color theme="1"/>
        <rFont val="맑은 고딕"/>
        <family val="2"/>
        <scheme val="minor"/>
      </rPr>
      <t xml:space="preserve"> </t>
    </r>
    <r>
      <rPr>
        <b/>
        <sz val="12"/>
        <color theme="1"/>
        <rFont val="맑은 고딕"/>
        <family val="3"/>
        <charset val="129"/>
        <scheme val="minor"/>
      </rPr>
      <t>그대로</t>
    </r>
    <r>
      <rPr>
        <b/>
        <sz val="12"/>
        <color theme="1"/>
        <rFont val="맑은 고딕"/>
        <family val="2"/>
        <scheme val="minor"/>
      </rPr>
      <t xml:space="preserve"> </t>
    </r>
    <r>
      <rPr>
        <b/>
        <sz val="12"/>
        <color theme="1"/>
        <rFont val="맑은 고딕"/>
        <family val="3"/>
        <charset val="129"/>
        <scheme val="minor"/>
      </rPr>
      <t>쓸</t>
    </r>
    <r>
      <rPr>
        <b/>
        <sz val="12"/>
        <color theme="1"/>
        <rFont val="맑은 고딕"/>
        <family val="2"/>
        <scheme val="minor"/>
      </rPr>
      <t xml:space="preserve"> </t>
    </r>
    <r>
      <rPr>
        <b/>
        <sz val="12"/>
        <color theme="1"/>
        <rFont val="맑은 고딕"/>
        <family val="3"/>
        <charset val="129"/>
        <scheme val="minor"/>
      </rPr>
      <t>수</t>
    </r>
    <r>
      <rPr>
        <b/>
        <sz val="12"/>
        <color theme="1"/>
        <rFont val="맑은 고딕"/>
        <family val="2"/>
        <scheme val="minor"/>
      </rPr>
      <t xml:space="preserve"> </t>
    </r>
    <r>
      <rPr>
        <b/>
        <sz val="12"/>
        <color theme="1"/>
        <rFont val="맑은 고딕"/>
        <family val="3"/>
        <charset val="129"/>
        <scheme val="minor"/>
      </rPr>
      <t>있다</t>
    </r>
    <r>
      <rPr>
        <b/>
        <sz val="12"/>
        <color theme="1"/>
        <rFont val="맑은 고딕"/>
        <family val="2"/>
        <scheme val="minor"/>
      </rPr>
      <t>.</t>
    </r>
    <phoneticPr fontId="7"/>
  </si>
  <si>
    <r>
      <t>result_type 22</t>
    </r>
    <r>
      <rPr>
        <b/>
        <sz val="12"/>
        <color theme="1"/>
        <rFont val="맑은 고딕"/>
        <family val="3"/>
        <charset val="129"/>
        <scheme val="minor"/>
      </rPr>
      <t>의</t>
    </r>
    <r>
      <rPr>
        <b/>
        <sz val="12"/>
        <color theme="1"/>
        <rFont val="맑은 고딕"/>
        <family val="2"/>
        <scheme val="minor"/>
      </rPr>
      <t xml:space="preserve"> 3T</t>
    </r>
    <r>
      <rPr>
        <b/>
        <sz val="12"/>
        <color theme="1"/>
        <rFont val="맑은 고딕"/>
        <family val="3"/>
        <charset val="129"/>
        <scheme val="minor"/>
      </rPr>
      <t>는</t>
    </r>
    <r>
      <rPr>
        <b/>
        <sz val="12"/>
        <color theme="1"/>
        <rFont val="맑은 고딕"/>
        <family val="2"/>
        <scheme val="minor"/>
      </rPr>
      <t xml:space="preserve"> </t>
    </r>
    <r>
      <rPr>
        <b/>
        <sz val="12"/>
        <color theme="1"/>
        <rFont val="맑은 고딕"/>
        <family val="3"/>
        <charset val="129"/>
        <scheme val="minor"/>
      </rPr>
      <t>예전</t>
    </r>
    <r>
      <rPr>
        <b/>
        <sz val="12"/>
        <color theme="1"/>
        <rFont val="맑은 고딕"/>
        <family val="2"/>
        <scheme val="minor"/>
      </rPr>
      <t xml:space="preserve"> simulation1</t>
    </r>
    <r>
      <rPr>
        <b/>
        <sz val="12"/>
        <color theme="1"/>
        <rFont val="맑은 고딕"/>
        <family val="3"/>
        <charset val="129"/>
        <scheme val="minor"/>
      </rPr>
      <t>데이터가</t>
    </r>
    <r>
      <rPr>
        <b/>
        <sz val="12"/>
        <color theme="1"/>
        <rFont val="맑은 고딕"/>
        <family val="2"/>
        <scheme val="minor"/>
      </rPr>
      <t xml:space="preserve"> stat_bork4,5</t>
    </r>
    <r>
      <rPr>
        <b/>
        <sz val="12"/>
        <color theme="1"/>
        <rFont val="맑은 고딕"/>
        <family val="3"/>
        <charset val="129"/>
        <scheme val="minor"/>
      </rPr>
      <t>에</t>
    </r>
    <r>
      <rPr>
        <b/>
        <sz val="12"/>
        <color theme="1"/>
        <rFont val="맑은 고딕"/>
        <family val="2"/>
        <scheme val="minor"/>
      </rPr>
      <t xml:space="preserve"> </t>
    </r>
    <r>
      <rPr>
        <b/>
        <sz val="12"/>
        <color theme="1"/>
        <rFont val="맑은 고딕"/>
        <family val="3"/>
        <charset val="129"/>
        <scheme val="minor"/>
      </rPr>
      <t>섞여들어가</t>
    </r>
    <r>
      <rPr>
        <b/>
        <sz val="12"/>
        <color theme="1"/>
        <rFont val="맑은 고딕"/>
        <family val="2"/>
        <scheme val="minor"/>
      </rPr>
      <t xml:space="preserve"> </t>
    </r>
    <r>
      <rPr>
        <b/>
        <sz val="12"/>
        <color theme="1"/>
        <rFont val="맑은 고딕"/>
        <family val="3"/>
        <charset val="129"/>
        <scheme val="minor"/>
      </rPr>
      <t>버렸다</t>
    </r>
    <r>
      <rPr>
        <b/>
        <sz val="12"/>
        <color theme="1"/>
        <rFont val="맑은 고딕"/>
        <family val="2"/>
        <scheme val="minor"/>
      </rPr>
      <t>. (patternid</t>
    </r>
    <r>
      <rPr>
        <b/>
        <sz val="12"/>
        <color theme="1"/>
        <rFont val="맑은 고딕"/>
        <family val="3"/>
        <charset val="129"/>
        <scheme val="minor"/>
      </rPr>
      <t>가</t>
    </r>
    <r>
      <rPr>
        <b/>
        <sz val="12"/>
        <color theme="1"/>
        <rFont val="맑은 고딕"/>
        <family val="2"/>
        <scheme val="minor"/>
      </rPr>
      <t xml:space="preserve"> x</t>
    </r>
    <r>
      <rPr>
        <b/>
        <sz val="12"/>
        <color theme="1"/>
        <rFont val="맑은 고딕"/>
        <family val="3"/>
        <charset val="129"/>
        <scheme val="minor"/>
      </rPr>
      <t>인것들</t>
    </r>
    <r>
      <rPr>
        <b/>
        <sz val="12"/>
        <color theme="1"/>
        <rFont val="맑은 고딕"/>
        <family val="2"/>
        <scheme val="minor"/>
      </rPr>
      <t>)</t>
    </r>
    <phoneticPr fontId="7"/>
  </si>
  <si>
    <t>2022/9/29</t>
    <phoneticPr fontId="7"/>
  </si>
  <si>
    <t>ml_result를 ml_result_bk로 전체 백업하고 truncate</t>
    <phoneticPr fontId="7"/>
  </si>
  <si>
    <t>drop table ml_result_bk1;</t>
  </si>
  <si>
    <t>create table ml_result_bk as select * from ml_result;</t>
  </si>
  <si>
    <t>true</t>
    <phoneticPr fontId="7"/>
  </si>
  <si>
    <t>bork</t>
    <phoneticPr fontId="7"/>
  </si>
  <si>
    <t>予測オッズランク</t>
    <rPh sb="0" eb="2">
      <t>ヨソク</t>
    </rPh>
    <phoneticPr fontId="7"/>
  </si>
  <si>
    <t>bkumiban</t>
    <phoneticPr fontId="7"/>
  </si>
  <si>
    <t>mr.bettype bettype</t>
    <phoneticPr fontId="7"/>
  </si>
  <si>
    <t>bodds</t>
    <phoneticPr fontId="7"/>
  </si>
  <si>
    <t>bettype,bkumiban,bork,bodds,mm,jyo,race,turn,grade,raty,femcnt,alvt,time,fixent,en1,en2,en3,en4,en5,en6,nw1,nw2,nw3,nw4,nw5,nw6,n2w1,n2w2,n2w3,n2w4,n2w5,n2w6,n3w1,n3w2,n3w3,n3w4,n3w5,n3w6,lw1,lw2,lw3,lw4,lw5,lw6,l2w1,l2w2,l2w3,l2w4,l2w5,l2w6,l3w1,l3w2,l3w3,l3w4,l3w5,l3w6,m2w1,m2w2,m2w3,m2w4,m2w5,m2w6,sex1,sex2,sex3,sex4,sex5,sex6,lv1,lv2,lv3,lv4,lv5,lv6,age1,age2,age3,age4,age5,age6,weit1,weit2,weit3,weit4,weit5,weit6,fly1,fly2,fly3,fly4,fly5,fly6,late1,late2,late3,late4,late5,late6,avgst1,avgst2,avgst3,avgst4,avgst5,avgst6</t>
    <phoneticPr fontId="7"/>
  </si>
  <si>
    <t>mr.bet_oddsrank bork</t>
    <phoneticPr fontId="7"/>
  </si>
  <si>
    <t>r1-pork</t>
    <phoneticPr fontId="7"/>
  </si>
  <si>
    <t>pork_25</t>
    <phoneticPr fontId="7"/>
  </si>
  <si>
    <t>mr.bet_kumiban bkumiban</t>
    <phoneticPr fontId="7"/>
  </si>
  <si>
    <t>mr.bet_oddsrank::text bork</t>
    <phoneticPr fontId="7"/>
  </si>
  <si>
    <t>mr.bet_odds::text bodds</t>
    <phoneticPr fontId="7"/>
  </si>
  <si>
    <t>cast(late[5] as double precision) late5</t>
    <phoneticPr fontId="7"/>
  </si>
  <si>
    <t>cast(mr.bet_odds as double precision) bodds</t>
    <phoneticPr fontId="7"/>
  </si>
  <si>
    <t>cast((case when level[3]='A1' then 4 when level[3]='A2' then 3 when level[3]='B1' then 2 when level[3]='B2' then 1 end) as double precision) lvl3</t>
    <phoneticPr fontId="7"/>
  </si>
  <si>
    <t>1,2,3,4,5,6,7,8,9,10,11,12,13,14,15,16,17,18,19,20,x</t>
    <phoneticPr fontId="7"/>
  </si>
  <si>
    <t>(case when mr.result_oddsrank between 1 and 20 then (mr.result_oddsrank::text)  else 'x' end) classes</t>
    <phoneticPr fontId="7"/>
  </si>
  <si>
    <t>2022/10/26</t>
    <phoneticPr fontId="7"/>
  </si>
  <si>
    <t>wk ~~패턴에 대해서만 집중분석을 시도한다.</t>
    <phoneticPr fontId="7"/>
  </si>
  <si>
    <r>
      <t>bork</t>
    </r>
    <r>
      <rPr>
        <sz val="12"/>
        <color rgb="FFFF0000"/>
        <rFont val="맑은 고딕"/>
        <family val="3"/>
        <charset val="129"/>
        <scheme val="minor"/>
      </rPr>
      <t>가</t>
    </r>
    <r>
      <rPr>
        <sz val="12"/>
        <color rgb="FFFF0000"/>
        <rFont val="맑은 고딕"/>
        <family val="2"/>
        <scheme val="minor"/>
      </rPr>
      <t xml:space="preserve"> 1-10 </t>
    </r>
    <r>
      <rPr>
        <sz val="12"/>
        <color rgb="FFFF0000"/>
        <rFont val="맑은 고딕"/>
        <family val="3"/>
        <charset val="129"/>
        <scheme val="minor"/>
      </rPr>
      <t>사이만</t>
    </r>
    <r>
      <rPr>
        <sz val="12"/>
        <color rgb="FFFF0000"/>
        <rFont val="맑은 고딕"/>
        <family val="2"/>
        <scheme val="minor"/>
      </rPr>
      <t xml:space="preserve"> evaluation </t>
    </r>
    <r>
      <rPr>
        <sz val="12"/>
        <color rgb="FFFF0000"/>
        <rFont val="맑은 고딕"/>
        <family val="3"/>
        <charset val="129"/>
        <scheme val="minor"/>
      </rPr>
      <t>대상으로</t>
    </r>
    <r>
      <rPr>
        <sz val="12"/>
        <color rgb="FFFF0000"/>
        <rFont val="맑은 고딕"/>
        <family val="2"/>
        <scheme val="minor"/>
      </rPr>
      <t xml:space="preserve"> </t>
    </r>
    <r>
      <rPr>
        <sz val="12"/>
        <color rgb="FFFF0000"/>
        <rFont val="맑은 고딕"/>
        <family val="3"/>
        <charset val="129"/>
        <scheme val="minor"/>
      </rPr>
      <t>제한한다</t>
    </r>
    <r>
      <rPr>
        <sz val="12"/>
        <color rgb="FFFF0000"/>
        <rFont val="맑은 고딕"/>
        <family val="2"/>
        <scheme val="minor"/>
      </rPr>
      <t>.  ResultStat.java</t>
    </r>
    <r>
      <rPr>
        <sz val="12"/>
        <color rgb="FFFF0000"/>
        <rFont val="맑은 고딕"/>
        <family val="3"/>
        <charset val="129"/>
        <scheme val="minor"/>
      </rPr>
      <t>수정했음</t>
    </r>
    <phoneticPr fontId="7"/>
  </si>
  <si>
    <t>2022/10/29</t>
    <phoneticPr fontId="7"/>
  </si>
  <si>
    <r>
      <t>12</t>
    </r>
    <r>
      <rPr>
        <sz val="12"/>
        <color theme="1"/>
        <rFont val="맑은 고딕"/>
        <family val="3"/>
        <charset val="129"/>
        <scheme val="minor"/>
      </rPr>
      <t>개월</t>
    </r>
    <r>
      <rPr>
        <sz val="12"/>
        <color theme="1"/>
        <rFont val="맑은 고딕"/>
        <family val="2"/>
        <scheme val="minor"/>
      </rPr>
      <t xml:space="preserve"> evaluation</t>
    </r>
    <phoneticPr fontId="7"/>
  </si>
  <si>
    <t>모든패턴에서 흑자bork만 추출한다</t>
    <phoneticPr fontId="7"/>
  </si>
  <si>
    <t>흑자 패턴에서 흑자bork만 추출한다</t>
    <phoneticPr fontId="7"/>
  </si>
  <si>
    <t>모든 흑자 패턴</t>
    <phoneticPr fontId="7"/>
  </si>
  <si>
    <t>Ltrim</t>
    <phoneticPr fontId="7"/>
  </si>
  <si>
    <t>LRtrim</t>
    <phoneticPr fontId="7"/>
  </si>
  <si>
    <t>Selective LRtrim</t>
    <phoneticPr fontId="7"/>
  </si>
  <si>
    <t>Selective</t>
    <phoneticPr fontId="7"/>
  </si>
  <si>
    <r>
      <rPr>
        <sz val="12"/>
        <color theme="1"/>
        <rFont val="맑은 고딕"/>
        <family val="3"/>
        <charset val="129"/>
        <scheme val="minor"/>
      </rPr>
      <t>흑자</t>
    </r>
    <r>
      <rPr>
        <sz val="12"/>
        <color theme="1"/>
        <rFont val="맑은 고딕"/>
        <family val="2"/>
        <scheme val="minor"/>
      </rPr>
      <t xml:space="preserve"> bork</t>
    </r>
    <r>
      <rPr>
        <sz val="12"/>
        <color theme="1"/>
        <rFont val="맑은 고딕"/>
        <family val="3"/>
        <charset val="129"/>
        <scheme val="minor"/>
      </rPr>
      <t>추출방식</t>
    </r>
    <phoneticPr fontId="7"/>
  </si>
  <si>
    <r>
      <t>3</t>
    </r>
    <r>
      <rPr>
        <sz val="12"/>
        <color theme="1"/>
        <rFont val="맑은 고딕"/>
        <family val="3"/>
        <charset val="129"/>
        <scheme val="minor"/>
      </rPr>
      <t>개월</t>
    </r>
    <r>
      <rPr>
        <sz val="12"/>
        <color theme="1"/>
        <rFont val="맑은 고딕"/>
        <family val="2"/>
        <scheme val="minor"/>
      </rPr>
      <t xml:space="preserve"> evaluation</t>
    </r>
    <r>
      <rPr>
        <sz val="12"/>
        <color theme="1"/>
        <rFont val="맑은 고딕"/>
        <family val="3"/>
        <charset val="129"/>
        <scheme val="minor"/>
      </rPr>
      <t>을</t>
    </r>
    <r>
      <rPr>
        <sz val="12"/>
        <color theme="1"/>
        <rFont val="맑은 고딕"/>
        <family val="2"/>
        <scheme val="minor"/>
      </rPr>
      <t xml:space="preserve"> </t>
    </r>
    <r>
      <rPr>
        <sz val="12"/>
        <color theme="1"/>
        <rFont val="맑은 고딕"/>
        <family val="3"/>
        <charset val="129"/>
        <scheme val="minor"/>
      </rPr>
      <t>번호단위로</t>
    </r>
    <r>
      <rPr>
        <sz val="12"/>
        <color theme="1"/>
        <rFont val="맑은 고딕"/>
        <family val="2"/>
        <scheme val="minor"/>
      </rPr>
      <t xml:space="preserve"> </t>
    </r>
    <r>
      <rPr>
        <sz val="12"/>
        <color theme="1"/>
        <rFont val="맑은 고딕"/>
        <family val="3"/>
        <charset val="129"/>
        <scheme val="minor"/>
      </rPr>
      <t>평가</t>
    </r>
    <phoneticPr fontId="7"/>
  </si>
  <si>
    <t>2개월 evaluation으로 최종결정</t>
    <phoneticPr fontId="7"/>
  </si>
  <si>
    <t>3T에 대해서 투표방식 결정</t>
    <phoneticPr fontId="7"/>
  </si>
  <si>
    <t>3T, 2N, 3X~</t>
    <phoneticPr fontId="7"/>
  </si>
  <si>
    <t>번호별로 model, 패턴ID결정</t>
    <phoneticPr fontId="7"/>
  </si>
  <si>
    <t>모델, 패턴ID, bork추출방식 결정</t>
    <phoneticPr fontId="7"/>
  </si>
  <si>
    <t>pd12+wk1</t>
    <phoneticPr fontId="7"/>
  </si>
  <si>
    <t>pd12+wk12</t>
    <phoneticPr fontId="7"/>
  </si>
  <si>
    <t>pd12+wk123</t>
    <phoneticPr fontId="7"/>
  </si>
  <si>
    <t>pd123+wk1</t>
    <phoneticPr fontId="7"/>
  </si>
  <si>
    <t>pd123+wk12</t>
    <phoneticPr fontId="7"/>
  </si>
  <si>
    <t>pd123+wk123</t>
    <phoneticPr fontId="7"/>
  </si>
  <si>
    <t>prediction1 || prediction2  || prediction3 || '-' || substring(wakulevellist from 1 for 8)</t>
    <phoneticPr fontId="7"/>
  </si>
  <si>
    <t>prediction1 || prediction2 || '-' || substring(wakulevellist from 1 for 2)</t>
    <phoneticPr fontId="7"/>
  </si>
  <si>
    <t>prediction1 || prediction2 || '-' || substring(wakulevellist from 1 for 5)</t>
    <phoneticPr fontId="7"/>
  </si>
  <si>
    <t>prediction1 || prediction2 || '-' || substring(wakulevellist from 1 for 8)</t>
    <phoneticPr fontId="7"/>
  </si>
  <si>
    <t># 2022/10/30 追加  2N(4bet), 3X(8bet) 対応</t>
    <rPh sb="13" eb="15">
      <t>ツイカ</t>
    </rPh>
    <rPh sb="36" eb="38">
      <t>タイオウ</t>
    </rPh>
    <phoneticPr fontId="7"/>
  </si>
  <si>
    <t>2022/10/30</t>
    <phoneticPr fontId="7"/>
  </si>
  <si>
    <r>
      <t>1T,2T,2F,3T,3F,2N,3X</t>
    </r>
    <r>
      <rPr>
        <sz val="12"/>
        <color theme="1"/>
        <rFont val="맑은 고딕"/>
        <family val="3"/>
        <charset val="129"/>
        <scheme val="minor"/>
      </rPr>
      <t>에</t>
    </r>
    <r>
      <rPr>
        <sz val="12"/>
        <color theme="1"/>
        <rFont val="맑은 고딕"/>
        <family val="2"/>
        <scheme val="minor"/>
      </rPr>
      <t xml:space="preserve"> </t>
    </r>
    <r>
      <rPr>
        <sz val="12"/>
        <color theme="1"/>
        <rFont val="맑은 고딕"/>
        <family val="3"/>
        <charset val="129"/>
        <scheme val="minor"/>
      </rPr>
      <t>대해</t>
    </r>
    <r>
      <rPr>
        <sz val="12"/>
        <color theme="1"/>
        <rFont val="맑은 고딕"/>
        <family val="2"/>
        <scheme val="minor"/>
      </rPr>
      <t xml:space="preserve"> </t>
    </r>
    <r>
      <rPr>
        <sz val="12"/>
        <color theme="1"/>
        <rFont val="맑은 고딕"/>
        <family val="3"/>
        <charset val="129"/>
        <scheme val="minor"/>
      </rPr>
      <t>위</t>
    </r>
    <r>
      <rPr>
        <sz val="12"/>
        <color theme="1"/>
        <rFont val="맑은 고딕"/>
        <family val="2"/>
        <scheme val="minor"/>
      </rPr>
      <t xml:space="preserve"> evaluation</t>
    </r>
    <r>
      <rPr>
        <sz val="12"/>
        <color theme="1"/>
        <rFont val="맑은 고딕"/>
        <family val="3"/>
        <charset val="129"/>
        <scheme val="minor"/>
      </rPr>
      <t>실시한다</t>
    </r>
    <r>
      <rPr>
        <sz val="12"/>
        <color theme="1"/>
        <rFont val="맑은 고딕"/>
        <family val="2"/>
        <scheme val="minor"/>
      </rPr>
      <t>.</t>
    </r>
    <phoneticPr fontId="7"/>
  </si>
  <si>
    <t>백업</t>
    <phoneticPr fontId="7"/>
  </si>
  <si>
    <t>ml_evaulation -&gt; ml_evaluation_bk1</t>
    <phoneticPr fontId="7"/>
  </si>
  <si>
    <t>ml_bork_evaulation -&gt; ml_bork_evaluation_bk1</t>
    <phoneticPr fontId="7"/>
  </si>
  <si>
    <t>ml_range_evaulation -&gt; ml_range_evaluation_bk1</t>
    <phoneticPr fontId="7"/>
  </si>
  <si>
    <t>ml_rork_evaulation -&gt; ml_rork_evaluation_bk1</t>
    <phoneticPr fontId="7"/>
  </si>
  <si>
    <t>삭제</t>
    <phoneticPr fontId="7"/>
  </si>
  <si>
    <t>drop table ml_evaluation_bk1;</t>
  </si>
  <si>
    <t>drop table ml_bork_evaluation_bk1;</t>
  </si>
  <si>
    <t>drop table ml_range_evaluation_bk1;</t>
  </si>
  <si>
    <t>drop table ml_rork_evaluation_bk1;</t>
  </si>
  <si>
    <t>create table ml_evaluation_bk1 as select * from ml_evaluation;</t>
  </si>
  <si>
    <t>create table ml_bork_evaluation_bk1 as select * from ml_bork_evaluation;</t>
  </si>
  <si>
    <t>create table ml_range_evaluation_bk1 as select * from ml_range_evaluation;</t>
  </si>
  <si>
    <t>create table ml_rork_evaluation_bk1 as select * from ml_rork_evaluation;</t>
  </si>
  <si>
    <t>delete from ml_evaluation where bettype in ('2M', '3N', '3M', '3P', '3R', '3U', '3Y');</t>
  </si>
  <si>
    <t>delete from ml_bork_evaluation where bettype in ('2M', '3N', '3M', '3P', '3R', '3U', '3Y');</t>
  </si>
  <si>
    <t>delete from ml_range_evaluation where bettype in ('2M', '3N', '3M', '3P', '3R', '3U', '3Y');</t>
  </si>
  <si>
    <t>delete from ml_rork_evaluation where bettype in ('2M', '3N', '3M', '3P', '3R', '3U', '3Y');</t>
  </si>
  <si>
    <t>1T, 2F, 3F, 2T, 3T, 2A, 2N, 3X, 3P, 3A</t>
    <phoneticPr fontId="7"/>
  </si>
  <si>
    <t>0.9~99, 1~99</t>
    <phoneticPr fontId="7"/>
  </si>
  <si>
    <t>L, LR,SLR, S</t>
    <phoneticPr fontId="7"/>
  </si>
  <si>
    <t>bettype</t>
    <phoneticPr fontId="7"/>
  </si>
  <si>
    <t>incr</t>
    <phoneticPr fontId="7"/>
  </si>
  <si>
    <t>bork_trrim</t>
    <phoneticPr fontId="7"/>
  </si>
  <si>
    <t>bork_conv</t>
    <phoneticPr fontId="7"/>
  </si>
  <si>
    <t>yes, no</t>
    <phoneticPr fontId="7"/>
  </si>
  <si>
    <t>model</t>
    <phoneticPr fontId="7"/>
  </si>
  <si>
    <t>100, 80</t>
    <phoneticPr fontId="7"/>
  </si>
  <si>
    <t>bork_range</t>
    <phoneticPr fontId="7"/>
  </si>
  <si>
    <t>1~10,  (1~30 + L)</t>
    <phoneticPr fontId="7"/>
  </si>
  <si>
    <t>patternid</t>
    <phoneticPr fontId="7"/>
  </si>
  <si>
    <t>wk1, wk12, wk123, wk1234, wk%</t>
    <phoneticPr fontId="7"/>
  </si>
  <si>
    <t>2022/11/12</t>
    <phoneticPr fontId="7"/>
  </si>
  <si>
    <t>wk13</t>
    <phoneticPr fontId="7"/>
  </si>
  <si>
    <t>substring(wakulevellist from 1 for 2) || '-' || substring(wakulevellist from 7 for 2)</t>
    <phoneticPr fontId="7"/>
  </si>
  <si>
    <t>wk14</t>
    <phoneticPr fontId="7"/>
  </si>
  <si>
    <t>wk15</t>
    <phoneticPr fontId="7"/>
  </si>
  <si>
    <t>substring(wakulevellist from 1 for 2) || '-' || substring(wakulevellist from 10 for 2)</t>
    <phoneticPr fontId="7"/>
  </si>
  <si>
    <t>wk125</t>
    <phoneticPr fontId="7"/>
  </si>
  <si>
    <t>substring(wakulevellist from 1 for 2) || '-' || substring(wakulevellist from 13 for 2)</t>
    <phoneticPr fontId="7"/>
  </si>
  <si>
    <t>substring(wakulevellist from 1 for 5) || '-' || substring(wakulevellist from 13 for 2)</t>
    <phoneticPr fontId="7"/>
  </si>
  <si>
    <t>#bork</t>
    <phoneticPr fontId="7"/>
  </si>
  <si>
    <t>#bodds</t>
    <phoneticPr fontId="7"/>
  </si>
  <si>
    <t>#以下bork, boddsは99201モデルで利用</t>
    <rPh sb="1" eb="3">
      <t>イカ</t>
    </rPh>
    <rPh sb="24" eb="26">
      <t>リヨウ</t>
    </rPh>
    <phoneticPr fontId="7"/>
  </si>
  <si>
    <t>#以下bork, boddsは99301モデルで利用</t>
    <rPh sb="1" eb="3">
      <t>イカ</t>
    </rPh>
    <rPh sb="24" eb="26">
      <t>リヨウ</t>
    </rPh>
    <phoneticPr fontId="7"/>
  </si>
  <si>
    <t>om.bork::text bork</t>
    <phoneticPr fontId="7"/>
  </si>
  <si>
    <t>om.bor::text bodds</t>
    <phoneticPr fontId="7"/>
  </si>
  <si>
    <t>om.bork bork</t>
    <phoneticPr fontId="7"/>
  </si>
  <si>
    <t>om.bor bodds</t>
    <phoneticPr fontId="7"/>
  </si>
  <si>
    <t>r1-12x</t>
    <phoneticPr fontId="7"/>
  </si>
  <si>
    <t>12,x</t>
    <phoneticPr fontId="7"/>
  </si>
  <si>
    <t>(case when substring(sanrentanno from 1 for 2) = '12' then '12' else 'x' end) classes</t>
    <phoneticPr fontId="7"/>
  </si>
  <si>
    <t>bork_25</t>
    <phoneticPr fontId="7"/>
  </si>
  <si>
    <t>bork,bodds,mm,jyo,race,turn,grade,raty,femcnt,alvt,time,fixent,en1,en2,en3,en4,en5,en6,nw1,nw2,nw3,nw4,nw5,nw6,n2w1,n2w2,n2w3,n2w4,n2w5,n2w6,n3w1,n3w2,n3w3,n3w4,n3w5,n3w6,lw1,lw2,lw3,lw4,lw5,lw6,l2w1,l2w2,l2w3,l2w4,l2w5,l2w6,l3w1,l3w2,l3w3,l3w4,l3w5,l3w6,m2w1,m2w2,m2w3,m2w4,m2w5,m2w6,sex1,sex2,sex3,sex4,sex5,sex6,lv1,lv2,lv3,lv4,lv5,lv6,age1,age2,age3,age4,age5,age6,weit1,weit2,weit3,weit4,weit5,weit6,fly1,fly2,fly3,fly4,fly5,fly6,late1,late2,late3,late4,late5,late6,avgst1,avgst2,avgst3,avgst4,avgst5,avgst6</t>
    <phoneticPr fontId="7"/>
  </si>
  <si>
    <t>cf_lgbm-6_py</t>
    <phoneticPr fontId="7"/>
  </si>
  <si>
    <t>python C:/Dev/workspace/Oxygen/py_boatrace/boatrace/classification/lgbm/BoatLGBMClassifierTrainer.py boosting_type=gbdt,learning_rate=0.1,class_weight=balanced {csv_filepath} {model_filepath} {feature_name_list} {feature_type_list}</t>
    <phoneticPr fontId="7"/>
  </si>
  <si>
    <t>2022/11/16</t>
    <phoneticPr fontId="7"/>
  </si>
  <si>
    <r>
      <t>98???</t>
    </r>
    <r>
      <rPr>
        <b/>
        <sz val="12"/>
        <color theme="1"/>
        <rFont val="맑은 고딕"/>
        <family val="3"/>
        <charset val="129"/>
        <scheme val="minor"/>
      </rPr>
      <t>번대</t>
    </r>
    <r>
      <rPr>
        <b/>
        <sz val="12"/>
        <color theme="1"/>
        <rFont val="맑은 고딕"/>
        <family val="2"/>
        <scheme val="minor"/>
      </rPr>
      <t xml:space="preserve"> </t>
    </r>
    <r>
      <rPr>
        <b/>
        <sz val="12"/>
        <color theme="1"/>
        <rFont val="맑은 고딕"/>
        <family val="3"/>
        <charset val="129"/>
        <scheme val="minor"/>
      </rPr>
      <t>모델</t>
    </r>
    <r>
      <rPr>
        <b/>
        <sz val="12"/>
        <color theme="1"/>
        <rFont val="맑은 고딕"/>
        <family val="2"/>
        <scheme val="minor"/>
      </rPr>
      <t xml:space="preserve"> </t>
    </r>
    <r>
      <rPr>
        <b/>
        <sz val="12"/>
        <color theme="1"/>
        <rFont val="맑은 고딕"/>
        <family val="3"/>
        <charset val="129"/>
        <scheme val="minor"/>
      </rPr>
      <t>포함해서</t>
    </r>
    <r>
      <rPr>
        <b/>
        <sz val="12"/>
        <color theme="1"/>
        <rFont val="맑은 고딕"/>
        <family val="2"/>
        <scheme val="minor"/>
      </rPr>
      <t xml:space="preserve"> result</t>
    </r>
    <r>
      <rPr>
        <b/>
        <sz val="12"/>
        <color theme="1"/>
        <rFont val="맑은 고딕"/>
        <family val="3"/>
        <charset val="129"/>
        <scheme val="minor"/>
      </rPr>
      <t>재생성</t>
    </r>
    <phoneticPr fontId="7"/>
  </si>
  <si>
    <r>
      <t>기존</t>
    </r>
    <r>
      <rPr>
        <b/>
        <sz val="12"/>
        <color theme="1"/>
        <rFont val="맑은 고딕"/>
        <family val="2"/>
        <scheme val="minor"/>
      </rPr>
      <t xml:space="preserve"> evaluation</t>
    </r>
    <r>
      <rPr>
        <b/>
        <sz val="12"/>
        <color theme="1"/>
        <rFont val="맑은 고딕"/>
        <family val="3"/>
        <charset val="129"/>
        <scheme val="minor"/>
      </rPr>
      <t>테이블들</t>
    </r>
    <r>
      <rPr>
        <b/>
        <sz val="12"/>
        <color theme="1"/>
        <rFont val="맑은 고딕"/>
        <family val="2"/>
        <scheme val="minor"/>
      </rPr>
      <t xml:space="preserve"> </t>
    </r>
    <r>
      <rPr>
        <b/>
        <sz val="12"/>
        <color theme="1"/>
        <rFont val="맑은 고딕"/>
        <family val="3"/>
        <charset val="129"/>
        <scheme val="minor"/>
      </rPr>
      <t>전부</t>
    </r>
    <r>
      <rPr>
        <b/>
        <sz val="12"/>
        <color theme="1"/>
        <rFont val="맑은 고딕"/>
        <family val="2"/>
        <scheme val="minor"/>
      </rPr>
      <t xml:space="preserve"> bk1</t>
    </r>
    <r>
      <rPr>
        <b/>
        <sz val="12"/>
        <color theme="1"/>
        <rFont val="맑은 고딕"/>
        <family val="3"/>
        <charset val="129"/>
        <scheme val="minor"/>
      </rPr>
      <t>으로</t>
    </r>
    <r>
      <rPr>
        <b/>
        <sz val="12"/>
        <color theme="1"/>
        <rFont val="맑은 고딕"/>
        <family val="2"/>
        <scheme val="minor"/>
      </rPr>
      <t xml:space="preserve"> </t>
    </r>
    <r>
      <rPr>
        <b/>
        <sz val="12"/>
        <color theme="1"/>
        <rFont val="맑은 고딕"/>
        <family val="3"/>
        <charset val="129"/>
        <scheme val="minor"/>
      </rPr>
      <t>백업하고</t>
    </r>
    <r>
      <rPr>
        <b/>
        <sz val="12"/>
        <color theme="1"/>
        <rFont val="맑은 고딕"/>
        <family val="2"/>
        <scheme val="minor"/>
      </rPr>
      <t xml:space="preserve"> </t>
    </r>
    <r>
      <rPr>
        <b/>
        <sz val="12"/>
        <color theme="1"/>
        <rFont val="맑은 고딕"/>
        <family val="3"/>
        <charset val="129"/>
        <scheme val="minor"/>
      </rPr>
      <t>원테이블은</t>
    </r>
    <r>
      <rPr>
        <b/>
        <sz val="12"/>
        <color theme="1"/>
        <rFont val="맑은 고딕"/>
        <family val="2"/>
        <scheme val="minor"/>
      </rPr>
      <t xml:space="preserve"> truncate</t>
    </r>
    <phoneticPr fontId="7"/>
  </si>
  <si>
    <t>insert into ml_evaluation_bk1 select * from ml_evaluation where resultno::int between 3176 and 3695;</t>
  </si>
  <si>
    <t>delete from ml_evaluation where  resultno::int between 3176 and 3695;</t>
  </si>
  <si>
    <t>insert into ml_evaluation select * from ml_evaluation_bk1 where resultno::int between 1 and 648;</t>
  </si>
  <si>
    <t>truncate st_patternid;</t>
  </si>
  <si>
    <r>
      <t xml:space="preserve">st_patternid </t>
    </r>
    <r>
      <rPr>
        <sz val="12"/>
        <color theme="1"/>
        <rFont val="맑은 고딕"/>
        <family val="3"/>
        <charset val="129"/>
        <scheme val="minor"/>
      </rPr>
      <t>재생성</t>
    </r>
  </si>
  <si>
    <t>2022/12/11</t>
    <phoneticPr fontId="7"/>
  </si>
  <si>
    <r>
      <t>98~</t>
    </r>
    <r>
      <rPr>
        <b/>
        <sz val="12"/>
        <color theme="1"/>
        <rFont val="맑은 고딕"/>
        <family val="3"/>
        <charset val="129"/>
        <scheme val="minor"/>
      </rPr>
      <t>계열</t>
    </r>
    <r>
      <rPr>
        <b/>
        <sz val="12"/>
        <color theme="1"/>
        <rFont val="맑은 고딕"/>
        <family val="2"/>
        <scheme val="minor"/>
      </rPr>
      <t xml:space="preserve"> </t>
    </r>
    <r>
      <rPr>
        <b/>
        <sz val="12"/>
        <color theme="1"/>
        <rFont val="맑은 고딕"/>
        <family val="3"/>
        <charset val="129"/>
        <scheme val="minor"/>
      </rPr>
      <t>모델은</t>
    </r>
    <r>
      <rPr>
        <b/>
        <sz val="12"/>
        <color theme="1"/>
        <rFont val="맑은 고딕"/>
        <family val="2"/>
        <scheme val="minor"/>
      </rPr>
      <t xml:space="preserve"> </t>
    </r>
    <r>
      <rPr>
        <b/>
        <sz val="12"/>
        <color theme="1"/>
        <rFont val="맑은 고딕"/>
        <family val="3"/>
        <charset val="129"/>
        <scheme val="minor"/>
      </rPr>
      <t>버린다</t>
    </r>
    <r>
      <rPr>
        <b/>
        <sz val="12"/>
        <color theme="1"/>
        <rFont val="맑은 고딕"/>
        <family val="2"/>
        <scheme val="minor"/>
      </rPr>
      <t xml:space="preserve">. </t>
    </r>
    <r>
      <rPr>
        <b/>
        <sz val="12"/>
        <color theme="1"/>
        <rFont val="맑은 고딕"/>
        <family val="3"/>
        <charset val="129"/>
        <scheme val="minor"/>
      </rPr>
      <t>최초</t>
    </r>
    <r>
      <rPr>
        <b/>
        <sz val="12"/>
        <color theme="1"/>
        <rFont val="맑은 고딕"/>
        <family val="2"/>
        <scheme val="minor"/>
      </rPr>
      <t xml:space="preserve"> ml_evaluation</t>
    </r>
    <r>
      <rPr>
        <b/>
        <sz val="12"/>
        <color theme="1"/>
        <rFont val="맑은 고딕"/>
        <family val="3"/>
        <charset val="129"/>
        <scheme val="minor"/>
      </rPr>
      <t>을</t>
    </r>
    <r>
      <rPr>
        <b/>
        <sz val="12"/>
        <color theme="1"/>
        <rFont val="맑은 고딕"/>
        <family val="2"/>
        <scheme val="minor"/>
      </rPr>
      <t xml:space="preserve"> </t>
    </r>
    <r>
      <rPr>
        <b/>
        <sz val="12"/>
        <color theme="1"/>
        <rFont val="맑은 고딕"/>
        <family val="3"/>
        <charset val="129"/>
        <scheme val="minor"/>
      </rPr>
      <t>복원해서</t>
    </r>
    <r>
      <rPr>
        <b/>
        <sz val="12"/>
        <color theme="1"/>
        <rFont val="맑은 고딕"/>
        <family val="2"/>
        <scheme val="minor"/>
      </rPr>
      <t xml:space="preserve"> FTP-3 </t>
    </r>
    <r>
      <rPr>
        <b/>
        <sz val="12"/>
        <color theme="1"/>
        <rFont val="맑은 고딕"/>
        <family val="3"/>
        <charset val="129"/>
        <scheme val="minor"/>
      </rPr>
      <t>시뮬레이션</t>
    </r>
    <r>
      <rPr>
        <b/>
        <sz val="12"/>
        <color theme="1"/>
        <rFont val="맑은 고딕"/>
        <family val="2"/>
        <scheme val="minor"/>
      </rPr>
      <t xml:space="preserve"> </t>
    </r>
    <r>
      <rPr>
        <b/>
        <sz val="12"/>
        <color theme="1"/>
        <rFont val="맑은 고딕"/>
        <family val="3"/>
        <charset val="129"/>
        <scheme val="minor"/>
      </rPr>
      <t>돌린다</t>
    </r>
    <r>
      <rPr>
        <b/>
        <sz val="12"/>
        <color theme="1"/>
        <rFont val="맑은 고딕"/>
        <family val="2"/>
        <scheme val="minor"/>
      </rPr>
      <t>.</t>
    </r>
    <phoneticPr fontId="7"/>
  </si>
  <si>
    <t>2022/12/24</t>
    <phoneticPr fontId="7"/>
  </si>
  <si>
    <t>옺즈에 대해 히스토그램과 상한을 구현</t>
    <phoneticPr fontId="7"/>
  </si>
  <si>
    <t>적중율,수익율에 대해 기간 통계 구현</t>
    <phoneticPr fontId="7"/>
  </si>
  <si>
    <t>패턴단위 시뮬레이션 구현</t>
    <phoneticPr fontId="7"/>
  </si>
  <si>
    <t>1T</t>
    <phoneticPr fontId="7"/>
  </si>
  <si>
    <t>2T</t>
    <phoneticPr fontId="7"/>
  </si>
  <si>
    <t>3T</t>
    <phoneticPr fontId="7"/>
  </si>
  <si>
    <t>2F</t>
    <phoneticPr fontId="7"/>
  </si>
  <si>
    <t>3F</t>
    <phoneticPr fontId="7"/>
  </si>
  <si>
    <t>PR</t>
    <phoneticPr fontId="7"/>
  </si>
  <si>
    <t>term</t>
    <phoneticPr fontId="7"/>
  </si>
  <si>
    <t>incr</t>
    <phoneticPr fontId="7"/>
  </si>
  <si>
    <t>limit</t>
    <phoneticPr fontId="7"/>
  </si>
  <si>
    <t>trim</t>
    <phoneticPr fontId="7"/>
  </si>
  <si>
    <t>model</t>
    <phoneticPr fontId="7"/>
  </si>
  <si>
    <t>ptnid</t>
    <phoneticPr fontId="7"/>
  </si>
  <si>
    <t>0.8~0.89,0.9~0.99,1~1.09,1.1~99</t>
    <phoneticPr fontId="7"/>
  </si>
  <si>
    <t>x,bork,bor</t>
    <phoneticPr fontId="7"/>
  </si>
  <si>
    <t>5,10,30</t>
    <phoneticPr fontId="7"/>
  </si>
  <si>
    <t>%,%wk%</t>
    <phoneticPr fontId="7"/>
  </si>
  <si>
    <t>x,bor</t>
    <phoneticPr fontId="7"/>
  </si>
  <si>
    <r>
      <t>아래</t>
    </r>
    <r>
      <rPr>
        <sz val="12"/>
        <color theme="1"/>
        <rFont val="맑은 고딕"/>
        <family val="2"/>
        <scheme val="minor"/>
      </rPr>
      <t xml:space="preserve"> sql</t>
    </r>
    <r>
      <rPr>
        <sz val="12"/>
        <color theme="1"/>
        <rFont val="맑은 고딕"/>
        <family val="3"/>
        <charset val="129"/>
        <scheme val="minor"/>
      </rPr>
      <t>로</t>
    </r>
    <r>
      <rPr>
        <sz val="12"/>
        <color theme="1"/>
        <rFont val="맑은 고딕"/>
        <family val="2"/>
        <scheme val="minor"/>
      </rPr>
      <t xml:space="preserve"> bettype</t>
    </r>
    <r>
      <rPr>
        <sz val="12"/>
        <color theme="1"/>
        <rFont val="맑은 고딕"/>
        <family val="3"/>
        <charset val="129"/>
        <scheme val="minor"/>
      </rPr>
      <t>별</t>
    </r>
    <r>
      <rPr>
        <sz val="12"/>
        <color theme="1"/>
        <rFont val="맑은 고딕"/>
        <family val="2"/>
        <scheme val="minor"/>
      </rPr>
      <t xml:space="preserve"> </t>
    </r>
    <r>
      <rPr>
        <sz val="12"/>
        <color theme="1"/>
        <rFont val="맑은 고딕"/>
        <family val="3"/>
        <charset val="129"/>
        <scheme val="minor"/>
      </rPr>
      <t>모델을</t>
    </r>
    <r>
      <rPr>
        <sz val="12"/>
        <color theme="1"/>
        <rFont val="맑은 고딕"/>
        <family val="2"/>
        <scheme val="minor"/>
      </rPr>
      <t xml:space="preserve"> </t>
    </r>
    <r>
      <rPr>
        <sz val="12"/>
        <color theme="1"/>
        <rFont val="맑은 고딕"/>
        <family val="3"/>
        <charset val="129"/>
        <scheme val="minor"/>
      </rPr>
      <t>성능순으로</t>
    </r>
    <r>
      <rPr>
        <sz val="12"/>
        <color theme="1"/>
        <rFont val="맑은 고딕"/>
        <family val="2"/>
        <scheme val="minor"/>
      </rPr>
      <t xml:space="preserve"> 2</t>
    </r>
    <r>
      <rPr>
        <sz val="12"/>
        <color theme="1"/>
        <rFont val="맑은 고딕"/>
        <family val="3"/>
        <charset val="129"/>
        <scheme val="minor"/>
      </rPr>
      <t>개를</t>
    </r>
    <r>
      <rPr>
        <sz val="12"/>
        <color theme="1"/>
        <rFont val="맑은 고딕"/>
        <family val="2"/>
        <scheme val="minor"/>
      </rPr>
      <t xml:space="preserve"> </t>
    </r>
    <r>
      <rPr>
        <sz val="12"/>
        <color theme="1"/>
        <rFont val="맑은 고딕"/>
        <family val="3"/>
        <charset val="129"/>
        <scheme val="minor"/>
      </rPr>
      <t>선별</t>
    </r>
  </si>
  <si>
    <t xml:space="preserve">select </t>
  </si>
  <si>
    <t xml:space="preserve">  modelno, bettype, sum(betcnt) betcnt, sum(hitamt) - sum(betamt) income, (sum(hitamt) - sum(betamt)) / sum(betcnt) performance</t>
  </si>
  <si>
    <t xml:space="preserve">from ml_evaluation me </t>
  </si>
  <si>
    <t xml:space="preserve">where result_type = '1' </t>
  </si>
  <si>
    <t>group by modelno, bettype</t>
  </si>
  <si>
    <t>order by bettype, performance desc</t>
  </si>
  <si>
    <t>2F 99102,97080,99080</t>
  </si>
  <si>
    <t>3T 97103,99080,97080</t>
  </si>
  <si>
    <t xml:space="preserve">  </t>
  </si>
  <si>
    <t>10,30</t>
    <phoneticPr fontId="7"/>
  </si>
  <si>
    <t>0.9~0.99,1~99</t>
    <phoneticPr fontId="7"/>
  </si>
  <si>
    <t>2023/1/18</t>
    <phoneticPr fontId="7"/>
  </si>
  <si>
    <r>
      <t>simul3_2_FBI</t>
    </r>
    <r>
      <rPr>
        <sz val="12"/>
        <color theme="1"/>
        <rFont val="맑은 고딕"/>
        <family val="3"/>
        <charset val="129"/>
        <scheme val="minor"/>
      </rPr>
      <t>를</t>
    </r>
    <r>
      <rPr>
        <sz val="12"/>
        <color theme="1"/>
        <rFont val="맑은 고딕"/>
        <family val="2"/>
        <scheme val="minor"/>
      </rPr>
      <t xml:space="preserve"> </t>
    </r>
    <r>
      <rPr>
        <sz val="12"/>
        <color theme="1"/>
        <rFont val="맑은 고딕"/>
        <family val="3"/>
        <charset val="129"/>
        <scheme val="minor"/>
      </rPr>
      <t>새로운</t>
    </r>
    <r>
      <rPr>
        <sz val="12"/>
        <color theme="1"/>
        <rFont val="맑은 고딕"/>
        <family val="2"/>
        <scheme val="minor"/>
      </rPr>
      <t xml:space="preserve"> </t>
    </r>
    <r>
      <rPr>
        <sz val="12"/>
        <color theme="1"/>
        <rFont val="맑은 고딕"/>
        <family val="3"/>
        <charset val="129"/>
        <scheme val="minor"/>
      </rPr>
      <t>그래프로</t>
    </r>
    <r>
      <rPr>
        <sz val="12"/>
        <color theme="1"/>
        <rFont val="맑은 고딕"/>
        <family val="2"/>
        <scheme val="minor"/>
      </rPr>
      <t xml:space="preserve"> </t>
    </r>
    <r>
      <rPr>
        <sz val="12"/>
        <color theme="1"/>
        <rFont val="맑은 고딕"/>
        <family val="3"/>
        <charset val="129"/>
        <scheme val="minor"/>
      </rPr>
      <t>재실행해본다</t>
    </r>
    <r>
      <rPr>
        <sz val="12"/>
        <color theme="1"/>
        <rFont val="맑은 고딕"/>
        <family val="2"/>
        <scheme val="minor"/>
      </rPr>
      <t xml:space="preserve">  (</t>
    </r>
    <r>
      <rPr>
        <sz val="12"/>
        <color theme="1"/>
        <rFont val="맑은 고딕"/>
        <family val="3"/>
        <charset val="129"/>
        <scheme val="minor"/>
      </rPr>
      <t>집합시뮬레이션</t>
    </r>
    <r>
      <rPr>
        <sz val="12"/>
        <color theme="1"/>
        <rFont val="맑은 고딕"/>
        <family val="2"/>
        <scheme val="minor"/>
      </rPr>
      <t>)</t>
    </r>
    <phoneticPr fontId="7"/>
  </si>
  <si>
    <t>2023/1/25</t>
    <phoneticPr fontId="7"/>
  </si>
  <si>
    <t>simul4_4_FPI-5</t>
  </si>
  <si>
    <t>simul4_4_FPI-5_selected</t>
  </si>
  <si>
    <t>simul4_4_FPI-5_selected_store</t>
  </si>
  <si>
    <t>모든 모델,bettype,kumiban에 대해 patternid별로 수익률 1이상인 패턴들로 evaluation을 만들어 simul_step1_을 실행한 결과</t>
    <phoneticPr fontId="7"/>
  </si>
  <si>
    <t>그결과 그래프중에 괜찮은 것을 모아서 simul2를 시험해본다</t>
    <phoneticPr fontId="7"/>
  </si>
  <si>
    <t>simul2의 결과가 좋은 것들의 simul1 그래프를 보존해둔다</t>
    <phoneticPr fontId="7"/>
  </si>
  <si>
    <t>EvaluationSimulLoaderPtnId</t>
  </si>
  <si>
    <t>MLSimulationGeneratorPtnIdAll</t>
  </si>
  <si>
    <t>EvaluationSimulLoaderFPI5GraphFilename</t>
  </si>
  <si>
    <t>MLSimulationGeneratorFPI6</t>
  </si>
  <si>
    <t>test_FPI-6</t>
  </si>
  <si>
    <t>1T</t>
  </si>
  <si>
    <t xml:space="preserve"> 2 : ~103モデルが有効</t>
  </si>
  <si>
    <t>2T</t>
  </si>
  <si>
    <t xml:space="preserve"> 15 : ~102モデルのprobability 0~0.25</t>
  </si>
  <si>
    <t xml:space="preserve"> 16 : ~103モデルのprobability 0~0.25 or ~100モデルのbork 1~3</t>
  </si>
  <si>
    <t>2023/1/31</t>
    <phoneticPr fontId="7"/>
  </si>
  <si>
    <r>
      <t>bork</t>
    </r>
    <r>
      <rPr>
        <sz val="12"/>
        <color theme="1"/>
        <rFont val="맑은 고딕"/>
        <family val="3"/>
        <charset val="129"/>
        <scheme val="minor"/>
      </rPr>
      <t>는</t>
    </r>
    <r>
      <rPr>
        <sz val="12"/>
        <color theme="1"/>
        <rFont val="맑은 고딕"/>
        <family val="2"/>
        <scheme val="minor"/>
      </rPr>
      <t xml:space="preserve"> 1</t>
    </r>
    <phoneticPr fontId="7"/>
  </si>
  <si>
    <t>wk12345</t>
    <phoneticPr fontId="7"/>
  </si>
  <si>
    <t>wk123456</t>
    <phoneticPr fontId="7"/>
  </si>
  <si>
    <t>wakulevellist</t>
    <phoneticPr fontId="7"/>
  </si>
  <si>
    <t>substring(wakulevellist from 1 for 11)</t>
    <phoneticPr fontId="7"/>
  </si>
  <si>
    <t>substring(wakulevellist from 1 for 14)</t>
    <phoneticPr fontId="7"/>
  </si>
  <si>
    <t>2023/2/12</t>
    <phoneticPr fontId="7"/>
  </si>
  <si>
    <r>
      <t>ml_</t>
    </r>
    <r>
      <rPr>
        <sz val="12"/>
        <color theme="1"/>
        <rFont val="맑은 고딕"/>
        <family val="3"/>
        <charset val="129"/>
        <scheme val="minor"/>
      </rPr>
      <t>테이블들도</t>
    </r>
    <r>
      <rPr>
        <sz val="12"/>
        <color theme="1"/>
        <rFont val="맑은 고딕"/>
        <family val="2"/>
        <scheme val="minor"/>
      </rPr>
      <t xml:space="preserve"> </t>
    </r>
    <r>
      <rPr>
        <sz val="12"/>
        <color theme="1"/>
        <rFont val="맑은 고딕"/>
        <family val="3"/>
        <charset val="129"/>
        <scheme val="minor"/>
      </rPr>
      <t>재정리한다</t>
    </r>
    <r>
      <rPr>
        <sz val="12"/>
        <color theme="1"/>
        <rFont val="맑은 고딕"/>
        <family val="2"/>
        <scheme val="minor"/>
      </rPr>
      <t>.</t>
    </r>
    <phoneticPr fontId="7"/>
  </si>
  <si>
    <t>insert into ml_evaluation_bk1 select * from ml_evaluation where resultno::int between 4961 and 5752;</t>
  </si>
  <si>
    <t>insert into ml_bork_evaluation_bk1 select * from ml_bork_evaluation where resultno::int between 4961 and 5752;</t>
  </si>
  <si>
    <t>insert into ml_pr_evaluation_bk1 select * from ml_pr_evaluation where resultno::int between 4961 and 5752;</t>
  </si>
  <si>
    <t>insert into ml_range_evaluation_bk1 select * from ml_range_evaluation where resultno::int between 4961 and 5752;</t>
  </si>
  <si>
    <t>create table ml_term_evaluation_bk1 as select * from ml_term_evaluation mte;</t>
  </si>
  <si>
    <t>vacuum full ml_bork_evaluation;</t>
  </si>
  <si>
    <t>vacuum full ml_evaluation;</t>
  </si>
  <si>
    <t>vacuum full ml_pr_evaluation;</t>
  </si>
  <si>
    <t>vacuum full ml_range_evaluation;</t>
  </si>
  <si>
    <t>vacuum full ml_term_evaluation;</t>
  </si>
  <si>
    <t>result_configのバックアップ</t>
    <phoneticPr fontId="7"/>
  </si>
  <si>
    <t>容量整理</t>
    <phoneticPr fontId="7"/>
  </si>
  <si>
    <t>result_config6の結果は多くないのでそのまま残す</t>
    <rPh sb="15" eb="17">
      <t>ケッカ</t>
    </rPh>
    <rPh sb="18" eb="19">
      <t>オオ</t>
    </rPh>
    <rPh sb="28" eb="29">
      <t>ノコ</t>
    </rPh>
    <phoneticPr fontId="7"/>
  </si>
  <si>
    <t># 2023/2/12 追加</t>
    <rPh sb="12" eb="14">
      <t>ツイカ</t>
    </rPh>
    <phoneticPr fontId="7"/>
  </si>
  <si>
    <t>데이터 오류였다. FPI-7부터 다시 시작한다.</t>
    <phoneticPr fontId="7"/>
  </si>
  <si>
    <r>
      <t>bettype, kumiban, nopattern</t>
    </r>
    <r>
      <rPr>
        <sz val="12"/>
        <color theme="1"/>
        <rFont val="맑은 고딕"/>
        <family val="3"/>
        <charset val="129"/>
        <scheme val="minor"/>
      </rPr>
      <t>에</t>
    </r>
    <r>
      <rPr>
        <sz val="12"/>
        <color theme="1"/>
        <rFont val="맑은 고딕"/>
        <family val="2"/>
        <scheme val="minor"/>
      </rPr>
      <t xml:space="preserve"> </t>
    </r>
    <r>
      <rPr>
        <sz val="12"/>
        <color theme="1"/>
        <rFont val="맑은 고딕"/>
        <family val="3"/>
        <charset val="129"/>
        <scheme val="minor"/>
      </rPr>
      <t>대한</t>
    </r>
    <r>
      <rPr>
        <sz val="12"/>
        <color theme="1"/>
        <rFont val="맑은 고딕"/>
        <family val="2"/>
        <scheme val="minor"/>
      </rPr>
      <t xml:space="preserve"> </t>
    </r>
    <r>
      <rPr>
        <sz val="12"/>
        <color theme="1"/>
        <rFont val="맑은 고딕"/>
        <family val="3"/>
        <charset val="129"/>
        <scheme val="minor"/>
      </rPr>
      <t>모델별</t>
    </r>
    <r>
      <rPr>
        <sz val="12"/>
        <color theme="1"/>
        <rFont val="맑은 고딕"/>
        <family val="2"/>
        <scheme val="minor"/>
      </rPr>
      <t xml:space="preserve"> </t>
    </r>
    <r>
      <rPr>
        <sz val="12"/>
        <color theme="1"/>
        <rFont val="맑은 고딕"/>
        <family val="3"/>
        <charset val="129"/>
        <scheme val="minor"/>
      </rPr>
      <t>퍼포먼스</t>
    </r>
    <r>
      <rPr>
        <sz val="12"/>
        <color theme="1"/>
        <rFont val="맑은 고딕"/>
        <family val="2"/>
        <scheme val="minor"/>
      </rPr>
      <t xml:space="preserve"> (</t>
    </r>
    <r>
      <rPr>
        <sz val="12"/>
        <color theme="1"/>
        <rFont val="맑은 고딕"/>
        <family val="3"/>
        <charset val="129"/>
        <scheme val="minor"/>
      </rPr>
      <t>수익률순</t>
    </r>
    <r>
      <rPr>
        <sz val="12"/>
        <color theme="1"/>
        <rFont val="맑은 고딕"/>
        <family val="2"/>
        <scheme val="minor"/>
      </rPr>
      <t>)</t>
    </r>
    <phoneticPr fontId="7"/>
  </si>
  <si>
    <t>2F</t>
  </si>
  <si>
    <t>3F</t>
  </si>
  <si>
    <t>3T</t>
  </si>
  <si>
    <t>kumiban</t>
    <phoneticPr fontId="7"/>
  </si>
  <si>
    <t>model</t>
    <phoneticPr fontId="7"/>
  </si>
  <si>
    <t>betcnt</t>
    <phoneticPr fontId="7"/>
  </si>
  <si>
    <t>incamt</t>
    <phoneticPr fontId="7"/>
  </si>
  <si>
    <t>incrate</t>
    <phoneticPr fontId="7"/>
  </si>
  <si>
    <r>
      <t>재현성을</t>
    </r>
    <r>
      <rPr>
        <b/>
        <strike/>
        <sz val="12"/>
        <color theme="1"/>
        <rFont val="맑은 고딕"/>
        <family val="2"/>
        <scheme val="minor"/>
      </rPr>
      <t xml:space="preserve"> </t>
    </r>
    <r>
      <rPr>
        <b/>
        <strike/>
        <sz val="12"/>
        <color theme="1"/>
        <rFont val="맑은 고딕"/>
        <family val="3"/>
        <charset val="129"/>
        <scheme val="minor"/>
      </rPr>
      <t>위한</t>
    </r>
    <r>
      <rPr>
        <b/>
        <strike/>
        <sz val="12"/>
        <color theme="1"/>
        <rFont val="맑은 고딕"/>
        <family val="2"/>
        <scheme val="minor"/>
      </rPr>
      <t xml:space="preserve"> </t>
    </r>
    <r>
      <rPr>
        <b/>
        <strike/>
        <sz val="12"/>
        <color theme="1"/>
        <rFont val="맑은 고딕"/>
        <family val="3"/>
        <charset val="129"/>
        <scheme val="minor"/>
      </rPr>
      <t>키워드</t>
    </r>
    <phoneticPr fontId="7"/>
  </si>
  <si>
    <t>2023/2/15</t>
    <phoneticPr fontId="7"/>
  </si>
  <si>
    <r>
      <t>1. nopattern</t>
    </r>
    <r>
      <rPr>
        <sz val="12"/>
        <color theme="1"/>
        <rFont val="맑은 고딕"/>
        <family val="3"/>
        <charset val="129"/>
        <scheme val="minor"/>
      </rPr>
      <t>으로</t>
    </r>
    <r>
      <rPr>
        <sz val="12"/>
        <color theme="1"/>
        <rFont val="맑은 고딕"/>
        <family val="2"/>
        <scheme val="minor"/>
      </rPr>
      <t xml:space="preserve"> </t>
    </r>
    <r>
      <rPr>
        <sz val="12"/>
        <color theme="1"/>
        <rFont val="맑은 고딕"/>
        <family val="3"/>
        <charset val="129"/>
        <scheme val="minor"/>
      </rPr>
      <t>전</t>
    </r>
    <r>
      <rPr>
        <sz val="12"/>
        <color theme="1"/>
        <rFont val="맑은 고딕"/>
        <family val="2"/>
        <scheme val="minor"/>
      </rPr>
      <t xml:space="preserve"> bettype, kumiban</t>
    </r>
    <r>
      <rPr>
        <sz val="12"/>
        <color theme="1"/>
        <rFont val="맑은 고딕"/>
        <family val="3"/>
        <charset val="129"/>
        <scheme val="minor"/>
      </rPr>
      <t>에</t>
    </r>
    <r>
      <rPr>
        <sz val="12"/>
        <color theme="1"/>
        <rFont val="맑은 고딕"/>
        <family val="2"/>
        <scheme val="minor"/>
      </rPr>
      <t xml:space="preserve"> </t>
    </r>
    <r>
      <rPr>
        <sz val="12"/>
        <color theme="1"/>
        <rFont val="맑은 고딕"/>
        <family val="3"/>
        <charset val="129"/>
        <scheme val="minor"/>
      </rPr>
      <t>대해</t>
    </r>
    <r>
      <rPr>
        <sz val="12"/>
        <color theme="1"/>
        <rFont val="맑은 고딕"/>
        <family val="2"/>
        <scheme val="minor"/>
      </rPr>
      <t xml:space="preserve"> </t>
    </r>
    <r>
      <rPr>
        <sz val="12"/>
        <color theme="1"/>
        <rFont val="맑은 고딕"/>
        <family val="3"/>
        <charset val="129"/>
        <scheme val="minor"/>
      </rPr>
      <t>그래프</t>
    </r>
    <r>
      <rPr>
        <sz val="12"/>
        <color theme="1"/>
        <rFont val="맑은 고딕"/>
        <family val="2"/>
        <scheme val="minor"/>
      </rPr>
      <t xml:space="preserve"> </t>
    </r>
    <r>
      <rPr>
        <sz val="12"/>
        <color theme="1"/>
        <rFont val="맑은 고딕"/>
        <family val="3"/>
        <charset val="129"/>
        <scheme val="minor"/>
      </rPr>
      <t>출력</t>
    </r>
    <phoneticPr fontId="7"/>
  </si>
  <si>
    <r>
      <t>2. bork</t>
    </r>
    <r>
      <rPr>
        <sz val="12"/>
        <color theme="1"/>
        <rFont val="맑은 고딕"/>
        <family val="3"/>
        <charset val="129"/>
        <scheme val="minor"/>
      </rPr>
      <t>의</t>
    </r>
    <r>
      <rPr>
        <sz val="12"/>
        <color theme="1"/>
        <rFont val="맑은 고딕"/>
        <family val="2"/>
        <scheme val="minor"/>
      </rPr>
      <t xml:space="preserve"> </t>
    </r>
    <r>
      <rPr>
        <sz val="12"/>
        <color theme="1"/>
        <rFont val="맑은 고딕"/>
        <family val="3"/>
        <charset val="129"/>
        <scheme val="minor"/>
      </rPr>
      <t>분포를</t>
    </r>
    <r>
      <rPr>
        <sz val="12"/>
        <color theme="1"/>
        <rFont val="맑은 고딕"/>
        <family val="2"/>
        <scheme val="minor"/>
      </rPr>
      <t xml:space="preserve"> </t>
    </r>
    <r>
      <rPr>
        <sz val="12"/>
        <color theme="1"/>
        <rFont val="맑은 고딕"/>
        <family val="3"/>
        <charset val="129"/>
        <scheme val="minor"/>
      </rPr>
      <t>보고</t>
    </r>
    <r>
      <rPr>
        <sz val="12"/>
        <color theme="1"/>
        <rFont val="맑은 고딕"/>
        <family val="2"/>
        <scheme val="minor"/>
      </rPr>
      <t xml:space="preserve"> histogram</t>
    </r>
    <r>
      <rPr>
        <sz val="12"/>
        <color theme="1"/>
        <rFont val="맑은 고딕"/>
        <family val="3"/>
        <charset val="129"/>
        <scheme val="minor"/>
      </rPr>
      <t>전략</t>
    </r>
    <r>
      <rPr>
        <sz val="12"/>
        <color theme="1"/>
        <rFont val="맑은 고딕"/>
        <family val="2"/>
        <scheme val="minor"/>
      </rPr>
      <t xml:space="preserve"> </t>
    </r>
    <r>
      <rPr>
        <sz val="12"/>
        <color theme="1"/>
        <rFont val="맑은 고딕"/>
        <family val="3"/>
        <charset val="129"/>
        <scheme val="minor"/>
      </rPr>
      <t>수립</t>
    </r>
    <r>
      <rPr>
        <sz val="12"/>
        <color theme="1"/>
        <rFont val="맑은 고딕"/>
        <family val="2"/>
        <scheme val="minor"/>
      </rPr>
      <t xml:space="preserve"> (bettype, kumiban</t>
    </r>
    <r>
      <rPr>
        <sz val="12"/>
        <color theme="1"/>
        <rFont val="맑은 고딕"/>
        <family val="3"/>
        <charset val="129"/>
        <scheme val="minor"/>
      </rPr>
      <t>별</t>
    </r>
    <r>
      <rPr>
        <sz val="12"/>
        <color theme="1"/>
        <rFont val="맑은 고딕"/>
        <family val="2"/>
        <scheme val="minor"/>
      </rPr>
      <t>)</t>
    </r>
    <phoneticPr fontId="7"/>
  </si>
  <si>
    <r>
      <t>3. kumiban</t>
    </r>
    <r>
      <rPr>
        <sz val="12"/>
        <color theme="1"/>
        <rFont val="맑은 고딕"/>
        <family val="3"/>
        <charset val="129"/>
        <scheme val="minor"/>
      </rPr>
      <t>한개씩</t>
    </r>
    <r>
      <rPr>
        <sz val="12"/>
        <color theme="1"/>
        <rFont val="맑은 고딕"/>
        <family val="2"/>
        <scheme val="minor"/>
      </rPr>
      <t xml:space="preserve"> </t>
    </r>
    <r>
      <rPr>
        <sz val="12"/>
        <color theme="1"/>
        <rFont val="맑은 고딕"/>
        <family val="3"/>
        <charset val="129"/>
        <scheme val="minor"/>
      </rPr>
      <t>각개격파</t>
    </r>
    <phoneticPr fontId="7"/>
  </si>
  <si>
    <r>
      <t>bork</t>
    </r>
    <r>
      <rPr>
        <sz val="12"/>
        <color theme="1"/>
        <rFont val="맑은 고딕"/>
        <family val="3"/>
        <charset val="129"/>
        <scheme val="minor"/>
      </rPr>
      <t>패턴화</t>
    </r>
    <r>
      <rPr>
        <sz val="12"/>
        <color theme="1"/>
        <rFont val="맑은 고딕"/>
        <family val="2"/>
        <scheme val="minor"/>
      </rPr>
      <t xml:space="preserve"> </t>
    </r>
    <r>
      <rPr>
        <sz val="12"/>
        <color theme="1"/>
        <rFont val="맑은 고딕"/>
        <family val="3"/>
        <charset val="129"/>
        <scheme val="minor"/>
      </rPr>
      <t>전략</t>
    </r>
    <phoneticPr fontId="7"/>
  </si>
  <si>
    <t>개별, 집합 (두개씩, 세개씩 묶음 등)</t>
    <phoneticPr fontId="7"/>
  </si>
  <si>
    <r>
      <t>4. kumiban</t>
    </r>
    <r>
      <rPr>
        <sz val="12"/>
        <color theme="1"/>
        <rFont val="맑은 고딕"/>
        <family val="3"/>
        <charset val="129"/>
        <scheme val="minor"/>
      </rPr>
      <t>별로</t>
    </r>
    <r>
      <rPr>
        <sz val="12"/>
        <color theme="1"/>
        <rFont val="맑은 고딕"/>
        <family val="2"/>
        <scheme val="minor"/>
      </rPr>
      <t xml:space="preserve"> </t>
    </r>
    <r>
      <rPr>
        <sz val="12"/>
        <color theme="1"/>
        <rFont val="맑은 고딕"/>
        <family val="3"/>
        <charset val="129"/>
        <scheme val="minor"/>
      </rPr>
      <t>진행</t>
    </r>
    <phoneticPr fontId="7"/>
  </si>
  <si>
    <t>bork1</t>
    <phoneticPr fontId="7"/>
  </si>
  <si>
    <t>'bork1'</t>
    <phoneticPr fontId="7"/>
  </si>
  <si>
    <t># 2023/2/16 追加  borkをパタン化する。javaで値を設定する。AbstractResultCreater.createDefault()</t>
    <rPh sb="12" eb="14">
      <t>ツイカ</t>
    </rPh>
    <rPh sb="24" eb="25">
      <t>カ</t>
    </rPh>
    <rPh sb="33" eb="34">
      <t>アタイ</t>
    </rPh>
    <rPh sb="35" eb="37">
      <t>セッテイ</t>
    </rPh>
    <phoneticPr fontId="7"/>
  </si>
  <si>
    <t>wk1+bork1</t>
    <phoneticPr fontId="7"/>
  </si>
  <si>
    <t>substring(wakulevellist from 1 for 2) || '-' || 'bork1'</t>
    <phoneticPr fontId="7"/>
  </si>
  <si>
    <t>2023/2/21</t>
    <phoneticPr fontId="7"/>
  </si>
  <si>
    <t>1. 위의 bork를 패턴화해보는 전략을 포기한 것은 아니므로 나중에 다시 시행할수 있다. FPI-9</t>
    <phoneticPr fontId="7"/>
  </si>
  <si>
    <r>
      <t xml:space="preserve">2. </t>
    </r>
    <r>
      <rPr>
        <sz val="12"/>
        <color theme="1"/>
        <rFont val="맑은 고딕"/>
        <family val="3"/>
        <charset val="129"/>
        <scheme val="minor"/>
      </rPr>
      <t>다만</t>
    </r>
    <r>
      <rPr>
        <sz val="12"/>
        <color theme="1"/>
        <rFont val="맑은 고딕"/>
        <family val="2"/>
        <scheme val="minor"/>
      </rPr>
      <t xml:space="preserve"> bettype, kumiban, </t>
    </r>
    <r>
      <rPr>
        <sz val="12"/>
        <color theme="1"/>
        <rFont val="맑은 고딕"/>
        <family val="3"/>
        <charset val="129"/>
        <scheme val="minor"/>
      </rPr>
      <t>패턴</t>
    </r>
    <r>
      <rPr>
        <sz val="12"/>
        <color theme="1"/>
        <rFont val="맑은 고딕"/>
        <family val="2"/>
        <scheme val="minor"/>
      </rPr>
      <t>id</t>
    </r>
    <r>
      <rPr>
        <sz val="12"/>
        <color theme="1"/>
        <rFont val="맑은 고딕"/>
        <family val="3"/>
        <charset val="129"/>
        <scheme val="minor"/>
      </rPr>
      <t>단위로</t>
    </r>
    <r>
      <rPr>
        <sz val="12"/>
        <color theme="1"/>
        <rFont val="맑은 고딕"/>
        <family val="2"/>
        <scheme val="minor"/>
      </rPr>
      <t xml:space="preserve"> </t>
    </r>
    <r>
      <rPr>
        <sz val="12"/>
        <color theme="1"/>
        <rFont val="맑은 고딕"/>
        <family val="3"/>
        <charset val="129"/>
        <scheme val="minor"/>
      </rPr>
      <t>재현성이</t>
    </r>
    <r>
      <rPr>
        <sz val="12"/>
        <color theme="1"/>
        <rFont val="맑은 고딕"/>
        <family val="2"/>
        <scheme val="minor"/>
      </rPr>
      <t xml:space="preserve"> </t>
    </r>
    <r>
      <rPr>
        <sz val="12"/>
        <color theme="1"/>
        <rFont val="맑은 고딕"/>
        <family val="3"/>
        <charset val="129"/>
        <scheme val="minor"/>
      </rPr>
      <t>확실한</t>
    </r>
    <r>
      <rPr>
        <sz val="12"/>
        <color theme="1"/>
        <rFont val="맑은 고딕"/>
        <family val="2"/>
        <scheme val="minor"/>
      </rPr>
      <t xml:space="preserve"> </t>
    </r>
    <r>
      <rPr>
        <sz val="12"/>
        <color theme="1"/>
        <rFont val="맑은 고딕"/>
        <family val="3"/>
        <charset val="129"/>
        <scheme val="minor"/>
      </rPr>
      <t>것을</t>
    </r>
    <r>
      <rPr>
        <sz val="12"/>
        <color theme="1"/>
        <rFont val="맑은 고딕"/>
        <family val="2"/>
        <scheme val="minor"/>
      </rPr>
      <t xml:space="preserve"> 2T-12,3T-123</t>
    </r>
    <r>
      <rPr>
        <sz val="12"/>
        <color theme="1"/>
        <rFont val="맑은 고딕"/>
        <family val="3"/>
        <charset val="129"/>
        <scheme val="minor"/>
      </rPr>
      <t>에</t>
    </r>
    <r>
      <rPr>
        <sz val="12"/>
        <color theme="1"/>
        <rFont val="맑은 고딕"/>
        <family val="2"/>
        <scheme val="minor"/>
      </rPr>
      <t xml:space="preserve"> </t>
    </r>
    <r>
      <rPr>
        <sz val="12"/>
        <color theme="1"/>
        <rFont val="맑은 고딕"/>
        <family val="3"/>
        <charset val="129"/>
        <scheme val="minor"/>
      </rPr>
      <t>대해</t>
    </r>
    <r>
      <rPr>
        <sz val="12"/>
        <color theme="1"/>
        <rFont val="맑은 고딕"/>
        <family val="2"/>
        <scheme val="minor"/>
      </rPr>
      <t xml:space="preserve"> </t>
    </r>
    <r>
      <rPr>
        <sz val="12"/>
        <color theme="1"/>
        <rFont val="맑은 고딕"/>
        <family val="3"/>
        <charset val="129"/>
        <scheme val="minor"/>
      </rPr>
      <t>찾아보니</t>
    </r>
    <r>
      <rPr>
        <sz val="12"/>
        <color theme="1"/>
        <rFont val="맑은 고딕"/>
        <family val="2"/>
        <scheme val="minor"/>
      </rPr>
      <t xml:space="preserve"> </t>
    </r>
    <r>
      <rPr>
        <sz val="12"/>
        <color theme="1"/>
        <rFont val="맑은 고딕"/>
        <family val="3"/>
        <charset val="129"/>
        <scheme val="minor"/>
      </rPr>
      <t>너무</t>
    </r>
    <r>
      <rPr>
        <sz val="12"/>
        <color theme="1"/>
        <rFont val="맑은 고딕"/>
        <family val="2"/>
        <scheme val="minor"/>
      </rPr>
      <t xml:space="preserve"> </t>
    </r>
    <r>
      <rPr>
        <sz val="12"/>
        <color theme="1"/>
        <rFont val="맑은 고딕"/>
        <family val="3"/>
        <charset val="129"/>
        <scheme val="minor"/>
      </rPr>
      <t>베팅수가</t>
    </r>
    <r>
      <rPr>
        <sz val="12"/>
        <color theme="1"/>
        <rFont val="맑은 고딕"/>
        <family val="2"/>
        <scheme val="minor"/>
      </rPr>
      <t xml:space="preserve"> </t>
    </r>
    <r>
      <rPr>
        <sz val="12"/>
        <color theme="1"/>
        <rFont val="맑은 고딕"/>
        <family val="3"/>
        <charset val="129"/>
        <scheme val="minor"/>
      </rPr>
      <t>적다</t>
    </r>
    <r>
      <rPr>
        <sz val="12"/>
        <color theme="1"/>
        <rFont val="맑은 고딕"/>
        <family val="2"/>
        <scheme val="minor"/>
      </rPr>
      <t>. test_FPI-9</t>
    </r>
    <phoneticPr fontId="7"/>
  </si>
  <si>
    <r>
      <t xml:space="preserve">3. </t>
    </r>
    <r>
      <rPr>
        <sz val="12"/>
        <color theme="1"/>
        <rFont val="맑은 고딕"/>
        <family val="3"/>
        <charset val="129"/>
        <scheme val="minor"/>
      </rPr>
      <t>옛날</t>
    </r>
    <r>
      <rPr>
        <sz val="12"/>
        <color theme="1"/>
        <rFont val="맑은 고딕"/>
        <family val="2"/>
        <scheme val="minor"/>
      </rPr>
      <t xml:space="preserve"> FPH-3</t>
    </r>
    <r>
      <rPr>
        <sz val="12"/>
        <color theme="1"/>
        <rFont val="맑은 고딕"/>
        <family val="3"/>
        <charset val="129"/>
        <scheme val="minor"/>
      </rPr>
      <t>의</t>
    </r>
    <r>
      <rPr>
        <sz val="12"/>
        <color theme="1"/>
        <rFont val="맑은 고딕"/>
        <family val="2"/>
        <scheme val="minor"/>
      </rPr>
      <t xml:space="preserve"> simulation_step_1</t>
    </r>
    <r>
      <rPr>
        <sz val="12"/>
        <color theme="1"/>
        <rFont val="맑은 고딕"/>
        <family val="3"/>
        <charset val="129"/>
        <scheme val="minor"/>
      </rPr>
      <t>그래프들을</t>
    </r>
    <r>
      <rPr>
        <sz val="12"/>
        <color theme="1"/>
        <rFont val="맑은 고딕"/>
        <family val="2"/>
        <scheme val="minor"/>
      </rPr>
      <t xml:space="preserve"> </t>
    </r>
    <r>
      <rPr>
        <sz val="12"/>
        <color theme="1"/>
        <rFont val="맑은 고딕"/>
        <family val="3"/>
        <charset val="129"/>
        <scheme val="minor"/>
      </rPr>
      <t>다시</t>
    </r>
    <r>
      <rPr>
        <sz val="12"/>
        <color theme="1"/>
        <rFont val="맑은 고딕"/>
        <family val="2"/>
        <scheme val="minor"/>
      </rPr>
      <t xml:space="preserve"> </t>
    </r>
    <r>
      <rPr>
        <sz val="12"/>
        <color theme="1"/>
        <rFont val="맑은 고딕"/>
        <family val="3"/>
        <charset val="129"/>
        <scheme val="minor"/>
      </rPr>
      <t>보니</t>
    </r>
    <r>
      <rPr>
        <sz val="12"/>
        <color theme="1"/>
        <rFont val="맑은 고딕"/>
        <family val="2"/>
        <scheme val="minor"/>
      </rPr>
      <t xml:space="preserve"> </t>
    </r>
    <r>
      <rPr>
        <sz val="12"/>
        <color theme="1"/>
        <rFont val="맑은 고딕"/>
        <family val="3"/>
        <charset val="129"/>
        <scheme val="minor"/>
      </rPr>
      <t>오히려</t>
    </r>
    <r>
      <rPr>
        <sz val="12"/>
        <color theme="1"/>
        <rFont val="맑은 고딕"/>
        <family val="2"/>
        <scheme val="minor"/>
      </rPr>
      <t xml:space="preserve"> </t>
    </r>
    <r>
      <rPr>
        <sz val="12"/>
        <color theme="1"/>
        <rFont val="맑은 고딕"/>
        <family val="3"/>
        <charset val="129"/>
        <scheme val="minor"/>
      </rPr>
      <t>재현성이</t>
    </r>
    <r>
      <rPr>
        <sz val="12"/>
        <color theme="1"/>
        <rFont val="맑은 고딕"/>
        <family val="2"/>
        <scheme val="minor"/>
      </rPr>
      <t xml:space="preserve"> </t>
    </r>
    <r>
      <rPr>
        <sz val="12"/>
        <color theme="1"/>
        <rFont val="맑은 고딕"/>
        <family val="3"/>
        <charset val="129"/>
        <scheme val="minor"/>
      </rPr>
      <t>높아보였다</t>
    </r>
    <r>
      <rPr>
        <sz val="12"/>
        <color theme="1"/>
        <rFont val="맑은 고딕"/>
        <family val="2"/>
        <scheme val="minor"/>
      </rPr>
      <t>. (</t>
    </r>
    <r>
      <rPr>
        <sz val="12"/>
        <color theme="1"/>
        <rFont val="맑은 고딕"/>
        <family val="3"/>
        <charset val="129"/>
        <scheme val="minor"/>
      </rPr>
      <t>당연히</t>
    </r>
    <r>
      <rPr>
        <sz val="12"/>
        <color theme="1"/>
        <rFont val="맑은 고딕"/>
        <family val="2"/>
        <scheme val="minor"/>
      </rPr>
      <t xml:space="preserve"> incomrate</t>
    </r>
    <r>
      <rPr>
        <sz val="12"/>
        <color theme="1"/>
        <rFont val="맑은 고딕"/>
        <family val="3"/>
        <charset val="129"/>
        <scheme val="minor"/>
      </rPr>
      <t>를</t>
    </r>
    <r>
      <rPr>
        <sz val="12"/>
        <color theme="1"/>
        <rFont val="맑은 고딕"/>
        <family val="2"/>
        <scheme val="minor"/>
      </rPr>
      <t xml:space="preserve"> </t>
    </r>
    <r>
      <rPr>
        <sz val="12"/>
        <color theme="1"/>
        <rFont val="맑은 고딕"/>
        <family val="3"/>
        <charset val="129"/>
        <scheme val="minor"/>
      </rPr>
      <t>반영해서였을</t>
    </r>
    <r>
      <rPr>
        <sz val="12"/>
        <color theme="1"/>
        <rFont val="맑은 고딕"/>
        <family val="2"/>
        <scheme val="minor"/>
      </rPr>
      <t xml:space="preserve"> </t>
    </r>
    <r>
      <rPr>
        <sz val="12"/>
        <color theme="1"/>
        <rFont val="맑은 고딕"/>
        <family val="3"/>
        <charset val="129"/>
        <scheme val="minor"/>
      </rPr>
      <t>것도</t>
    </r>
    <r>
      <rPr>
        <sz val="12"/>
        <color theme="1"/>
        <rFont val="맑은 고딕"/>
        <family val="2"/>
        <scheme val="minor"/>
      </rPr>
      <t xml:space="preserve"> </t>
    </r>
    <r>
      <rPr>
        <sz val="12"/>
        <color theme="1"/>
        <rFont val="맑은 고딕"/>
        <family val="3"/>
        <charset val="129"/>
        <scheme val="minor"/>
      </rPr>
      <t>원인중</t>
    </r>
    <r>
      <rPr>
        <sz val="12"/>
        <color theme="1"/>
        <rFont val="맑은 고딕"/>
        <family val="2"/>
        <scheme val="minor"/>
      </rPr>
      <t xml:space="preserve"> </t>
    </r>
    <r>
      <rPr>
        <sz val="12"/>
        <color theme="1"/>
        <rFont val="맑은 고딕"/>
        <family val="3"/>
        <charset val="129"/>
        <scheme val="minor"/>
      </rPr>
      <t>하나</t>
    </r>
    <r>
      <rPr>
        <sz val="12"/>
        <color theme="1"/>
        <rFont val="맑은 고딕"/>
        <family val="2"/>
        <scheme val="minor"/>
      </rPr>
      <t>)</t>
    </r>
    <phoneticPr fontId="7"/>
  </si>
  <si>
    <r>
      <t>새로운</t>
    </r>
    <r>
      <rPr>
        <sz val="12"/>
        <color theme="1"/>
        <rFont val="맑은 고딕"/>
        <family val="2"/>
        <scheme val="minor"/>
      </rPr>
      <t xml:space="preserve"> graph</t>
    </r>
    <r>
      <rPr>
        <sz val="12"/>
        <color theme="1"/>
        <rFont val="맑은 고딕"/>
        <family val="3"/>
        <charset val="129"/>
        <scheme val="minor"/>
      </rPr>
      <t>형태</t>
    </r>
    <r>
      <rPr>
        <sz val="12"/>
        <color theme="1"/>
        <rFont val="맑은 고딕"/>
        <family val="2"/>
        <scheme val="minor"/>
      </rPr>
      <t xml:space="preserve"> (term</t>
    </r>
    <r>
      <rPr>
        <sz val="12"/>
        <color theme="1"/>
        <rFont val="맑은 고딕"/>
        <family val="3"/>
        <charset val="129"/>
        <scheme val="minor"/>
      </rPr>
      <t>단위</t>
    </r>
    <r>
      <rPr>
        <sz val="12"/>
        <color theme="1"/>
        <rFont val="맑은 고딕"/>
        <family val="2"/>
        <scheme val="minor"/>
      </rPr>
      <t>, histogram)</t>
    </r>
    <r>
      <rPr>
        <sz val="12"/>
        <color theme="1"/>
        <rFont val="맑은 고딕"/>
        <family val="3"/>
        <charset val="129"/>
        <scheme val="minor"/>
      </rPr>
      <t>으로</t>
    </r>
    <r>
      <rPr>
        <sz val="12"/>
        <color theme="1"/>
        <rFont val="맑은 고딕"/>
        <family val="2"/>
        <scheme val="minor"/>
      </rPr>
      <t xml:space="preserve"> </t>
    </r>
    <r>
      <rPr>
        <sz val="12"/>
        <color theme="1"/>
        <rFont val="맑은 고딕"/>
        <family val="3"/>
        <charset val="129"/>
        <scheme val="minor"/>
      </rPr>
      <t>출력하면</t>
    </r>
    <r>
      <rPr>
        <sz val="12"/>
        <color theme="1"/>
        <rFont val="맑은 고딕"/>
        <family val="2"/>
        <scheme val="minor"/>
      </rPr>
      <t xml:space="preserve"> </t>
    </r>
    <r>
      <rPr>
        <sz val="12"/>
        <color theme="1"/>
        <rFont val="맑은 고딕"/>
        <family val="3"/>
        <charset val="129"/>
        <scheme val="minor"/>
      </rPr>
      <t>분별력도</t>
    </r>
    <r>
      <rPr>
        <sz val="12"/>
        <color theme="1"/>
        <rFont val="맑은 고딕"/>
        <family val="2"/>
        <scheme val="minor"/>
      </rPr>
      <t xml:space="preserve"> </t>
    </r>
    <r>
      <rPr>
        <sz val="12"/>
        <color theme="1"/>
        <rFont val="맑은 고딕"/>
        <family val="3"/>
        <charset val="129"/>
        <scheme val="minor"/>
      </rPr>
      <t>더</t>
    </r>
    <r>
      <rPr>
        <sz val="12"/>
        <color theme="1"/>
        <rFont val="맑은 고딕"/>
        <family val="2"/>
        <scheme val="minor"/>
      </rPr>
      <t xml:space="preserve"> </t>
    </r>
    <r>
      <rPr>
        <sz val="12"/>
        <color theme="1"/>
        <rFont val="맑은 고딕"/>
        <family val="3"/>
        <charset val="129"/>
        <scheme val="minor"/>
      </rPr>
      <t>생길</t>
    </r>
    <r>
      <rPr>
        <sz val="12"/>
        <color theme="1"/>
        <rFont val="맑은 고딕"/>
        <family val="2"/>
        <scheme val="minor"/>
      </rPr>
      <t xml:space="preserve"> </t>
    </r>
    <r>
      <rPr>
        <sz val="12"/>
        <color theme="1"/>
        <rFont val="맑은 고딕"/>
        <family val="3"/>
        <charset val="129"/>
        <scheme val="minor"/>
      </rPr>
      <t>것이다</t>
    </r>
    <r>
      <rPr>
        <sz val="12"/>
        <color theme="1"/>
        <rFont val="맑은 고딕"/>
        <family val="2"/>
        <scheme val="minor"/>
      </rPr>
      <t>.</t>
    </r>
    <phoneticPr fontId="7"/>
  </si>
  <si>
    <r>
      <t>bork</t>
    </r>
    <r>
      <rPr>
        <b/>
        <sz val="12"/>
        <color theme="1"/>
        <rFont val="맑은 고딕"/>
        <family val="3"/>
        <charset val="129"/>
        <scheme val="minor"/>
      </rPr>
      <t>를</t>
    </r>
    <r>
      <rPr>
        <b/>
        <sz val="12"/>
        <color theme="1"/>
        <rFont val="맑은 고딕"/>
        <family val="2"/>
        <scheme val="minor"/>
      </rPr>
      <t xml:space="preserve"> </t>
    </r>
    <r>
      <rPr>
        <b/>
        <sz val="12"/>
        <color theme="1"/>
        <rFont val="맑은 고딕"/>
        <family val="3"/>
        <charset val="129"/>
        <scheme val="minor"/>
      </rPr>
      <t>패턴화해보는</t>
    </r>
    <r>
      <rPr>
        <b/>
        <sz val="12"/>
        <color theme="1"/>
        <rFont val="맑은 고딕"/>
        <family val="2"/>
        <scheme val="minor"/>
      </rPr>
      <t xml:space="preserve"> </t>
    </r>
    <r>
      <rPr>
        <b/>
        <sz val="12"/>
        <color theme="1"/>
        <rFont val="맑은 고딕"/>
        <family val="3"/>
        <charset val="129"/>
        <scheme val="minor"/>
      </rPr>
      <t>전략</t>
    </r>
    <phoneticPr fontId="7"/>
  </si>
  <si>
    <r>
      <t>작전을</t>
    </r>
    <r>
      <rPr>
        <b/>
        <sz val="12"/>
        <color theme="1"/>
        <rFont val="맑은 고딕"/>
        <family val="2"/>
        <scheme val="minor"/>
      </rPr>
      <t xml:space="preserve"> </t>
    </r>
    <r>
      <rPr>
        <b/>
        <sz val="12"/>
        <color theme="1"/>
        <rFont val="맑은 고딕"/>
        <family val="3"/>
        <charset val="129"/>
        <scheme val="minor"/>
      </rPr>
      <t>일시</t>
    </r>
    <r>
      <rPr>
        <b/>
        <sz val="12"/>
        <color theme="1"/>
        <rFont val="맑은 고딕"/>
        <family val="2"/>
        <scheme val="minor"/>
      </rPr>
      <t xml:space="preserve"> </t>
    </r>
    <r>
      <rPr>
        <b/>
        <sz val="12"/>
        <color theme="1"/>
        <rFont val="맑은 고딕"/>
        <family val="3"/>
        <charset val="129"/>
        <scheme val="minor"/>
      </rPr>
      <t>변경한다</t>
    </r>
    <r>
      <rPr>
        <b/>
        <sz val="12"/>
        <color theme="1"/>
        <rFont val="맑은 고딕"/>
        <family val="2"/>
        <scheme val="minor"/>
      </rPr>
      <t>.</t>
    </r>
    <phoneticPr fontId="7"/>
  </si>
  <si>
    <r>
      <t>따라서</t>
    </r>
    <r>
      <rPr>
        <b/>
        <sz val="12"/>
        <color theme="1"/>
        <rFont val="맑은 고딕"/>
        <family val="2"/>
        <scheme val="minor"/>
      </rPr>
      <t xml:space="preserve"> FPH-3</t>
    </r>
    <r>
      <rPr>
        <b/>
        <sz val="12"/>
        <color theme="1"/>
        <rFont val="맑은 고딕"/>
        <family val="3"/>
        <charset val="129"/>
        <scheme val="minor"/>
      </rPr>
      <t>에</t>
    </r>
    <r>
      <rPr>
        <b/>
        <sz val="12"/>
        <color theme="1"/>
        <rFont val="맑은 고딕"/>
        <family val="2"/>
        <scheme val="minor"/>
      </rPr>
      <t xml:space="preserve"> </t>
    </r>
    <r>
      <rPr>
        <b/>
        <sz val="12"/>
        <color theme="1"/>
        <rFont val="맑은 고딕"/>
        <family val="3"/>
        <charset val="129"/>
        <scheme val="minor"/>
      </rPr>
      <t>대해</t>
    </r>
    <r>
      <rPr>
        <b/>
        <sz val="12"/>
        <color theme="1"/>
        <rFont val="맑은 고딕"/>
        <family val="2"/>
        <scheme val="minor"/>
      </rPr>
      <t xml:space="preserve"> </t>
    </r>
    <r>
      <rPr>
        <b/>
        <sz val="12"/>
        <color theme="1"/>
        <rFont val="맑은 고딕"/>
        <family val="3"/>
        <charset val="129"/>
        <scheme val="minor"/>
      </rPr>
      <t>아래</t>
    </r>
    <r>
      <rPr>
        <b/>
        <sz val="12"/>
        <color theme="1"/>
        <rFont val="맑은 고딕"/>
        <family val="2"/>
        <scheme val="minor"/>
      </rPr>
      <t xml:space="preserve"> </t>
    </r>
    <r>
      <rPr>
        <b/>
        <sz val="12"/>
        <color theme="1"/>
        <rFont val="맑은 고딕"/>
        <family val="3"/>
        <charset val="129"/>
        <scheme val="minor"/>
      </rPr>
      <t>전략으로</t>
    </r>
    <r>
      <rPr>
        <b/>
        <sz val="12"/>
        <color theme="1"/>
        <rFont val="맑은 고딕"/>
        <family val="2"/>
        <scheme val="minor"/>
      </rPr>
      <t xml:space="preserve"> </t>
    </r>
    <r>
      <rPr>
        <b/>
        <sz val="12"/>
        <color theme="1"/>
        <rFont val="맑은 고딕"/>
        <family val="3"/>
        <charset val="129"/>
        <scheme val="minor"/>
      </rPr>
      <t>다시</t>
    </r>
    <r>
      <rPr>
        <b/>
        <sz val="12"/>
        <color theme="1"/>
        <rFont val="맑은 고딕"/>
        <family val="2"/>
        <scheme val="minor"/>
      </rPr>
      <t xml:space="preserve"> </t>
    </r>
    <r>
      <rPr>
        <b/>
        <sz val="12"/>
        <color theme="1"/>
        <rFont val="맑은 고딕"/>
        <family val="3"/>
        <charset val="129"/>
        <scheme val="minor"/>
      </rPr>
      <t>도전해보기로</t>
    </r>
    <r>
      <rPr>
        <b/>
        <sz val="12"/>
        <color theme="1"/>
        <rFont val="맑은 고딕"/>
        <family val="2"/>
        <scheme val="minor"/>
      </rPr>
      <t xml:space="preserve"> </t>
    </r>
    <r>
      <rPr>
        <b/>
        <sz val="12"/>
        <color theme="1"/>
        <rFont val="맑은 고딕"/>
        <family val="3"/>
        <charset val="129"/>
        <scheme val="minor"/>
      </rPr>
      <t>했다</t>
    </r>
    <r>
      <rPr>
        <b/>
        <sz val="12"/>
        <color theme="1"/>
        <rFont val="맑은 고딕"/>
        <family val="2"/>
        <scheme val="minor"/>
      </rPr>
      <t>.</t>
    </r>
    <phoneticPr fontId="7"/>
  </si>
  <si>
    <r>
      <t>6. 1,2</t>
    </r>
    <r>
      <rPr>
        <sz val="12"/>
        <color theme="1"/>
        <rFont val="맑은 고딕"/>
        <family val="3"/>
        <charset val="129"/>
        <scheme val="minor"/>
      </rPr>
      <t>에서</t>
    </r>
    <r>
      <rPr>
        <sz val="12"/>
        <color theme="1"/>
        <rFont val="맑은 고딕"/>
        <family val="2"/>
        <scheme val="minor"/>
      </rPr>
      <t xml:space="preserve"> </t>
    </r>
    <r>
      <rPr>
        <sz val="12"/>
        <color theme="1"/>
        <rFont val="맑은 고딕"/>
        <family val="3"/>
        <charset val="129"/>
        <scheme val="minor"/>
      </rPr>
      <t>결정한</t>
    </r>
    <r>
      <rPr>
        <sz val="12"/>
        <color theme="1"/>
        <rFont val="맑은 고딕"/>
        <family val="2"/>
        <scheme val="minor"/>
      </rPr>
      <t xml:space="preserve"> train</t>
    </r>
    <r>
      <rPr>
        <sz val="12"/>
        <color theme="1"/>
        <rFont val="맑은 고딕"/>
        <family val="3"/>
        <charset val="129"/>
        <scheme val="minor"/>
      </rPr>
      <t>기간</t>
    </r>
    <r>
      <rPr>
        <sz val="12"/>
        <color theme="1"/>
        <rFont val="맑은 고딕"/>
        <family val="2"/>
        <scheme val="minor"/>
      </rPr>
      <t>, term</t>
    </r>
    <r>
      <rPr>
        <sz val="12"/>
        <color theme="1"/>
        <rFont val="맑은 고딕"/>
        <family val="3"/>
        <charset val="129"/>
        <scheme val="minor"/>
      </rPr>
      <t>구분으로</t>
    </r>
    <r>
      <rPr>
        <sz val="12"/>
        <color theme="1"/>
        <rFont val="맑은 고딕"/>
        <family val="2"/>
        <scheme val="minor"/>
      </rPr>
      <t xml:space="preserve"> FPH-3</t>
    </r>
    <r>
      <rPr>
        <sz val="12"/>
        <color theme="1"/>
        <rFont val="맑은 고딕"/>
        <family val="3"/>
        <charset val="129"/>
        <scheme val="minor"/>
      </rPr>
      <t>의</t>
    </r>
    <r>
      <rPr>
        <sz val="12"/>
        <color theme="1"/>
        <rFont val="맑은 고딕"/>
        <family val="2"/>
        <scheme val="minor"/>
      </rPr>
      <t xml:space="preserve"> simulation_step_1</t>
    </r>
    <r>
      <rPr>
        <sz val="12"/>
        <color theme="1"/>
        <rFont val="맑은 고딕"/>
        <family val="3"/>
        <charset val="129"/>
        <scheme val="minor"/>
      </rPr>
      <t>부터</t>
    </r>
    <r>
      <rPr>
        <sz val="12"/>
        <color theme="1"/>
        <rFont val="맑은 고딕"/>
        <family val="2"/>
        <scheme val="minor"/>
      </rPr>
      <t xml:space="preserve"> online</t>
    </r>
    <r>
      <rPr>
        <sz val="12"/>
        <color theme="1"/>
        <rFont val="맑은 고딕"/>
        <family val="3"/>
        <charset val="129"/>
        <scheme val="minor"/>
      </rPr>
      <t>적용까지를</t>
    </r>
    <r>
      <rPr>
        <sz val="12"/>
        <color theme="1"/>
        <rFont val="맑은 고딕"/>
        <family val="2"/>
        <scheme val="minor"/>
      </rPr>
      <t xml:space="preserve"> </t>
    </r>
    <r>
      <rPr>
        <sz val="12"/>
        <color theme="1"/>
        <rFont val="맑은 고딕"/>
        <family val="3"/>
        <charset val="129"/>
        <scheme val="minor"/>
      </rPr>
      <t>재시도한다</t>
    </r>
    <r>
      <rPr>
        <sz val="12"/>
        <color theme="1"/>
        <rFont val="맑은 고딕"/>
        <family val="2"/>
        <scheme val="minor"/>
      </rPr>
      <t>.</t>
    </r>
    <phoneticPr fontId="7"/>
  </si>
  <si>
    <r>
      <t xml:space="preserve">4. </t>
    </r>
    <r>
      <rPr>
        <sz val="12"/>
        <color theme="1"/>
        <rFont val="맑은 고딕"/>
        <family val="3"/>
        <charset val="129"/>
        <scheme val="minor"/>
      </rPr>
      <t>상세변경</t>
    </r>
    <phoneticPr fontId="7"/>
  </si>
  <si>
    <r>
      <t>3</t>
    </r>
    <r>
      <rPr>
        <sz val="12"/>
        <color theme="1"/>
        <rFont val="맑은 고딕"/>
        <family val="3"/>
        <charset val="129"/>
        <scheme val="minor"/>
      </rPr>
      <t>년</t>
    </r>
    <r>
      <rPr>
        <sz val="12"/>
        <color theme="1"/>
        <rFont val="맑은 고딕"/>
        <family val="2"/>
        <scheme val="minor"/>
      </rPr>
      <t>,2</t>
    </r>
    <r>
      <rPr>
        <sz val="12"/>
        <color theme="1"/>
        <rFont val="맑은 고딕"/>
        <family val="3"/>
        <charset val="129"/>
        <scheme val="minor"/>
      </rPr>
      <t>년</t>
    </r>
    <r>
      <rPr>
        <sz val="12"/>
        <color theme="1"/>
        <rFont val="맑은 고딕"/>
        <family val="2"/>
        <scheme val="minor"/>
      </rPr>
      <t>,1</t>
    </r>
    <r>
      <rPr>
        <sz val="12"/>
        <color theme="1"/>
        <rFont val="맑은 고딕"/>
        <family val="3"/>
        <charset val="129"/>
        <scheme val="minor"/>
      </rPr>
      <t>년구분을</t>
    </r>
    <r>
      <rPr>
        <sz val="12"/>
        <color theme="1"/>
        <rFont val="맑은 고딕"/>
        <family val="2"/>
        <scheme val="minor"/>
      </rPr>
      <t xml:space="preserve"> evaluations_id</t>
    </r>
    <r>
      <rPr>
        <sz val="12"/>
        <color theme="1"/>
        <rFont val="맑은 고딕"/>
        <family val="3"/>
        <charset val="129"/>
        <scheme val="minor"/>
      </rPr>
      <t>에</t>
    </r>
    <r>
      <rPr>
        <sz val="12"/>
        <color theme="1"/>
        <rFont val="맑은 고딕"/>
        <family val="2"/>
        <scheme val="minor"/>
      </rPr>
      <t xml:space="preserve"> </t>
    </r>
    <r>
      <rPr>
        <sz val="12"/>
        <color theme="1"/>
        <rFont val="맑은 고딕"/>
        <family val="3"/>
        <charset val="129"/>
        <scheme val="minor"/>
      </rPr>
      <t>설정하자</t>
    </r>
    <phoneticPr fontId="7"/>
  </si>
  <si>
    <r>
      <t>result_config.xlsx</t>
    </r>
    <r>
      <rPr>
        <sz val="12"/>
        <color rgb="FFFF0000"/>
        <rFont val="맑은 고딕"/>
        <family val="3"/>
        <charset val="129"/>
        <scheme val="minor"/>
      </rPr>
      <t>에</t>
    </r>
    <r>
      <rPr>
        <sz val="12"/>
        <color rgb="FFFF0000"/>
        <rFont val="맑은 고딕"/>
        <family val="2"/>
        <scheme val="minor"/>
      </rPr>
      <t xml:space="preserve"> evaluations_id</t>
    </r>
    <r>
      <rPr>
        <sz val="12"/>
        <color rgb="FFFF0000"/>
        <rFont val="맑은 고딕"/>
        <family val="3"/>
        <charset val="129"/>
        <scheme val="minor"/>
      </rPr>
      <t>컬럼을</t>
    </r>
    <r>
      <rPr>
        <sz val="12"/>
        <color rgb="FFFF0000"/>
        <rFont val="맑은 고딕"/>
        <family val="2"/>
        <scheme val="minor"/>
      </rPr>
      <t xml:space="preserve"> </t>
    </r>
    <r>
      <rPr>
        <sz val="12"/>
        <color rgb="FFFF0000"/>
        <rFont val="맑은 고딕"/>
        <family val="3"/>
        <charset val="129"/>
        <scheme val="minor"/>
      </rPr>
      <t>추가했다</t>
    </r>
    <r>
      <rPr>
        <sz val="12"/>
        <color rgb="FFFF0000"/>
        <rFont val="맑은 고딕"/>
        <family val="2"/>
        <scheme val="minor"/>
      </rPr>
      <t>.</t>
    </r>
    <phoneticPr fontId="7"/>
  </si>
  <si>
    <r>
      <t>4. train</t>
    </r>
    <r>
      <rPr>
        <sz val="12"/>
        <color theme="1"/>
        <rFont val="맑은 고딕"/>
        <family val="3"/>
        <charset val="129"/>
        <scheme val="minor"/>
      </rPr>
      <t>기간을</t>
    </r>
    <r>
      <rPr>
        <sz val="12"/>
        <color theme="1"/>
        <rFont val="맑은 고딕"/>
        <family val="2"/>
        <scheme val="minor"/>
      </rPr>
      <t xml:space="preserve"> 3</t>
    </r>
    <r>
      <rPr>
        <sz val="12"/>
        <color theme="1"/>
        <rFont val="맑은 고딕"/>
        <family val="3"/>
        <charset val="129"/>
        <scheme val="minor"/>
      </rPr>
      <t>년</t>
    </r>
    <r>
      <rPr>
        <sz val="12"/>
        <color theme="1"/>
        <rFont val="맑은 고딕"/>
        <family val="2"/>
        <scheme val="minor"/>
      </rPr>
      <t>,2</t>
    </r>
    <r>
      <rPr>
        <sz val="12"/>
        <color theme="1"/>
        <rFont val="맑은 고딕"/>
        <family val="3"/>
        <charset val="129"/>
        <scheme val="minor"/>
      </rPr>
      <t>년</t>
    </r>
    <r>
      <rPr>
        <sz val="12"/>
        <color theme="1"/>
        <rFont val="맑은 고딕"/>
        <family val="2"/>
        <scheme val="minor"/>
      </rPr>
      <t>,1</t>
    </r>
    <r>
      <rPr>
        <sz val="12"/>
        <color theme="1"/>
        <rFont val="맑은 고딕"/>
        <family val="3"/>
        <charset val="129"/>
        <scheme val="minor"/>
      </rPr>
      <t>년</t>
    </r>
    <r>
      <rPr>
        <sz val="12"/>
        <color theme="1"/>
        <rFont val="맑은 고딕"/>
        <family val="2"/>
        <scheme val="minor"/>
      </rPr>
      <t xml:space="preserve"> </t>
    </r>
    <r>
      <rPr>
        <sz val="12"/>
        <color theme="1"/>
        <rFont val="맑은 고딕"/>
        <family val="3"/>
        <charset val="129"/>
        <scheme val="minor"/>
      </rPr>
      <t>중</t>
    </r>
    <r>
      <rPr>
        <sz val="12"/>
        <color theme="1"/>
        <rFont val="맑은 고딕"/>
        <family val="2"/>
        <scheme val="minor"/>
      </rPr>
      <t xml:space="preserve"> </t>
    </r>
    <r>
      <rPr>
        <sz val="12"/>
        <color theme="1"/>
        <rFont val="맑은 고딕"/>
        <family val="3"/>
        <charset val="129"/>
        <scheme val="minor"/>
      </rPr>
      <t>어느</t>
    </r>
    <r>
      <rPr>
        <sz val="12"/>
        <color theme="1"/>
        <rFont val="맑은 고딕"/>
        <family val="2"/>
        <scheme val="minor"/>
      </rPr>
      <t xml:space="preserve"> </t>
    </r>
    <r>
      <rPr>
        <sz val="12"/>
        <color theme="1"/>
        <rFont val="맑은 고딕"/>
        <family val="3"/>
        <charset val="129"/>
        <scheme val="minor"/>
      </rPr>
      <t>것이</t>
    </r>
    <r>
      <rPr>
        <sz val="12"/>
        <color theme="1"/>
        <rFont val="맑은 고딕"/>
        <family val="2"/>
        <scheme val="minor"/>
      </rPr>
      <t xml:space="preserve"> </t>
    </r>
    <r>
      <rPr>
        <sz val="12"/>
        <color theme="1"/>
        <rFont val="맑은 고딕"/>
        <family val="3"/>
        <charset val="129"/>
        <scheme val="minor"/>
      </rPr>
      <t>재현성</t>
    </r>
    <r>
      <rPr>
        <sz val="12"/>
        <color theme="1"/>
        <rFont val="맑은 고딕"/>
        <family val="2"/>
        <scheme val="minor"/>
      </rPr>
      <t xml:space="preserve">, </t>
    </r>
    <r>
      <rPr>
        <sz val="12"/>
        <color theme="1"/>
        <rFont val="맑은 고딕"/>
        <family val="3"/>
        <charset val="129"/>
        <scheme val="minor"/>
      </rPr>
      <t>수익성이</t>
    </r>
    <r>
      <rPr>
        <sz val="12"/>
        <color theme="1"/>
        <rFont val="맑은 고딕"/>
        <family val="2"/>
        <scheme val="minor"/>
      </rPr>
      <t xml:space="preserve"> </t>
    </r>
    <r>
      <rPr>
        <sz val="12"/>
        <color theme="1"/>
        <rFont val="맑은 고딕"/>
        <family val="3"/>
        <charset val="129"/>
        <scheme val="minor"/>
      </rPr>
      <t>높은</t>
    </r>
    <r>
      <rPr>
        <sz val="12"/>
        <color theme="1"/>
        <rFont val="맑은 고딕"/>
        <family val="2"/>
        <scheme val="minor"/>
      </rPr>
      <t xml:space="preserve"> </t>
    </r>
    <r>
      <rPr>
        <sz val="12"/>
        <color theme="1"/>
        <rFont val="맑은 고딕"/>
        <family val="3"/>
        <charset val="129"/>
        <scheme val="minor"/>
      </rPr>
      <t>지</t>
    </r>
    <r>
      <rPr>
        <sz val="12"/>
        <color theme="1"/>
        <rFont val="맑은 고딕"/>
        <family val="2"/>
        <scheme val="minor"/>
      </rPr>
      <t xml:space="preserve"> </t>
    </r>
    <r>
      <rPr>
        <sz val="12"/>
        <color theme="1"/>
        <rFont val="맑은 고딕"/>
        <family val="3"/>
        <charset val="129"/>
        <scheme val="minor"/>
      </rPr>
      <t>비교검증한다</t>
    </r>
    <r>
      <rPr>
        <sz val="12"/>
        <color theme="1"/>
        <rFont val="맑은 고딕"/>
        <family val="2"/>
        <scheme val="minor"/>
      </rPr>
      <t xml:space="preserve">.. </t>
    </r>
    <r>
      <rPr>
        <sz val="12"/>
        <color theme="1"/>
        <rFont val="맑은 고딕"/>
        <family val="3"/>
        <charset val="129"/>
        <scheme val="minor"/>
      </rPr>
      <t>우선</t>
    </r>
    <r>
      <rPr>
        <sz val="12"/>
        <color theme="1"/>
        <rFont val="맑은 고딕"/>
        <family val="2"/>
        <scheme val="minor"/>
      </rPr>
      <t xml:space="preserve"> ip</t>
    </r>
    <r>
      <rPr>
        <sz val="12"/>
        <color theme="1"/>
        <rFont val="맑은 고딕"/>
        <family val="3"/>
        <charset val="129"/>
        <scheme val="minor"/>
      </rPr>
      <t>만</t>
    </r>
    <r>
      <rPr>
        <sz val="12"/>
        <color theme="1"/>
        <rFont val="맑은 고딕"/>
        <family val="2"/>
        <scheme val="minor"/>
      </rPr>
      <t xml:space="preserve"> </t>
    </r>
    <r>
      <rPr>
        <sz val="12"/>
        <color theme="1"/>
        <rFont val="맑은 고딕"/>
        <family val="3"/>
        <charset val="129"/>
        <scheme val="minor"/>
      </rPr>
      <t>대상으로</t>
    </r>
    <r>
      <rPr>
        <sz val="12"/>
        <color theme="1"/>
        <rFont val="맑은 고딕"/>
        <family val="2"/>
        <scheme val="minor"/>
      </rPr>
      <t xml:space="preserve"> </t>
    </r>
    <r>
      <rPr>
        <sz val="12"/>
        <color theme="1"/>
        <rFont val="맑은 고딕"/>
        <family val="3"/>
        <charset val="129"/>
        <scheme val="minor"/>
      </rPr>
      <t>한다</t>
    </r>
    <r>
      <rPr>
        <sz val="12"/>
        <color theme="1"/>
        <rFont val="맑은 고딕"/>
        <family val="2"/>
        <scheme val="minor"/>
      </rPr>
      <t>.</t>
    </r>
    <phoneticPr fontId="7"/>
  </si>
  <si>
    <r>
      <t>evaluation</t>
    </r>
    <r>
      <rPr>
        <sz val="12"/>
        <color theme="1"/>
        <rFont val="맑은 고딕"/>
        <family val="3"/>
        <charset val="129"/>
        <scheme val="minor"/>
      </rPr>
      <t>데이터가</t>
    </r>
    <r>
      <rPr>
        <sz val="12"/>
        <color theme="1"/>
        <rFont val="맑은 고딕"/>
        <family val="2"/>
        <scheme val="minor"/>
      </rPr>
      <t xml:space="preserve"> </t>
    </r>
    <r>
      <rPr>
        <sz val="12"/>
        <color theme="1"/>
        <rFont val="맑은 고딕"/>
        <family val="3"/>
        <charset val="129"/>
        <scheme val="minor"/>
      </rPr>
      <t>너무</t>
    </r>
    <r>
      <rPr>
        <sz val="12"/>
        <color theme="1"/>
        <rFont val="맑은 고딕"/>
        <family val="2"/>
        <scheme val="minor"/>
      </rPr>
      <t xml:space="preserve"> </t>
    </r>
    <r>
      <rPr>
        <sz val="12"/>
        <color theme="1"/>
        <rFont val="맑은 고딕"/>
        <family val="3"/>
        <charset val="129"/>
        <scheme val="minor"/>
      </rPr>
      <t>많으므로</t>
    </r>
    <r>
      <rPr>
        <sz val="12"/>
        <color theme="1"/>
        <rFont val="맑은 고딕"/>
        <family val="2"/>
        <scheme val="minor"/>
      </rPr>
      <t xml:space="preserve"> resultno 5752</t>
    </r>
    <r>
      <rPr>
        <sz val="12"/>
        <color theme="1"/>
        <rFont val="맑은 고딕"/>
        <family val="3"/>
        <charset val="129"/>
        <scheme val="minor"/>
      </rPr>
      <t>이하는</t>
    </r>
    <r>
      <rPr>
        <sz val="12"/>
        <color theme="1"/>
        <rFont val="맑은 고딕"/>
        <family val="2"/>
        <scheme val="minor"/>
      </rPr>
      <t xml:space="preserve"> </t>
    </r>
    <r>
      <rPr>
        <sz val="12"/>
        <color theme="1"/>
        <rFont val="맑은 고딕"/>
        <family val="3"/>
        <charset val="129"/>
        <scheme val="minor"/>
      </rPr>
      <t>모두</t>
    </r>
    <r>
      <rPr>
        <sz val="12"/>
        <color theme="1"/>
        <rFont val="맑은 고딕"/>
        <family val="2"/>
        <scheme val="minor"/>
      </rPr>
      <t xml:space="preserve"> </t>
    </r>
    <r>
      <rPr>
        <sz val="12"/>
        <color theme="1"/>
        <rFont val="맑은 고딕"/>
        <family val="3"/>
        <charset val="129"/>
        <scheme val="minor"/>
      </rPr>
      <t>삭제한다</t>
    </r>
    <r>
      <rPr>
        <sz val="12"/>
        <color theme="1"/>
        <rFont val="맑은 고딕"/>
        <family val="2"/>
        <scheme val="minor"/>
      </rPr>
      <t>.  ml_evaluations_bk1</t>
    </r>
    <r>
      <rPr>
        <sz val="12"/>
        <color theme="1"/>
        <rFont val="맑은 고딕"/>
        <family val="3"/>
        <charset val="129"/>
        <scheme val="minor"/>
      </rPr>
      <t>에</t>
    </r>
    <r>
      <rPr>
        <sz val="12"/>
        <color theme="1"/>
        <rFont val="맑은 고딕"/>
        <family val="2"/>
        <scheme val="minor"/>
      </rPr>
      <t xml:space="preserve"> </t>
    </r>
    <r>
      <rPr>
        <sz val="12"/>
        <color theme="1"/>
        <rFont val="맑은 고딕"/>
        <family val="3"/>
        <charset val="129"/>
        <scheme val="minor"/>
      </rPr>
      <t>존재한다</t>
    </r>
    <r>
      <rPr>
        <sz val="12"/>
        <color theme="1"/>
        <rFont val="맑은 고딕"/>
        <family val="2"/>
        <scheme val="minor"/>
      </rPr>
      <t>.</t>
    </r>
    <phoneticPr fontId="7"/>
  </si>
  <si>
    <t>1y</t>
  </si>
  <si>
    <t>2y</t>
  </si>
  <si>
    <t>3y</t>
  </si>
  <si>
    <t>755_2</t>
    <phoneticPr fontId="7"/>
  </si>
  <si>
    <t>755_1</t>
    <phoneticPr fontId="7"/>
  </si>
  <si>
    <t>term</t>
    <phoneticPr fontId="7"/>
  </si>
  <si>
    <t>train</t>
    <phoneticPr fontId="7"/>
  </si>
  <si>
    <t>hitrate</t>
    <phoneticPr fontId="7"/>
  </si>
  <si>
    <r>
      <t>bettype, kumiban</t>
    </r>
    <r>
      <rPr>
        <sz val="12"/>
        <color theme="1"/>
        <rFont val="맑은 고딕"/>
        <family val="3"/>
        <charset val="129"/>
        <scheme val="minor"/>
      </rPr>
      <t>에</t>
    </r>
    <r>
      <rPr>
        <sz val="12"/>
        <color theme="1"/>
        <rFont val="맑은 고딕"/>
        <family val="2"/>
        <scheme val="minor"/>
      </rPr>
      <t xml:space="preserve"> </t>
    </r>
    <r>
      <rPr>
        <sz val="12"/>
        <color theme="1"/>
        <rFont val="맑은 고딕"/>
        <family val="3"/>
        <charset val="129"/>
        <scheme val="minor"/>
      </rPr>
      <t>따라서는</t>
    </r>
    <r>
      <rPr>
        <sz val="12"/>
        <color theme="1"/>
        <rFont val="맑은 고딕"/>
        <family val="2"/>
        <scheme val="minor"/>
      </rPr>
      <t xml:space="preserve"> </t>
    </r>
    <r>
      <rPr>
        <sz val="12"/>
        <color theme="1"/>
        <rFont val="맑은 고딕"/>
        <family val="3"/>
        <charset val="129"/>
        <scheme val="minor"/>
      </rPr>
      <t>들쭉날쭉하지만</t>
    </r>
    <r>
      <rPr>
        <sz val="12"/>
        <color theme="1"/>
        <rFont val="맑은 고딕"/>
        <family val="2"/>
        <scheme val="minor"/>
      </rPr>
      <t xml:space="preserve"> </t>
    </r>
    <r>
      <rPr>
        <sz val="12"/>
        <color theme="1"/>
        <rFont val="맑은 고딕"/>
        <family val="3"/>
        <charset val="129"/>
        <scheme val="minor"/>
      </rPr>
      <t>전체로는</t>
    </r>
    <r>
      <rPr>
        <sz val="12"/>
        <color theme="1"/>
        <rFont val="맑은 고딕"/>
        <family val="2"/>
        <scheme val="minor"/>
      </rPr>
      <t xml:space="preserve"> 3y</t>
    </r>
    <r>
      <rPr>
        <sz val="12"/>
        <color theme="1"/>
        <rFont val="맑은 고딕"/>
        <family val="3"/>
        <charset val="129"/>
        <scheme val="minor"/>
      </rPr>
      <t>이</t>
    </r>
    <r>
      <rPr>
        <sz val="12"/>
        <color theme="1"/>
        <rFont val="맑은 고딕"/>
        <family val="2"/>
        <scheme val="minor"/>
      </rPr>
      <t xml:space="preserve"> </t>
    </r>
    <r>
      <rPr>
        <sz val="12"/>
        <color theme="1"/>
        <rFont val="맑은 고딕"/>
        <family val="3"/>
        <charset val="129"/>
        <scheme val="minor"/>
      </rPr>
      <t>적중율</t>
    </r>
    <r>
      <rPr>
        <sz val="12"/>
        <color theme="1"/>
        <rFont val="맑은 고딕"/>
        <family val="2"/>
        <scheme val="minor"/>
      </rPr>
      <t>,</t>
    </r>
    <r>
      <rPr>
        <sz val="12"/>
        <color theme="1"/>
        <rFont val="맑은 고딕"/>
        <family val="3"/>
        <charset val="129"/>
        <scheme val="minor"/>
      </rPr>
      <t>수익율에서</t>
    </r>
    <r>
      <rPr>
        <sz val="12"/>
        <color theme="1"/>
        <rFont val="맑은 고딕"/>
        <family val="2"/>
        <scheme val="minor"/>
      </rPr>
      <t xml:space="preserve"> </t>
    </r>
    <r>
      <rPr>
        <sz val="12"/>
        <color theme="1"/>
        <rFont val="맑은 고딕"/>
        <family val="3"/>
        <charset val="129"/>
        <scheme val="minor"/>
      </rPr>
      <t>우세하다</t>
    </r>
    <r>
      <rPr>
        <sz val="12"/>
        <color theme="1"/>
        <rFont val="맑은 고딕"/>
        <family val="2"/>
        <scheme val="minor"/>
      </rPr>
      <t xml:space="preserve">. </t>
    </r>
    <r>
      <rPr>
        <sz val="12"/>
        <color theme="1"/>
        <rFont val="맑은 고딕"/>
        <family val="3"/>
        <charset val="129"/>
        <scheme val="minor"/>
      </rPr>
      <t>사용한</t>
    </r>
    <r>
      <rPr>
        <sz val="12"/>
        <color theme="1"/>
        <rFont val="맑은 고딕"/>
        <family val="2"/>
        <scheme val="minor"/>
      </rPr>
      <t>SQL</t>
    </r>
    <phoneticPr fontId="7"/>
  </si>
  <si>
    <r>
      <t>5. 1</t>
    </r>
    <r>
      <rPr>
        <sz val="12"/>
        <color theme="1"/>
        <rFont val="맑은 고딕"/>
        <family val="3"/>
        <charset val="129"/>
        <scheme val="minor"/>
      </rPr>
      <t>에서</t>
    </r>
    <r>
      <rPr>
        <sz val="12"/>
        <color theme="1"/>
        <rFont val="맑은 고딕"/>
        <family val="2"/>
        <scheme val="minor"/>
      </rPr>
      <t xml:space="preserve"> </t>
    </r>
    <r>
      <rPr>
        <sz val="12"/>
        <color theme="1"/>
        <rFont val="맑은 고딕"/>
        <family val="3"/>
        <charset val="129"/>
        <scheme val="minor"/>
      </rPr>
      <t>결정된</t>
    </r>
    <r>
      <rPr>
        <sz val="12"/>
        <color theme="1"/>
        <rFont val="맑은 고딕"/>
        <family val="2"/>
        <scheme val="minor"/>
      </rPr>
      <t xml:space="preserve"> train</t>
    </r>
    <r>
      <rPr>
        <sz val="12"/>
        <color theme="1"/>
        <rFont val="맑은 고딕"/>
        <family val="3"/>
        <charset val="129"/>
        <scheme val="minor"/>
      </rPr>
      <t>기간에</t>
    </r>
    <r>
      <rPr>
        <sz val="12"/>
        <color theme="1"/>
        <rFont val="맑은 고딕"/>
        <family val="2"/>
        <scheme val="minor"/>
      </rPr>
      <t xml:space="preserve"> </t>
    </r>
    <r>
      <rPr>
        <sz val="12"/>
        <color theme="1"/>
        <rFont val="맑은 고딕"/>
        <family val="3"/>
        <charset val="129"/>
        <scheme val="minor"/>
      </rPr>
      <t>대해</t>
    </r>
    <r>
      <rPr>
        <sz val="12"/>
        <color theme="1"/>
        <rFont val="맑은 고딕"/>
        <family val="2"/>
        <scheme val="minor"/>
      </rPr>
      <t xml:space="preserve"> </t>
    </r>
    <r>
      <rPr>
        <sz val="12"/>
        <color theme="1"/>
        <rFont val="맑은 고딕"/>
        <family val="3"/>
        <charset val="129"/>
        <scheme val="minor"/>
      </rPr>
      <t>어떤</t>
    </r>
    <r>
      <rPr>
        <sz val="12"/>
        <color theme="1"/>
        <rFont val="맑은 고딕"/>
        <family val="2"/>
        <scheme val="minor"/>
      </rPr>
      <t xml:space="preserve"> term</t>
    </r>
    <r>
      <rPr>
        <sz val="12"/>
        <color theme="1"/>
        <rFont val="맑은 고딕"/>
        <family val="3"/>
        <charset val="129"/>
        <scheme val="minor"/>
      </rPr>
      <t>구분이</t>
    </r>
    <r>
      <rPr>
        <sz val="12"/>
        <color theme="1"/>
        <rFont val="맑은 고딕"/>
        <family val="2"/>
        <scheme val="minor"/>
      </rPr>
      <t xml:space="preserve"> </t>
    </r>
    <r>
      <rPr>
        <sz val="12"/>
        <color theme="1"/>
        <rFont val="맑은 고딕"/>
        <family val="3"/>
        <charset val="129"/>
        <scheme val="minor"/>
      </rPr>
      <t>재현성이</t>
    </r>
    <r>
      <rPr>
        <sz val="12"/>
        <color theme="1"/>
        <rFont val="맑은 고딕"/>
        <family val="2"/>
        <scheme val="minor"/>
      </rPr>
      <t xml:space="preserve"> </t>
    </r>
    <r>
      <rPr>
        <sz val="12"/>
        <color theme="1"/>
        <rFont val="맑은 고딕"/>
        <family val="3"/>
        <charset val="129"/>
        <scheme val="minor"/>
      </rPr>
      <t>높은지</t>
    </r>
    <r>
      <rPr>
        <sz val="12"/>
        <color theme="1"/>
        <rFont val="맑은 고딕"/>
        <family val="2"/>
        <scheme val="minor"/>
      </rPr>
      <t xml:space="preserve"> </t>
    </r>
    <r>
      <rPr>
        <sz val="12"/>
        <color theme="1"/>
        <rFont val="맑은 고딕"/>
        <family val="3"/>
        <charset val="129"/>
        <scheme val="minor"/>
      </rPr>
      <t>비교검증한다</t>
    </r>
    <r>
      <rPr>
        <sz val="12"/>
        <color theme="1"/>
        <rFont val="맑은 고딕"/>
        <family val="2"/>
        <scheme val="minor"/>
      </rPr>
      <t>.</t>
    </r>
    <phoneticPr fontId="7"/>
  </si>
  <si>
    <r>
      <t>#2</t>
    </r>
    <r>
      <rPr>
        <sz val="12"/>
        <color theme="1"/>
        <rFont val="맑은 고딕"/>
        <family val="3"/>
        <charset val="129"/>
        <scheme val="minor"/>
      </rPr>
      <t>차적으</t>
    </r>
    <r>
      <rPr>
        <sz val="12"/>
        <color theme="1"/>
        <rFont val="맑은 고딕"/>
        <family val="2"/>
        <scheme val="minor"/>
      </rPr>
      <t>,</t>
    </r>
    <r>
      <rPr>
        <sz val="12"/>
        <color theme="1"/>
        <rFont val="맑은 고딕"/>
        <family val="3"/>
        <charset val="129"/>
        <scheme val="minor"/>
      </rPr>
      <t>로</t>
    </r>
    <r>
      <rPr>
        <sz val="12"/>
        <color theme="1"/>
        <rFont val="맑은 고딕"/>
        <family val="2"/>
        <scheme val="minor"/>
      </rPr>
      <t xml:space="preserve"> ml_classification</t>
    </r>
    <r>
      <rPr>
        <sz val="12"/>
        <color theme="1"/>
        <rFont val="맑은 고딕"/>
        <family val="3"/>
        <charset val="129"/>
        <scheme val="minor"/>
      </rPr>
      <t>을</t>
    </r>
    <r>
      <rPr>
        <sz val="12"/>
        <color theme="1"/>
        <rFont val="맑은 고딕"/>
        <family val="2"/>
        <scheme val="minor"/>
      </rPr>
      <t xml:space="preserve"> </t>
    </r>
    <r>
      <rPr>
        <sz val="12"/>
        <color theme="1"/>
        <rFont val="맑은 고딕"/>
        <family val="3"/>
        <charset val="129"/>
        <scheme val="minor"/>
      </rPr>
      <t>학습시키는</t>
    </r>
    <r>
      <rPr>
        <sz val="12"/>
        <color theme="1"/>
        <rFont val="맑은 고딕"/>
        <family val="2"/>
        <scheme val="minor"/>
      </rPr>
      <t xml:space="preserve"> </t>
    </r>
    <r>
      <rPr>
        <sz val="12"/>
        <color theme="1"/>
        <rFont val="맑은 고딕"/>
        <family val="3"/>
        <charset val="129"/>
        <scheme val="minor"/>
      </rPr>
      <t>모델을</t>
    </r>
    <r>
      <rPr>
        <sz val="12"/>
        <color theme="1"/>
        <rFont val="맑은 고딕"/>
        <family val="2"/>
        <scheme val="minor"/>
      </rPr>
      <t xml:space="preserve"> </t>
    </r>
    <r>
      <rPr>
        <sz val="12"/>
        <color theme="1"/>
        <rFont val="맑은 고딕"/>
        <family val="3"/>
        <charset val="129"/>
        <scheme val="minor"/>
      </rPr>
      <t>만들어보자</t>
    </r>
  </si>
  <si>
    <r>
      <t>#2</t>
    </r>
    <r>
      <rPr>
        <sz val="12"/>
        <color theme="1"/>
        <rFont val="맑은 고딕"/>
        <family val="3"/>
        <charset val="129"/>
        <scheme val="minor"/>
      </rPr>
      <t>차적으</t>
    </r>
    <r>
      <rPr>
        <sz val="12"/>
        <color theme="1"/>
        <rFont val="맑은 고딕"/>
        <family val="2"/>
        <scheme val="minor"/>
      </rPr>
      <t>,</t>
    </r>
    <r>
      <rPr>
        <sz val="12"/>
        <color theme="1"/>
        <rFont val="맑은 고딕"/>
        <family val="3"/>
        <charset val="129"/>
        <scheme val="minor"/>
      </rPr>
      <t>로</t>
    </r>
    <r>
      <rPr>
        <sz val="12"/>
        <color theme="1"/>
        <rFont val="맑은 고딕"/>
        <family val="2"/>
        <scheme val="minor"/>
      </rPr>
      <t xml:space="preserve"> ml_classification</t>
    </r>
    <r>
      <rPr>
        <sz val="12"/>
        <color theme="1"/>
        <rFont val="맑은 고딕"/>
        <family val="3"/>
        <charset val="129"/>
        <scheme val="minor"/>
      </rPr>
      <t>을</t>
    </r>
    <r>
      <rPr>
        <sz val="12"/>
        <color theme="1"/>
        <rFont val="맑은 고딕"/>
        <family val="2"/>
        <scheme val="minor"/>
      </rPr>
      <t xml:space="preserve"> </t>
    </r>
    <r>
      <rPr>
        <sz val="12"/>
        <color theme="1"/>
        <rFont val="맑은 고딕"/>
        <family val="3"/>
        <charset val="129"/>
        <scheme val="minor"/>
      </rPr>
      <t>학습시키는</t>
    </r>
    <r>
      <rPr>
        <sz val="12"/>
        <color theme="1"/>
        <rFont val="맑은 고딕"/>
        <family val="2"/>
        <scheme val="minor"/>
      </rPr>
      <t xml:space="preserve"> </t>
    </r>
    <r>
      <rPr>
        <sz val="12"/>
        <color theme="1"/>
        <rFont val="맑은 고딕"/>
        <family val="3"/>
        <charset val="129"/>
        <scheme val="minor"/>
      </rPr>
      <t>모델을</t>
    </r>
    <r>
      <rPr>
        <sz val="12"/>
        <color theme="1"/>
        <rFont val="맑은 고딕"/>
        <family val="2"/>
        <scheme val="minor"/>
      </rPr>
      <t xml:space="preserve"> </t>
    </r>
    <r>
      <rPr>
        <sz val="12"/>
        <color theme="1"/>
        <rFont val="맑은 고딕"/>
        <family val="3"/>
        <charset val="129"/>
        <scheme val="minor"/>
      </rPr>
      <t>만들어보자</t>
    </r>
    <phoneticPr fontId="7"/>
  </si>
  <si>
    <t>r1prob1</t>
    <phoneticPr fontId="7"/>
  </si>
  <si>
    <t>r1prob2</t>
    <phoneticPr fontId="7"/>
  </si>
  <si>
    <t>r1prob3</t>
    <phoneticPr fontId="7"/>
  </si>
  <si>
    <t>r1prob4</t>
    <phoneticPr fontId="7"/>
  </si>
  <si>
    <t>r1prob5</t>
    <phoneticPr fontId="7"/>
  </si>
  <si>
    <t>r1prob6</t>
    <phoneticPr fontId="7"/>
  </si>
  <si>
    <t>r1skew</t>
    <phoneticPr fontId="7"/>
  </si>
  <si>
    <t>r1kurto</t>
    <phoneticPr fontId="7"/>
  </si>
  <si>
    <t>skewness1::text r1skew</t>
  </si>
  <si>
    <t>kurtosis1::text r1kurto</t>
  </si>
  <si>
    <t>skewness1 r1skew</t>
    <phoneticPr fontId="7"/>
  </si>
  <si>
    <t>kurtosis1 r1kurto</t>
    <phoneticPr fontId="7"/>
  </si>
  <si>
    <t>probabilities1[0] r1prob1</t>
  </si>
  <si>
    <t>probabilities1[1] r1prob2</t>
  </si>
  <si>
    <t>probabilities1[2] r1prob3</t>
  </si>
  <si>
    <t>probabilities1[3] r1prob4</t>
  </si>
  <si>
    <t>probabilities1[4] r1prob5</t>
  </si>
  <si>
    <t>probabilities1[5] r1prob6</t>
  </si>
  <si>
    <t>r2prob1</t>
  </si>
  <si>
    <t>r2prob2</t>
  </si>
  <si>
    <t>r2prob3</t>
  </si>
  <si>
    <t>r2prob4</t>
  </si>
  <si>
    <t>r2prob5</t>
  </si>
  <si>
    <t>r2prob6</t>
  </si>
  <si>
    <t>r2skew</t>
  </si>
  <si>
    <t>r2kurto</t>
  </si>
  <si>
    <t>probabilities2[0] r2prob1</t>
  </si>
  <si>
    <t>probabilities2[1] r2prob2</t>
  </si>
  <si>
    <t>probabilities2[2] r2prob3</t>
  </si>
  <si>
    <t>probabilities2[3] r2prob4</t>
  </si>
  <si>
    <t>probabilities2[4] r2prob5</t>
  </si>
  <si>
    <t>probabilities2[5] r2prob6</t>
  </si>
  <si>
    <t>skewness2::text r2skew</t>
  </si>
  <si>
    <t>kurtosis2::text r2kurto</t>
  </si>
  <si>
    <t>skewness2 r2skew</t>
    <phoneticPr fontId="7"/>
  </si>
  <si>
    <t>kurtosis2 r2kurto</t>
    <phoneticPr fontId="7"/>
  </si>
  <si>
    <t>r3prob1</t>
  </si>
  <si>
    <t>probabilities3[0] r3prob1</t>
  </si>
  <si>
    <t>r3prob2</t>
  </si>
  <si>
    <t>probabilities3[1] r3prob2</t>
  </si>
  <si>
    <t>r3prob3</t>
  </si>
  <si>
    <t>probabilities3[2] r3prob3</t>
  </si>
  <si>
    <t>r3prob4</t>
  </si>
  <si>
    <t>probabilities3[3] r3prob4</t>
  </si>
  <si>
    <t>r3prob5</t>
  </si>
  <si>
    <t>probabilities3[4] r3prob5</t>
  </si>
  <si>
    <t>r3prob6</t>
  </si>
  <si>
    <t>probabilities3[5] r3prob6</t>
  </si>
  <si>
    <t>r3skew</t>
  </si>
  <si>
    <t>r3kurto</t>
  </si>
  <si>
    <t>skewness3::text r3skew</t>
    <phoneticPr fontId="7"/>
  </si>
  <si>
    <t>kurtosis3::text r3kurto</t>
    <phoneticPr fontId="7"/>
  </si>
  <si>
    <t>kurtosis3 r3kurto</t>
    <phoneticPr fontId="7"/>
  </si>
  <si>
    <t>skewness3 r3skew</t>
    <phoneticPr fontId="7"/>
  </si>
  <si>
    <t>r1prob1,r1prob2,r1prob3,r1prob4,r1prob5,r1prob6,r1skew,r1kurto,pd1</t>
    <phoneticPr fontId="7"/>
  </si>
  <si>
    <t>classifyr1</t>
    <phoneticPr fontId="7"/>
  </si>
  <si>
    <t>classifyr2</t>
    <phoneticPr fontId="7"/>
  </si>
  <si>
    <t>classifyr3</t>
    <phoneticPr fontId="7"/>
  </si>
  <si>
    <t>probabilities1[0]::text r1prob1</t>
  </si>
  <si>
    <t>probabilities1[1]::text r1prob2</t>
  </si>
  <si>
    <t>probabilities1[2]::text r1prob3</t>
  </si>
  <si>
    <t>probabilities1[3]::text r1prob4</t>
  </si>
  <si>
    <t>probabilities1[4]::text r1prob5</t>
  </si>
  <si>
    <t>probabilities1[5]::text r1prob6</t>
  </si>
  <si>
    <t>probabilities2[0]::text r2prob1</t>
  </si>
  <si>
    <t>probabilities2[1]::text r2prob2</t>
  </si>
  <si>
    <t>probabilities2[2]::text r2prob3</t>
  </si>
  <si>
    <t>probabilities2[3]::text r2prob4</t>
  </si>
  <si>
    <t>probabilities2[4]::text r2prob5</t>
  </si>
  <si>
    <t>probabilities2[5]::text r2prob6</t>
  </si>
  <si>
    <t>probabilities3[0]::text r3prob1</t>
  </si>
  <si>
    <t>probabilities3[1]::text r3prob2</t>
  </si>
  <si>
    <t>probabilities3[2]::text r3prob3</t>
  </si>
  <si>
    <t>probabilities3[3]::text r3prob4</t>
  </si>
  <si>
    <t>probabilities3[4]::text r3prob5</t>
  </si>
  <si>
    <t>probabilities3[5]::text r3prob6</t>
  </si>
  <si>
    <t>classifyr1ext</t>
    <phoneticPr fontId="7"/>
  </si>
  <si>
    <t>classifyr2ext</t>
    <phoneticPr fontId="7"/>
  </si>
  <si>
    <t>classifyr3ext</t>
    <phoneticPr fontId="7"/>
  </si>
  <si>
    <t>mm,jyo,race,turn,grade,raty,femcnt,alvt,time,fixent,en1,en2,en3,en4,en5,en6,nw1,nw2,nw3,nw4,nw5,nw6,n2w1,n2w2,n2w3,n2w4,n2w5,n2w6,n3w1,n3w2,n3w3,n3w4,n3w5,n3w6,lw1,lw2,lw3,lw4,lw5,lw6,l2w1,l2w2,l2w3,l2w4,l2w5,l2w6,l3w1,l3w2,l3w3,l3w4,l3w5,l3w6,m2w1,m2w2,m2w3,m2w4,m2w5,m2w6,sex1,sex2,sex3,sex4,sex5,sex6,lv1,lv2,lv3,lv4,lv5,lv6,age1,age2,age3,age4,age5,age6,weit1,weit2,weit3,weit4,weit5,weit6,fly1,fly2,fly3,fly4,fly5,fly6,late1,late2,late3,late4,late5,late6,avgst1,avgst2,avgst3,avgst4,avgst5,avgst6</t>
    <phoneticPr fontId="7"/>
  </si>
  <si>
    <t>r1prob1,r1prob2,r1prob3,r1prob4,r1prob5,r1prob6,r1skew,r1kurto,pd1,mm,jyo,race,turn,grade,raty,femcnt,alvt,time,fixent,en1,en2,en3,en4,en5,en6,nw1,nw2,nw3,nw4,nw5,nw6,n2w1,n2w2,n2w3,n2w4,n2w5,n2w6,n3w1,n3w2,n3w3,n3w4,n3w5,n3w6,lw1,lw2,lw3,lw4,lw5,lw6,l2w1,l2w2,l2w3,l2w4,l2w5,l2w6,l3w1,l3w2,l3w3,l3w4,l3w5,l3w6,m2w1,m2w2,m2w3,m2w4,m2w5,m2w6,sex1,sex2,sex3,sex4,sex5,sex6,lv1,lv2,lv3,lv4,lv5,lv6,age1,age2,age3,age4,age5,age6,weit1,weit2,weit3,weit4,weit5,weit6,fly1,fly2,fly3,fly4,fly5,fly6,late1,late2,late3,late4,late5,late6,avgst1,avgst2,avgst3,avgst4,avgst5,avgst6</t>
    <phoneticPr fontId="7"/>
  </si>
  <si>
    <t>r2prob1,r2prob2,r2prob3,r2prob4,r2prob5,r2prob6,r2skew,r2kurto,pd2,mm,jyo,race,turn,grade,raty,femcnt,alvt,time,fixent,en1,en2,en3,en4,en5,en6,nw1,nw2,nw3,nw4,nw5,nw6,n2w1,n2w2,n2w3,n2w4,n2w5,n2w6,n3w1,n3w2,n3w3,n3w4,n3w5,n3w6,lw1,lw2,lw3,lw4,lw5,lw6,l2w1,l2w2,l2w3,l2w4,l2w5,l2w6,l3w1,l3w2,l3w3,l3w4,l3w5,l3w6,m2w1,m2w2,m2w3,m2w4,m2w5,m2w6,sex1,sex2,sex3,sex4,sex5,sex6,lv1,lv2,lv3,lv4,lv5,lv6,age1,age2,age3,age4,age5,age6,weit1,weit2,weit3,weit4,weit5,weit6,fly1,fly2,fly3,fly4,fly5,fly6,late1,late2,late3,late4,late5,late6,avgst1,avgst2,avgst3,avgst4,avgst5,avgst6</t>
    <phoneticPr fontId="7"/>
  </si>
  <si>
    <t>r3prob1,r3prob2,r3prob3,r3prob4,r3prob5,r3prob6,r3skew,r3kurto,pd3,mm,jyo,race,turn,grade,raty,femcnt,alvt,time,fixent,en1,en2,en3,en4,en5,en6,nw1,nw2,nw3,nw4,nw5,nw6,n2w1,n2w2,n2w3,n2w4,n2w5,n2w6,n3w1,n3w2,n3w3,n3w4,n3w5,n3w6,lw1,lw2,lw3,lw4,lw5,lw6,l2w1,l2w2,l2w3,l2w4,l2w5,l2w6,l3w1,l3w2,l3w3,l3w4,l3w5,l3w6,m2w1,m2w2,m2w3,m2w4,m2w5,m2w6,sex1,sex2,sex3,sex4,sex5,sex6,lv1,lv2,lv3,lv4,lv5,lv6,age1,age2,age3,age4,age5,age6,weit1,weit2,weit3,weit4,weit5,weit6,fly1,fly2,fly3,fly4,fly5,fly6,late1,late2,late3,late4,late5,late6,avgst1,avgst2,avgst3,avgst4,avgst5,avgst6</t>
    <phoneticPr fontId="7"/>
  </si>
  <si>
    <t>2023/2/27</t>
    <phoneticPr fontId="7"/>
  </si>
  <si>
    <t>이 모델로 다시 시작해보자</t>
    <phoneticPr fontId="7"/>
  </si>
  <si>
    <r>
      <t>89100,79100</t>
    </r>
    <r>
      <rPr>
        <sz val="12"/>
        <color theme="1"/>
        <rFont val="맑은 고딕"/>
        <family val="3"/>
        <charset val="129"/>
        <scheme val="minor"/>
      </rPr>
      <t>의</t>
    </r>
    <r>
      <rPr>
        <sz val="12"/>
        <color theme="1"/>
        <rFont val="맑은 고딕"/>
        <family val="2"/>
        <scheme val="minor"/>
      </rPr>
      <t xml:space="preserve"> </t>
    </r>
    <r>
      <rPr>
        <sz val="12"/>
        <color theme="1"/>
        <rFont val="맑은 고딕"/>
        <family val="3"/>
        <charset val="129"/>
        <scheme val="minor"/>
      </rPr>
      <t>결과를</t>
    </r>
    <r>
      <rPr>
        <sz val="12"/>
        <color theme="1"/>
        <rFont val="맑은 고딕"/>
        <family val="2"/>
        <scheme val="minor"/>
      </rPr>
      <t xml:space="preserve"> </t>
    </r>
    <r>
      <rPr>
        <sz val="12"/>
        <color theme="1"/>
        <rFont val="맑은 고딕"/>
        <family val="3"/>
        <charset val="129"/>
        <scheme val="minor"/>
      </rPr>
      <t>비교해보면</t>
    </r>
    <r>
      <rPr>
        <sz val="12"/>
        <color theme="1"/>
        <rFont val="맑은 고딕"/>
        <family val="2"/>
        <scheme val="minor"/>
      </rPr>
      <t xml:space="preserve"> </t>
    </r>
    <r>
      <rPr>
        <sz val="12"/>
        <color theme="1"/>
        <rFont val="맑은 고딕"/>
        <family val="3"/>
        <charset val="129"/>
        <scheme val="minor"/>
      </rPr>
      <t>전체평균으로는</t>
    </r>
    <r>
      <rPr>
        <sz val="12"/>
        <color theme="1"/>
        <rFont val="맑은 고딕"/>
        <family val="2"/>
        <scheme val="minor"/>
      </rPr>
      <t xml:space="preserve"> </t>
    </r>
    <r>
      <rPr>
        <sz val="12"/>
        <color theme="1"/>
        <rFont val="맑은 고딕"/>
        <family val="3"/>
        <charset val="129"/>
        <scheme val="minor"/>
      </rPr>
      <t>큰차이없으나</t>
    </r>
    <r>
      <rPr>
        <sz val="12"/>
        <color theme="1"/>
        <rFont val="맑은 고딕"/>
        <family val="2"/>
        <scheme val="minor"/>
      </rPr>
      <t xml:space="preserve">, </t>
    </r>
    <r>
      <rPr>
        <sz val="12"/>
        <color theme="1"/>
        <rFont val="맑은 고딕"/>
        <family val="3"/>
        <charset val="129"/>
        <scheme val="minor"/>
      </rPr>
      <t>수익률</t>
    </r>
    <r>
      <rPr>
        <sz val="12"/>
        <color theme="1"/>
        <rFont val="맑은 고딕"/>
        <family val="2"/>
        <scheme val="minor"/>
      </rPr>
      <t xml:space="preserve"> 1</t>
    </r>
    <r>
      <rPr>
        <sz val="12"/>
        <color theme="1"/>
        <rFont val="맑은 고딕"/>
        <family val="3"/>
        <charset val="129"/>
        <scheme val="minor"/>
      </rPr>
      <t>이상을</t>
    </r>
    <r>
      <rPr>
        <sz val="12"/>
        <color theme="1"/>
        <rFont val="맑은 고딕"/>
        <family val="2"/>
        <scheme val="minor"/>
      </rPr>
      <t xml:space="preserve"> </t>
    </r>
    <r>
      <rPr>
        <sz val="12"/>
        <color theme="1"/>
        <rFont val="맑은 고딕"/>
        <family val="3"/>
        <charset val="129"/>
        <scheme val="minor"/>
      </rPr>
      <t>기준으로는</t>
    </r>
    <r>
      <rPr>
        <sz val="12"/>
        <color theme="1"/>
        <rFont val="맑은 고딕"/>
        <family val="2"/>
        <scheme val="minor"/>
      </rPr>
      <t xml:space="preserve"> 79100</t>
    </r>
    <r>
      <rPr>
        <sz val="12"/>
        <color theme="1"/>
        <rFont val="맑은 고딕"/>
        <family val="3"/>
        <charset val="129"/>
        <scheme val="minor"/>
      </rPr>
      <t>이</t>
    </r>
    <r>
      <rPr>
        <sz val="12"/>
        <color theme="1"/>
        <rFont val="맑은 고딕"/>
        <family val="2"/>
        <scheme val="minor"/>
      </rPr>
      <t xml:space="preserve"> </t>
    </r>
    <r>
      <rPr>
        <sz val="12"/>
        <color theme="1"/>
        <rFont val="맑은 고딕"/>
        <family val="3"/>
        <charset val="129"/>
        <scheme val="minor"/>
      </rPr>
      <t>일정한</t>
    </r>
    <r>
      <rPr>
        <sz val="12"/>
        <color theme="1"/>
        <rFont val="맑은 고딕"/>
        <family val="2"/>
        <scheme val="minor"/>
      </rPr>
      <t xml:space="preserve"> </t>
    </r>
    <r>
      <rPr>
        <sz val="12"/>
        <color theme="1"/>
        <rFont val="맑은 고딕"/>
        <family val="3"/>
        <charset val="129"/>
        <scheme val="minor"/>
      </rPr>
      <t>정도로</t>
    </r>
    <r>
      <rPr>
        <sz val="12"/>
        <color theme="1"/>
        <rFont val="맑은 고딕"/>
        <family val="2"/>
        <scheme val="minor"/>
      </rPr>
      <t xml:space="preserve"> </t>
    </r>
    <r>
      <rPr>
        <sz val="12"/>
        <color theme="1"/>
        <rFont val="맑은 고딕"/>
        <family val="3"/>
        <charset val="129"/>
        <scheme val="minor"/>
      </rPr>
      <t>우세하므로</t>
    </r>
    <r>
      <rPr>
        <sz val="12"/>
        <color theme="1"/>
        <rFont val="맑은 고딕"/>
        <family val="2"/>
        <scheme val="minor"/>
      </rPr>
      <t xml:space="preserve"> 79100</t>
    </r>
    <r>
      <rPr>
        <sz val="12"/>
        <color theme="1"/>
        <rFont val="맑은 고딕"/>
        <family val="3"/>
        <charset val="129"/>
        <scheme val="minor"/>
      </rPr>
      <t>으로</t>
    </r>
    <r>
      <rPr>
        <sz val="12"/>
        <color theme="1"/>
        <rFont val="맑은 고딕"/>
        <family val="2"/>
        <scheme val="minor"/>
      </rPr>
      <t xml:space="preserve"> </t>
    </r>
    <r>
      <rPr>
        <sz val="12"/>
        <color theme="1"/>
        <rFont val="맑은 고딕"/>
        <family val="3"/>
        <charset val="129"/>
        <scheme val="minor"/>
      </rPr>
      <t>통일하기로</t>
    </r>
    <r>
      <rPr>
        <sz val="12"/>
        <color theme="1"/>
        <rFont val="맑은 고딕"/>
        <family val="2"/>
        <scheme val="minor"/>
      </rPr>
      <t xml:space="preserve"> </t>
    </r>
    <r>
      <rPr>
        <sz val="12"/>
        <color theme="1"/>
        <rFont val="맑은 고딕"/>
        <family val="3"/>
        <charset val="129"/>
        <scheme val="minor"/>
      </rPr>
      <t>한다</t>
    </r>
    <r>
      <rPr>
        <sz val="12"/>
        <color theme="1"/>
        <rFont val="맑은 고딕"/>
        <family val="2"/>
        <scheme val="minor"/>
      </rPr>
      <t>.</t>
    </r>
    <phoneticPr fontId="7"/>
  </si>
  <si>
    <t>2023/3/5</t>
    <phoneticPr fontId="7"/>
  </si>
  <si>
    <r>
      <t>FPH-4</t>
    </r>
    <r>
      <rPr>
        <sz val="12"/>
        <color theme="1"/>
        <rFont val="맑은 고딕"/>
        <family val="3"/>
        <charset val="129"/>
        <scheme val="minor"/>
      </rPr>
      <t>의</t>
    </r>
    <r>
      <rPr>
        <sz val="12"/>
        <color theme="1"/>
        <rFont val="맑은 고딕"/>
        <family val="2"/>
        <scheme val="minor"/>
      </rPr>
      <t xml:space="preserve"> sql</t>
    </r>
    <r>
      <rPr>
        <sz val="12"/>
        <color theme="1"/>
        <rFont val="맑은 고딕"/>
        <family val="3"/>
        <charset val="129"/>
        <scheme val="minor"/>
      </rPr>
      <t>이</t>
    </r>
    <r>
      <rPr>
        <sz val="12"/>
        <color theme="1"/>
        <rFont val="맑은 고딕"/>
        <family val="2"/>
        <scheme val="minor"/>
      </rPr>
      <t xml:space="preserve"> </t>
    </r>
    <r>
      <rPr>
        <sz val="12"/>
        <color theme="1"/>
        <rFont val="맑은 고딕"/>
        <family val="3"/>
        <charset val="129"/>
        <scheme val="minor"/>
      </rPr>
      <t>잘못되었으므로</t>
    </r>
    <r>
      <rPr>
        <sz val="12"/>
        <color theme="1"/>
        <rFont val="맑은 고딕"/>
        <family val="2"/>
        <scheme val="minor"/>
      </rPr>
      <t xml:space="preserve"> sql1.sql</t>
    </r>
    <r>
      <rPr>
        <sz val="12"/>
        <color theme="1"/>
        <rFont val="맑은 고딕"/>
        <family val="3"/>
        <charset val="129"/>
        <scheme val="minor"/>
      </rPr>
      <t>참고</t>
    </r>
    <r>
      <rPr>
        <sz val="12"/>
        <color theme="1"/>
        <rFont val="맑은 고딕"/>
        <family val="2"/>
        <scheme val="minor"/>
      </rPr>
      <t xml:space="preserve">  FPH-4</t>
    </r>
    <r>
      <rPr>
        <sz val="12"/>
        <color theme="1"/>
        <rFont val="맑은 고딕"/>
        <family val="3"/>
        <charset val="129"/>
        <scheme val="minor"/>
      </rPr>
      <t>를</t>
    </r>
    <r>
      <rPr>
        <sz val="12"/>
        <color theme="1"/>
        <rFont val="맑은 고딕"/>
        <family val="2"/>
        <scheme val="minor"/>
      </rPr>
      <t xml:space="preserve"> </t>
    </r>
    <r>
      <rPr>
        <sz val="12"/>
        <color theme="1"/>
        <rFont val="맑은 고딕"/>
        <family val="3"/>
        <charset val="129"/>
        <scheme val="minor"/>
      </rPr>
      <t>전면</t>
    </r>
    <r>
      <rPr>
        <sz val="12"/>
        <color theme="1"/>
        <rFont val="맑은 고딕"/>
        <family val="2"/>
        <scheme val="minor"/>
      </rPr>
      <t xml:space="preserve"> </t>
    </r>
    <r>
      <rPr>
        <sz val="12"/>
        <color theme="1"/>
        <rFont val="맑은 고딕"/>
        <family val="3"/>
        <charset val="129"/>
        <scheme val="minor"/>
      </rPr>
      <t>재생성해야한다</t>
    </r>
    <r>
      <rPr>
        <sz val="12"/>
        <color theme="1"/>
        <rFont val="맑은 고딕"/>
        <family val="2"/>
        <scheme val="minor"/>
      </rPr>
      <t>.</t>
    </r>
    <phoneticPr fontId="7"/>
  </si>
  <si>
    <r>
      <t>다른</t>
    </r>
    <r>
      <rPr>
        <b/>
        <sz val="12"/>
        <color rgb="FFFF0000"/>
        <rFont val="맑은 고딕"/>
        <family val="2"/>
        <scheme val="minor"/>
      </rPr>
      <t xml:space="preserve"> simul</t>
    </r>
    <r>
      <rPr>
        <b/>
        <sz val="12"/>
        <color rgb="FFFF0000"/>
        <rFont val="맑은 고딕"/>
        <family val="3"/>
        <charset val="129"/>
        <scheme val="minor"/>
      </rPr>
      <t>에서도</t>
    </r>
    <r>
      <rPr>
        <b/>
        <sz val="12"/>
        <color rgb="FFFF0000"/>
        <rFont val="맑은 고딕"/>
        <family val="2"/>
        <scheme val="minor"/>
      </rPr>
      <t xml:space="preserve"> </t>
    </r>
    <r>
      <rPr>
        <b/>
        <sz val="12"/>
        <color rgb="FFFF0000"/>
        <rFont val="맑은 고딕"/>
        <family val="3"/>
        <charset val="129"/>
        <scheme val="minor"/>
      </rPr>
      <t>같은</t>
    </r>
    <r>
      <rPr>
        <b/>
        <sz val="12"/>
        <color rgb="FFFF0000"/>
        <rFont val="맑은 고딕"/>
        <family val="2"/>
        <scheme val="minor"/>
      </rPr>
      <t xml:space="preserve"> </t>
    </r>
    <r>
      <rPr>
        <b/>
        <sz val="12"/>
        <color rgb="FFFF0000"/>
        <rFont val="맑은 고딕"/>
        <family val="3"/>
        <charset val="129"/>
        <scheme val="minor"/>
      </rPr>
      <t>잘못없었는지</t>
    </r>
    <r>
      <rPr>
        <b/>
        <sz val="12"/>
        <color rgb="FFFF0000"/>
        <rFont val="맑은 고딕"/>
        <family val="2"/>
        <scheme val="minor"/>
      </rPr>
      <t xml:space="preserve"> </t>
    </r>
    <r>
      <rPr>
        <b/>
        <sz val="12"/>
        <color rgb="FFFF0000"/>
        <rFont val="맑은 고딕"/>
        <family val="3"/>
        <charset val="129"/>
        <scheme val="minor"/>
      </rPr>
      <t>재실행시에는</t>
    </r>
    <r>
      <rPr>
        <b/>
        <sz val="12"/>
        <color rgb="FFFF0000"/>
        <rFont val="맑은 고딕"/>
        <family val="2"/>
        <scheme val="minor"/>
      </rPr>
      <t xml:space="preserve"> </t>
    </r>
    <r>
      <rPr>
        <b/>
        <sz val="12"/>
        <color rgb="FFFF0000"/>
        <rFont val="맑은 고딕"/>
        <family val="3"/>
        <charset val="129"/>
        <scheme val="minor"/>
      </rPr>
      <t>확인할</t>
    </r>
    <r>
      <rPr>
        <b/>
        <sz val="12"/>
        <color rgb="FFFF0000"/>
        <rFont val="맑은 고딕"/>
        <family val="2"/>
        <scheme val="minor"/>
      </rPr>
      <t xml:space="preserve"> </t>
    </r>
    <r>
      <rPr>
        <b/>
        <sz val="12"/>
        <color rgb="FFFF0000"/>
        <rFont val="맑은 고딕"/>
        <family val="3"/>
        <charset val="129"/>
        <scheme val="minor"/>
      </rPr>
      <t>것</t>
    </r>
    <phoneticPr fontId="7"/>
  </si>
  <si>
    <t>simul_FPH-4_1을 273469-273704를 재실행</t>
    <phoneticPr fontId="7"/>
  </si>
  <si>
    <t>2023/3/6</t>
    <phoneticPr fontId="7"/>
  </si>
  <si>
    <t>총정리</t>
    <phoneticPr fontId="7"/>
  </si>
  <si>
    <t>모델</t>
    <phoneticPr fontId="7"/>
  </si>
  <si>
    <t>79100</t>
    <phoneticPr fontId="7"/>
  </si>
  <si>
    <t>패턴</t>
    <phoneticPr fontId="7"/>
  </si>
  <si>
    <t>wk</t>
    <phoneticPr fontId="7"/>
  </si>
  <si>
    <t>term</t>
    <phoneticPr fontId="7"/>
  </si>
  <si>
    <t>6663</t>
    <phoneticPr fontId="7"/>
  </si>
  <si>
    <t>추가승식</t>
    <phoneticPr fontId="7"/>
  </si>
  <si>
    <t>2A,2M,3N, 3A,2N</t>
    <phoneticPr fontId="7"/>
  </si>
  <si>
    <t>그외 DB 데이터는 모두 bk2로 이동시킨다.</t>
    <phoneticPr fontId="7"/>
  </si>
  <si>
    <t>drop table ml_evaluation_bk2;</t>
  </si>
  <si>
    <t>drop table ml_evaluation_bk3;</t>
  </si>
  <si>
    <t>drop table ml_evaluation_bk4;</t>
  </si>
  <si>
    <t>drop table ml_evaluation_bk5;</t>
  </si>
  <si>
    <t>drop table ml_evaluation_bk6;</t>
  </si>
  <si>
    <t>create table ml_evaluation_bk2 as select * from ml_evaluation;</t>
  </si>
  <si>
    <t>create table ml_bork_evaluation_bk2 as select * from ml_bork_evaluation;</t>
  </si>
  <si>
    <t>create table ml_pr_evaluation_bk2 as select * from ml_pr_evaluation;</t>
  </si>
  <si>
    <t>create table ml_range_evaluation_bk2 as select * from ml_range_evaluation;</t>
  </si>
  <si>
    <t>create table ml_term_evaluation_bk2 as select * from ml_term_evaluation;</t>
  </si>
  <si>
    <t>create table ml_classification_bk2 as select * from ml_classification;</t>
  </si>
  <si>
    <t>truncate ml_evaluation;</t>
  </si>
  <si>
    <t>truncate ml_bork_evaluation;</t>
  </si>
  <si>
    <t>truncate ml_pr_evaluation;</t>
  </si>
  <si>
    <t>truncate ml_range_evaluation;</t>
  </si>
  <si>
    <t>truncate ml_term_evaluation;</t>
  </si>
  <si>
    <t>2023/3/8</t>
    <phoneticPr fontId="7"/>
  </si>
  <si>
    <r>
      <t xml:space="preserve">test_FSB </t>
    </r>
    <r>
      <rPr>
        <sz val="12"/>
        <color theme="1"/>
        <rFont val="맑은 고딕"/>
        <family val="3"/>
        <charset val="129"/>
        <scheme val="minor"/>
      </rPr>
      <t>실험중에</t>
    </r>
    <r>
      <rPr>
        <sz val="12"/>
        <color theme="1"/>
        <rFont val="맑은 고딕"/>
        <family val="2"/>
        <scheme val="minor"/>
      </rPr>
      <t xml:space="preserve"> IT-2</t>
    </r>
    <r>
      <rPr>
        <sz val="12"/>
        <color theme="1"/>
        <rFont val="맑은 고딕"/>
        <family val="3"/>
        <charset val="129"/>
        <scheme val="minor"/>
      </rPr>
      <t>의</t>
    </r>
    <r>
      <rPr>
        <sz val="12"/>
        <color theme="1"/>
        <rFont val="맑은 고딕"/>
        <family val="2"/>
        <scheme val="minor"/>
      </rPr>
      <t xml:space="preserve"> </t>
    </r>
    <r>
      <rPr>
        <sz val="12"/>
        <color theme="1"/>
        <rFont val="맑은 고딕"/>
        <family val="3"/>
        <charset val="129"/>
        <scheme val="minor"/>
      </rPr>
      <t>최근</t>
    </r>
    <r>
      <rPr>
        <sz val="12"/>
        <color theme="1"/>
        <rFont val="맑은 고딕"/>
        <family val="2"/>
        <scheme val="minor"/>
      </rPr>
      <t xml:space="preserve"> </t>
    </r>
    <r>
      <rPr>
        <sz val="12"/>
        <color theme="1"/>
        <rFont val="맑은 고딕"/>
        <family val="3"/>
        <charset val="129"/>
        <scheme val="minor"/>
      </rPr>
      <t>적중율이</t>
    </r>
    <r>
      <rPr>
        <sz val="12"/>
        <color theme="1"/>
        <rFont val="맑은 고딕"/>
        <family val="2"/>
        <scheme val="minor"/>
      </rPr>
      <t xml:space="preserve"> </t>
    </r>
    <r>
      <rPr>
        <sz val="12"/>
        <color theme="1"/>
        <rFont val="맑은 고딕"/>
        <family val="3"/>
        <charset val="129"/>
        <scheme val="minor"/>
      </rPr>
      <t>너무</t>
    </r>
    <r>
      <rPr>
        <sz val="12"/>
        <color theme="1"/>
        <rFont val="맑은 고딕"/>
        <family val="2"/>
        <scheme val="minor"/>
      </rPr>
      <t xml:space="preserve"> </t>
    </r>
    <r>
      <rPr>
        <sz val="12"/>
        <color theme="1"/>
        <rFont val="맑은 고딕"/>
        <family val="3"/>
        <charset val="129"/>
        <scheme val="minor"/>
      </rPr>
      <t>급감한것</t>
    </r>
    <r>
      <rPr>
        <sz val="12"/>
        <color theme="1"/>
        <rFont val="맑은 고딕"/>
        <family val="2"/>
        <scheme val="minor"/>
      </rPr>
      <t xml:space="preserve"> </t>
    </r>
    <r>
      <rPr>
        <sz val="12"/>
        <color theme="1"/>
        <rFont val="맑은 고딕"/>
        <family val="3"/>
        <charset val="129"/>
        <scheme val="minor"/>
      </rPr>
      <t>같아</t>
    </r>
    <r>
      <rPr>
        <sz val="12"/>
        <color theme="1"/>
        <rFont val="맑은 고딕"/>
        <family val="2"/>
        <scheme val="minor"/>
      </rPr>
      <t xml:space="preserve"> </t>
    </r>
    <r>
      <rPr>
        <sz val="12"/>
        <color theme="1"/>
        <rFont val="맑은 고딕"/>
        <family val="3"/>
        <charset val="129"/>
        <scheme val="minor"/>
      </rPr>
      <t>전체적으로</t>
    </r>
    <r>
      <rPr>
        <sz val="12"/>
        <color theme="1"/>
        <rFont val="맑은 고딕"/>
        <family val="2"/>
        <scheme val="minor"/>
      </rPr>
      <t xml:space="preserve"> </t>
    </r>
    <r>
      <rPr>
        <sz val="12"/>
        <color theme="1"/>
        <rFont val="맑은 고딕"/>
        <family val="3"/>
        <charset val="129"/>
        <scheme val="minor"/>
      </rPr>
      <t>확인해보려고</t>
    </r>
    <r>
      <rPr>
        <sz val="12"/>
        <color theme="1"/>
        <rFont val="맑은 고딕"/>
        <family val="2"/>
        <scheme val="minor"/>
      </rPr>
      <t xml:space="preserve"> </t>
    </r>
    <r>
      <rPr>
        <sz val="12"/>
        <color theme="1"/>
        <rFont val="맑은 고딕"/>
        <family val="3"/>
        <charset val="129"/>
        <scheme val="minor"/>
      </rPr>
      <t>한다</t>
    </r>
    <r>
      <rPr>
        <sz val="12"/>
        <color theme="1"/>
        <rFont val="맑은 고딕"/>
        <family val="2"/>
        <scheme val="minor"/>
      </rPr>
      <t>.</t>
    </r>
    <phoneticPr fontId="7"/>
  </si>
  <si>
    <r>
      <t xml:space="preserve">model, bettype, kumiban </t>
    </r>
    <r>
      <rPr>
        <b/>
        <sz val="12"/>
        <color theme="1"/>
        <rFont val="맑은 고딕"/>
        <family val="3"/>
        <charset val="129"/>
        <scheme val="minor"/>
      </rPr>
      <t>별로</t>
    </r>
    <r>
      <rPr>
        <b/>
        <sz val="12"/>
        <color theme="1"/>
        <rFont val="맑은 고딕"/>
        <family val="2"/>
        <scheme val="minor"/>
      </rPr>
      <t xml:space="preserve"> </t>
    </r>
    <r>
      <rPr>
        <b/>
        <sz val="12"/>
        <color theme="1"/>
        <rFont val="맑은 고딕"/>
        <family val="3"/>
        <charset val="129"/>
        <scheme val="minor"/>
      </rPr>
      <t>연도별</t>
    </r>
    <r>
      <rPr>
        <b/>
        <sz val="12"/>
        <color theme="1"/>
        <rFont val="맑은 고딕"/>
        <family val="2"/>
        <scheme val="minor"/>
      </rPr>
      <t xml:space="preserve"> </t>
    </r>
    <r>
      <rPr>
        <b/>
        <sz val="12"/>
        <color theme="1"/>
        <rFont val="맑은 고딕"/>
        <family val="3"/>
        <charset val="129"/>
        <scheme val="minor"/>
      </rPr>
      <t>적중율</t>
    </r>
    <r>
      <rPr>
        <b/>
        <sz val="12"/>
        <color theme="1"/>
        <rFont val="맑은 고딕"/>
        <family val="2"/>
        <scheme val="minor"/>
      </rPr>
      <t xml:space="preserve"> </t>
    </r>
    <r>
      <rPr>
        <b/>
        <sz val="12"/>
        <color theme="1"/>
        <rFont val="맑은 고딕"/>
        <family val="3"/>
        <charset val="129"/>
        <scheme val="minor"/>
      </rPr>
      <t>추이를</t>
    </r>
    <r>
      <rPr>
        <b/>
        <sz val="12"/>
        <color theme="1"/>
        <rFont val="맑은 고딕"/>
        <family val="2"/>
        <scheme val="minor"/>
      </rPr>
      <t xml:space="preserve"> </t>
    </r>
    <r>
      <rPr>
        <b/>
        <sz val="12"/>
        <color theme="1"/>
        <rFont val="맑은 고딕"/>
        <family val="3"/>
        <charset val="129"/>
        <scheme val="minor"/>
      </rPr>
      <t>그려볼것</t>
    </r>
    <r>
      <rPr>
        <b/>
        <sz val="12"/>
        <color theme="1"/>
        <rFont val="맑은 고딕"/>
        <family val="2"/>
        <scheme val="minor"/>
      </rPr>
      <t xml:space="preserve">,  </t>
    </r>
    <r>
      <rPr>
        <b/>
        <sz val="12"/>
        <color theme="1"/>
        <rFont val="맑은 고딕"/>
        <family val="3"/>
        <charset val="129"/>
        <scheme val="minor"/>
      </rPr>
      <t>상승추이의</t>
    </r>
    <r>
      <rPr>
        <b/>
        <sz val="12"/>
        <color theme="1"/>
        <rFont val="맑은 고딕"/>
        <family val="2"/>
        <scheme val="minor"/>
      </rPr>
      <t xml:space="preserve"> kumiban</t>
    </r>
    <r>
      <rPr>
        <b/>
        <sz val="12"/>
        <color theme="1"/>
        <rFont val="맑은 고딕"/>
        <family val="3"/>
        <charset val="129"/>
        <scheme val="minor"/>
      </rPr>
      <t>에</t>
    </r>
    <r>
      <rPr>
        <b/>
        <sz val="12"/>
        <color theme="1"/>
        <rFont val="맑은 고딕"/>
        <family val="2"/>
        <scheme val="minor"/>
      </rPr>
      <t xml:space="preserve"> </t>
    </r>
    <r>
      <rPr>
        <b/>
        <sz val="12"/>
        <color theme="1"/>
        <rFont val="맑은 고딕"/>
        <family val="3"/>
        <charset val="129"/>
        <scheme val="minor"/>
      </rPr>
      <t>가중치를</t>
    </r>
    <r>
      <rPr>
        <b/>
        <sz val="12"/>
        <color theme="1"/>
        <rFont val="맑은 고딕"/>
        <family val="2"/>
        <scheme val="minor"/>
      </rPr>
      <t xml:space="preserve"> </t>
    </r>
    <r>
      <rPr>
        <b/>
        <sz val="12"/>
        <color theme="1"/>
        <rFont val="맑은 고딕"/>
        <family val="3"/>
        <charset val="129"/>
        <scheme val="minor"/>
      </rPr>
      <t>둬서</t>
    </r>
    <r>
      <rPr>
        <b/>
        <sz val="12"/>
        <color theme="1"/>
        <rFont val="맑은 고딕"/>
        <family val="2"/>
        <scheme val="minor"/>
      </rPr>
      <t xml:space="preserve"> </t>
    </r>
    <r>
      <rPr>
        <b/>
        <sz val="12"/>
        <color theme="1"/>
        <rFont val="맑은 고딕"/>
        <family val="3"/>
        <charset val="129"/>
        <scheme val="minor"/>
      </rPr>
      <t>베팅해야할까</t>
    </r>
    <r>
      <rPr>
        <b/>
        <sz val="12"/>
        <color theme="1"/>
        <rFont val="맑은 고딕"/>
        <family val="2"/>
        <scheme val="minor"/>
      </rPr>
      <t>?</t>
    </r>
    <phoneticPr fontId="7"/>
  </si>
  <si>
    <t>2023/3/9</t>
    <phoneticPr fontId="7"/>
  </si>
  <si>
    <r>
      <t>simul1_test#test_FSB</t>
    </r>
    <r>
      <rPr>
        <sz val="12"/>
        <color theme="1"/>
        <rFont val="맑은 고딕"/>
        <family val="3"/>
        <charset val="129"/>
        <scheme val="minor"/>
      </rPr>
      <t>의</t>
    </r>
    <r>
      <rPr>
        <sz val="12"/>
        <color theme="1"/>
        <rFont val="맑은 고딕"/>
        <family val="2"/>
        <scheme val="minor"/>
      </rPr>
      <t xml:space="preserve"> 95077</t>
    </r>
    <r>
      <rPr>
        <sz val="12"/>
        <color theme="1"/>
        <rFont val="맑은 고딕"/>
        <family val="3"/>
        <charset val="129"/>
        <scheme val="minor"/>
      </rPr>
      <t>실행하면서</t>
    </r>
    <r>
      <rPr>
        <sz val="12"/>
        <color theme="1"/>
        <rFont val="맑은 고딕"/>
        <family val="2"/>
        <scheme val="minor"/>
      </rPr>
      <t xml:space="preserve"> </t>
    </r>
    <r>
      <rPr>
        <sz val="12"/>
        <color theme="1"/>
        <rFont val="맑은 고딕"/>
        <family val="3"/>
        <charset val="129"/>
        <scheme val="minor"/>
      </rPr>
      <t>아이디어</t>
    </r>
    <r>
      <rPr>
        <sz val="12"/>
        <color theme="1"/>
        <rFont val="맑은 고딕"/>
        <family val="2"/>
        <scheme val="minor"/>
      </rPr>
      <t xml:space="preserve"> </t>
    </r>
    <r>
      <rPr>
        <sz val="12"/>
        <color theme="1"/>
        <rFont val="맑은 고딕"/>
        <family val="3"/>
        <charset val="129"/>
        <scheme val="minor"/>
      </rPr>
      <t>포착</t>
    </r>
    <phoneticPr fontId="7"/>
  </si>
  <si>
    <r>
      <t>bork</t>
    </r>
    <r>
      <rPr>
        <sz val="12"/>
        <color theme="1"/>
        <rFont val="맑은 고딕"/>
        <family val="3"/>
        <charset val="129"/>
        <scheme val="minor"/>
      </rPr>
      <t>를</t>
    </r>
    <r>
      <rPr>
        <sz val="12"/>
        <color theme="1"/>
        <rFont val="맑은 고딕"/>
        <family val="2"/>
        <scheme val="minor"/>
      </rPr>
      <t xml:space="preserve"> i04</t>
    </r>
    <r>
      <rPr>
        <sz val="12"/>
        <color theme="1"/>
        <rFont val="맑은 고딕"/>
        <family val="3"/>
        <charset val="129"/>
        <scheme val="minor"/>
      </rPr>
      <t>이런식의</t>
    </r>
    <r>
      <rPr>
        <sz val="12"/>
        <color theme="1"/>
        <rFont val="맑은 고딕"/>
        <family val="2"/>
        <scheme val="minor"/>
      </rPr>
      <t xml:space="preserve"> </t>
    </r>
    <r>
      <rPr>
        <sz val="12"/>
        <color theme="1"/>
        <rFont val="맑은 고딕"/>
        <family val="3"/>
        <charset val="129"/>
        <scheme val="minor"/>
      </rPr>
      <t>범위가</t>
    </r>
    <r>
      <rPr>
        <sz val="12"/>
        <color theme="1"/>
        <rFont val="맑은 고딕"/>
        <family val="2"/>
        <scheme val="minor"/>
      </rPr>
      <t xml:space="preserve"> </t>
    </r>
    <r>
      <rPr>
        <sz val="12"/>
        <color theme="1"/>
        <rFont val="맑은 고딕"/>
        <family val="3"/>
        <charset val="129"/>
        <scheme val="minor"/>
      </rPr>
      <t>아니라</t>
    </r>
    <r>
      <rPr>
        <sz val="12"/>
        <color theme="1"/>
        <rFont val="맑은 고딕"/>
        <family val="2"/>
        <scheme val="minor"/>
      </rPr>
      <t xml:space="preserve"> i2</t>
    </r>
    <r>
      <rPr>
        <sz val="12"/>
        <color theme="1"/>
        <rFont val="맑은 고딕"/>
        <family val="3"/>
        <charset val="129"/>
        <scheme val="minor"/>
      </rPr>
      <t>로</t>
    </r>
    <r>
      <rPr>
        <sz val="12"/>
        <color theme="1"/>
        <rFont val="맑은 고딕"/>
        <family val="2"/>
        <scheme val="minor"/>
      </rPr>
      <t xml:space="preserve"> </t>
    </r>
    <r>
      <rPr>
        <sz val="12"/>
        <color theme="1"/>
        <rFont val="맑은 고딕"/>
        <family val="3"/>
        <charset val="129"/>
        <scheme val="minor"/>
      </rPr>
      <t>특정했더니</t>
    </r>
    <r>
      <rPr>
        <sz val="12"/>
        <color theme="1"/>
        <rFont val="맑은 고딕"/>
        <family val="2"/>
        <scheme val="minor"/>
      </rPr>
      <t xml:space="preserve"> term</t>
    </r>
    <r>
      <rPr>
        <sz val="12"/>
        <color theme="1"/>
        <rFont val="맑은 고딕"/>
        <family val="3"/>
        <charset val="129"/>
        <scheme val="minor"/>
      </rPr>
      <t>간의</t>
    </r>
    <r>
      <rPr>
        <sz val="12"/>
        <color theme="1"/>
        <rFont val="맑은 고딕"/>
        <family val="2"/>
        <scheme val="minor"/>
      </rPr>
      <t xml:space="preserve"> </t>
    </r>
    <r>
      <rPr>
        <sz val="12"/>
        <color theme="1"/>
        <rFont val="맑은 고딕"/>
        <family val="3"/>
        <charset val="129"/>
        <scheme val="minor"/>
      </rPr>
      <t>재현성이</t>
    </r>
    <r>
      <rPr>
        <sz val="12"/>
        <color theme="1"/>
        <rFont val="맑은 고딕"/>
        <family val="2"/>
        <scheme val="minor"/>
      </rPr>
      <t xml:space="preserve"> </t>
    </r>
    <r>
      <rPr>
        <sz val="12"/>
        <color theme="1"/>
        <rFont val="맑은 고딕"/>
        <family val="3"/>
        <charset val="129"/>
        <scheme val="minor"/>
      </rPr>
      <t>엄청나게</t>
    </r>
    <r>
      <rPr>
        <sz val="12"/>
        <color theme="1"/>
        <rFont val="맑은 고딕"/>
        <family val="2"/>
        <scheme val="minor"/>
      </rPr>
      <t xml:space="preserve"> </t>
    </r>
    <r>
      <rPr>
        <sz val="12"/>
        <color theme="1"/>
        <rFont val="맑은 고딕"/>
        <family val="3"/>
        <charset val="129"/>
        <scheme val="minor"/>
      </rPr>
      <t>좋아졌다</t>
    </r>
    <r>
      <rPr>
        <sz val="12"/>
        <color theme="1"/>
        <rFont val="맑은 고딕"/>
        <family val="2"/>
        <scheme val="minor"/>
      </rPr>
      <t>.</t>
    </r>
    <phoneticPr fontId="7"/>
  </si>
  <si>
    <t xml:space="preserve">특정 bork에 집중한 simulation을 실행해보자 </t>
    <phoneticPr fontId="7"/>
  </si>
  <si>
    <t>2023/3/11</t>
    <phoneticPr fontId="7"/>
  </si>
  <si>
    <r>
      <t>wkall</t>
    </r>
    <r>
      <rPr>
        <sz val="12"/>
        <color theme="1"/>
        <rFont val="맑은 고딕"/>
        <family val="3"/>
        <charset val="129"/>
        <scheme val="minor"/>
      </rPr>
      <t>의</t>
    </r>
    <r>
      <rPr>
        <sz val="12"/>
        <color theme="1"/>
        <rFont val="맑은 고딕"/>
        <family val="2"/>
        <scheme val="minor"/>
      </rPr>
      <t xml:space="preserve"> result</t>
    </r>
    <r>
      <rPr>
        <sz val="12"/>
        <color theme="1"/>
        <rFont val="맑은 고딕"/>
        <family val="3"/>
        <charset val="129"/>
        <scheme val="minor"/>
      </rPr>
      <t>를</t>
    </r>
    <r>
      <rPr>
        <sz val="12"/>
        <color theme="1"/>
        <rFont val="맑은 고딕"/>
        <family val="2"/>
        <scheme val="minor"/>
      </rPr>
      <t xml:space="preserve"> </t>
    </r>
    <r>
      <rPr>
        <sz val="12"/>
        <color theme="1"/>
        <rFont val="맑은 고딕"/>
        <family val="3"/>
        <charset val="129"/>
        <scheme val="minor"/>
      </rPr>
      <t>생성하거나</t>
    </r>
    <r>
      <rPr>
        <sz val="12"/>
        <color theme="1"/>
        <rFont val="맑은 고딕"/>
        <family val="2"/>
        <scheme val="minor"/>
      </rPr>
      <t xml:space="preserve"> </t>
    </r>
    <r>
      <rPr>
        <sz val="12"/>
        <color theme="1"/>
        <rFont val="맑은 고딕"/>
        <family val="3"/>
        <charset val="129"/>
        <scheme val="minor"/>
      </rPr>
      <t>하는</t>
    </r>
    <r>
      <rPr>
        <sz val="12"/>
        <color theme="1"/>
        <rFont val="맑은 고딕"/>
        <family val="2"/>
        <scheme val="minor"/>
      </rPr>
      <t xml:space="preserve"> </t>
    </r>
    <r>
      <rPr>
        <sz val="12"/>
        <color theme="1"/>
        <rFont val="맑은 고딕"/>
        <family val="3"/>
        <charset val="129"/>
        <scheme val="minor"/>
      </rPr>
      <t>건</t>
    </r>
    <r>
      <rPr>
        <sz val="12"/>
        <color theme="1"/>
        <rFont val="맑은 고딕"/>
        <family val="2"/>
        <scheme val="minor"/>
      </rPr>
      <t xml:space="preserve"> </t>
    </r>
    <r>
      <rPr>
        <sz val="12"/>
        <color theme="1"/>
        <rFont val="맑은 고딕"/>
        <family val="3"/>
        <charset val="129"/>
        <scheme val="minor"/>
      </rPr>
      <t>일단</t>
    </r>
    <r>
      <rPr>
        <sz val="12"/>
        <color theme="1"/>
        <rFont val="맑은 고딕"/>
        <family val="2"/>
        <scheme val="minor"/>
      </rPr>
      <t xml:space="preserve"> </t>
    </r>
    <r>
      <rPr>
        <sz val="12"/>
        <color theme="1"/>
        <rFont val="맑은 고딕"/>
        <family val="3"/>
        <charset val="129"/>
        <scheme val="minor"/>
      </rPr>
      <t>미뤄두고</t>
    </r>
    <r>
      <rPr>
        <sz val="12"/>
        <color theme="1"/>
        <rFont val="맑은 고딕"/>
        <family val="2"/>
        <scheme val="minor"/>
      </rPr>
      <t xml:space="preserve"> </t>
    </r>
    <r>
      <rPr>
        <sz val="12"/>
        <color theme="1"/>
        <rFont val="맑은 고딕"/>
        <family val="3"/>
        <charset val="129"/>
        <scheme val="minor"/>
      </rPr>
      <t>아래</t>
    </r>
    <r>
      <rPr>
        <sz val="12"/>
        <color theme="1"/>
        <rFont val="맑은 고딕"/>
        <family val="2"/>
        <scheme val="minor"/>
      </rPr>
      <t xml:space="preserve"> </t>
    </r>
    <r>
      <rPr>
        <sz val="12"/>
        <color theme="1"/>
        <rFont val="맑은 고딕"/>
        <family val="3"/>
        <charset val="129"/>
        <scheme val="minor"/>
      </rPr>
      <t>순서대로</t>
    </r>
    <r>
      <rPr>
        <sz val="12"/>
        <color theme="1"/>
        <rFont val="맑은 고딕"/>
        <family val="2"/>
        <scheme val="minor"/>
      </rPr>
      <t xml:space="preserve"> </t>
    </r>
    <r>
      <rPr>
        <sz val="12"/>
        <color theme="1"/>
        <rFont val="맑은 고딕"/>
        <family val="3"/>
        <charset val="129"/>
        <scheme val="minor"/>
      </rPr>
      <t>진행해보자</t>
    </r>
    <phoneticPr fontId="7"/>
  </si>
  <si>
    <r>
      <t>wk</t>
    </r>
    <r>
      <rPr>
        <sz val="12"/>
        <color theme="1"/>
        <rFont val="맑은 고딕"/>
        <family val="3"/>
        <charset val="129"/>
        <scheme val="minor"/>
      </rPr>
      <t>에</t>
    </r>
    <r>
      <rPr>
        <sz val="12"/>
        <color theme="1"/>
        <rFont val="맑은 고딕"/>
        <family val="2"/>
        <scheme val="minor"/>
      </rPr>
      <t xml:space="preserve"> </t>
    </r>
    <r>
      <rPr>
        <sz val="12"/>
        <color theme="1"/>
        <rFont val="맑은 고딕"/>
        <family val="3"/>
        <charset val="129"/>
        <scheme val="minor"/>
      </rPr>
      <t>대해</t>
    </r>
    <r>
      <rPr>
        <sz val="12"/>
        <color theme="1"/>
        <rFont val="맑은 고딕"/>
        <family val="2"/>
        <scheme val="minor"/>
      </rPr>
      <t xml:space="preserve"> </t>
    </r>
    <r>
      <rPr>
        <sz val="12"/>
        <color theme="1"/>
        <rFont val="맑은 고딕"/>
        <family val="3"/>
        <charset val="129"/>
        <scheme val="minor"/>
      </rPr>
      <t>기본</t>
    </r>
    <r>
      <rPr>
        <sz val="12"/>
        <color theme="1"/>
        <rFont val="맑은 고딕"/>
        <family val="2"/>
        <scheme val="minor"/>
      </rPr>
      <t xml:space="preserve"> </t>
    </r>
    <r>
      <rPr>
        <sz val="12"/>
        <color theme="1"/>
        <rFont val="맑은 고딕"/>
        <family val="3"/>
        <charset val="129"/>
        <scheme val="minor"/>
      </rPr>
      <t>승식에</t>
    </r>
    <r>
      <rPr>
        <sz val="12"/>
        <color theme="1"/>
        <rFont val="맑은 고딕"/>
        <family val="2"/>
        <scheme val="minor"/>
      </rPr>
      <t xml:space="preserve"> </t>
    </r>
    <r>
      <rPr>
        <sz val="12"/>
        <color theme="1"/>
        <rFont val="맑은 고딕"/>
        <family val="3"/>
        <charset val="129"/>
        <scheme val="minor"/>
      </rPr>
      <t>대해</t>
    </r>
    <r>
      <rPr>
        <sz val="12"/>
        <color theme="1"/>
        <rFont val="맑은 고딕"/>
        <family val="2"/>
        <scheme val="minor"/>
      </rPr>
      <t xml:space="preserve"> </t>
    </r>
    <r>
      <rPr>
        <sz val="12"/>
        <color theme="1"/>
        <rFont val="맑은 고딕"/>
        <family val="3"/>
        <charset val="129"/>
        <scheme val="minor"/>
      </rPr>
      <t>베팅을</t>
    </r>
    <r>
      <rPr>
        <sz val="12"/>
        <color theme="1"/>
        <rFont val="맑은 고딕"/>
        <family val="2"/>
        <scheme val="minor"/>
      </rPr>
      <t xml:space="preserve"> </t>
    </r>
    <r>
      <rPr>
        <sz val="12"/>
        <color theme="1"/>
        <rFont val="맑은 고딕"/>
        <family val="3"/>
        <charset val="129"/>
        <scheme val="minor"/>
      </rPr>
      <t>전부</t>
    </r>
    <r>
      <rPr>
        <sz val="12"/>
        <color theme="1"/>
        <rFont val="맑은 고딕"/>
        <family val="2"/>
        <scheme val="minor"/>
      </rPr>
      <t xml:space="preserve"> </t>
    </r>
    <r>
      <rPr>
        <sz val="12"/>
        <color theme="1"/>
        <rFont val="맑은 고딕"/>
        <family val="3"/>
        <charset val="129"/>
        <scheme val="minor"/>
      </rPr>
      <t>뽑아보자</t>
    </r>
    <r>
      <rPr>
        <sz val="12"/>
        <color theme="1"/>
        <rFont val="맑은 고딕"/>
        <family val="2"/>
        <scheme val="minor"/>
      </rPr>
      <t>. FSB1</t>
    </r>
    <r>
      <rPr>
        <sz val="12"/>
        <color theme="1"/>
        <rFont val="맑은 고딕"/>
        <family val="3"/>
        <charset val="129"/>
        <scheme val="minor"/>
      </rPr>
      <t>에</t>
    </r>
    <r>
      <rPr>
        <sz val="12"/>
        <color theme="1"/>
        <rFont val="맑은 고딕"/>
        <family val="2"/>
        <scheme val="minor"/>
      </rPr>
      <t xml:space="preserve"> </t>
    </r>
    <r>
      <rPr>
        <sz val="12"/>
        <color theme="1"/>
        <rFont val="맑은 고딕"/>
        <family val="3"/>
        <charset val="129"/>
        <scheme val="minor"/>
      </rPr>
      <t>대해서만</t>
    </r>
    <phoneticPr fontId="7"/>
  </si>
  <si>
    <r>
      <t>성능좋은</t>
    </r>
    <r>
      <rPr>
        <sz val="12"/>
        <color theme="1"/>
        <rFont val="맑은 고딕"/>
        <family val="2"/>
        <scheme val="minor"/>
      </rPr>
      <t xml:space="preserve"> </t>
    </r>
    <r>
      <rPr>
        <sz val="12"/>
        <color theme="1"/>
        <rFont val="맑은 고딕"/>
        <family val="3"/>
        <charset val="129"/>
        <scheme val="minor"/>
      </rPr>
      <t>베팅수가</t>
    </r>
    <r>
      <rPr>
        <sz val="12"/>
        <color theme="1"/>
        <rFont val="맑은 고딕"/>
        <family val="2"/>
        <scheme val="minor"/>
      </rPr>
      <t xml:space="preserve"> </t>
    </r>
    <r>
      <rPr>
        <sz val="12"/>
        <color theme="1"/>
        <rFont val="맑은 고딕"/>
        <family val="3"/>
        <charset val="129"/>
        <scheme val="minor"/>
      </rPr>
      <t>부족한</t>
    </r>
    <r>
      <rPr>
        <sz val="12"/>
        <color theme="1"/>
        <rFont val="맑은 고딕"/>
        <family val="2"/>
        <scheme val="minor"/>
      </rPr>
      <t xml:space="preserve"> </t>
    </r>
    <r>
      <rPr>
        <sz val="12"/>
        <color theme="1"/>
        <rFont val="맑은 고딕"/>
        <family val="3"/>
        <charset val="129"/>
        <scheme val="minor"/>
      </rPr>
      <t>구미방에</t>
    </r>
    <r>
      <rPr>
        <sz val="12"/>
        <color theme="1"/>
        <rFont val="맑은 고딕"/>
        <family val="2"/>
        <scheme val="minor"/>
      </rPr>
      <t xml:space="preserve"> </t>
    </r>
    <r>
      <rPr>
        <sz val="12"/>
        <color theme="1"/>
        <rFont val="맑은 고딕"/>
        <family val="3"/>
        <charset val="129"/>
        <scheme val="minor"/>
      </rPr>
      <t>대해</t>
    </r>
    <r>
      <rPr>
        <sz val="12"/>
        <color theme="1"/>
        <rFont val="맑은 고딕"/>
        <family val="2"/>
        <scheme val="minor"/>
      </rPr>
      <t xml:space="preserve"> FSB2</t>
    </r>
    <r>
      <rPr>
        <sz val="12"/>
        <color theme="1"/>
        <rFont val="맑은 고딕"/>
        <family val="3"/>
        <charset val="129"/>
        <scheme val="minor"/>
      </rPr>
      <t>에서</t>
    </r>
    <r>
      <rPr>
        <sz val="12"/>
        <color theme="1"/>
        <rFont val="맑은 고딕"/>
        <family val="2"/>
        <scheme val="minor"/>
      </rPr>
      <t xml:space="preserve"> </t>
    </r>
    <r>
      <rPr>
        <sz val="12"/>
        <color theme="1"/>
        <rFont val="맑은 고딕"/>
        <family val="3"/>
        <charset val="129"/>
        <scheme val="minor"/>
      </rPr>
      <t>보완해본다</t>
    </r>
    <r>
      <rPr>
        <sz val="12"/>
        <color theme="1"/>
        <rFont val="맑은 고딕"/>
        <family val="2"/>
        <scheme val="minor"/>
      </rPr>
      <t>.</t>
    </r>
    <phoneticPr fontId="7"/>
  </si>
  <si>
    <t>그래도 부족하면 wkall을 생성해서 베팅수를 보완해보자</t>
    <phoneticPr fontId="7"/>
  </si>
  <si>
    <t>확장승식으로 보완해보자</t>
    <phoneticPr fontId="7"/>
  </si>
  <si>
    <t>2023/3/13</t>
    <phoneticPr fontId="7"/>
  </si>
  <si>
    <r>
      <t>3/11</t>
    </r>
    <r>
      <rPr>
        <sz val="12"/>
        <color theme="1"/>
        <rFont val="맑은 고딕"/>
        <family val="3"/>
        <charset val="129"/>
        <scheme val="minor"/>
      </rPr>
      <t>의</t>
    </r>
    <r>
      <rPr>
        <sz val="12"/>
        <color theme="1"/>
        <rFont val="맑은 고딕"/>
        <family val="2"/>
        <scheme val="minor"/>
      </rPr>
      <t xml:space="preserve"> </t>
    </r>
    <r>
      <rPr>
        <sz val="12"/>
        <color theme="1"/>
        <rFont val="맑은 고딕"/>
        <family val="3"/>
        <charset val="129"/>
        <scheme val="minor"/>
      </rPr>
      <t>전략으로</t>
    </r>
    <r>
      <rPr>
        <sz val="12"/>
        <color theme="1"/>
        <rFont val="맑은 고딕"/>
        <family val="2"/>
        <scheme val="minor"/>
      </rPr>
      <t xml:space="preserve"> 1T,2T,2F</t>
    </r>
    <r>
      <rPr>
        <sz val="12"/>
        <color theme="1"/>
        <rFont val="맑은 고딕"/>
        <family val="3"/>
        <charset val="129"/>
        <scheme val="minor"/>
      </rPr>
      <t>까지</t>
    </r>
    <r>
      <rPr>
        <sz val="12"/>
        <color theme="1"/>
        <rFont val="맑은 고딕"/>
        <family val="2"/>
        <scheme val="minor"/>
      </rPr>
      <t xml:space="preserve"> </t>
    </r>
    <r>
      <rPr>
        <sz val="12"/>
        <color theme="1"/>
        <rFont val="맑은 고딕"/>
        <family val="3"/>
        <charset val="129"/>
        <scheme val="minor"/>
      </rPr>
      <t>해봤으나</t>
    </r>
    <r>
      <rPr>
        <sz val="12"/>
        <color theme="1"/>
        <rFont val="맑은 고딕"/>
        <family val="2"/>
        <scheme val="minor"/>
      </rPr>
      <t xml:space="preserve"> </t>
    </r>
    <r>
      <rPr>
        <sz val="12"/>
        <color theme="1"/>
        <rFont val="맑은 고딕"/>
        <family val="3"/>
        <charset val="129"/>
        <scheme val="minor"/>
      </rPr>
      <t>베팅수가</t>
    </r>
    <r>
      <rPr>
        <sz val="12"/>
        <color theme="1"/>
        <rFont val="맑은 고딕"/>
        <family val="2"/>
        <scheme val="minor"/>
      </rPr>
      <t xml:space="preserve"> </t>
    </r>
    <r>
      <rPr>
        <sz val="12"/>
        <color theme="1"/>
        <rFont val="맑은 고딕"/>
        <family val="3"/>
        <charset val="129"/>
        <scheme val="minor"/>
      </rPr>
      <t>너무</t>
    </r>
    <r>
      <rPr>
        <sz val="12"/>
        <color theme="1"/>
        <rFont val="맑은 고딕"/>
        <family val="2"/>
        <scheme val="minor"/>
      </rPr>
      <t xml:space="preserve"> </t>
    </r>
    <r>
      <rPr>
        <sz val="12"/>
        <color theme="1"/>
        <rFont val="맑은 고딕"/>
        <family val="3"/>
        <charset val="129"/>
        <scheme val="minor"/>
      </rPr>
      <t>적다</t>
    </r>
    <r>
      <rPr>
        <sz val="12"/>
        <color theme="1"/>
        <rFont val="맑은 고딕"/>
        <family val="2"/>
        <scheme val="minor"/>
      </rPr>
      <t>. simul_test1</t>
    </r>
    <r>
      <rPr>
        <sz val="12"/>
        <color theme="1"/>
        <rFont val="맑은 고딕"/>
        <family val="3"/>
        <charset val="129"/>
        <scheme val="minor"/>
      </rPr>
      <t>의</t>
    </r>
    <r>
      <rPr>
        <sz val="12"/>
        <color theme="1"/>
        <rFont val="맑은 고딕"/>
        <family val="2"/>
        <scheme val="minor"/>
      </rPr>
      <t xml:space="preserve"> 95082-95190</t>
    </r>
    <phoneticPr fontId="7"/>
  </si>
  <si>
    <t>전략추가</t>
    <phoneticPr fontId="7"/>
  </si>
  <si>
    <r>
      <t>wkall</t>
    </r>
    <r>
      <rPr>
        <sz val="12"/>
        <color theme="1"/>
        <rFont val="맑은 고딕"/>
        <family val="3"/>
        <charset val="129"/>
        <scheme val="minor"/>
      </rPr>
      <t>을</t>
    </r>
    <r>
      <rPr>
        <sz val="12"/>
        <color theme="1"/>
        <rFont val="맑은 고딕"/>
        <family val="2"/>
        <scheme val="minor"/>
      </rPr>
      <t xml:space="preserve"> </t>
    </r>
    <r>
      <rPr>
        <sz val="12"/>
        <color theme="1"/>
        <rFont val="맑은 고딕"/>
        <family val="3"/>
        <charset val="129"/>
        <scheme val="minor"/>
      </rPr>
      <t>위한</t>
    </r>
    <r>
      <rPr>
        <sz val="12"/>
        <color theme="1"/>
        <rFont val="맑은 고딕"/>
        <family val="2"/>
        <scheme val="minor"/>
      </rPr>
      <t xml:space="preserve"> </t>
    </r>
    <r>
      <rPr>
        <sz val="12"/>
        <color theme="1"/>
        <rFont val="맑은 고딕"/>
        <family val="3"/>
        <charset val="129"/>
        <scheme val="minor"/>
      </rPr>
      <t>패턴들을</t>
    </r>
    <r>
      <rPr>
        <sz val="12"/>
        <color theme="1"/>
        <rFont val="맑은 고딕"/>
        <family val="2"/>
        <scheme val="minor"/>
      </rPr>
      <t xml:space="preserve"> result</t>
    </r>
    <r>
      <rPr>
        <sz val="12"/>
        <color theme="1"/>
        <rFont val="맑은 고딕"/>
        <family val="3"/>
        <charset val="129"/>
        <scheme val="minor"/>
      </rPr>
      <t>에</t>
    </r>
    <r>
      <rPr>
        <sz val="12"/>
        <color theme="1"/>
        <rFont val="맑은 고딕"/>
        <family val="2"/>
        <scheme val="minor"/>
      </rPr>
      <t xml:space="preserve"> </t>
    </r>
    <r>
      <rPr>
        <sz val="12"/>
        <color theme="1"/>
        <rFont val="맑은 고딕"/>
        <family val="3"/>
        <charset val="129"/>
        <scheme val="minor"/>
      </rPr>
      <t>추가해서</t>
    </r>
    <r>
      <rPr>
        <sz val="12"/>
        <color theme="1"/>
        <rFont val="맑은 고딕"/>
        <family val="2"/>
        <scheme val="minor"/>
      </rPr>
      <t xml:space="preserve"> stat_bork5</t>
    </r>
    <r>
      <rPr>
        <sz val="12"/>
        <color theme="1"/>
        <rFont val="맑은 고딕"/>
        <family val="3"/>
        <charset val="129"/>
        <scheme val="minor"/>
      </rPr>
      <t>추가</t>
    </r>
    <r>
      <rPr>
        <sz val="12"/>
        <color theme="1"/>
        <rFont val="맑은 고딕"/>
        <family val="2"/>
        <scheme val="minor"/>
      </rPr>
      <t xml:space="preserve"> </t>
    </r>
    <r>
      <rPr>
        <sz val="12"/>
        <color theme="1"/>
        <rFont val="맑은 고딕"/>
        <family val="3"/>
        <charset val="129"/>
        <scheme val="minor"/>
      </rPr>
      <t>생성</t>
    </r>
    <phoneticPr fontId="7"/>
  </si>
  <si>
    <r>
      <t>simul_FSB_2</t>
    </r>
    <r>
      <rPr>
        <sz val="12"/>
        <color theme="1"/>
        <rFont val="맑은 고딕"/>
        <family val="3"/>
        <charset val="129"/>
        <scheme val="minor"/>
      </rPr>
      <t>를</t>
    </r>
    <r>
      <rPr>
        <sz val="12"/>
        <color theme="1"/>
        <rFont val="맑은 고딕"/>
        <family val="2"/>
        <scheme val="minor"/>
      </rPr>
      <t xml:space="preserve"> </t>
    </r>
    <r>
      <rPr>
        <sz val="12"/>
        <color theme="1"/>
        <rFont val="맑은 고딕"/>
        <family val="3"/>
        <charset val="129"/>
        <scheme val="minor"/>
      </rPr>
      <t>실행</t>
    </r>
    <phoneticPr fontId="7"/>
  </si>
  <si>
    <r>
      <t>limit</t>
    </r>
    <r>
      <rPr>
        <sz val="12"/>
        <color theme="1"/>
        <rFont val="맑은 고딕"/>
        <family val="3"/>
        <charset val="129"/>
        <scheme val="minor"/>
      </rPr>
      <t>는</t>
    </r>
    <r>
      <rPr>
        <sz val="12"/>
        <color theme="1"/>
        <rFont val="맑은 고딕"/>
        <family val="2"/>
        <scheme val="minor"/>
      </rPr>
      <t xml:space="preserve"> 10</t>
    </r>
    <r>
      <rPr>
        <sz val="12"/>
        <color theme="1"/>
        <rFont val="맑은 고딕"/>
        <family val="3"/>
        <charset val="129"/>
        <scheme val="minor"/>
      </rPr>
      <t>에</t>
    </r>
    <r>
      <rPr>
        <sz val="12"/>
        <color theme="1"/>
        <rFont val="맑은 고딕"/>
        <family val="2"/>
        <scheme val="minor"/>
      </rPr>
      <t xml:space="preserve"> </t>
    </r>
    <r>
      <rPr>
        <sz val="12"/>
        <color theme="1"/>
        <rFont val="맑은 고딕"/>
        <family val="3"/>
        <charset val="129"/>
        <scheme val="minor"/>
      </rPr>
      <t>고정</t>
    </r>
    <phoneticPr fontId="7"/>
  </si>
  <si>
    <t>custom은 wk, wkall</t>
    <phoneticPr fontId="7"/>
  </si>
  <si>
    <t>incr</t>
    <phoneticPr fontId="7"/>
  </si>
  <si>
    <t>incr은</t>
    <phoneticPr fontId="7"/>
  </si>
  <si>
    <t>1.01~1.19,1.2~1.29,1.3~1.39,1.4~1.49,1.5~99</t>
    <phoneticPr fontId="7"/>
  </si>
  <si>
    <t>1.01~1.04,1.05~1.09,1.1~1.19,1.2~1.29,1.3~99</t>
    <phoneticPr fontId="7"/>
  </si>
  <si>
    <t>2023/3/15</t>
    <phoneticPr fontId="7"/>
  </si>
  <si>
    <r>
      <t xml:space="preserve">FSB </t>
    </r>
    <r>
      <rPr>
        <sz val="12"/>
        <color theme="1"/>
        <rFont val="맑은 고딕"/>
        <family val="3"/>
        <charset val="129"/>
        <scheme val="minor"/>
      </rPr>
      <t>결과</t>
    </r>
    <r>
      <rPr>
        <sz val="12"/>
        <color theme="1"/>
        <rFont val="맑은 고딕"/>
        <family val="2"/>
        <scheme val="minor"/>
      </rPr>
      <t xml:space="preserve"> </t>
    </r>
    <r>
      <rPr>
        <sz val="12"/>
        <color theme="1"/>
        <rFont val="맑은 고딕"/>
        <family val="3"/>
        <charset val="129"/>
        <scheme val="minor"/>
      </rPr>
      <t>비교</t>
    </r>
    <phoneticPr fontId="7"/>
  </si>
  <si>
    <t>modelno</t>
    <phoneticPr fontId="7"/>
  </si>
  <si>
    <t>79100</t>
    <phoneticPr fontId="7"/>
  </si>
  <si>
    <t>term</t>
    <phoneticPr fontId="7"/>
  </si>
  <si>
    <t>666_1</t>
    <phoneticPr fontId="7"/>
  </si>
  <si>
    <t>666_2</t>
    <phoneticPr fontId="7"/>
  </si>
  <si>
    <t>1.01~1.19</t>
    <phoneticPr fontId="7"/>
  </si>
  <si>
    <t>1.2~1.29</t>
    <phoneticPr fontId="7"/>
  </si>
  <si>
    <t>,1.3~1.39</t>
    <phoneticPr fontId="7"/>
  </si>
  <si>
    <t>1.4~1.49</t>
    <phoneticPr fontId="7"/>
  </si>
  <si>
    <t>1.5~99</t>
  </si>
  <si>
    <t>limit</t>
    <phoneticPr fontId="7"/>
  </si>
  <si>
    <t>10</t>
    <phoneticPr fontId="7"/>
  </si>
  <si>
    <t>30</t>
    <phoneticPr fontId="7"/>
  </si>
  <si>
    <t>50</t>
    <phoneticPr fontId="7"/>
  </si>
  <si>
    <t>custom</t>
    <phoneticPr fontId="7"/>
  </si>
  <si>
    <t>wk</t>
    <phoneticPr fontId="7"/>
  </si>
  <si>
    <t>wkall</t>
    <phoneticPr fontId="7"/>
  </si>
  <si>
    <t>grade</t>
    <phoneticPr fontId="7"/>
  </si>
  <si>
    <t>ip</t>
    <phoneticPr fontId="7"/>
  </si>
  <si>
    <t>SG</t>
    <phoneticPr fontId="7"/>
  </si>
  <si>
    <t>group_sql_id</t>
    <phoneticPr fontId="7"/>
  </si>
  <si>
    <t>FSB-1</t>
    <phoneticPr fontId="7"/>
  </si>
  <si>
    <t>FSB-2</t>
    <phoneticPr fontId="7"/>
  </si>
  <si>
    <t>FSB-3</t>
    <phoneticPr fontId="7"/>
  </si>
  <si>
    <t>FSB-4</t>
    <phoneticPr fontId="7"/>
  </si>
  <si>
    <t>FSB-5</t>
    <phoneticPr fontId="7"/>
  </si>
  <si>
    <t>FSB-6</t>
    <phoneticPr fontId="7"/>
  </si>
  <si>
    <t>FSB-7</t>
    <phoneticPr fontId="7"/>
  </si>
  <si>
    <t>FSB-8</t>
    <phoneticPr fontId="7"/>
  </si>
  <si>
    <t>2023/3/18</t>
    <phoneticPr fontId="7"/>
  </si>
  <si>
    <t>총정리 작전</t>
    <phoneticPr fontId="7"/>
  </si>
  <si>
    <t>1. 모든 승식,구미방에 대해 limit 10기준의 최선의 evaluation들을 추출한다</t>
    <phoneticPr fontId="7"/>
  </si>
  <si>
    <t>2. 추출한 evaluation들에 최선의 limit을 결정한다</t>
    <phoneticPr fontId="7"/>
  </si>
  <si>
    <r>
      <t>3. 2</t>
    </r>
    <r>
      <rPr>
        <sz val="12"/>
        <color theme="1"/>
        <rFont val="맑은 고딕"/>
        <family val="3"/>
        <charset val="129"/>
        <scheme val="minor"/>
      </rPr>
      <t>의</t>
    </r>
    <r>
      <rPr>
        <sz val="12"/>
        <color theme="1"/>
        <rFont val="맑은 고딕"/>
        <family val="2"/>
        <scheme val="minor"/>
      </rPr>
      <t xml:space="preserve"> </t>
    </r>
    <r>
      <rPr>
        <sz val="12"/>
        <color theme="1"/>
        <rFont val="맑은 고딕"/>
        <family val="3"/>
        <charset val="129"/>
        <scheme val="minor"/>
      </rPr>
      <t>추출</t>
    </r>
    <r>
      <rPr>
        <sz val="12"/>
        <color theme="1"/>
        <rFont val="맑은 고딕"/>
        <family val="2"/>
        <scheme val="minor"/>
      </rPr>
      <t xml:space="preserve"> </t>
    </r>
    <r>
      <rPr>
        <sz val="12"/>
        <color theme="1"/>
        <rFont val="맑은 고딕"/>
        <family val="3"/>
        <charset val="129"/>
        <scheme val="minor"/>
      </rPr>
      <t>결과에</t>
    </r>
    <r>
      <rPr>
        <sz val="12"/>
        <color theme="1"/>
        <rFont val="맑은 고딕"/>
        <family val="2"/>
        <scheme val="minor"/>
      </rPr>
      <t xml:space="preserve"> </t>
    </r>
    <r>
      <rPr>
        <sz val="12"/>
        <color theme="1"/>
        <rFont val="맑은 고딕"/>
        <family val="3"/>
        <charset val="129"/>
        <scheme val="minor"/>
      </rPr>
      <t>대해</t>
    </r>
    <r>
      <rPr>
        <sz val="12"/>
        <color theme="1"/>
        <rFont val="맑은 고딕"/>
        <family val="2"/>
        <scheme val="minor"/>
      </rPr>
      <t xml:space="preserve"> </t>
    </r>
    <r>
      <rPr>
        <sz val="12"/>
        <color theme="1"/>
        <rFont val="맑은 고딕"/>
        <family val="3"/>
        <charset val="129"/>
        <scheme val="minor"/>
      </rPr>
      <t>최선의</t>
    </r>
    <r>
      <rPr>
        <sz val="12"/>
        <color theme="1"/>
        <rFont val="맑은 고딕"/>
        <family val="2"/>
        <scheme val="minor"/>
      </rPr>
      <t xml:space="preserve"> </t>
    </r>
    <r>
      <rPr>
        <sz val="12"/>
        <color theme="1"/>
        <rFont val="맑은 고딕"/>
        <family val="3"/>
        <charset val="129"/>
        <scheme val="minor"/>
      </rPr>
      <t>승식</t>
    </r>
    <r>
      <rPr>
        <sz val="12"/>
        <color theme="1"/>
        <rFont val="맑은 고딕"/>
        <family val="2"/>
        <scheme val="minor"/>
      </rPr>
      <t>,</t>
    </r>
    <r>
      <rPr>
        <sz val="12"/>
        <color theme="1"/>
        <rFont val="맑은 고딕"/>
        <family val="3"/>
        <charset val="129"/>
        <scheme val="minor"/>
      </rPr>
      <t>구미방</t>
    </r>
    <r>
      <rPr>
        <sz val="12"/>
        <color theme="1"/>
        <rFont val="맑은 고딕"/>
        <family val="2"/>
        <scheme val="minor"/>
      </rPr>
      <t xml:space="preserve"> </t>
    </r>
    <r>
      <rPr>
        <sz val="12"/>
        <color theme="1"/>
        <rFont val="맑은 고딕"/>
        <family val="3"/>
        <charset val="129"/>
        <scheme val="minor"/>
      </rPr>
      <t>조합을</t>
    </r>
    <r>
      <rPr>
        <sz val="12"/>
        <color theme="1"/>
        <rFont val="맑은 고딕"/>
        <family val="2"/>
        <scheme val="minor"/>
      </rPr>
      <t xml:space="preserve"> </t>
    </r>
    <r>
      <rPr>
        <sz val="12"/>
        <color theme="1"/>
        <rFont val="맑은 고딕"/>
        <family val="3"/>
        <charset val="129"/>
        <scheme val="minor"/>
      </rPr>
      <t>결정한</t>
    </r>
    <r>
      <rPr>
        <sz val="12"/>
        <color theme="1"/>
        <rFont val="맑은 고딕"/>
        <family val="2"/>
        <scheme val="minor"/>
      </rPr>
      <t xml:space="preserve"> </t>
    </r>
    <r>
      <rPr>
        <sz val="12"/>
        <color theme="1"/>
        <rFont val="맑은 고딕"/>
        <family val="3"/>
        <charset val="129"/>
        <scheme val="minor"/>
      </rPr>
      <t>최종</t>
    </r>
    <r>
      <rPr>
        <sz val="12"/>
        <color theme="1"/>
        <rFont val="맑은 고딕"/>
        <family val="2"/>
        <scheme val="minor"/>
      </rPr>
      <t xml:space="preserve"> evaluation</t>
    </r>
    <r>
      <rPr>
        <sz val="12"/>
        <color theme="1"/>
        <rFont val="맑은 고딕"/>
        <family val="3"/>
        <charset val="129"/>
        <scheme val="minor"/>
      </rPr>
      <t>을</t>
    </r>
    <r>
      <rPr>
        <sz val="12"/>
        <color theme="1"/>
        <rFont val="맑은 고딕"/>
        <family val="2"/>
        <scheme val="minor"/>
      </rPr>
      <t xml:space="preserve"> </t>
    </r>
    <r>
      <rPr>
        <sz val="12"/>
        <color theme="1"/>
        <rFont val="맑은 고딕"/>
        <family val="3"/>
        <charset val="129"/>
        <scheme val="minor"/>
      </rPr>
      <t>추출한다</t>
    </r>
    <r>
      <rPr>
        <sz val="12"/>
        <color theme="1"/>
        <rFont val="맑은 고딕"/>
        <family val="2"/>
        <scheme val="minor"/>
      </rPr>
      <t>.</t>
    </r>
    <phoneticPr fontId="7"/>
  </si>
  <si>
    <t>brmin</t>
  </si>
  <si>
    <t>brmax</t>
  </si>
  <si>
    <t>hrmin</t>
  </si>
  <si>
    <t>hrmax</t>
  </si>
  <si>
    <t>irmin</t>
  </si>
  <si>
    <t>irmax</t>
  </si>
  <si>
    <t>slp0min</t>
  </si>
  <si>
    <t>slp0max</t>
  </si>
  <si>
    <t>slp1min</t>
  </si>
  <si>
    <t>slp1max</t>
  </si>
  <si>
    <t>slp2min</t>
  </si>
  <si>
    <t>slp2max</t>
  </si>
  <si>
    <r>
      <t>chatGPT</t>
    </r>
    <r>
      <rPr>
        <sz val="12"/>
        <color theme="1"/>
        <rFont val="맑은 고딕"/>
        <family val="3"/>
        <charset val="129"/>
        <scheme val="minor"/>
      </rPr>
      <t>가</t>
    </r>
    <r>
      <rPr>
        <sz val="12"/>
        <color theme="1"/>
        <rFont val="맑은 고딕"/>
        <family val="2"/>
        <scheme val="minor"/>
      </rPr>
      <t xml:space="preserve"> </t>
    </r>
    <r>
      <rPr>
        <sz val="12"/>
        <color theme="1"/>
        <rFont val="맑은 고딕"/>
        <family val="3"/>
        <charset val="129"/>
        <scheme val="minor"/>
      </rPr>
      <t>알려준</t>
    </r>
    <r>
      <rPr>
        <sz val="12"/>
        <color theme="1"/>
        <rFont val="맑은 고딕"/>
        <family val="2"/>
        <scheme val="minor"/>
      </rPr>
      <t xml:space="preserve"> </t>
    </r>
    <r>
      <rPr>
        <sz val="12"/>
        <color theme="1"/>
        <rFont val="맑은 고딕"/>
        <family val="3"/>
        <charset val="129"/>
        <scheme val="minor"/>
      </rPr>
      <t>가중치합계</t>
    </r>
    <r>
      <rPr>
        <sz val="12"/>
        <color theme="1"/>
        <rFont val="맑은 고딕"/>
        <family val="2"/>
        <scheme val="minor"/>
      </rPr>
      <t xml:space="preserve"> </t>
    </r>
    <r>
      <rPr>
        <sz val="12"/>
        <color theme="1"/>
        <rFont val="맑은 고딕"/>
        <family val="3"/>
        <charset val="129"/>
        <scheme val="minor"/>
      </rPr>
      <t>공식을</t>
    </r>
    <r>
      <rPr>
        <sz val="12"/>
        <color theme="1"/>
        <rFont val="맑은 고딕"/>
        <family val="2"/>
        <scheme val="minor"/>
      </rPr>
      <t xml:space="preserve"> </t>
    </r>
    <r>
      <rPr>
        <sz val="12"/>
        <color theme="1"/>
        <rFont val="맑은 고딕"/>
        <family val="3"/>
        <charset val="129"/>
        <scheme val="minor"/>
      </rPr>
      <t>반영하여</t>
    </r>
    <r>
      <rPr>
        <sz val="12"/>
        <color theme="1"/>
        <rFont val="맑은 고딕"/>
        <family val="2"/>
        <scheme val="minor"/>
      </rPr>
      <t xml:space="preserve"> ml_evaluation</t>
    </r>
    <r>
      <rPr>
        <sz val="12"/>
        <color theme="1"/>
        <rFont val="맑은 고딕"/>
        <family val="3"/>
        <charset val="129"/>
        <scheme val="minor"/>
      </rPr>
      <t>에</t>
    </r>
    <r>
      <rPr>
        <sz val="12"/>
        <color theme="1"/>
        <rFont val="맑은 고딕"/>
        <family val="2"/>
        <scheme val="minor"/>
      </rPr>
      <t xml:space="preserve"> </t>
    </r>
    <r>
      <rPr>
        <sz val="12"/>
        <color theme="1"/>
        <rFont val="맑은 고딕"/>
        <family val="3"/>
        <charset val="129"/>
        <scheme val="minor"/>
      </rPr>
      <t>컬럼</t>
    </r>
    <r>
      <rPr>
        <sz val="12"/>
        <color theme="1"/>
        <rFont val="맑은 고딕"/>
        <family val="2"/>
        <scheme val="minor"/>
      </rPr>
      <t xml:space="preserve"> </t>
    </r>
    <r>
      <rPr>
        <sz val="12"/>
        <color theme="1"/>
        <rFont val="맑은 고딕"/>
        <family val="3"/>
        <charset val="129"/>
        <scheme val="minor"/>
      </rPr>
      <t>추가</t>
    </r>
  </si>
  <si>
    <r>
      <t>-- gp333 betrate,hitrate,incomerate</t>
    </r>
    <r>
      <rPr>
        <sz val="12"/>
        <color theme="1"/>
        <rFont val="맑은 고딕"/>
        <family val="3"/>
        <charset val="129"/>
        <scheme val="minor"/>
      </rPr>
      <t>를</t>
    </r>
    <r>
      <rPr>
        <sz val="12"/>
        <color theme="1"/>
        <rFont val="맑은 고딕"/>
        <family val="2"/>
        <scheme val="minor"/>
      </rPr>
      <t xml:space="preserve"> </t>
    </r>
    <r>
      <rPr>
        <sz val="12"/>
        <color theme="1"/>
        <rFont val="맑은 고딕"/>
        <family val="3"/>
        <charset val="129"/>
        <scheme val="minor"/>
      </rPr>
      <t>균등하게</t>
    </r>
    <r>
      <rPr>
        <sz val="12"/>
        <color theme="1"/>
        <rFont val="맑은 고딕"/>
        <family val="2"/>
        <scheme val="minor"/>
      </rPr>
      <t xml:space="preserve"> 0.33</t>
    </r>
    <r>
      <rPr>
        <sz val="12"/>
        <color theme="1"/>
        <rFont val="맑은 고딕"/>
        <family val="3"/>
        <charset val="129"/>
        <scheme val="minor"/>
      </rPr>
      <t>씩</t>
    </r>
    <r>
      <rPr>
        <sz val="12"/>
        <color theme="1"/>
        <rFont val="맑은 고딕"/>
        <family val="2"/>
        <scheme val="minor"/>
      </rPr>
      <t xml:space="preserve"> </t>
    </r>
    <r>
      <rPr>
        <sz val="12"/>
        <color theme="1"/>
        <rFont val="맑은 고딕"/>
        <family val="3"/>
        <charset val="129"/>
        <scheme val="minor"/>
      </rPr>
      <t>가중치반영한</t>
    </r>
    <r>
      <rPr>
        <sz val="12"/>
        <color theme="1"/>
        <rFont val="맑은 고딕"/>
        <family val="2"/>
        <scheme val="minor"/>
      </rPr>
      <t xml:space="preserve"> </t>
    </r>
    <r>
      <rPr>
        <sz val="12"/>
        <color theme="1"/>
        <rFont val="맑은 고딕"/>
        <family val="3"/>
        <charset val="129"/>
        <scheme val="minor"/>
      </rPr>
      <t>가중치합계</t>
    </r>
  </si>
  <si>
    <t>alter table ml_evaluation add column gpt333 double precision;</t>
  </si>
  <si>
    <r>
      <t>정규화위한</t>
    </r>
    <r>
      <rPr>
        <sz val="12"/>
        <color theme="1"/>
        <rFont val="맑은 고딕"/>
        <family val="2"/>
        <scheme val="minor"/>
      </rPr>
      <t xml:space="preserve">  mix,max</t>
    </r>
  </si>
  <si>
    <t xml:space="preserve">  min(betrate) brmin, max(betrate) brmax, </t>
  </si>
  <si>
    <t xml:space="preserve">  min(hitrate) hrmin, max(hitrate) hrmax, </t>
  </si>
  <si>
    <t xml:space="preserve">  min(incomerate) irmin, max(incomerate) irmax, </t>
  </si>
  <si>
    <t xml:space="preserve">  min(bal_slope[0]) slp0min, max(bal_slope[0]) slp0max, </t>
  </si>
  <si>
    <t xml:space="preserve">  min(bal_slope[1]) slp1min, max(bal_slope[1]) slp1max, </t>
  </si>
  <si>
    <t xml:space="preserve">  min(bal_slope[2]) slp2min, max(bal_slope[2]) slp2max</t>
  </si>
  <si>
    <t>from ml_evaluation</t>
  </si>
  <si>
    <t>where resuly_type = '1'</t>
  </si>
  <si>
    <t>;</t>
  </si>
  <si>
    <t>bcmin</t>
  </si>
  <si>
    <t>bcmax</t>
  </si>
  <si>
    <t>hcmin</t>
  </si>
  <si>
    <t>hcmax</t>
  </si>
  <si>
    <t>icmin</t>
  </si>
  <si>
    <t>icmax</t>
  </si>
  <si>
    <t>bork_bcmin</t>
  </si>
  <si>
    <t>bork_bcmax</t>
  </si>
  <si>
    <t>bork_hcmin</t>
  </si>
  <si>
    <t>bork_hcmax</t>
  </si>
  <si>
    <t>bork_icmin</t>
  </si>
  <si>
    <t>bork_icmax</t>
  </si>
  <si>
    <t>bor_bcmin</t>
  </si>
  <si>
    <t>bor_bcmax</t>
  </si>
  <si>
    <t>bor_hcmin</t>
  </si>
  <si>
    <t>bor_hcmax</t>
  </si>
  <si>
    <t>bor_icmin</t>
  </si>
  <si>
    <t>bor_icmax</t>
  </si>
  <si>
    <t>2023/3/23</t>
    <phoneticPr fontId="7"/>
  </si>
  <si>
    <t>켈리공식 적용방안 찾을 것</t>
    <phoneticPr fontId="7"/>
  </si>
  <si>
    <t>2023/3/24</t>
    <phoneticPr fontId="7"/>
  </si>
  <si>
    <r>
      <t>시간이</t>
    </r>
    <r>
      <rPr>
        <b/>
        <sz val="12"/>
        <color theme="1"/>
        <rFont val="맑은 고딕"/>
        <family val="2"/>
        <scheme val="minor"/>
      </rPr>
      <t xml:space="preserve"> </t>
    </r>
    <r>
      <rPr>
        <b/>
        <sz val="12"/>
        <color theme="1"/>
        <rFont val="맑은 고딕"/>
        <family val="3"/>
        <charset val="129"/>
        <scheme val="minor"/>
      </rPr>
      <t>너무</t>
    </r>
    <r>
      <rPr>
        <b/>
        <sz val="12"/>
        <color theme="1"/>
        <rFont val="맑은 고딕"/>
        <family val="2"/>
        <scheme val="minor"/>
      </rPr>
      <t xml:space="preserve"> </t>
    </r>
    <r>
      <rPr>
        <b/>
        <sz val="12"/>
        <color theme="1"/>
        <rFont val="맑은 고딕"/>
        <family val="3"/>
        <charset val="129"/>
        <scheme val="minor"/>
      </rPr>
      <t>많이</t>
    </r>
    <r>
      <rPr>
        <b/>
        <sz val="12"/>
        <color theme="1"/>
        <rFont val="맑은 고딕"/>
        <family val="2"/>
        <scheme val="minor"/>
      </rPr>
      <t xml:space="preserve"> </t>
    </r>
    <r>
      <rPr>
        <b/>
        <sz val="12"/>
        <color theme="1"/>
        <rFont val="맑은 고딕"/>
        <family val="3"/>
        <charset val="129"/>
        <scheme val="minor"/>
      </rPr>
      <t>걸리니</t>
    </r>
    <r>
      <rPr>
        <b/>
        <sz val="12"/>
        <color theme="1"/>
        <rFont val="맑은 고딕"/>
        <family val="2"/>
        <scheme val="minor"/>
      </rPr>
      <t xml:space="preserve"> bettype, kumiban</t>
    </r>
    <r>
      <rPr>
        <b/>
        <sz val="12"/>
        <color theme="1"/>
        <rFont val="맑은 고딕"/>
        <family val="3"/>
        <charset val="129"/>
        <scheme val="minor"/>
      </rPr>
      <t>의</t>
    </r>
    <r>
      <rPr>
        <b/>
        <sz val="12"/>
        <color theme="1"/>
        <rFont val="맑은 고딕"/>
        <family val="2"/>
        <scheme val="minor"/>
      </rPr>
      <t xml:space="preserve"> </t>
    </r>
    <r>
      <rPr>
        <b/>
        <sz val="12"/>
        <color theme="1"/>
        <rFont val="맑은 고딕"/>
        <family val="3"/>
        <charset val="129"/>
        <scheme val="minor"/>
      </rPr>
      <t>일반통계</t>
    </r>
    <r>
      <rPr>
        <b/>
        <sz val="12"/>
        <color theme="1"/>
        <rFont val="맑은 고딕"/>
        <family val="2"/>
        <scheme val="minor"/>
      </rPr>
      <t xml:space="preserve"> </t>
    </r>
    <r>
      <rPr>
        <b/>
        <sz val="12"/>
        <color theme="1"/>
        <rFont val="맑은 고딕"/>
        <family val="3"/>
        <charset val="129"/>
        <scheme val="minor"/>
      </rPr>
      <t>구한</t>
    </r>
    <r>
      <rPr>
        <b/>
        <sz val="12"/>
        <color theme="1"/>
        <rFont val="맑은 고딕"/>
        <family val="2"/>
        <scheme val="minor"/>
      </rPr>
      <t xml:space="preserve"> </t>
    </r>
    <r>
      <rPr>
        <b/>
        <sz val="12"/>
        <color theme="1"/>
        <rFont val="맑은 고딕"/>
        <family val="3"/>
        <charset val="129"/>
        <scheme val="minor"/>
      </rPr>
      <t>후에</t>
    </r>
    <r>
      <rPr>
        <b/>
        <sz val="12"/>
        <color theme="1"/>
        <rFont val="맑은 고딕"/>
        <family val="2"/>
        <scheme val="minor"/>
      </rPr>
      <t xml:space="preserve"> </t>
    </r>
    <r>
      <rPr>
        <b/>
        <sz val="12"/>
        <color theme="1"/>
        <rFont val="맑은 고딕"/>
        <family val="3"/>
        <charset val="129"/>
        <scheme val="minor"/>
      </rPr>
      <t>베팅카운트와</t>
    </r>
    <r>
      <rPr>
        <b/>
        <sz val="12"/>
        <color theme="1"/>
        <rFont val="맑은 고딕"/>
        <family val="2"/>
        <scheme val="minor"/>
      </rPr>
      <t xml:space="preserve"> </t>
    </r>
    <r>
      <rPr>
        <b/>
        <sz val="12"/>
        <color theme="1"/>
        <rFont val="맑은 고딕"/>
        <family val="3"/>
        <charset val="129"/>
        <scheme val="minor"/>
      </rPr>
      <t>수익률이</t>
    </r>
    <r>
      <rPr>
        <b/>
        <sz val="12"/>
        <color theme="1"/>
        <rFont val="맑은 고딕"/>
        <family val="2"/>
        <scheme val="minor"/>
      </rPr>
      <t xml:space="preserve"> </t>
    </r>
    <r>
      <rPr>
        <b/>
        <sz val="12"/>
        <color theme="1"/>
        <rFont val="맑은 고딕"/>
        <family val="3"/>
        <charset val="129"/>
        <scheme val="minor"/>
      </rPr>
      <t>골고루</t>
    </r>
    <r>
      <rPr>
        <b/>
        <sz val="12"/>
        <color theme="1"/>
        <rFont val="맑은 고딕"/>
        <family val="2"/>
        <scheme val="minor"/>
      </rPr>
      <t xml:space="preserve"> </t>
    </r>
    <r>
      <rPr>
        <b/>
        <sz val="12"/>
        <color theme="1"/>
        <rFont val="맑은 고딕"/>
        <family val="3"/>
        <charset val="129"/>
        <scheme val="minor"/>
      </rPr>
      <t>높은</t>
    </r>
    <r>
      <rPr>
        <b/>
        <sz val="12"/>
        <color theme="1"/>
        <rFont val="맑은 고딕"/>
        <family val="2"/>
        <scheme val="minor"/>
      </rPr>
      <t xml:space="preserve"> </t>
    </r>
    <r>
      <rPr>
        <b/>
        <sz val="12"/>
        <color theme="1"/>
        <rFont val="맑은 고딕"/>
        <family val="3"/>
        <charset val="129"/>
        <scheme val="minor"/>
      </rPr>
      <t>것</t>
    </r>
    <r>
      <rPr>
        <b/>
        <sz val="12"/>
        <color theme="1"/>
        <rFont val="맑은 고딕"/>
        <family val="2"/>
        <scheme val="minor"/>
      </rPr>
      <t xml:space="preserve"> </t>
    </r>
    <r>
      <rPr>
        <b/>
        <sz val="12"/>
        <color theme="1"/>
        <rFont val="맑은 고딕"/>
        <family val="3"/>
        <charset val="129"/>
        <scheme val="minor"/>
      </rPr>
      <t>개수제한해서</t>
    </r>
    <r>
      <rPr>
        <b/>
        <sz val="12"/>
        <color theme="1"/>
        <rFont val="맑은 고딕"/>
        <family val="2"/>
        <scheme val="minor"/>
      </rPr>
      <t xml:space="preserve"> 3/18</t>
    </r>
    <r>
      <rPr>
        <b/>
        <sz val="12"/>
        <color theme="1"/>
        <rFont val="맑은 고딕"/>
        <family val="3"/>
        <charset val="129"/>
        <scheme val="minor"/>
      </rPr>
      <t>작전을</t>
    </r>
    <r>
      <rPr>
        <b/>
        <sz val="12"/>
        <color theme="1"/>
        <rFont val="맑은 고딕"/>
        <family val="2"/>
        <scheme val="minor"/>
      </rPr>
      <t xml:space="preserve"> </t>
    </r>
    <r>
      <rPr>
        <b/>
        <sz val="12"/>
        <color theme="1"/>
        <rFont val="맑은 고딕"/>
        <family val="3"/>
        <charset val="129"/>
        <scheme val="minor"/>
      </rPr>
      <t>빨리</t>
    </r>
    <r>
      <rPr>
        <b/>
        <sz val="12"/>
        <color theme="1"/>
        <rFont val="맑은 고딕"/>
        <family val="2"/>
        <scheme val="minor"/>
      </rPr>
      <t xml:space="preserve"> </t>
    </r>
    <r>
      <rPr>
        <b/>
        <sz val="12"/>
        <color theme="1"/>
        <rFont val="맑은 고딕"/>
        <family val="3"/>
        <charset val="129"/>
        <scheme val="minor"/>
      </rPr>
      <t>마무리하자</t>
    </r>
    <phoneticPr fontId="7"/>
  </si>
  <si>
    <t>2023/4/2</t>
    <phoneticPr fontId="7"/>
  </si>
  <si>
    <t>최종 평가 전략 도출</t>
    <phoneticPr fontId="7"/>
  </si>
  <si>
    <r>
      <t xml:space="preserve">1. </t>
    </r>
    <r>
      <rPr>
        <sz val="12"/>
        <color theme="1"/>
        <rFont val="맑은 고딕"/>
        <family val="3"/>
        <charset val="129"/>
        <scheme val="minor"/>
      </rPr>
      <t>몇 개의 평가전략 중에 선택하려고 한다. 모든 구미방에 대해 비교는 힘드므로 아래의 구미방에 대해 666_4 결과를 보고 전략을 결정한다.</t>
    </r>
    <phoneticPr fontId="7"/>
  </si>
  <si>
    <t>1T-1,  2T,2F-12,14,21,23  3T,3F-123,124,126,213,231</t>
    <phoneticPr fontId="7"/>
  </si>
  <si>
    <r>
      <t xml:space="preserve">2. </t>
    </r>
    <r>
      <rPr>
        <sz val="12"/>
        <color theme="1"/>
        <rFont val="맑은 고딕"/>
        <family val="3"/>
        <charset val="129"/>
        <scheme val="minor"/>
      </rPr>
      <t>평가</t>
    </r>
    <r>
      <rPr>
        <sz val="12"/>
        <color theme="1"/>
        <rFont val="맑은 고딕"/>
        <family val="2"/>
        <scheme val="minor"/>
      </rPr>
      <t xml:space="preserve"> </t>
    </r>
    <r>
      <rPr>
        <sz val="12"/>
        <color theme="1"/>
        <rFont val="맑은 고딕"/>
        <family val="3"/>
        <charset val="129"/>
        <scheme val="minor"/>
      </rPr>
      <t>전략</t>
    </r>
    <phoneticPr fontId="7"/>
  </si>
  <si>
    <t>2-1.</t>
    <phoneticPr fontId="7"/>
  </si>
  <si>
    <t>2-2.</t>
    <phoneticPr fontId="7"/>
  </si>
  <si>
    <t>2-3.</t>
    <phoneticPr fontId="7"/>
  </si>
  <si>
    <t>태블로 최적변수범위: incr, bork, bor, pr (default)</t>
    <phoneticPr fontId="7"/>
  </si>
  <si>
    <t>2-4.</t>
    <phoneticPr fontId="7"/>
  </si>
  <si>
    <r>
      <t>(99_1+99_2) --</t>
    </r>
    <r>
      <rPr>
        <sz val="12"/>
        <color theme="1"/>
        <rFont val="맑은 고딕"/>
        <family val="3"/>
        <charset val="129"/>
        <scheme val="minor"/>
      </rPr>
      <t>태블로</t>
    </r>
    <r>
      <rPr>
        <sz val="12"/>
        <color theme="1"/>
        <rFont val="맑은 고딕"/>
        <family val="2"/>
        <scheme val="minor"/>
      </rPr>
      <t xml:space="preserve"> </t>
    </r>
    <r>
      <rPr>
        <sz val="12"/>
        <color theme="1"/>
        <rFont val="맑은 고딕"/>
        <family val="3"/>
        <charset val="129"/>
        <scheme val="minor"/>
      </rPr>
      <t>최적변수범위</t>
    </r>
    <r>
      <rPr>
        <sz val="12"/>
        <color theme="1"/>
        <rFont val="맑은 고딕"/>
        <family val="2"/>
        <scheme val="minor"/>
      </rPr>
      <t xml:space="preserve"> </t>
    </r>
    <r>
      <rPr>
        <sz val="12"/>
        <color theme="1"/>
        <rFont val="맑은 고딕"/>
        <family val="3"/>
        <charset val="129"/>
        <scheme val="minor"/>
      </rPr>
      <t>추출해서</t>
    </r>
    <r>
      <rPr>
        <sz val="12"/>
        <color theme="1"/>
        <rFont val="맑은 고딕"/>
        <family val="2"/>
        <scheme val="minor"/>
      </rPr>
      <t xml:space="preserve"> </t>
    </r>
    <r>
      <rPr>
        <sz val="12"/>
        <color theme="1"/>
        <rFont val="맑은 고딕"/>
        <family val="3"/>
        <charset val="129"/>
        <scheme val="minor"/>
      </rPr>
      <t>예측</t>
    </r>
    <r>
      <rPr>
        <sz val="12"/>
        <color theme="1"/>
        <rFont val="맑은 고딕"/>
        <family val="2"/>
        <scheme val="minor"/>
      </rPr>
      <t>--&gt; 99_3</t>
    </r>
    <phoneticPr fontId="7"/>
  </si>
  <si>
    <r>
      <t>(666_1+666_2+666_3) --</t>
    </r>
    <r>
      <rPr>
        <sz val="12"/>
        <color theme="1"/>
        <rFont val="맑은 고딕"/>
        <family val="3"/>
        <charset val="129"/>
        <scheme val="minor"/>
      </rPr>
      <t>태블로</t>
    </r>
    <r>
      <rPr>
        <sz val="12"/>
        <color theme="1"/>
        <rFont val="맑은 고딕"/>
        <family val="2"/>
        <scheme val="minor"/>
      </rPr>
      <t xml:space="preserve"> </t>
    </r>
    <r>
      <rPr>
        <sz val="12"/>
        <color theme="1"/>
        <rFont val="맑은 고딕"/>
        <family val="3"/>
        <charset val="129"/>
        <scheme val="minor"/>
      </rPr>
      <t>최적변수범위</t>
    </r>
    <r>
      <rPr>
        <sz val="12"/>
        <color theme="1"/>
        <rFont val="맑은 고딕"/>
        <family val="2"/>
        <scheme val="minor"/>
      </rPr>
      <t xml:space="preserve"> </t>
    </r>
    <r>
      <rPr>
        <sz val="12"/>
        <color theme="1"/>
        <rFont val="맑은 고딕"/>
        <family val="3"/>
        <charset val="129"/>
        <scheme val="minor"/>
      </rPr>
      <t>추출해서</t>
    </r>
    <r>
      <rPr>
        <sz val="12"/>
        <color theme="1"/>
        <rFont val="맑은 고딕"/>
        <family val="2"/>
        <scheme val="minor"/>
      </rPr>
      <t xml:space="preserve"> </t>
    </r>
    <r>
      <rPr>
        <sz val="12"/>
        <color theme="1"/>
        <rFont val="맑은 고딕"/>
        <family val="3"/>
        <charset val="129"/>
        <scheme val="minor"/>
      </rPr>
      <t>예측</t>
    </r>
    <r>
      <rPr>
        <sz val="12"/>
        <color theme="1"/>
        <rFont val="맑은 고딕"/>
        <family val="2"/>
        <scheme val="minor"/>
      </rPr>
      <t>--&gt; 666_4</t>
    </r>
    <phoneticPr fontId="7"/>
  </si>
  <si>
    <r>
      <t>( (666_0+666_1 --FSB1~8,GPT2~8T</t>
    </r>
    <r>
      <rPr>
        <sz val="12"/>
        <color theme="1"/>
        <rFont val="맑은 고딕"/>
        <family val="3"/>
        <charset val="129"/>
        <scheme val="minor"/>
      </rPr>
      <t>조합해서</t>
    </r>
    <r>
      <rPr>
        <sz val="12"/>
        <color theme="1"/>
        <rFont val="맑은 고딕"/>
        <family val="2"/>
        <scheme val="minor"/>
      </rPr>
      <t xml:space="preserve"> </t>
    </r>
    <r>
      <rPr>
        <sz val="12"/>
        <color theme="1"/>
        <rFont val="맑은 고딕"/>
        <family val="3"/>
        <charset val="129"/>
        <scheme val="minor"/>
      </rPr>
      <t>예측</t>
    </r>
    <r>
      <rPr>
        <sz val="12"/>
        <color theme="1"/>
        <rFont val="맑은 고딕"/>
        <family val="2"/>
        <scheme val="minor"/>
      </rPr>
      <t>--&gt; 666_2) --</t>
    </r>
    <r>
      <rPr>
        <sz val="12"/>
        <color theme="1"/>
        <rFont val="맑은 고딕"/>
        <family val="3"/>
        <charset val="129"/>
        <scheme val="minor"/>
      </rPr>
      <t>조합별</t>
    </r>
    <r>
      <rPr>
        <sz val="12"/>
        <color theme="1"/>
        <rFont val="맑은 고딕"/>
        <family val="2"/>
        <scheme val="minor"/>
      </rPr>
      <t xml:space="preserve"> </t>
    </r>
    <r>
      <rPr>
        <sz val="12"/>
        <color theme="1"/>
        <rFont val="맑은 고딕"/>
        <family val="3"/>
        <charset val="129"/>
        <scheme val="minor"/>
      </rPr>
      <t>예측</t>
    </r>
    <r>
      <rPr>
        <sz val="12"/>
        <color theme="1"/>
        <rFont val="맑은 고딕"/>
        <family val="2"/>
        <scheme val="minor"/>
      </rPr>
      <t>--&gt; 666_3 ) --</t>
    </r>
    <r>
      <rPr>
        <sz val="12"/>
        <color theme="1"/>
        <rFont val="맑은 고딕"/>
        <family val="3"/>
        <charset val="129"/>
        <scheme val="minor"/>
      </rPr>
      <t>조합</t>
    </r>
    <r>
      <rPr>
        <sz val="12"/>
        <color theme="1"/>
        <rFont val="맑은 고딕"/>
        <family val="2"/>
        <scheme val="minor"/>
      </rPr>
      <t xml:space="preserve"> 1</t>
    </r>
    <r>
      <rPr>
        <sz val="12"/>
        <color theme="1"/>
        <rFont val="맑은 고딕"/>
        <family val="3"/>
        <charset val="129"/>
        <scheme val="minor"/>
      </rPr>
      <t>개선택</t>
    </r>
    <r>
      <rPr>
        <sz val="12"/>
        <color theme="1"/>
        <rFont val="맑은 고딕"/>
        <family val="2"/>
        <scheme val="minor"/>
      </rPr>
      <t xml:space="preserve"> </t>
    </r>
    <r>
      <rPr>
        <sz val="12"/>
        <color theme="1"/>
        <rFont val="맑은 고딕"/>
        <family val="3"/>
        <charset val="129"/>
        <scheme val="minor"/>
      </rPr>
      <t>후</t>
    </r>
    <r>
      <rPr>
        <sz val="12"/>
        <color theme="1"/>
        <rFont val="맑은 고딕"/>
        <family val="2"/>
        <scheme val="minor"/>
      </rPr>
      <t xml:space="preserve"> bork,bor</t>
    </r>
    <r>
      <rPr>
        <sz val="12"/>
        <color theme="1"/>
        <rFont val="맑은 고딕"/>
        <family val="3"/>
        <charset val="129"/>
        <scheme val="minor"/>
      </rPr>
      <t>추출해서</t>
    </r>
    <r>
      <rPr>
        <sz val="12"/>
        <color theme="1"/>
        <rFont val="맑은 고딕"/>
        <family val="2"/>
        <scheme val="minor"/>
      </rPr>
      <t xml:space="preserve"> </t>
    </r>
    <r>
      <rPr>
        <sz val="12"/>
        <color theme="1"/>
        <rFont val="맑은 고딕"/>
        <family val="3"/>
        <charset val="129"/>
        <scheme val="minor"/>
      </rPr>
      <t>예측</t>
    </r>
    <r>
      <rPr>
        <sz val="12"/>
        <color theme="1"/>
        <rFont val="맑은 고딕"/>
        <family val="2"/>
        <scheme val="minor"/>
      </rPr>
      <t>--&gt; 666_4</t>
    </r>
    <phoneticPr fontId="7"/>
  </si>
  <si>
    <r>
      <t>666_123</t>
    </r>
    <r>
      <rPr>
        <sz val="12"/>
        <color theme="1"/>
        <rFont val="맑은 고딕"/>
        <family val="3"/>
        <charset val="129"/>
        <scheme val="minor"/>
      </rPr>
      <t>의</t>
    </r>
    <r>
      <rPr>
        <sz val="12"/>
        <color theme="1"/>
        <rFont val="맑은 고딕"/>
        <family val="2"/>
        <scheme val="minor"/>
      </rPr>
      <t xml:space="preserve"> </t>
    </r>
    <r>
      <rPr>
        <sz val="12"/>
        <color theme="1"/>
        <rFont val="맑은 고딕"/>
        <family val="3"/>
        <charset val="129"/>
        <scheme val="minor"/>
      </rPr>
      <t>연결고리</t>
    </r>
    <r>
      <rPr>
        <sz val="12"/>
        <color theme="1"/>
        <rFont val="맑은 고딕"/>
        <family val="2"/>
        <scheme val="minor"/>
      </rPr>
      <t xml:space="preserve"> </t>
    </r>
    <r>
      <rPr>
        <sz val="12"/>
        <color theme="1"/>
        <rFont val="맑은 고딕"/>
        <family val="3"/>
        <charset val="129"/>
        <scheme val="minor"/>
      </rPr>
      <t>조합</t>
    </r>
    <r>
      <rPr>
        <sz val="12"/>
        <color theme="1"/>
        <rFont val="맑은 고딕"/>
        <family val="2"/>
        <scheme val="minor"/>
      </rPr>
      <t>id</t>
    </r>
    <phoneticPr fontId="7"/>
  </si>
  <si>
    <r>
      <t>666_123</t>
    </r>
    <r>
      <rPr>
        <sz val="12"/>
        <color theme="1"/>
        <rFont val="맑은 고딕"/>
        <family val="3"/>
        <charset val="129"/>
        <scheme val="minor"/>
      </rPr>
      <t>의</t>
    </r>
    <r>
      <rPr>
        <sz val="12"/>
        <color theme="1"/>
        <rFont val="맑은 고딕"/>
        <family val="2"/>
        <scheme val="minor"/>
      </rPr>
      <t xml:space="preserve"> </t>
    </r>
    <r>
      <rPr>
        <sz val="12"/>
        <color theme="1"/>
        <rFont val="맑은 고딕"/>
        <family val="3"/>
        <charset val="129"/>
        <scheme val="minor"/>
      </rPr>
      <t>연결고리</t>
    </r>
    <r>
      <rPr>
        <sz val="12"/>
        <color theme="1"/>
        <rFont val="맑은 고딕"/>
        <family val="2"/>
        <scheme val="minor"/>
      </rPr>
      <t xml:space="preserve"> </t>
    </r>
    <r>
      <rPr>
        <sz val="12"/>
        <color theme="1"/>
        <rFont val="맑은 고딕"/>
        <family val="3"/>
        <charset val="129"/>
        <scheme val="minor"/>
      </rPr>
      <t>모델번호</t>
    </r>
    <r>
      <rPr>
        <sz val="12"/>
        <color theme="1"/>
        <rFont val="맑은 고딕"/>
        <family val="2"/>
        <scheme val="minor"/>
      </rPr>
      <t>,</t>
    </r>
    <r>
      <rPr>
        <sz val="12"/>
        <color theme="1"/>
        <rFont val="맑은 고딕"/>
        <family val="3"/>
        <charset val="129"/>
        <scheme val="minor"/>
      </rPr>
      <t>패턴</t>
    </r>
    <r>
      <rPr>
        <sz val="12"/>
        <color theme="1"/>
        <rFont val="맑은 고딕"/>
        <family val="2"/>
        <scheme val="minor"/>
      </rPr>
      <t>id,</t>
    </r>
    <r>
      <rPr>
        <sz val="12"/>
        <color theme="1"/>
        <rFont val="맑은 고딕"/>
        <family val="3"/>
        <charset val="129"/>
        <scheme val="minor"/>
      </rPr>
      <t>패턴</t>
    </r>
    <phoneticPr fontId="7"/>
  </si>
  <si>
    <r>
      <t>(666_0+99_1+99_2) --</t>
    </r>
    <r>
      <rPr>
        <sz val="12"/>
        <color theme="1"/>
        <rFont val="맑은 고딕"/>
        <family val="3"/>
        <charset val="129"/>
        <scheme val="minor"/>
      </rPr>
      <t>태블로</t>
    </r>
    <r>
      <rPr>
        <sz val="12"/>
        <color theme="1"/>
        <rFont val="맑은 고딕"/>
        <family val="2"/>
        <scheme val="minor"/>
      </rPr>
      <t xml:space="preserve"> </t>
    </r>
    <r>
      <rPr>
        <sz val="12"/>
        <color theme="1"/>
        <rFont val="맑은 고딕"/>
        <family val="3"/>
        <charset val="129"/>
        <scheme val="minor"/>
      </rPr>
      <t>최적변수범위</t>
    </r>
    <r>
      <rPr>
        <sz val="12"/>
        <color theme="1"/>
        <rFont val="맑은 고딕"/>
        <family val="2"/>
        <scheme val="minor"/>
      </rPr>
      <t xml:space="preserve"> </t>
    </r>
    <r>
      <rPr>
        <sz val="12"/>
        <color theme="1"/>
        <rFont val="맑은 고딕"/>
        <family val="3"/>
        <charset val="129"/>
        <scheme val="minor"/>
      </rPr>
      <t>추출해서</t>
    </r>
    <r>
      <rPr>
        <sz val="12"/>
        <color theme="1"/>
        <rFont val="맑은 고딕"/>
        <family val="2"/>
        <scheme val="minor"/>
      </rPr>
      <t xml:space="preserve"> </t>
    </r>
    <r>
      <rPr>
        <sz val="12"/>
        <color theme="1"/>
        <rFont val="맑은 고딕"/>
        <family val="3"/>
        <charset val="129"/>
        <scheme val="minor"/>
      </rPr>
      <t>예측</t>
    </r>
    <r>
      <rPr>
        <sz val="12"/>
        <color theme="1"/>
        <rFont val="맑은 고딕"/>
        <family val="2"/>
        <scheme val="minor"/>
      </rPr>
      <t>--&gt; 99_3</t>
    </r>
    <phoneticPr fontId="7"/>
  </si>
  <si>
    <r>
      <t>2-3.  2-4</t>
    </r>
    <r>
      <rPr>
        <sz val="12"/>
        <color theme="1"/>
        <rFont val="맑은 고딕"/>
        <family val="3"/>
        <charset val="129"/>
        <scheme val="minor"/>
      </rPr>
      <t>는</t>
    </r>
    <r>
      <rPr>
        <sz val="12"/>
        <color theme="1"/>
        <rFont val="맑은 고딕"/>
        <family val="2"/>
        <scheme val="minor"/>
      </rPr>
      <t xml:space="preserve">  2-1</t>
    </r>
    <r>
      <rPr>
        <sz val="12"/>
        <color theme="1"/>
        <rFont val="맑은 고딕"/>
        <family val="3"/>
        <charset val="129"/>
        <scheme val="minor"/>
      </rPr>
      <t>보다</t>
    </r>
    <r>
      <rPr>
        <sz val="12"/>
        <color theme="1"/>
        <rFont val="맑은 고딕"/>
        <family val="2"/>
        <scheme val="minor"/>
      </rPr>
      <t xml:space="preserve"> 2-2</t>
    </r>
    <r>
      <rPr>
        <sz val="12"/>
        <color theme="1"/>
        <rFont val="맑은 고딕"/>
        <family val="3"/>
        <charset val="129"/>
        <scheme val="minor"/>
      </rPr>
      <t>가</t>
    </r>
    <r>
      <rPr>
        <sz val="12"/>
        <color theme="1"/>
        <rFont val="맑은 고딕"/>
        <family val="2"/>
        <scheme val="minor"/>
      </rPr>
      <t xml:space="preserve"> </t>
    </r>
    <r>
      <rPr>
        <sz val="12"/>
        <color theme="1"/>
        <rFont val="맑은 고딕"/>
        <family val="3"/>
        <charset val="129"/>
        <scheme val="minor"/>
      </rPr>
      <t>성능이</t>
    </r>
    <r>
      <rPr>
        <sz val="12"/>
        <color theme="1"/>
        <rFont val="맑은 고딕"/>
        <family val="2"/>
        <scheme val="minor"/>
      </rPr>
      <t xml:space="preserve"> </t>
    </r>
    <r>
      <rPr>
        <sz val="12"/>
        <color theme="1"/>
        <rFont val="맑은 고딕"/>
        <family val="3"/>
        <charset val="129"/>
        <scheme val="minor"/>
      </rPr>
      <t>좋을</t>
    </r>
    <r>
      <rPr>
        <sz val="12"/>
        <color theme="1"/>
        <rFont val="맑은 고딕"/>
        <family val="2"/>
        <scheme val="minor"/>
      </rPr>
      <t xml:space="preserve"> </t>
    </r>
    <r>
      <rPr>
        <sz val="12"/>
        <color theme="1"/>
        <rFont val="맑은 고딕"/>
        <family val="3"/>
        <charset val="129"/>
        <scheme val="minor"/>
      </rPr>
      <t>때</t>
    </r>
    <r>
      <rPr>
        <sz val="12"/>
        <color theme="1"/>
        <rFont val="맑은 고딕"/>
        <family val="2"/>
        <scheme val="minor"/>
      </rPr>
      <t xml:space="preserve"> </t>
    </r>
    <r>
      <rPr>
        <sz val="12"/>
        <color theme="1"/>
        <rFont val="맑은 고딕"/>
        <family val="3"/>
        <charset val="129"/>
        <scheme val="minor"/>
      </rPr>
      <t>에</t>
    </r>
    <r>
      <rPr>
        <sz val="12"/>
        <color theme="1"/>
        <rFont val="맑은 고딕"/>
        <family val="2"/>
        <scheme val="minor"/>
      </rPr>
      <t xml:space="preserve"> </t>
    </r>
    <r>
      <rPr>
        <sz val="12"/>
        <color theme="1"/>
        <rFont val="맑은 고딕"/>
        <family val="3"/>
        <charset val="129"/>
        <scheme val="minor"/>
      </rPr>
      <t>한해서</t>
    </r>
    <r>
      <rPr>
        <sz val="12"/>
        <color theme="1"/>
        <rFont val="맑은 고딕"/>
        <family val="2"/>
        <scheme val="minor"/>
      </rPr>
      <t xml:space="preserve"> 2-2</t>
    </r>
    <r>
      <rPr>
        <sz val="12"/>
        <color theme="1"/>
        <rFont val="맑은 고딕"/>
        <family val="3"/>
        <charset val="129"/>
        <scheme val="minor"/>
      </rPr>
      <t>의</t>
    </r>
    <r>
      <rPr>
        <sz val="12"/>
        <color theme="1"/>
        <rFont val="맑은 고딕"/>
        <family val="2"/>
        <scheme val="minor"/>
      </rPr>
      <t xml:space="preserve"> </t>
    </r>
    <r>
      <rPr>
        <sz val="12"/>
        <color theme="1"/>
        <rFont val="맑은 고딕"/>
        <family val="3"/>
        <charset val="129"/>
        <scheme val="minor"/>
      </rPr>
      <t>확장형으로</t>
    </r>
    <r>
      <rPr>
        <sz val="12"/>
        <color theme="1"/>
        <rFont val="맑은 고딕"/>
        <family val="2"/>
        <scheme val="minor"/>
      </rPr>
      <t xml:space="preserve"> </t>
    </r>
    <r>
      <rPr>
        <sz val="12"/>
        <color theme="1"/>
        <rFont val="맑은 고딕"/>
        <family val="3"/>
        <charset val="129"/>
        <scheme val="minor"/>
      </rPr>
      <t>추가</t>
    </r>
    <r>
      <rPr>
        <sz val="12"/>
        <color theme="1"/>
        <rFont val="맑은 고딕"/>
        <family val="2"/>
        <scheme val="minor"/>
      </rPr>
      <t xml:space="preserve"> </t>
    </r>
    <r>
      <rPr>
        <sz val="12"/>
        <color theme="1"/>
        <rFont val="맑은 고딕"/>
        <family val="3"/>
        <charset val="129"/>
        <scheme val="minor"/>
      </rPr>
      <t>실험해본다</t>
    </r>
    <phoneticPr fontId="7"/>
  </si>
  <si>
    <t>2023/4/5</t>
    <phoneticPr fontId="7"/>
  </si>
  <si>
    <t>1. 눈에 띄는 패턴id  wk12+jyo,   wk123+race</t>
    <phoneticPr fontId="7"/>
  </si>
  <si>
    <r>
      <t>4. 666_4, 99_3</t>
    </r>
    <r>
      <rPr>
        <sz val="12"/>
        <color theme="1"/>
        <rFont val="맑은 고딕"/>
        <family val="3"/>
        <charset val="129"/>
        <scheme val="minor"/>
      </rPr>
      <t>에</t>
    </r>
    <r>
      <rPr>
        <sz val="12"/>
        <color theme="1"/>
        <rFont val="맑은 고딕"/>
        <family val="2"/>
        <scheme val="minor"/>
      </rPr>
      <t xml:space="preserve"> </t>
    </r>
    <r>
      <rPr>
        <sz val="12"/>
        <color theme="1"/>
        <rFont val="맑은 고딕"/>
        <family val="3"/>
        <charset val="129"/>
        <scheme val="minor"/>
      </rPr>
      <t>대한</t>
    </r>
    <r>
      <rPr>
        <sz val="12"/>
        <color theme="1"/>
        <rFont val="맑은 고딕"/>
        <family val="2"/>
        <scheme val="minor"/>
      </rPr>
      <t xml:space="preserve"> result</t>
    </r>
    <r>
      <rPr>
        <sz val="12"/>
        <color theme="1"/>
        <rFont val="맑은 고딕"/>
        <family val="3"/>
        <charset val="129"/>
        <scheme val="minor"/>
      </rPr>
      <t>생성해서</t>
    </r>
    <r>
      <rPr>
        <sz val="12"/>
        <color theme="1"/>
        <rFont val="맑은 고딕"/>
        <family val="2"/>
        <scheme val="minor"/>
      </rPr>
      <t xml:space="preserve"> </t>
    </r>
    <r>
      <rPr>
        <sz val="12"/>
        <color theme="1"/>
        <rFont val="맑은 고딕"/>
        <family val="3"/>
        <charset val="129"/>
        <scheme val="minor"/>
      </rPr>
      <t>실제</t>
    </r>
    <r>
      <rPr>
        <sz val="12"/>
        <color theme="1"/>
        <rFont val="맑은 고딕"/>
        <family val="2"/>
        <scheme val="minor"/>
      </rPr>
      <t xml:space="preserve"> deploy</t>
    </r>
    <r>
      <rPr>
        <sz val="12"/>
        <color theme="1"/>
        <rFont val="맑은 고딕"/>
        <family val="3"/>
        <charset val="129"/>
        <scheme val="minor"/>
      </rPr>
      <t>를</t>
    </r>
    <r>
      <rPr>
        <sz val="12"/>
        <color theme="1"/>
        <rFont val="맑은 고딕"/>
        <family val="2"/>
        <scheme val="minor"/>
      </rPr>
      <t xml:space="preserve"> </t>
    </r>
    <r>
      <rPr>
        <sz val="12"/>
        <color theme="1"/>
        <rFont val="맑은 고딕"/>
        <family val="3"/>
        <charset val="129"/>
        <scheme val="minor"/>
      </rPr>
      <t>위한</t>
    </r>
    <r>
      <rPr>
        <sz val="12"/>
        <color theme="1"/>
        <rFont val="맑은 고딕"/>
        <family val="2"/>
        <scheme val="minor"/>
      </rPr>
      <t xml:space="preserve"> </t>
    </r>
    <r>
      <rPr>
        <sz val="12"/>
        <color theme="1"/>
        <rFont val="맑은 고딕"/>
        <family val="3"/>
        <charset val="129"/>
        <scheme val="minor"/>
      </rPr>
      <t>확인</t>
    </r>
    <r>
      <rPr>
        <sz val="12"/>
        <color theme="1"/>
        <rFont val="맑은 고딕"/>
        <family val="2"/>
        <scheme val="minor"/>
      </rPr>
      <t xml:space="preserve"> </t>
    </r>
    <r>
      <rPr>
        <sz val="12"/>
        <color theme="1"/>
        <rFont val="맑은 고딕"/>
        <family val="3"/>
        <charset val="129"/>
        <scheme val="minor"/>
      </rPr>
      <t>절차</t>
    </r>
    <r>
      <rPr>
        <sz val="12"/>
        <color theme="1"/>
        <rFont val="맑은 고딕"/>
        <family val="2"/>
        <scheme val="minor"/>
      </rPr>
      <t xml:space="preserve"> </t>
    </r>
    <r>
      <rPr>
        <sz val="12"/>
        <color theme="1"/>
        <rFont val="맑은 고딕"/>
        <family val="3"/>
        <charset val="129"/>
        <scheme val="minor"/>
      </rPr>
      <t>진행하자</t>
    </r>
    <phoneticPr fontId="7"/>
  </si>
  <si>
    <r>
      <t>전략</t>
    </r>
    <r>
      <rPr>
        <sz val="12"/>
        <color theme="1"/>
        <rFont val="맑은 고딕"/>
        <family val="3"/>
        <charset val="129"/>
        <scheme val="minor"/>
      </rPr>
      <t xml:space="preserve"> 2-2</t>
    </r>
    <r>
      <rPr>
        <sz val="12"/>
        <color theme="1"/>
        <rFont val="맑은 고딕"/>
        <family val="3"/>
        <charset val="129"/>
        <scheme val="minor"/>
      </rPr>
      <t>를</t>
    </r>
    <r>
      <rPr>
        <sz val="12"/>
        <color theme="1"/>
        <rFont val="맑은 고딕"/>
        <family val="3"/>
        <charset val="129"/>
        <scheme val="minor"/>
      </rPr>
      <t xml:space="preserve"> </t>
    </r>
    <r>
      <rPr>
        <sz val="12"/>
        <color theme="1"/>
        <rFont val="맑은 고딕"/>
        <family val="3"/>
        <charset val="129"/>
        <scheme val="minor"/>
      </rPr>
      <t>해보니</t>
    </r>
    <r>
      <rPr>
        <sz val="12"/>
        <color theme="1"/>
        <rFont val="맑은 고딕"/>
        <family val="3"/>
        <charset val="129"/>
        <scheme val="minor"/>
      </rPr>
      <t xml:space="preserve"> </t>
    </r>
    <r>
      <rPr>
        <sz val="12"/>
        <color theme="1"/>
        <rFont val="맑은 고딕"/>
        <family val="3"/>
        <charset val="129"/>
        <scheme val="minor"/>
      </rPr>
      <t>가능성이</t>
    </r>
    <r>
      <rPr>
        <sz val="12"/>
        <color theme="1"/>
        <rFont val="맑은 고딕"/>
        <family val="3"/>
        <charset val="129"/>
        <scheme val="minor"/>
      </rPr>
      <t xml:space="preserve"> </t>
    </r>
    <r>
      <rPr>
        <sz val="12"/>
        <color theme="1"/>
        <rFont val="맑은 고딕"/>
        <family val="3"/>
        <charset val="129"/>
        <scheme val="minor"/>
      </rPr>
      <t>커보여서</t>
    </r>
    <r>
      <rPr>
        <sz val="12"/>
        <color theme="1"/>
        <rFont val="맑은 고딕"/>
        <family val="3"/>
        <charset val="129"/>
        <scheme val="minor"/>
      </rPr>
      <t xml:space="preserve"> </t>
    </r>
    <r>
      <rPr>
        <sz val="12"/>
        <color theme="1"/>
        <rFont val="맑은 고딕"/>
        <family val="3"/>
        <charset val="129"/>
        <scheme val="minor"/>
      </rPr>
      <t>조금</t>
    </r>
    <r>
      <rPr>
        <sz val="12"/>
        <color theme="1"/>
        <rFont val="맑은 고딕"/>
        <family val="3"/>
        <charset val="129"/>
        <scheme val="minor"/>
      </rPr>
      <t xml:space="preserve"> </t>
    </r>
    <r>
      <rPr>
        <sz val="12"/>
        <color theme="1"/>
        <rFont val="맑은 고딕"/>
        <family val="3"/>
        <charset val="129"/>
        <scheme val="minor"/>
      </rPr>
      <t>더</t>
    </r>
    <r>
      <rPr>
        <sz val="12"/>
        <color theme="1"/>
        <rFont val="맑은 고딕"/>
        <family val="3"/>
        <charset val="129"/>
        <scheme val="minor"/>
      </rPr>
      <t xml:space="preserve"> </t>
    </r>
    <r>
      <rPr>
        <sz val="12"/>
        <color theme="1"/>
        <rFont val="맑은 고딕"/>
        <family val="3"/>
        <charset val="129"/>
        <scheme val="minor"/>
      </rPr>
      <t>집중해보자</t>
    </r>
    <r>
      <rPr>
        <sz val="12"/>
        <color theme="1"/>
        <rFont val="맑은 고딕"/>
        <family val="3"/>
        <charset val="129"/>
        <scheme val="minor"/>
      </rPr>
      <t xml:space="preserve">. </t>
    </r>
    <r>
      <rPr>
        <sz val="12"/>
        <color theme="1"/>
        <rFont val="맑은 고딕"/>
        <family val="3"/>
        <charset val="129"/>
        <scheme val="minor"/>
      </rPr>
      <t>패턴</t>
    </r>
    <r>
      <rPr>
        <sz val="12"/>
        <color theme="1"/>
        <rFont val="맑은 고딕"/>
        <family val="3"/>
        <charset val="129"/>
        <scheme val="minor"/>
      </rPr>
      <t>id</t>
    </r>
    <r>
      <rPr>
        <sz val="12"/>
        <color theme="1"/>
        <rFont val="맑은 고딕"/>
        <family val="3"/>
        <charset val="129"/>
        <scheme val="minor"/>
      </rPr>
      <t>선택만으로도</t>
    </r>
    <r>
      <rPr>
        <sz val="12"/>
        <color theme="1"/>
        <rFont val="맑은 고딕"/>
        <family val="3"/>
        <charset val="129"/>
        <scheme val="minor"/>
      </rPr>
      <t xml:space="preserve"> </t>
    </r>
    <r>
      <rPr>
        <sz val="12"/>
        <color theme="1"/>
        <rFont val="맑은 고딕"/>
        <family val="3"/>
        <charset val="129"/>
        <scheme val="minor"/>
      </rPr>
      <t>흑자를</t>
    </r>
    <r>
      <rPr>
        <sz val="12"/>
        <color theme="1"/>
        <rFont val="맑은 고딕"/>
        <family val="3"/>
        <charset val="129"/>
        <scheme val="minor"/>
      </rPr>
      <t xml:space="preserve"> </t>
    </r>
    <r>
      <rPr>
        <sz val="12"/>
        <color theme="1"/>
        <rFont val="맑은 고딕"/>
        <family val="3"/>
        <charset val="129"/>
        <scheme val="minor"/>
      </rPr>
      <t>만들어낼</t>
    </r>
    <r>
      <rPr>
        <sz val="12"/>
        <color theme="1"/>
        <rFont val="맑은 고딕"/>
        <family val="3"/>
        <charset val="129"/>
        <scheme val="minor"/>
      </rPr>
      <t xml:space="preserve"> </t>
    </r>
    <r>
      <rPr>
        <sz val="12"/>
        <color theme="1"/>
        <rFont val="맑은 고딕"/>
        <family val="3"/>
        <charset val="129"/>
        <scheme val="minor"/>
      </rPr>
      <t>수</t>
    </r>
    <r>
      <rPr>
        <sz val="12"/>
        <color theme="1"/>
        <rFont val="맑은 고딕"/>
        <family val="3"/>
        <charset val="129"/>
        <scheme val="minor"/>
      </rPr>
      <t xml:space="preserve"> </t>
    </r>
    <r>
      <rPr>
        <sz val="12"/>
        <color theme="1"/>
        <rFont val="맑은 고딕"/>
        <family val="3"/>
        <charset val="129"/>
        <scheme val="minor"/>
      </rPr>
      <t>있어보인다</t>
    </r>
    <r>
      <rPr>
        <sz val="12"/>
        <color theme="1"/>
        <rFont val="맑은 고딕"/>
        <family val="3"/>
        <charset val="129"/>
        <scheme val="minor"/>
      </rPr>
      <t>.</t>
    </r>
    <phoneticPr fontId="7"/>
  </si>
  <si>
    <r>
      <t xml:space="preserve">2. </t>
    </r>
    <r>
      <rPr>
        <sz val="12"/>
        <color theme="1"/>
        <rFont val="맑은 고딕"/>
        <family val="3"/>
        <charset val="129"/>
        <scheme val="minor"/>
      </rPr>
      <t>패턴</t>
    </r>
    <r>
      <rPr>
        <sz val="12"/>
        <color theme="1"/>
        <rFont val="맑은 고딕"/>
        <family val="3"/>
        <charset val="129"/>
        <scheme val="minor"/>
      </rPr>
      <t>id</t>
    </r>
    <r>
      <rPr>
        <sz val="12"/>
        <color theme="1"/>
        <rFont val="맑은 고딕"/>
        <family val="3"/>
        <charset val="129"/>
        <scheme val="minor"/>
      </rPr>
      <t>를</t>
    </r>
    <r>
      <rPr>
        <sz val="12"/>
        <color theme="1"/>
        <rFont val="맑은 고딕"/>
        <family val="3"/>
        <charset val="129"/>
        <scheme val="minor"/>
      </rPr>
      <t xml:space="preserve"> </t>
    </r>
    <r>
      <rPr>
        <sz val="12"/>
        <color theme="1"/>
        <rFont val="맑은 고딕"/>
        <family val="3"/>
        <charset val="129"/>
        <scheme val="minor"/>
      </rPr>
      <t>조금</t>
    </r>
    <r>
      <rPr>
        <sz val="12"/>
        <color theme="1"/>
        <rFont val="맑은 고딕"/>
        <family val="3"/>
        <charset val="129"/>
        <scheme val="minor"/>
      </rPr>
      <t xml:space="preserve"> </t>
    </r>
    <r>
      <rPr>
        <sz val="12"/>
        <color theme="1"/>
        <rFont val="맑은 고딕"/>
        <family val="3"/>
        <charset val="129"/>
        <scheme val="minor"/>
      </rPr>
      <t>더</t>
    </r>
    <r>
      <rPr>
        <sz val="12"/>
        <color theme="1"/>
        <rFont val="맑은 고딕"/>
        <family val="3"/>
        <charset val="129"/>
        <scheme val="minor"/>
      </rPr>
      <t xml:space="preserve"> </t>
    </r>
    <r>
      <rPr>
        <sz val="12"/>
        <color theme="1"/>
        <rFont val="맑은 고딕"/>
        <family val="3"/>
        <charset val="129"/>
        <scheme val="minor"/>
      </rPr>
      <t>다양화해보자</t>
    </r>
    <phoneticPr fontId="7"/>
  </si>
  <si>
    <r>
      <t>3. 79100</t>
    </r>
    <r>
      <rPr>
        <sz val="12"/>
        <color theme="1"/>
        <rFont val="맑은 고딕"/>
        <family val="3"/>
        <charset val="129"/>
        <scheme val="minor"/>
      </rPr>
      <t>은</t>
    </r>
    <r>
      <rPr>
        <sz val="12"/>
        <color theme="1"/>
        <rFont val="맑은 고딕"/>
        <family val="2"/>
        <scheme val="minor"/>
      </rPr>
      <t xml:space="preserve"> </t>
    </r>
    <r>
      <rPr>
        <sz val="12"/>
        <color theme="1"/>
        <rFont val="맑은 고딕"/>
        <family val="3"/>
        <charset val="129"/>
        <scheme val="minor"/>
      </rPr>
      <t>전반적</t>
    </r>
    <r>
      <rPr>
        <sz val="12"/>
        <color theme="1"/>
        <rFont val="맑은 고딕"/>
        <family val="2"/>
        <scheme val="minor"/>
      </rPr>
      <t xml:space="preserve"> </t>
    </r>
    <r>
      <rPr>
        <sz val="12"/>
        <color theme="1"/>
        <rFont val="맑은 고딕"/>
        <family val="3"/>
        <charset val="129"/>
        <scheme val="minor"/>
      </rPr>
      <t>성능이</t>
    </r>
    <r>
      <rPr>
        <sz val="12"/>
        <color theme="1"/>
        <rFont val="맑은 고딕"/>
        <family val="2"/>
        <scheme val="minor"/>
      </rPr>
      <t xml:space="preserve"> </t>
    </r>
    <r>
      <rPr>
        <sz val="12"/>
        <color theme="1"/>
        <rFont val="맑은 고딕"/>
        <family val="3"/>
        <charset val="129"/>
        <scheme val="minor"/>
      </rPr>
      <t>안좋으므로</t>
    </r>
    <r>
      <rPr>
        <sz val="12"/>
        <color theme="1"/>
        <rFont val="맑은 고딕"/>
        <family val="2"/>
        <scheme val="minor"/>
      </rPr>
      <t xml:space="preserve"> </t>
    </r>
    <r>
      <rPr>
        <sz val="12"/>
        <color theme="1"/>
        <rFont val="맑은 고딕"/>
        <family val="3"/>
        <charset val="129"/>
        <scheme val="minor"/>
      </rPr>
      <t>추가패턴</t>
    </r>
    <r>
      <rPr>
        <sz val="12"/>
        <color theme="1"/>
        <rFont val="맑은 고딕"/>
        <family val="2"/>
        <scheme val="minor"/>
      </rPr>
      <t xml:space="preserve"> id</t>
    </r>
    <r>
      <rPr>
        <sz val="12"/>
        <color theme="1"/>
        <rFont val="맑은 고딕"/>
        <family val="3"/>
        <charset val="129"/>
        <scheme val="minor"/>
      </rPr>
      <t>에서</t>
    </r>
    <r>
      <rPr>
        <sz val="12"/>
        <color theme="1"/>
        <rFont val="맑은 고딕"/>
        <family val="2"/>
        <scheme val="minor"/>
      </rPr>
      <t xml:space="preserve"> </t>
    </r>
    <r>
      <rPr>
        <sz val="12"/>
        <color theme="1"/>
        <rFont val="맑은 고딕"/>
        <family val="3"/>
        <charset val="129"/>
        <scheme val="minor"/>
      </rPr>
      <t>제외한다</t>
    </r>
    <r>
      <rPr>
        <sz val="12"/>
        <color theme="1"/>
        <rFont val="맑은 고딕"/>
        <family val="2"/>
        <scheme val="minor"/>
      </rPr>
      <t>.</t>
    </r>
    <phoneticPr fontId="7"/>
  </si>
  <si>
    <t>wk123+jyo</t>
    <phoneticPr fontId="7"/>
  </si>
  <si>
    <t>wk12+turn+race</t>
    <phoneticPr fontId="7"/>
  </si>
  <si>
    <t>wk12+jyo+race</t>
    <phoneticPr fontId="7"/>
  </si>
  <si>
    <t>substring(wakulevellist from 1 for 2) || '-' || race.jyocd || '-' || race.raceno</t>
    <phoneticPr fontId="7"/>
  </si>
  <si>
    <t>substring(wakulevellist from 1 for 8) || '-' || race.turn</t>
    <phoneticPr fontId="7"/>
  </si>
  <si>
    <t>wk1+jyo+turn</t>
    <phoneticPr fontId="7"/>
  </si>
  <si>
    <t>substring(wakulevellist from 1 for 2) || '-' || race.jyocd || '-' || race.turn</t>
    <phoneticPr fontId="7"/>
  </si>
  <si>
    <t>substring(wakulevellist from 1 for 5) || '-' || race.turn || '-' || race.raceno</t>
    <phoneticPr fontId="7"/>
  </si>
  <si>
    <r>
      <t># wk1, 2</t>
    </r>
    <r>
      <rPr>
        <sz val="12"/>
        <color theme="1"/>
        <rFont val="맑은 고딕"/>
        <family val="3"/>
        <charset val="129"/>
        <scheme val="minor"/>
      </rPr>
      <t>단위</t>
    </r>
    <r>
      <rPr>
        <sz val="12"/>
        <color theme="1"/>
        <rFont val="맑은 고딕"/>
        <family val="2"/>
        <scheme val="minor"/>
      </rPr>
      <t xml:space="preserve"> + </t>
    </r>
    <r>
      <rPr>
        <sz val="12"/>
        <color theme="1"/>
        <rFont val="맑은 고딕"/>
        <family val="3"/>
        <charset val="129"/>
        <scheme val="minor"/>
      </rPr>
      <t>레이스정보</t>
    </r>
    <r>
      <rPr>
        <sz val="12"/>
        <color theme="1"/>
        <rFont val="맑은 고딕"/>
        <family val="2"/>
        <scheme val="minor"/>
      </rPr>
      <t xml:space="preserve"> 2</t>
    </r>
    <r>
      <rPr>
        <sz val="12"/>
        <color theme="1"/>
        <rFont val="맑은 고딕"/>
        <family val="3"/>
        <charset val="129"/>
        <scheme val="minor"/>
      </rPr>
      <t>단위</t>
    </r>
    <phoneticPr fontId="7"/>
  </si>
  <si>
    <t>wk1+jyo+race</t>
    <phoneticPr fontId="7"/>
  </si>
  <si>
    <t>2023/4/7</t>
    <phoneticPr fontId="7"/>
  </si>
  <si>
    <t>신전략으로 reset하기 위해 DB 새로 만들고 데이터 재생성한다</t>
    <phoneticPr fontId="7"/>
  </si>
  <si>
    <r>
      <t>1. term</t>
    </r>
    <r>
      <rPr>
        <sz val="12"/>
        <color theme="1"/>
        <rFont val="맑은 고딕"/>
        <family val="3"/>
        <charset val="129"/>
        <scheme val="minor"/>
      </rPr>
      <t>구분전략</t>
    </r>
    <r>
      <rPr>
        <sz val="12"/>
        <color theme="1"/>
        <rFont val="맑은 고딕"/>
        <family val="2"/>
        <scheme val="minor"/>
      </rPr>
      <t xml:space="preserve"> </t>
    </r>
    <r>
      <rPr>
        <sz val="12"/>
        <color theme="1"/>
        <rFont val="맑은 고딕"/>
        <family val="3"/>
        <charset val="129"/>
        <scheme val="minor"/>
      </rPr>
      <t>수립</t>
    </r>
    <phoneticPr fontId="7"/>
  </si>
  <si>
    <r>
      <t>2.</t>
    </r>
    <r>
      <rPr>
        <sz val="12"/>
        <color theme="1"/>
        <rFont val="맑은 고딕"/>
        <family val="3"/>
        <charset val="129"/>
        <scheme val="minor"/>
      </rPr>
      <t>해당</t>
    </r>
    <r>
      <rPr>
        <sz val="12"/>
        <color theme="1"/>
        <rFont val="맑은 고딕"/>
        <family val="2"/>
        <scheme val="minor"/>
      </rPr>
      <t xml:space="preserve"> term</t>
    </r>
    <r>
      <rPr>
        <sz val="12"/>
        <color theme="1"/>
        <rFont val="맑은 고딕"/>
        <family val="3"/>
        <charset val="129"/>
        <scheme val="minor"/>
      </rPr>
      <t>구분으로</t>
    </r>
    <r>
      <rPr>
        <sz val="12"/>
        <color theme="1"/>
        <rFont val="맑은 고딕"/>
        <family val="2"/>
        <scheme val="minor"/>
      </rPr>
      <t xml:space="preserve"> </t>
    </r>
    <r>
      <rPr>
        <sz val="12"/>
        <color theme="1"/>
        <rFont val="맑은 고딕"/>
        <family val="3"/>
        <charset val="129"/>
        <scheme val="minor"/>
      </rPr>
      <t>집중</t>
    </r>
    <r>
      <rPr>
        <sz val="12"/>
        <color theme="1"/>
        <rFont val="맑은 고딕"/>
        <family val="2"/>
        <scheme val="minor"/>
      </rPr>
      <t xml:space="preserve"> </t>
    </r>
    <r>
      <rPr>
        <sz val="12"/>
        <color theme="1"/>
        <rFont val="맑은 고딕"/>
        <family val="3"/>
        <charset val="129"/>
        <scheme val="minor"/>
      </rPr>
      <t>패턴</t>
    </r>
    <r>
      <rPr>
        <sz val="12"/>
        <color theme="1"/>
        <rFont val="맑은 고딕"/>
        <family val="2"/>
        <scheme val="minor"/>
      </rPr>
      <t xml:space="preserve"> ID</t>
    </r>
    <r>
      <rPr>
        <sz val="12"/>
        <color theme="1"/>
        <rFont val="맑은 고딕"/>
        <family val="3"/>
        <charset val="129"/>
        <scheme val="minor"/>
      </rPr>
      <t>선정해서</t>
    </r>
    <r>
      <rPr>
        <sz val="12"/>
        <color theme="1"/>
        <rFont val="맑은 고딕"/>
        <family val="2"/>
        <scheme val="minor"/>
      </rPr>
      <t xml:space="preserve"> evaluation</t>
    </r>
    <r>
      <rPr>
        <sz val="12"/>
        <color theme="1"/>
        <rFont val="맑은 고딕"/>
        <family val="3"/>
        <charset val="129"/>
        <scheme val="minor"/>
      </rPr>
      <t>데이터</t>
    </r>
    <r>
      <rPr>
        <sz val="12"/>
        <color theme="1"/>
        <rFont val="맑은 고딕"/>
        <family val="2"/>
        <scheme val="minor"/>
      </rPr>
      <t xml:space="preserve"> </t>
    </r>
    <r>
      <rPr>
        <sz val="12"/>
        <color theme="1"/>
        <rFont val="맑은 고딕"/>
        <family val="3"/>
        <charset val="129"/>
        <scheme val="minor"/>
      </rPr>
      <t>생성</t>
    </r>
    <phoneticPr fontId="7"/>
  </si>
  <si>
    <t>2-&gt;2</t>
    <phoneticPr fontId="7"/>
  </si>
  <si>
    <t>666-&gt;</t>
    <phoneticPr fontId="7"/>
  </si>
  <si>
    <t>99-&gt;</t>
    <phoneticPr fontId="7"/>
  </si>
  <si>
    <t>5555-&gt;</t>
    <phoneticPr fontId="7"/>
  </si>
  <si>
    <t>(4.5)</t>
    <phoneticPr fontId="7"/>
  </si>
  <si>
    <t>과거 18개월 -&gt; 4개월분 예측</t>
    <phoneticPr fontId="7"/>
  </si>
  <si>
    <t>과거 12개월 -&gt; 4개월분 예측</t>
    <phoneticPr fontId="7"/>
  </si>
  <si>
    <t>444-&gt;</t>
    <phoneticPr fontId="7"/>
  </si>
  <si>
    <t>66-&gt;</t>
    <phoneticPr fontId="7"/>
  </si>
  <si>
    <t>3333-&gt;</t>
    <phoneticPr fontId="7"/>
  </si>
  <si>
    <t>5555_1</t>
  </si>
  <si>
    <t>5555_2</t>
  </si>
  <si>
    <t>5555_3</t>
  </si>
  <si>
    <t>5555_4</t>
  </si>
  <si>
    <t>5555_5</t>
  </si>
  <si>
    <t>5555_6</t>
  </si>
  <si>
    <t>444_1</t>
  </si>
  <si>
    <t>444_2</t>
  </si>
  <si>
    <t>444_3</t>
  </si>
  <si>
    <t>444_4</t>
  </si>
  <si>
    <t>444_5</t>
  </si>
  <si>
    <t>66_1</t>
  </si>
  <si>
    <t>66_2</t>
  </si>
  <si>
    <t>66_3</t>
  </si>
  <si>
    <t>66_4</t>
  </si>
  <si>
    <t>3333_1</t>
  </si>
  <si>
    <t>3333_2</t>
  </si>
  <si>
    <t>3333_3</t>
  </si>
  <si>
    <t>3333_4</t>
  </si>
  <si>
    <t>3333_5</t>
  </si>
  <si>
    <t>3333_6</t>
  </si>
  <si>
    <t>1010</t>
    <phoneticPr fontId="7"/>
  </si>
  <si>
    <t>3T</t>
    <phoneticPr fontId="7"/>
  </si>
  <si>
    <t>ip</t>
    <phoneticPr fontId="7"/>
  </si>
  <si>
    <t>79100</t>
    <phoneticPr fontId="7"/>
  </si>
  <si>
    <t>grade</t>
    <phoneticPr fontId="7"/>
  </si>
  <si>
    <t>bettype</t>
    <phoneticPr fontId="7"/>
  </si>
  <si>
    <t>model</t>
    <phoneticPr fontId="7"/>
  </si>
  <si>
    <t>term</t>
    <phoneticPr fontId="7"/>
  </si>
  <si>
    <t>3F</t>
    <phoneticPr fontId="7"/>
  </si>
  <si>
    <t>2T</t>
    <phoneticPr fontId="7"/>
  </si>
  <si>
    <t>dailybet</t>
    <phoneticPr fontId="7"/>
  </si>
  <si>
    <t>2020</t>
    <phoneticPr fontId="7"/>
  </si>
  <si>
    <t>11~19</t>
    <phoneticPr fontId="7"/>
  </si>
  <si>
    <t>34~43</t>
    <phoneticPr fontId="7"/>
  </si>
  <si>
    <t>61~74</t>
    <phoneticPr fontId="7"/>
  </si>
  <si>
    <t>2F</t>
    <phoneticPr fontId="7"/>
  </si>
  <si>
    <t>68~82</t>
    <phoneticPr fontId="7"/>
  </si>
  <si>
    <t>ip</t>
    <phoneticPr fontId="7"/>
  </si>
  <si>
    <t>1T</t>
    <phoneticPr fontId="7"/>
  </si>
  <si>
    <t>112~128</t>
    <phoneticPr fontId="7"/>
  </si>
  <si>
    <t>SG</t>
    <phoneticPr fontId="7"/>
  </si>
  <si>
    <t>1~2</t>
    <phoneticPr fontId="7"/>
  </si>
  <si>
    <t>3~4</t>
    <phoneticPr fontId="7"/>
  </si>
  <si>
    <t>9~10</t>
    <phoneticPr fontId="7"/>
  </si>
  <si>
    <t>赤字</t>
    <rPh sb="0" eb="2">
      <t>アカジ</t>
    </rPh>
    <phoneticPr fontId="7"/>
  </si>
  <si>
    <t>13</t>
    <phoneticPr fontId="7"/>
  </si>
  <si>
    <t>nw12+jyo</t>
    <phoneticPr fontId="7"/>
  </si>
  <si>
    <t>SG</t>
    <phoneticPr fontId="7"/>
  </si>
  <si>
    <t>2023/4/9</t>
    <phoneticPr fontId="7"/>
  </si>
  <si>
    <t>위의 1에서 구한 조합으로 먼저 시뮬레이션과 온라인 돌려보자. 혹시 오류가 있었을지도 모르니</t>
    <phoneticPr fontId="7"/>
  </si>
  <si>
    <t>문제 없다면 일단 실전화 해놓고 전략 2. 추가 실험한다</t>
    <phoneticPr fontId="7"/>
  </si>
  <si>
    <t>substring(wakulevellist from 1 for 5) || '-' || race.jyocd || '-' || race.raceno</t>
    <phoneticPr fontId="7"/>
  </si>
  <si>
    <t>substring(wakulevellist from 1 for 5) || '-' || substring(probability1::text from 1 for 3)  || '-' || substring(probability2::text from 1 for 3)</t>
    <phoneticPr fontId="7"/>
  </si>
  <si>
    <t># 20230411 追加</t>
    <rPh sb="11" eb="13">
      <t>ツイカ</t>
    </rPh>
    <phoneticPr fontId="7"/>
  </si>
  <si>
    <t>prob1+wk123</t>
    <phoneticPr fontId="7"/>
  </si>
  <si>
    <t>substring(probability1::text from 1 for 3) || '-' || substring(wakulevellist from 1 for 8)</t>
    <phoneticPr fontId="7"/>
  </si>
  <si>
    <t>substring(wakulevellist from 1 for 8) || '-' || fixedentrance  || '-' || timezone</t>
    <phoneticPr fontId="7"/>
  </si>
  <si>
    <t>com_predict</t>
    <phoneticPr fontId="7"/>
  </si>
  <si>
    <t>comp</t>
    <phoneticPr fontId="7"/>
  </si>
  <si>
    <t>wk12+prob12</t>
    <phoneticPr fontId="7"/>
  </si>
  <si>
    <t>wk12+nw12</t>
    <phoneticPr fontId="7"/>
  </si>
  <si>
    <t>wk123+fx+tm</t>
    <phoneticPr fontId="7"/>
  </si>
  <si>
    <r>
      <t>comp</t>
    </r>
    <r>
      <rPr>
        <sz val="12"/>
        <color theme="1"/>
        <rFont val="맑은 고딕"/>
        <family val="3"/>
        <charset val="129"/>
        <scheme val="minor"/>
      </rPr>
      <t>패턴</t>
    </r>
    <r>
      <rPr>
        <sz val="12"/>
        <color theme="1"/>
        <rFont val="맑은 고딕"/>
        <family val="2"/>
        <scheme val="minor"/>
      </rPr>
      <t xml:space="preserve"> </t>
    </r>
    <r>
      <rPr>
        <sz val="12"/>
        <color theme="1"/>
        <rFont val="맑은 고딕"/>
        <family val="3"/>
        <charset val="129"/>
        <scheme val="minor"/>
      </rPr>
      <t>삭제한다</t>
    </r>
    <phoneticPr fontId="7"/>
  </si>
  <si>
    <r>
      <t>term</t>
    </r>
    <r>
      <rPr>
        <sz val="12"/>
        <color theme="1"/>
        <rFont val="맑은 고딕"/>
        <family val="3"/>
        <charset val="129"/>
        <scheme val="minor"/>
      </rPr>
      <t>구분에서</t>
    </r>
    <r>
      <rPr>
        <sz val="12"/>
        <color theme="1"/>
        <rFont val="맑은 고딕"/>
        <family val="2"/>
        <scheme val="minor"/>
      </rPr>
      <t xml:space="preserve"> 15</t>
    </r>
    <r>
      <rPr>
        <sz val="12"/>
        <color theme="1"/>
        <rFont val="맑은 고딕"/>
        <family val="3"/>
        <charset val="129"/>
        <scheme val="minor"/>
      </rPr>
      <t>는</t>
    </r>
    <r>
      <rPr>
        <sz val="12"/>
        <color theme="1"/>
        <rFont val="맑은 고딕"/>
        <family val="2"/>
        <scheme val="minor"/>
      </rPr>
      <t xml:space="preserve"> </t>
    </r>
    <r>
      <rPr>
        <sz val="12"/>
        <color theme="1"/>
        <rFont val="맑은 고딕"/>
        <family val="3"/>
        <charset val="129"/>
        <scheme val="minor"/>
      </rPr>
      <t>삭제한다</t>
    </r>
    <phoneticPr fontId="7"/>
  </si>
  <si>
    <t>単勝</t>
    <rPh sb="0" eb="1">
      <t>タン</t>
    </rPh>
    <rPh sb="1" eb="2">
      <t>ショウ</t>
    </rPh>
    <phoneticPr fontId="7"/>
  </si>
  <si>
    <t>2連複</t>
    <rPh sb="1" eb="3">
      <t>レンフク</t>
    </rPh>
    <phoneticPr fontId="7"/>
  </si>
  <si>
    <t>3連複</t>
    <rPh sb="1" eb="3">
      <t>レンフク</t>
    </rPh>
    <phoneticPr fontId="7"/>
  </si>
  <si>
    <t>2連単</t>
    <rPh sb="1" eb="2">
      <t>レン</t>
    </rPh>
    <rPh sb="2" eb="3">
      <t>タン</t>
    </rPh>
    <phoneticPr fontId="7"/>
  </si>
  <si>
    <t>3連単</t>
    <rPh sb="1" eb="3">
      <t>レンタン</t>
    </rPh>
    <phoneticPr fontId="7"/>
  </si>
  <si>
    <t>50万</t>
    <rPh sb="2" eb="3">
      <t>マン</t>
    </rPh>
    <phoneticPr fontId="7"/>
  </si>
  <si>
    <t>10万</t>
    <phoneticPr fontId="7"/>
  </si>
  <si>
    <t>10万</t>
    <rPh sb="2" eb="3">
      <t>マン</t>
    </rPh>
    <phoneticPr fontId="7"/>
  </si>
  <si>
    <t>100万</t>
    <rPh sb="3" eb="4">
      <t>マン</t>
    </rPh>
    <phoneticPr fontId="7"/>
  </si>
  <si>
    <t>2000万</t>
    <rPh sb="4" eb="5">
      <t>マン</t>
    </rPh>
    <phoneticPr fontId="7"/>
  </si>
  <si>
    <t>20万</t>
    <rPh sb="2" eb="3">
      <t>マン</t>
    </rPh>
    <phoneticPr fontId="7"/>
  </si>
  <si>
    <t>4/13</t>
    <phoneticPr fontId="7"/>
  </si>
  <si>
    <r>
      <t>mlresultgenerator.java</t>
    </r>
    <r>
      <rPr>
        <sz val="12"/>
        <color theme="1"/>
        <rFont val="맑은 고딕"/>
        <family val="3"/>
        <charset val="129"/>
        <scheme val="minor"/>
      </rPr>
      <t>에서</t>
    </r>
    <r>
      <rPr>
        <sz val="12"/>
        <color theme="1"/>
        <rFont val="맑은 고딕"/>
        <family val="2"/>
        <scheme val="minor"/>
      </rPr>
      <t xml:space="preserve"> </t>
    </r>
    <r>
      <rPr>
        <sz val="12"/>
        <color theme="1"/>
        <rFont val="맑은 고딕"/>
        <family val="3"/>
        <charset val="129"/>
        <scheme val="minor"/>
      </rPr>
      <t>기존데이터</t>
    </r>
    <r>
      <rPr>
        <sz val="12"/>
        <color theme="1"/>
        <rFont val="맑은 고딕"/>
        <family val="2"/>
        <scheme val="minor"/>
      </rPr>
      <t xml:space="preserve"> </t>
    </r>
    <r>
      <rPr>
        <sz val="12"/>
        <color theme="1"/>
        <rFont val="맑은 고딕"/>
        <family val="3"/>
        <charset val="129"/>
        <scheme val="minor"/>
      </rPr>
      <t>삭제처리</t>
    </r>
    <r>
      <rPr>
        <sz val="12"/>
        <color theme="1"/>
        <rFont val="맑은 고딕"/>
        <family val="2"/>
        <scheme val="minor"/>
      </rPr>
      <t xml:space="preserve"> </t>
    </r>
    <r>
      <rPr>
        <sz val="12"/>
        <color theme="1"/>
        <rFont val="맑은 고딕"/>
        <family val="3"/>
        <charset val="129"/>
        <scheme val="minor"/>
      </rPr>
      <t>부분</t>
    </r>
    <r>
      <rPr>
        <sz val="12"/>
        <color theme="1"/>
        <rFont val="맑은 고딕"/>
        <family val="2"/>
        <scheme val="minor"/>
      </rPr>
      <t xml:space="preserve"> </t>
    </r>
    <r>
      <rPr>
        <sz val="12"/>
        <color theme="1"/>
        <rFont val="맑은 고딕"/>
        <family val="3"/>
        <charset val="129"/>
        <scheme val="minor"/>
      </rPr>
      <t>다시</t>
    </r>
    <r>
      <rPr>
        <sz val="12"/>
        <color theme="1"/>
        <rFont val="맑은 고딕"/>
        <family val="2"/>
        <scheme val="minor"/>
      </rPr>
      <t xml:space="preserve"> </t>
    </r>
    <r>
      <rPr>
        <sz val="12"/>
        <color theme="1"/>
        <rFont val="맑은 고딕"/>
        <family val="3"/>
        <charset val="129"/>
        <scheme val="minor"/>
      </rPr>
      <t>되돌릴</t>
    </r>
    <r>
      <rPr>
        <sz val="12"/>
        <color theme="1"/>
        <rFont val="맑은 고딕"/>
        <family val="2"/>
        <scheme val="minor"/>
      </rPr>
      <t xml:space="preserve"> </t>
    </r>
    <r>
      <rPr>
        <sz val="12"/>
        <color theme="1"/>
        <rFont val="맑은 고딕"/>
        <family val="3"/>
        <charset val="129"/>
        <scheme val="minor"/>
      </rPr>
      <t>것</t>
    </r>
    <phoneticPr fontId="7"/>
  </si>
  <si>
    <r>
      <t>prediction1,2,3 3</t>
    </r>
    <r>
      <rPr>
        <b/>
        <sz val="12"/>
        <color theme="1"/>
        <rFont val="맑은 고딕"/>
        <family val="3"/>
        <charset val="129"/>
        <scheme val="minor"/>
      </rPr>
      <t>개모두</t>
    </r>
    <r>
      <rPr>
        <b/>
        <sz val="12"/>
        <color theme="1"/>
        <rFont val="맑은 고딕"/>
        <family val="2"/>
        <scheme val="minor"/>
      </rPr>
      <t xml:space="preserve"> </t>
    </r>
    <r>
      <rPr>
        <b/>
        <sz val="12"/>
        <color theme="1"/>
        <rFont val="맑은 고딕"/>
        <family val="3"/>
        <charset val="129"/>
        <scheme val="minor"/>
      </rPr>
      <t>중복이</t>
    </r>
    <r>
      <rPr>
        <b/>
        <sz val="12"/>
        <color theme="1"/>
        <rFont val="맑은 고딕"/>
        <family val="2"/>
        <scheme val="minor"/>
      </rPr>
      <t xml:space="preserve"> </t>
    </r>
    <r>
      <rPr>
        <b/>
        <sz val="12"/>
        <color theme="1"/>
        <rFont val="맑은 고딕"/>
        <family val="3"/>
        <charset val="129"/>
        <scheme val="minor"/>
      </rPr>
      <t>없게끔</t>
    </r>
    <r>
      <rPr>
        <b/>
        <sz val="12"/>
        <color theme="1"/>
        <rFont val="맑은 고딕"/>
        <family val="2"/>
        <scheme val="minor"/>
      </rPr>
      <t xml:space="preserve"> </t>
    </r>
    <r>
      <rPr>
        <b/>
        <sz val="12"/>
        <color theme="1"/>
        <rFont val="맑은 고딕"/>
        <family val="3"/>
        <charset val="129"/>
        <scheme val="minor"/>
      </rPr>
      <t>해서</t>
    </r>
    <r>
      <rPr>
        <b/>
        <sz val="12"/>
        <color theme="1"/>
        <rFont val="맑은 고딕"/>
        <family val="2"/>
        <scheme val="minor"/>
      </rPr>
      <t xml:space="preserve"> result</t>
    </r>
    <r>
      <rPr>
        <b/>
        <sz val="12"/>
        <color theme="1"/>
        <rFont val="맑은 고딕"/>
        <family val="3"/>
        <charset val="129"/>
        <scheme val="minor"/>
      </rPr>
      <t>를</t>
    </r>
    <r>
      <rPr>
        <b/>
        <sz val="12"/>
        <color theme="1"/>
        <rFont val="맑은 고딕"/>
        <family val="2"/>
        <scheme val="minor"/>
      </rPr>
      <t xml:space="preserve"> </t>
    </r>
    <r>
      <rPr>
        <b/>
        <sz val="12"/>
        <color theme="1"/>
        <rFont val="맑은 고딕"/>
        <family val="3"/>
        <charset val="129"/>
        <scheme val="minor"/>
      </rPr>
      <t>전체</t>
    </r>
    <r>
      <rPr>
        <b/>
        <sz val="12"/>
        <color theme="1"/>
        <rFont val="맑은 고딕"/>
        <family val="2"/>
        <scheme val="minor"/>
      </rPr>
      <t xml:space="preserve"> </t>
    </r>
    <r>
      <rPr>
        <b/>
        <sz val="12"/>
        <color theme="1"/>
        <rFont val="맑은 고딕"/>
        <family val="3"/>
        <charset val="129"/>
        <scheme val="minor"/>
      </rPr>
      <t>재생성한다</t>
    </r>
    <r>
      <rPr>
        <b/>
        <sz val="12"/>
        <color theme="1"/>
        <rFont val="맑은 고딕"/>
        <family val="2"/>
        <scheme val="minor"/>
      </rPr>
      <t>.</t>
    </r>
    <phoneticPr fontId="7"/>
  </si>
  <si>
    <t>substring(probability1::text from 1 for 3) || '-' || substring(probability2::text from 1 for 3) || '-' || substring(probability3::text from 1 for 3)</t>
    <phoneticPr fontId="7"/>
  </si>
  <si>
    <t>classifyr123</t>
  </si>
  <si>
    <t>classifyr123</t>
    <phoneticPr fontId="7"/>
  </si>
  <si>
    <t>r2prob1,r2prob2,r2prob3,r2prob4,r2prob5,r2prob6,r2skew,r2kurto,pd2</t>
    <phoneticPr fontId="7"/>
  </si>
  <si>
    <t>r3prob1,r3prob2,r3prob3,r3prob4,r3prob5,r3prob6,r3skew,r3kurto,pd3</t>
    <phoneticPr fontId="7"/>
  </si>
  <si>
    <t>pd1,pd2,pd3,r1prob1,r1prob2,r1prob3,r1prob4,r1prob5,r1prob6,r2prob1,r2prob2,r2prob3,r2prob4,r2prob5,r2prob6,r3prob1,r3prob2,r3prob3,r3prob4,r3prob5,r3prob6</t>
    <phoneticPr fontId="7"/>
  </si>
  <si>
    <t>4/27</t>
    <phoneticPr fontId="7"/>
  </si>
  <si>
    <t>신모델</t>
    <phoneticPr fontId="7"/>
  </si>
  <si>
    <t>79101</t>
    <phoneticPr fontId="7"/>
  </si>
  <si>
    <t>features</t>
    <phoneticPr fontId="7"/>
  </si>
  <si>
    <t>99200</t>
    <phoneticPr fontId="7"/>
  </si>
  <si>
    <t>99300</t>
    <phoneticPr fontId="7"/>
  </si>
  <si>
    <t>79200</t>
    <phoneticPr fontId="7"/>
  </si>
  <si>
    <t>99400</t>
    <phoneticPr fontId="7"/>
  </si>
  <si>
    <t>en_nw_ext_25+popular N kumiban</t>
    <phoneticPr fontId="7"/>
  </si>
  <si>
    <t>99500</t>
    <phoneticPr fontId="7"/>
  </si>
  <si>
    <t>en_nw_ext_25+most N bork</t>
    <phoneticPr fontId="7"/>
  </si>
  <si>
    <t>en_nw_ext_25+popular N bo</t>
    <phoneticPr fontId="7"/>
  </si>
  <si>
    <t>en_nw_ext_25+most N bo</t>
    <phoneticPr fontId="7"/>
  </si>
  <si>
    <t>79300</t>
    <phoneticPr fontId="7"/>
  </si>
  <si>
    <t>78400</t>
    <phoneticPr fontId="7"/>
  </si>
  <si>
    <t>78500</t>
    <phoneticPr fontId="7"/>
  </si>
  <si>
    <t>79101+most N bo</t>
  </si>
  <si>
    <t>79101+most N bork</t>
  </si>
  <si>
    <r>
      <t xml:space="preserve">1. 79xxx </t>
    </r>
    <r>
      <rPr>
        <sz val="12"/>
        <color theme="1"/>
        <rFont val="맑은 고딕"/>
        <family val="3"/>
        <charset val="129"/>
        <scheme val="minor"/>
      </rPr>
      <t>성능비교</t>
    </r>
    <phoneticPr fontId="7"/>
  </si>
  <si>
    <t>가장 성능이 좋은 방식 하나를 선정</t>
    <phoneticPr fontId="7"/>
  </si>
  <si>
    <r>
      <t>2. 1.</t>
    </r>
    <r>
      <rPr>
        <sz val="12"/>
        <color theme="1"/>
        <rFont val="맑은 고딕"/>
        <family val="3"/>
        <charset val="129"/>
        <scheme val="minor"/>
      </rPr>
      <t>의</t>
    </r>
    <r>
      <rPr>
        <sz val="12"/>
        <color theme="1"/>
        <rFont val="맑은 고딕"/>
        <family val="2"/>
        <scheme val="minor"/>
      </rPr>
      <t xml:space="preserve"> </t>
    </r>
    <r>
      <rPr>
        <sz val="12"/>
        <color theme="1"/>
        <rFont val="맑은 고딕"/>
        <family val="3"/>
        <charset val="129"/>
        <scheme val="minor"/>
      </rPr>
      <t>결과에</t>
    </r>
    <r>
      <rPr>
        <sz val="12"/>
        <color theme="1"/>
        <rFont val="맑은 고딕"/>
        <family val="2"/>
        <scheme val="minor"/>
      </rPr>
      <t xml:space="preserve"> </t>
    </r>
    <r>
      <rPr>
        <sz val="12"/>
        <color theme="1"/>
        <rFont val="맑은 고딕"/>
        <family val="3"/>
        <charset val="129"/>
        <scheme val="minor"/>
      </rPr>
      <t>대해</t>
    </r>
    <r>
      <rPr>
        <sz val="12"/>
        <color theme="1"/>
        <rFont val="맑은 고딕"/>
        <family val="2"/>
        <scheme val="minor"/>
      </rPr>
      <t xml:space="preserve"> 99xxx</t>
    </r>
    <r>
      <rPr>
        <sz val="12"/>
        <color theme="1"/>
        <rFont val="맑은 고딕"/>
        <family val="3"/>
        <charset val="129"/>
        <scheme val="minor"/>
      </rPr>
      <t>도</t>
    </r>
    <r>
      <rPr>
        <sz val="12"/>
        <color theme="1"/>
        <rFont val="맑은 고딕"/>
        <family val="2"/>
        <scheme val="minor"/>
      </rPr>
      <t xml:space="preserve"> </t>
    </r>
    <r>
      <rPr>
        <sz val="12"/>
        <color theme="1"/>
        <rFont val="맑은 고딕"/>
        <family val="3"/>
        <charset val="129"/>
        <scheme val="minor"/>
      </rPr>
      <t>하나</t>
    </r>
    <r>
      <rPr>
        <sz val="12"/>
        <color theme="1"/>
        <rFont val="맑은 고딕"/>
        <family val="2"/>
        <scheme val="minor"/>
      </rPr>
      <t xml:space="preserve"> </t>
    </r>
    <r>
      <rPr>
        <sz val="12"/>
        <color theme="1"/>
        <rFont val="맑은 고딕"/>
        <family val="3"/>
        <charset val="129"/>
        <scheme val="minor"/>
      </rPr>
      <t>선정</t>
    </r>
    <phoneticPr fontId="7"/>
  </si>
  <si>
    <t>pk3t1</t>
  </si>
  <si>
    <t>pk_3t[1]::text pk3t1</t>
  </si>
  <si>
    <t>pk_3t[1] pk3t1</t>
  </si>
  <si>
    <t>pk3t2</t>
  </si>
  <si>
    <t>pk3t3</t>
  </si>
  <si>
    <t>pk3t4</t>
  </si>
  <si>
    <t>pk3t5</t>
  </si>
  <si>
    <t>pk3t6</t>
  </si>
  <si>
    <t>pk3t7</t>
  </si>
  <si>
    <t>pk3t8</t>
  </si>
  <si>
    <t>pk3t9</t>
  </si>
  <si>
    <t>pk3t10</t>
  </si>
  <si>
    <t>pk3t11</t>
  </si>
  <si>
    <t>pk3t12</t>
  </si>
  <si>
    <t>pk3t13</t>
  </si>
  <si>
    <t>pk3t14</t>
  </si>
  <si>
    <t>pk3t15</t>
  </si>
  <si>
    <t>pk3t16</t>
  </si>
  <si>
    <t>pk3t17</t>
  </si>
  <si>
    <t>pk3t18</t>
  </si>
  <si>
    <t>pk3t19</t>
  </si>
  <si>
    <t>pk3t20</t>
  </si>
  <si>
    <t>pk_3t[2]::text pk3t2</t>
  </si>
  <si>
    <t>pk_3t[3]::text pk3t3</t>
  </si>
  <si>
    <t>pk_3t[4]::text pk3t4</t>
  </si>
  <si>
    <t>pk_3t[5]::text pk3t5</t>
  </si>
  <si>
    <t>pk_3t[6]::text pk3t6</t>
  </si>
  <si>
    <t>pk_3t[7]::text pk3t7</t>
  </si>
  <si>
    <t>pk_3t[8]::text pk3t8</t>
  </si>
  <si>
    <t>pk_3t[9]::text pk3t9</t>
  </si>
  <si>
    <t>pk_3t[10]::text pk3t10</t>
  </si>
  <si>
    <t>pk_3t[11]::text pk3t11</t>
  </si>
  <si>
    <t>pk_3t[12]::text pk3t12</t>
  </si>
  <si>
    <t>pk_3t[13]::text pk3t13</t>
  </si>
  <si>
    <t>pk_3t[14]::text pk3t14</t>
  </si>
  <si>
    <t>pk_3t[15]::text pk3t15</t>
  </si>
  <si>
    <t>pk_3t[16]::text pk3t16</t>
  </si>
  <si>
    <t>pk_3t[17]::text pk3t17</t>
  </si>
  <si>
    <t>pk_3t[18]::text pk3t18</t>
  </si>
  <si>
    <t>pk_3t[19]::text pk3t19</t>
  </si>
  <si>
    <t>pk_3t[20]::text pk3t20</t>
  </si>
  <si>
    <t>pk_3t[2] pk3t2</t>
  </si>
  <si>
    <t>pk_3t[3] pk3t3</t>
  </si>
  <si>
    <t>pk_3t[4] pk3t4</t>
  </si>
  <si>
    <t>pk_3t[5] pk3t5</t>
  </si>
  <si>
    <t>pk_3t[6] pk3t6</t>
  </si>
  <si>
    <t>pk_3t[7] pk3t7</t>
  </si>
  <si>
    <t>pk_3t[8] pk3t8</t>
  </si>
  <si>
    <t>pk_3t[9] pk3t9</t>
  </si>
  <si>
    <t>pk_3t[10] pk3t10</t>
  </si>
  <si>
    <t>pk_3t[11] pk3t11</t>
  </si>
  <si>
    <t>pk_3t[12] pk3t12</t>
  </si>
  <si>
    <t>pk_3t[13] pk3t13</t>
  </si>
  <si>
    <t>pk_3t[14] pk3t14</t>
  </si>
  <si>
    <t>pk_3t[15] pk3t15</t>
  </si>
  <si>
    <t>pk_3t[16] pk3t16</t>
  </si>
  <si>
    <t>pk_3t[17] pk3t17</t>
  </si>
  <si>
    <t>pk_3t[18] pk3t18</t>
  </si>
  <si>
    <t>pk_3t[19] pk3t19</t>
  </si>
  <si>
    <t>pk_3t[20] pk3t20</t>
  </si>
  <si>
    <t>pbo3t1</t>
  </si>
  <si>
    <t>pbo3t1</t>
    <phoneticPr fontId="7"/>
  </si>
  <si>
    <t>pbo_3t[0]::text pbo3t1</t>
  </si>
  <si>
    <t>pbo_3t[0]::text pbo3t1</t>
    <phoneticPr fontId="7"/>
  </si>
  <si>
    <t>pbo_3t[0] pbo3t1</t>
  </si>
  <si>
    <t>pbo_3t[0] pbo3t1</t>
    <phoneticPr fontId="7"/>
  </si>
  <si>
    <t>pbo3t2</t>
  </si>
  <si>
    <t>pbo3t3</t>
  </si>
  <si>
    <t>pbo3t4</t>
  </si>
  <si>
    <t>pbo3t5</t>
  </si>
  <si>
    <t>pbo3t6</t>
  </si>
  <si>
    <t>pbo3t7</t>
  </si>
  <si>
    <t>pbo3t8</t>
  </si>
  <si>
    <t>pbo3t9</t>
  </si>
  <si>
    <t>pbo3t10</t>
  </si>
  <si>
    <t>pbo3t11</t>
  </si>
  <si>
    <t>pbo3t12</t>
  </si>
  <si>
    <t>pbo3t13</t>
  </si>
  <si>
    <t>pbo3t14</t>
  </si>
  <si>
    <t>pbo3t15</t>
  </si>
  <si>
    <t>pbo3t16</t>
  </si>
  <si>
    <t>pbo3t17</t>
  </si>
  <si>
    <t>pbo3t18</t>
  </si>
  <si>
    <t>pbo3t19</t>
  </si>
  <si>
    <t>pbo3t20</t>
  </si>
  <si>
    <t>#pbo3t1</t>
    <phoneticPr fontId="7"/>
  </si>
  <si>
    <t>pbo_3t[1]::text pbo3t2</t>
  </si>
  <si>
    <t>pbo_3t[2]::text pbo3t3</t>
  </si>
  <si>
    <t>pbo_3t[3]::text pbo3t4</t>
  </si>
  <si>
    <t>pbo_3t[4]::text pbo3t5</t>
  </si>
  <si>
    <t>pbo_3t[5]::text pbo3t6</t>
  </si>
  <si>
    <t>pbo_3t[6]::text pbo3t7</t>
  </si>
  <si>
    <t>pbo_3t[7]::text pbo3t8</t>
  </si>
  <si>
    <t>pbo_3t[8]::text pbo3t9</t>
  </si>
  <si>
    <t>pbo_3t[9]::text pbo3t10</t>
  </si>
  <si>
    <t>pbo_3t[10]::text pbo3t11</t>
  </si>
  <si>
    <t>pbo_3t[11]::text pbo3t12</t>
  </si>
  <si>
    <t>pbo_3t[12]::text pbo3t13</t>
  </si>
  <si>
    <t>pbo_3t[13]::text pbo3t14</t>
  </si>
  <si>
    <t>pbo_3t[14]::text pbo3t15</t>
  </si>
  <si>
    <t>pbo_3t[15]::text pbo3t16</t>
  </si>
  <si>
    <t>pbo_3t[16]::text pbo3t17</t>
  </si>
  <si>
    <t>pbo_3t[17]::text pbo3t18</t>
  </si>
  <si>
    <t>pbo_3t[18]::text pbo3t19</t>
  </si>
  <si>
    <t>pbo_3t[19]::text pbo3t20</t>
  </si>
  <si>
    <t>pbo_3t[1] pbo3t2</t>
  </si>
  <si>
    <t>pbo_3t[2] pbo3t3</t>
  </si>
  <si>
    <t>pbo_3t[3] pbo3t4</t>
  </si>
  <si>
    <t>pbo_3t[4] pbo3t5</t>
  </si>
  <si>
    <t>pbo_3t[5] pbo3t6</t>
  </si>
  <si>
    <t>pbo_3t[6] pbo3t7</t>
  </si>
  <si>
    <t>pbo_3t[7] pbo3t8</t>
  </si>
  <si>
    <t>pbo_3t[8] pbo3t9</t>
  </si>
  <si>
    <t>pbo_3t[9] pbo3t10</t>
  </si>
  <si>
    <t>pbo_3t[10] pbo3t11</t>
  </si>
  <si>
    <t>pbo_3t[11] pbo3t12</t>
  </si>
  <si>
    <t>pbo_3t[12] pbo3t13</t>
  </si>
  <si>
    <t>pbo_3t[13] pbo3t14</t>
  </si>
  <si>
    <t>pbo_3t[14] pbo3t15</t>
  </si>
  <si>
    <t>pbo_3t[15] pbo3t16</t>
  </si>
  <si>
    <t>pbo_3t[16] pbo3t17</t>
  </si>
  <si>
    <t>pbo_3t[17] pbo3t18</t>
  </si>
  <si>
    <t>pbo_3t[18] pbo3t19</t>
  </si>
  <si>
    <t>pbo_3t[19] pbo3t20</t>
  </si>
  <si>
    <t>#popular kumiban 20</t>
    <phoneticPr fontId="7"/>
  </si>
  <si>
    <t># popular bodds 20</t>
    <phoneticPr fontId="7"/>
  </si>
  <si>
    <t># most large kumiban's bodds 20</t>
    <phoneticPr fontId="7"/>
  </si>
  <si>
    <t>mbo3t1</t>
  </si>
  <si>
    <t>mbo_3t[0]::text mbo3t1</t>
  </si>
  <si>
    <t>mbo_3t[0] mbo3t1</t>
  </si>
  <si>
    <t>mbo3t2</t>
  </si>
  <si>
    <t>mbo_3t[1]::text mbo3t2</t>
  </si>
  <si>
    <t>mbo_3t[1] mbo3t2</t>
  </si>
  <si>
    <t>mbo3t3</t>
  </si>
  <si>
    <t>mbo_3t[2]::text mbo3t3</t>
  </si>
  <si>
    <t>mbo_3t[2] mbo3t3</t>
  </si>
  <si>
    <t>mbo3t4</t>
  </si>
  <si>
    <t>mbo_3t[3]::text mbo3t4</t>
  </si>
  <si>
    <t>mbo_3t[3] mbo3t4</t>
  </si>
  <si>
    <t>mbo3t5</t>
  </si>
  <si>
    <t>mbo_3t[4]::text mbo3t5</t>
  </si>
  <si>
    <t>mbo_3t[4] mbo3t5</t>
  </si>
  <si>
    <t>mbo3t6</t>
  </si>
  <si>
    <t>mbo_3t[5]::text mbo3t6</t>
  </si>
  <si>
    <t>mbo_3t[5] mbo3t6</t>
  </si>
  <si>
    <t>mbo3t7</t>
  </si>
  <si>
    <t>mbo_3t[6]::text mbo3t7</t>
  </si>
  <si>
    <t>mbo_3t[6] mbo3t7</t>
  </si>
  <si>
    <t>mbo3t8</t>
  </si>
  <si>
    <t>mbo_3t[7]::text mbo3t8</t>
  </si>
  <si>
    <t>mbo_3t[7] mbo3t8</t>
  </si>
  <si>
    <t>mbo3t9</t>
  </si>
  <si>
    <t>mbo_3t[8]::text mbo3t9</t>
  </si>
  <si>
    <t>mbo_3t[8] mbo3t9</t>
  </si>
  <si>
    <t>mbo3t10</t>
  </si>
  <si>
    <t>mbo_3t[9]::text mbo3t10</t>
  </si>
  <si>
    <t>mbo_3t[9] mbo3t10</t>
  </si>
  <si>
    <t>mbo3t11</t>
  </si>
  <si>
    <t>mbo_3t[10]::text mbo3t11</t>
  </si>
  <si>
    <t>mbo_3t[10] mbo3t11</t>
  </si>
  <si>
    <t>mbo3t12</t>
  </si>
  <si>
    <t>mbo_3t[11]::text mbo3t12</t>
  </si>
  <si>
    <t>mbo_3t[11] mbo3t12</t>
  </si>
  <si>
    <t>mbo3t13</t>
  </si>
  <si>
    <t>mbo_3t[12]::text mbo3t13</t>
  </si>
  <si>
    <t>mbo_3t[12] mbo3t13</t>
  </si>
  <si>
    <t>mbo3t14</t>
  </si>
  <si>
    <t>mbo_3t[13]::text mbo3t14</t>
  </si>
  <si>
    <t>mbo_3t[13] mbo3t14</t>
  </si>
  <si>
    <t>mbo3t15</t>
  </si>
  <si>
    <t>mbo_3t[14]::text mbo3t15</t>
  </si>
  <si>
    <t>mbo_3t[14] mbo3t15</t>
  </si>
  <si>
    <t>mbo3t16</t>
  </si>
  <si>
    <t>mbo_3t[15]::text mbo3t16</t>
  </si>
  <si>
    <t>mbo_3t[15] mbo3t16</t>
  </si>
  <si>
    <t>mbo3t17</t>
  </si>
  <si>
    <t>mbo_3t[16]::text mbo3t17</t>
  </si>
  <si>
    <t>mbo_3t[16] mbo3t17</t>
  </si>
  <si>
    <t>mbo3t18</t>
  </si>
  <si>
    <t>mbo_3t[17]::text mbo3t18</t>
  </si>
  <si>
    <t>mbo_3t[17] mbo3t18</t>
  </si>
  <si>
    <t>mbo3t19</t>
  </si>
  <si>
    <t>mbo_3t[18]::text mbo3t19</t>
  </si>
  <si>
    <t>mbo_3t[18] mbo3t19</t>
  </si>
  <si>
    <t>mbo3t20</t>
  </si>
  <si>
    <t>mbo_3t[19]::text mbo3t20</t>
  </si>
  <si>
    <t>mbo_3t[19] mbo3t20</t>
  </si>
  <si>
    <t># most large kumiban's bodds rank 20</t>
    <phoneticPr fontId="7"/>
  </si>
  <si>
    <t>mbork3t1</t>
  </si>
  <si>
    <t>mbork_3t[0]::text mbork3t1</t>
  </si>
  <si>
    <t>mbork_3t[0] mbork3t1</t>
  </si>
  <si>
    <t>mbork3t2</t>
  </si>
  <si>
    <t>mbork_3t[1]::text mbork3t2</t>
  </si>
  <si>
    <t>mbork_3t[1] mbork3t2</t>
  </si>
  <si>
    <t>mbork3t3</t>
  </si>
  <si>
    <t>mbork_3t[2]::text mbork3t3</t>
  </si>
  <si>
    <t>mbork_3t[2] mbork3t3</t>
  </si>
  <si>
    <t>mbork3t4</t>
  </si>
  <si>
    <t>mbork_3t[3]::text mbork3t4</t>
  </si>
  <si>
    <t>mbork_3t[3] mbork3t4</t>
  </si>
  <si>
    <t>mbork3t5</t>
  </si>
  <si>
    <t>mbork_3t[4]::text mbork3t5</t>
  </si>
  <si>
    <t>mbork_3t[4] mbork3t5</t>
  </si>
  <si>
    <t>mbork3t6</t>
  </si>
  <si>
    <t>mbork_3t[5]::text mbork3t6</t>
  </si>
  <si>
    <t>mbork_3t[5] mbork3t6</t>
  </si>
  <si>
    <t>mbork3t7</t>
  </si>
  <si>
    <t>mbork_3t[6]::text mbork3t7</t>
  </si>
  <si>
    <t>mbork_3t[6] mbork3t7</t>
  </si>
  <si>
    <t>mbork3t8</t>
  </si>
  <si>
    <t>mbork_3t[7]::text mbork3t8</t>
  </si>
  <si>
    <t>mbork_3t[7] mbork3t8</t>
  </si>
  <si>
    <t>mbork3t9</t>
  </si>
  <si>
    <t>mbork_3t[8]::text mbork3t9</t>
  </si>
  <si>
    <t>mbork_3t[8] mbork3t9</t>
  </si>
  <si>
    <t>mbork3t10</t>
  </si>
  <si>
    <t>mbork_3t[9]::text mbork3t10</t>
  </si>
  <si>
    <t>mbork_3t[9] mbork3t10</t>
  </si>
  <si>
    <t>mbork3t11</t>
  </si>
  <si>
    <t>mbork_3t[10]::text mbork3t11</t>
  </si>
  <si>
    <t>mbork_3t[10] mbork3t11</t>
  </si>
  <si>
    <t>mbork3t12</t>
  </si>
  <si>
    <t>mbork_3t[11]::text mbork3t12</t>
  </si>
  <si>
    <t>mbork_3t[11] mbork3t12</t>
  </si>
  <si>
    <t>mbork3t13</t>
  </si>
  <si>
    <t>mbork_3t[12]::text mbork3t13</t>
  </si>
  <si>
    <t>mbork_3t[12] mbork3t13</t>
  </si>
  <si>
    <t>mbork3t14</t>
  </si>
  <si>
    <t>mbork_3t[13]::text mbork3t14</t>
  </si>
  <si>
    <t>mbork_3t[13] mbork3t14</t>
  </si>
  <si>
    <t>mbork3t15</t>
  </si>
  <si>
    <t>mbork_3t[14]::text mbork3t15</t>
  </si>
  <si>
    <t>mbork_3t[14] mbork3t15</t>
  </si>
  <si>
    <t>mbork3t16</t>
  </si>
  <si>
    <t>mbork_3t[15]::text mbork3t16</t>
  </si>
  <si>
    <t>mbork_3t[15] mbork3t16</t>
  </si>
  <si>
    <t>mbork3t17</t>
  </si>
  <si>
    <t>mbork_3t[16]::text mbork3t17</t>
  </si>
  <si>
    <t>mbork_3t[16] mbork3t17</t>
  </si>
  <si>
    <t>mbork3t18</t>
  </si>
  <si>
    <t>mbork_3t[17]::text mbork3t18</t>
  </si>
  <si>
    <t>mbork_3t[17] mbork3t18</t>
  </si>
  <si>
    <t>mbork3t19</t>
  </si>
  <si>
    <t>mbork_3t[18]::text mbork3t19</t>
  </si>
  <si>
    <t>mbork_3t[18] mbork3t19</t>
  </si>
  <si>
    <t>mbork3t20</t>
  </si>
  <si>
    <t>mbork_3t[19]::text mbork3t20</t>
  </si>
  <si>
    <t>mbork_3t[19] mbork3t20</t>
  </si>
  <si>
    <t>79101+popular N bo</t>
    <phoneticPr fontId="7"/>
  </si>
  <si>
    <t>79101+popular N kumiban + popular N bo</t>
    <phoneticPr fontId="7"/>
  </si>
  <si>
    <r>
      <t># 79101</t>
    </r>
    <r>
      <rPr>
        <sz val="12"/>
        <color theme="1"/>
        <rFont val="맑은 고딕"/>
        <family val="3"/>
        <charset val="129"/>
        <scheme val="minor"/>
      </rPr>
      <t>의</t>
    </r>
    <r>
      <rPr>
        <sz val="12"/>
        <color theme="1"/>
        <rFont val="맑은 고딕"/>
        <family val="2"/>
        <scheme val="minor"/>
      </rPr>
      <t xml:space="preserve"> ml_classification</t>
    </r>
    <r>
      <rPr>
        <sz val="12"/>
        <color theme="1"/>
        <rFont val="맑은 고딕"/>
        <family val="3"/>
        <charset val="129"/>
        <scheme val="minor"/>
      </rPr>
      <t>에</t>
    </r>
    <r>
      <rPr>
        <sz val="12"/>
        <color theme="1"/>
        <rFont val="맑은 고딕"/>
        <family val="2"/>
        <scheme val="minor"/>
      </rPr>
      <t xml:space="preserve"> </t>
    </r>
    <r>
      <rPr>
        <sz val="12"/>
        <color theme="1"/>
        <rFont val="맑은 고딕"/>
        <family val="3"/>
        <charset val="129"/>
        <scheme val="minor"/>
      </rPr>
      <t>더해서</t>
    </r>
    <r>
      <rPr>
        <sz val="12"/>
        <color theme="1"/>
        <rFont val="맑은 고딕"/>
        <family val="2"/>
        <scheme val="minor"/>
      </rPr>
      <t xml:space="preserve"> popular kumiban, popular bodds</t>
    </r>
    <r>
      <rPr>
        <sz val="12"/>
        <color theme="1"/>
        <rFont val="맑은 고딕"/>
        <family val="3"/>
        <charset val="129"/>
        <scheme val="minor"/>
      </rPr>
      <t>를</t>
    </r>
    <r>
      <rPr>
        <sz val="12"/>
        <color theme="1"/>
        <rFont val="맑은 고딕"/>
        <family val="2"/>
        <scheme val="minor"/>
      </rPr>
      <t xml:space="preserve"> </t>
    </r>
    <r>
      <rPr>
        <sz val="12"/>
        <color theme="1"/>
        <rFont val="맑은 고딕"/>
        <family val="3"/>
        <charset val="129"/>
        <scheme val="minor"/>
      </rPr>
      <t>학습시킨다</t>
    </r>
    <phoneticPr fontId="7"/>
  </si>
  <si>
    <t>prediction1 || prediction2 || prediction3 pd123</t>
    <phoneticPr fontId="7"/>
  </si>
  <si>
    <t>r1-1234x</t>
    <phoneticPr fontId="7"/>
  </si>
  <si>
    <t>1,2,3,4,x</t>
    <phoneticPr fontId="7"/>
  </si>
  <si>
    <t>(case when substring(sanrentanno from 1 for 1) in ('5', '6') then 'x' else substring(sanrentanno from 1 for 1) end) classes</t>
    <phoneticPr fontId="7"/>
  </si>
  <si>
    <t>r12-1234x</t>
    <phoneticPr fontId="7"/>
  </si>
  <si>
    <t>r123-1234x</t>
    <phoneticPr fontId="7"/>
  </si>
  <si>
    <t>12,13,14,15,16,21,23,24,25,26,31,32,34,35,36,41,42,43,45,46,x</t>
  </si>
  <si>
    <t>(case when substring(sanrentanno from 1 for 1) in ('5', '6') then 'x' else substring(sanrentanno from 1 for 2) end) classes</t>
  </si>
  <si>
    <t>(case when substring(sanrentanno from 1 for 1) in ('5', '6') then 'x' else sanrentanno end) classes</t>
  </si>
  <si>
    <t>cf_lgbm-0.01_py</t>
    <phoneticPr fontId="7"/>
  </si>
  <si>
    <t>cf_lgbm-0.02_py</t>
    <phoneticPr fontId="7"/>
  </si>
  <si>
    <t>python C:/Dev/workspace/Oxygen/py_boatrace/boatrace/classification/lgbm/BoatLGBMClassifierTrainer.py boosting_type=gbdt,learning_rate=0.02 {csv_filepath} {model_filepath} {feature_name_list} {feature_type_list}</t>
    <phoneticPr fontId="7"/>
  </si>
  <si>
    <t>probabilities1[0]::text rpb1</t>
  </si>
  <si>
    <t>rpb1</t>
  </si>
  <si>
    <t>probabilities1[0] rpb1</t>
  </si>
  <si>
    <t>probabilities1[1]::text rpb2</t>
  </si>
  <si>
    <t>probabilities1[2]::text rpb3</t>
  </si>
  <si>
    <t>probabilities1[3]::text rpb4</t>
  </si>
  <si>
    <t>probabilities1[4]::text rpb5</t>
  </si>
  <si>
    <t>probabilities1[5]::text rpb6</t>
  </si>
  <si>
    <t>probabilities1[6]::text rpb7</t>
  </si>
  <si>
    <t>probabilities1[7]::text rpb8</t>
  </si>
  <si>
    <t>probabilities1[8]::text rpb9</t>
  </si>
  <si>
    <t>probabilities1[9]::text rpb10</t>
  </si>
  <si>
    <t>probabilities1[10]::text rpb11</t>
  </si>
  <si>
    <t>probabilities1[11]::text rpb12</t>
  </si>
  <si>
    <t>probabilities1[12]::text rpb13</t>
  </si>
  <si>
    <t>probabilities1[13]::text rpb14</t>
  </si>
  <si>
    <t>probabilities1[14]::text rpb15</t>
  </si>
  <si>
    <t>probabilities1[15]::text rpb16</t>
  </si>
  <si>
    <t>probabilities1[16]::text rpb17</t>
  </si>
  <si>
    <t>probabilities1[17]::text rpb18</t>
  </si>
  <si>
    <t>probabilities1[18]::text rpb19</t>
  </si>
  <si>
    <t>probabilities1[19]::text rpb20</t>
  </si>
  <si>
    <t>probabilities1[20]::text rpb21</t>
  </si>
  <si>
    <t>probabilities1[21]::text rpb22</t>
  </si>
  <si>
    <t>probabilities1[22]::text rpb23</t>
  </si>
  <si>
    <t>probabilities1[23]::text rpb24</t>
  </si>
  <si>
    <t>probabilities1[24]::text rpb25</t>
  </si>
  <si>
    <t>probabilities1[25]::text rpb26</t>
  </si>
  <si>
    <t>probabilities1[26]::text rpb27</t>
  </si>
  <si>
    <t>probabilities1[27]::text rpb28</t>
  </si>
  <si>
    <t>probabilities1[28]::text rpb29</t>
  </si>
  <si>
    <t>probabilities1[29]::text rpb30</t>
  </si>
  <si>
    <t>probabilities1[30]::text rpb31</t>
  </si>
  <si>
    <t>probabilities1[31]::text rpb32</t>
  </si>
  <si>
    <t>probabilities1[32]::text rpb33</t>
  </si>
  <si>
    <t>probabilities1[33]::text rpb34</t>
  </si>
  <si>
    <t>probabilities1[34]::text rpb35</t>
  </si>
  <si>
    <t>probabilities1[35]::text rpb36</t>
  </si>
  <si>
    <t>probabilities1[36]::text rpb37</t>
  </si>
  <si>
    <t>probabilities1[37]::text rpb38</t>
  </si>
  <si>
    <t>probabilities1[38]::text rpb39</t>
  </si>
  <si>
    <t>probabilities1[39]::text rpb40</t>
  </si>
  <si>
    <t>probabilities1[40]::text rpb41</t>
  </si>
  <si>
    <t>probabilities1[41]::text rpb42</t>
  </si>
  <si>
    <t>probabilities1[42]::text rpb43</t>
  </si>
  <si>
    <t>probabilities1[43]::text rpb44</t>
  </si>
  <si>
    <t>probabilities1[44]::text rpb45</t>
  </si>
  <si>
    <t>probabilities1[45]::text rpb46</t>
  </si>
  <si>
    <t>probabilities1[46]::text rpb47</t>
  </si>
  <si>
    <t>probabilities1[47]::text rpb48</t>
  </si>
  <si>
    <t>probabilities1[48]::text rpb49</t>
  </si>
  <si>
    <t>probabilities1[49]::text rpb50</t>
  </si>
  <si>
    <t>probabilities1[50]::text rpb51</t>
  </si>
  <si>
    <t>probabilities1[51]::text rpb52</t>
  </si>
  <si>
    <t>probabilities1[52]::text rpb53</t>
  </si>
  <si>
    <t>probabilities1[53]::text rpb54</t>
  </si>
  <si>
    <t>probabilities1[54]::text rpb55</t>
  </si>
  <si>
    <t>probabilities1[55]::text rpb56</t>
  </si>
  <si>
    <t>probabilities1[56]::text rpb57</t>
  </si>
  <si>
    <t>probabilities1[57]::text rpb58</t>
  </si>
  <si>
    <t>probabilities1[58]::text rpb59</t>
  </si>
  <si>
    <t>probabilities1[59]::text rpb60</t>
  </si>
  <si>
    <t>probabilities1[60]::text rpb61</t>
  </si>
  <si>
    <t>probabilities1[61]::text rpb62</t>
  </si>
  <si>
    <t>probabilities1[62]::text rpb63</t>
  </si>
  <si>
    <t>probabilities1[63]::text rpb64</t>
  </si>
  <si>
    <t>probabilities1[64]::text rpb65</t>
  </si>
  <si>
    <t>probabilities1[65]::text rpb66</t>
  </si>
  <si>
    <t>probabilities1[66]::text rpb67</t>
  </si>
  <si>
    <t>probabilities1[67]::text rpb68</t>
  </si>
  <si>
    <t>probabilities1[68]::text rpb69</t>
  </si>
  <si>
    <t>probabilities1[69]::text rpb70</t>
  </si>
  <si>
    <t>probabilities1[70]::text rpb71</t>
  </si>
  <si>
    <t>probabilities1[71]::text rpb72</t>
  </si>
  <si>
    <t>probabilities1[72]::text rpb73</t>
  </si>
  <si>
    <t>probabilities1[73]::text rpb74</t>
  </si>
  <si>
    <t>probabilities1[74]::text rpb75</t>
  </si>
  <si>
    <t>probabilities1[75]::text rpb76</t>
  </si>
  <si>
    <t>probabilities1[76]::text rpb77</t>
  </si>
  <si>
    <t>probabilities1[77]::text rpb78</t>
  </si>
  <si>
    <t>probabilities1[78]::text rpb79</t>
  </si>
  <si>
    <t>probabilities1[79]::text rpb80</t>
  </si>
  <si>
    <t>rpb2</t>
  </si>
  <si>
    <t>rpb3</t>
  </si>
  <si>
    <t>rpb4</t>
  </si>
  <si>
    <t>rpb5</t>
  </si>
  <si>
    <t>rpb6</t>
  </si>
  <si>
    <t>rpb7</t>
  </si>
  <si>
    <t>rpb8</t>
  </si>
  <si>
    <t>rpb9</t>
  </si>
  <si>
    <t>rpb10</t>
  </si>
  <si>
    <t>rpb11</t>
  </si>
  <si>
    <t>rpb12</t>
  </si>
  <si>
    <t>rpb13</t>
  </si>
  <si>
    <t>rpb14</t>
  </si>
  <si>
    <t>rpb15</t>
  </si>
  <si>
    <t>rpb16</t>
  </si>
  <si>
    <t>rpb17</t>
  </si>
  <si>
    <t>rpb18</t>
  </si>
  <si>
    <t>rpb19</t>
  </si>
  <si>
    <t>rpb20</t>
  </si>
  <si>
    <t>rpb21</t>
  </si>
  <si>
    <t>rpb22</t>
  </si>
  <si>
    <t>rpb23</t>
  </si>
  <si>
    <t>rpb24</t>
  </si>
  <si>
    <t>rpb25</t>
  </si>
  <si>
    <t>rpb26</t>
  </si>
  <si>
    <t>rpb27</t>
  </si>
  <si>
    <t>rpb28</t>
  </si>
  <si>
    <t>rpb29</t>
  </si>
  <si>
    <t>rpb30</t>
  </si>
  <si>
    <t>rpb31</t>
  </si>
  <si>
    <t>rpb32</t>
  </si>
  <si>
    <t>rpb33</t>
  </si>
  <si>
    <t>rpb34</t>
  </si>
  <si>
    <t>rpb35</t>
  </si>
  <si>
    <t>rpb36</t>
  </si>
  <si>
    <t>rpb37</t>
  </si>
  <si>
    <t>rpb38</t>
  </si>
  <si>
    <t>rpb39</t>
  </si>
  <si>
    <t>rpb40</t>
  </si>
  <si>
    <t>rpb41</t>
  </si>
  <si>
    <t>rpb42</t>
  </si>
  <si>
    <t>rpb43</t>
  </si>
  <si>
    <t>rpb44</t>
  </si>
  <si>
    <t>rpb45</t>
  </si>
  <si>
    <t>rpb46</t>
  </si>
  <si>
    <t>rpb47</t>
  </si>
  <si>
    <t>rpb48</t>
  </si>
  <si>
    <t>rpb49</t>
  </si>
  <si>
    <t>rpb50</t>
  </si>
  <si>
    <t>rpb51</t>
  </si>
  <si>
    <t>rpb52</t>
  </si>
  <si>
    <t>rpb53</t>
  </si>
  <si>
    <t>rpb54</t>
  </si>
  <si>
    <t>rpb55</t>
  </si>
  <si>
    <t>rpb56</t>
  </si>
  <si>
    <t>rpb57</t>
  </si>
  <si>
    <t>rpb58</t>
  </si>
  <si>
    <t>rpb59</t>
  </si>
  <si>
    <t>rpb60</t>
  </si>
  <si>
    <t>rpb61</t>
  </si>
  <si>
    <t>rpb62</t>
  </si>
  <si>
    <t>rpb63</t>
  </si>
  <si>
    <t>rpb64</t>
  </si>
  <si>
    <t>rpb65</t>
  </si>
  <si>
    <t>rpb66</t>
  </si>
  <si>
    <t>rpb67</t>
  </si>
  <si>
    <t>rpb68</t>
  </si>
  <si>
    <t>rpb69</t>
  </si>
  <si>
    <t>rpb70</t>
  </si>
  <si>
    <t>rpb71</t>
  </si>
  <si>
    <t>rpb72</t>
  </si>
  <si>
    <t>rpb73</t>
  </si>
  <si>
    <t>rpb74</t>
  </si>
  <si>
    <t>rpb75</t>
  </si>
  <si>
    <t>rpb76</t>
  </si>
  <si>
    <t>rpb77</t>
  </si>
  <si>
    <t>rpb78</t>
  </si>
  <si>
    <t>rpb79</t>
  </si>
  <si>
    <t>rpb80</t>
  </si>
  <si>
    <t>probabilities1[1] rpb2</t>
  </si>
  <si>
    <t>probabilities1[2] rpb3</t>
  </si>
  <si>
    <t>probabilities1[3] rpb4</t>
  </si>
  <si>
    <t>probabilities1[4] rpb5</t>
  </si>
  <si>
    <t>probabilities1[5] rpb6</t>
  </si>
  <si>
    <t>probabilities1[6] rpb7</t>
  </si>
  <si>
    <t>probabilities1[7] rpb8</t>
  </si>
  <si>
    <t>probabilities1[8] rpb9</t>
  </si>
  <si>
    <t>probabilities1[9] rpb10</t>
  </si>
  <si>
    <t>probabilities1[10] rpb11</t>
  </si>
  <si>
    <t>probabilities1[11] rpb12</t>
  </si>
  <si>
    <t>probabilities1[12] rpb13</t>
  </si>
  <si>
    <t>probabilities1[13] rpb14</t>
  </si>
  <si>
    <t>probabilities1[14] rpb15</t>
  </si>
  <si>
    <t>probabilities1[15] rpb16</t>
  </si>
  <si>
    <t>probabilities1[16] rpb17</t>
  </si>
  <si>
    <t>probabilities1[17] rpb18</t>
  </si>
  <si>
    <t>probabilities1[18] rpb19</t>
  </si>
  <si>
    <t>probabilities1[19] rpb20</t>
  </si>
  <si>
    <t>probabilities1[20] rpb21</t>
  </si>
  <si>
    <t>probabilities1[21] rpb22</t>
  </si>
  <si>
    <t>probabilities1[22] rpb23</t>
  </si>
  <si>
    <t>probabilities1[23] rpb24</t>
  </si>
  <si>
    <t>probabilities1[24] rpb25</t>
  </si>
  <si>
    <t>probabilities1[25] rpb26</t>
  </si>
  <si>
    <t>probabilities1[26] rpb27</t>
  </si>
  <si>
    <t>probabilities1[27] rpb28</t>
  </si>
  <si>
    <t>probabilities1[28] rpb29</t>
  </si>
  <si>
    <t>probabilities1[29] rpb30</t>
  </si>
  <si>
    <t>probabilities1[30] rpb31</t>
  </si>
  <si>
    <t>probabilities1[31] rpb32</t>
  </si>
  <si>
    <t>probabilities1[32] rpb33</t>
  </si>
  <si>
    <t>probabilities1[33] rpb34</t>
  </si>
  <si>
    <t>probabilities1[34] rpb35</t>
  </si>
  <si>
    <t>probabilities1[35] rpb36</t>
  </si>
  <si>
    <t>probabilities1[36] rpb37</t>
  </si>
  <si>
    <t>probabilities1[37] rpb38</t>
  </si>
  <si>
    <t>probabilities1[38] rpb39</t>
  </si>
  <si>
    <t>probabilities1[39] rpb40</t>
  </si>
  <si>
    <t>probabilities1[40] rpb41</t>
  </si>
  <si>
    <t>probabilities1[41] rpb42</t>
  </si>
  <si>
    <t>probabilities1[42] rpb43</t>
  </si>
  <si>
    <t>probabilities1[43] rpb44</t>
  </si>
  <si>
    <t>probabilities1[44] rpb45</t>
  </si>
  <si>
    <t>probabilities1[45] rpb46</t>
  </si>
  <si>
    <t>probabilities1[46] rpb47</t>
  </si>
  <si>
    <t>probabilities1[47] rpb48</t>
  </si>
  <si>
    <t>probabilities1[48] rpb49</t>
  </si>
  <si>
    <t>probabilities1[49] rpb50</t>
  </si>
  <si>
    <t>probabilities1[50] rpb51</t>
  </si>
  <si>
    <t>probabilities1[51] rpb52</t>
  </si>
  <si>
    <t>probabilities1[52] rpb53</t>
  </si>
  <si>
    <t>probabilities1[53] rpb54</t>
  </si>
  <si>
    <t>probabilities1[54] rpb55</t>
  </si>
  <si>
    <t>probabilities1[55] rpb56</t>
  </si>
  <si>
    <t>probabilities1[56] rpb57</t>
  </si>
  <si>
    <t>probabilities1[57] rpb58</t>
  </si>
  <si>
    <t>probabilities1[58] rpb59</t>
  </si>
  <si>
    <t>probabilities1[59] rpb60</t>
  </si>
  <si>
    <t>probabilities1[60] rpb61</t>
  </si>
  <si>
    <t>probabilities1[61] rpb62</t>
  </si>
  <si>
    <t>probabilities1[62] rpb63</t>
  </si>
  <si>
    <t>probabilities1[63] rpb64</t>
  </si>
  <si>
    <t>probabilities1[64] rpb65</t>
  </si>
  <si>
    <t>probabilities1[65] rpb66</t>
  </si>
  <si>
    <t>probabilities1[66] rpb67</t>
  </si>
  <si>
    <t>probabilities1[67] rpb68</t>
  </si>
  <si>
    <t>probabilities1[68] rpb69</t>
  </si>
  <si>
    <t>probabilities1[69] rpb70</t>
  </si>
  <si>
    <t>probabilities1[70] rpb71</t>
  </si>
  <si>
    <t>probabilities1[71] rpb72</t>
  </si>
  <si>
    <t>probabilities1[72] rpb73</t>
  </si>
  <si>
    <t>probabilities1[73] rpb74</t>
  </si>
  <si>
    <t>probabilities1[74] rpb75</t>
  </si>
  <si>
    <t>probabilities1[75] rpb76</t>
  </si>
  <si>
    <t>probabilities1[76] rpb77</t>
  </si>
  <si>
    <t>probabilities1[77] rpb78</t>
  </si>
  <si>
    <t>probabilities1[78] rpb79</t>
  </si>
  <si>
    <t>probabilities1[79] rpb80</t>
  </si>
  <si>
    <t>pd1,rpb1,rpb2,rpb3,rpb4,rpb5,rpb6,rpb7,rpb8,rpb9,rpb10,rpb11,rpb12,rpb13,rpb14,rpb15,rpb16,rpb17,rpb18,rpb19,rpb20,rpb21,rpb22,rpb23,rpb24,rpb25,rpb26,rpb27,rpb28,rpb29,rpb30,rpb31,rpb32,rpb33,rpb34,rpb35,rpb36,rpb37,rpb38,rpb39,rpb40,rpb41,rpb42,rpb43,rpb44,rpb45,rpb46,rpb47,rpb48,rpb49,rpb50,rpb51,rpb52,rpb53,rpb54,rpb55,rpb56,rpb57,rpb58,rpb59,rpb60,rpb61,rpb62,rpb63,rpb64,rpb65,rpb66,rpb67,rpb68,rpb69,rpb70,rpb71,rpb72,rpb73,rpb74,rpb75,rpb76,rpb77,rpb78,rpb79,rpb80</t>
    <phoneticPr fontId="7"/>
  </si>
  <si>
    <t>classify103</t>
    <phoneticPr fontId="7"/>
  </si>
  <si>
    <t>classifyr123_2</t>
    <phoneticPr fontId="7"/>
  </si>
  <si>
    <t>5/10</t>
    <phoneticPr fontId="7"/>
  </si>
  <si>
    <r>
      <t xml:space="preserve">70103 </t>
    </r>
    <r>
      <rPr>
        <sz val="12"/>
        <color theme="1"/>
        <rFont val="맑은 고딕"/>
        <family val="3"/>
        <charset val="129"/>
        <scheme val="minor"/>
      </rPr>
      <t>과</t>
    </r>
    <r>
      <rPr>
        <sz val="12"/>
        <color theme="1"/>
        <rFont val="맑은 고딕"/>
        <family val="2"/>
        <scheme val="minor"/>
      </rPr>
      <t xml:space="preserve"> 90103 </t>
    </r>
    <r>
      <rPr>
        <sz val="12"/>
        <color theme="1"/>
        <rFont val="맑은 고딕"/>
        <family val="3"/>
        <charset val="129"/>
        <scheme val="minor"/>
      </rPr>
      <t>모델비교</t>
    </r>
    <phoneticPr fontId="7"/>
  </si>
  <si>
    <t>아래 두 모델을 시뮬레이션 대상 모델로 선정한다</t>
    <phoneticPr fontId="7"/>
  </si>
  <si>
    <r>
      <t xml:space="preserve">70103+bork </t>
    </r>
    <r>
      <rPr>
        <sz val="12"/>
        <color theme="1"/>
        <rFont val="맑은 고딕"/>
        <family val="3"/>
        <charset val="129"/>
        <scheme val="minor"/>
      </rPr>
      <t>모델실험</t>
    </r>
    <r>
      <rPr>
        <sz val="12"/>
        <color theme="1"/>
        <rFont val="맑은 고딕"/>
        <family val="2"/>
        <scheme val="minor"/>
      </rPr>
      <t xml:space="preserve">  (90103</t>
    </r>
    <r>
      <rPr>
        <sz val="12"/>
        <color theme="1"/>
        <rFont val="맑은 고딕"/>
        <family val="3"/>
        <charset val="129"/>
        <scheme val="minor"/>
      </rPr>
      <t>을</t>
    </r>
    <r>
      <rPr>
        <sz val="12"/>
        <color theme="1"/>
        <rFont val="맑은 고딕"/>
        <family val="2"/>
        <scheme val="minor"/>
      </rPr>
      <t xml:space="preserve"> 2</t>
    </r>
    <r>
      <rPr>
        <sz val="12"/>
        <color theme="1"/>
        <rFont val="맑은 고딕"/>
        <family val="3"/>
        <charset val="129"/>
        <scheme val="minor"/>
      </rPr>
      <t>차학습</t>
    </r>
    <r>
      <rPr>
        <sz val="12"/>
        <color theme="1"/>
        <rFont val="맑은 고딕"/>
        <family val="2"/>
        <scheme val="minor"/>
      </rPr>
      <t>)</t>
    </r>
    <phoneticPr fontId="7"/>
  </si>
  <si>
    <t>79101</t>
  </si>
  <si>
    <t>99080,99083,79101,99102,99103 이외는 ml_classification에서 삭제했다.</t>
  </si>
  <si>
    <t>1T 79101,97100,97080</t>
  </si>
  <si>
    <t>2T 97080,99080,79101</t>
  </si>
  <si>
    <t>3F 97100,79101,97103</t>
  </si>
  <si>
    <t>x,'79101</t>
  </si>
  <si>
    <t>x,'79101,97100,97080</t>
  </si>
  <si>
    <t xml:space="preserve"> 3 : wk123で79101はダメ97100は成功</t>
  </si>
  <si>
    <t xml:space="preserve"> 21 : 79101만 간신히 재현성이 높다.</t>
  </si>
  <si>
    <t xml:space="preserve"> 23 : 79101만 간신히 재현성이 높다.</t>
  </si>
  <si>
    <t>79101 or 97100</t>
  </si>
  <si>
    <t>bork를 도입한 79101, 99080모델 생성</t>
  </si>
  <si>
    <t>79101의 재현성이 압도적이므로 이 모델로 고정한다.</t>
  </si>
  <si>
    <t>79101과 st_patternid 특히 wk계열의 조합을 집중적으로 시험한다.</t>
  </si>
  <si>
    <t>result_config結果から79101以外は削除</t>
  </si>
  <si>
    <t>delete from ml_evaluation where resultno::int between 4961 and 5752 and modelno &lt;&gt; '79101';</t>
  </si>
  <si>
    <t>delete from ml_bork_evaluation where resultno::int between 4961 and 5752 and modelno &lt;&gt; '79101';</t>
  </si>
  <si>
    <t>delete from ml_pr_evaluation where resultno::int between 4961 and 5752 and modelno &lt;&gt; '79101';</t>
  </si>
  <si>
    <t>delete from ml_range_evaluation where resultno::int between 4961 and 5752 and modelno &lt;&gt; '79101';</t>
  </si>
  <si>
    <t>delete from ml_term_evaluation where resultno::int between 4961 and 5752 and modelno &lt;&gt; '79101';</t>
  </si>
  <si>
    <t>79101의 ml_classification을 되먹임해서 모델을 만들어보니 재현성이 향상되는 것 같다. (89100)</t>
  </si>
  <si>
    <t>delete from ml_classification where modelno not in ('79100', '79101');</t>
  </si>
  <si>
    <t>79101+bork 모델실험  (79101을 2차학습)</t>
  </si>
  <si>
    <t>pop_10</t>
    <phoneticPr fontId="7"/>
  </si>
  <si>
    <t>pop_20</t>
    <phoneticPr fontId="7"/>
  </si>
  <si>
    <t>pd123,pk3t1,pk3t2,pk3t3,pk3t4,pk3t5,pk3t6,pk3t7,pk3t8,pk3t9,pk3t10,pbo3t1,pbo3t2,pbo3t3,pbo3t4,pbo3t5,pbo3t6,pbo3t7,pbo3t8,pbo3t9,pbo3t10</t>
    <phoneticPr fontId="7"/>
  </si>
  <si>
    <t>pd123,pk3t1,pk3t2,pk3t3,pk3t4,pk3t5,pk3t6,pk3t7,pk3t8,pk3t9,pk3t10,pk3t11,pk3t12,pk3t13,pk3t14,pk3t15,pk3t16,pk3t17,pk3t18,pk3t19,pk3t20,pbo3t1,pbo3t2,pbo3t3,pbo3t4,pbo3t5,pbo3t6,pbo3t7,pbo3t8,pbo3t9,pbo3t10,pbo3t11,pbo3t12,pbo3t13,pbo3t14,pbo3t15,pbo3t16,pbo3t17,pbo3t18,pbo3t19,pbo3t20</t>
  </si>
  <si>
    <t>use range</t>
    <phoneticPr fontId="7"/>
  </si>
  <si>
    <t>yes,no</t>
    <phoneticPr fontId="7"/>
  </si>
  <si>
    <t>pop</t>
    <phoneticPr fontId="7"/>
  </si>
  <si>
    <t>10,20</t>
    <phoneticPr fontId="7"/>
  </si>
  <si>
    <t>no勝</t>
    <rPh sb="2" eb="3">
      <t>カチ</t>
    </rPh>
    <phoneticPr fontId="7"/>
  </si>
  <si>
    <t>popk_10</t>
    <phoneticPr fontId="7"/>
  </si>
  <si>
    <t>pd123,pk3t1,pk3t2,pk3t3,pk3t4,pk3t5,pk3t6,pk3t7,pk3t8,pk3t9,pk3t10</t>
    <phoneticPr fontId="7"/>
  </si>
  <si>
    <t>popk_20</t>
    <phoneticPr fontId="7"/>
  </si>
  <si>
    <t>pd123,pk3t1,pk3t2,pk3t3,pk3t4,pk3t5,pk3t6,pk3t7,pk3t8,pk3t9,pk3t10,pk3t11,pk3t12,pk3t13,pk3t14,pk3t15,pk3t16,pk3t17,pk3t18,pk3t19,pk3t20</t>
    <phoneticPr fontId="7"/>
  </si>
  <si>
    <t>pd123,mbork3t1,mbork3t2,mbork3t3,mbork3t4,mbork3t5,mbork3t6,mbork3t7,mbork3t8,mbork3t9,mbork3t10,mbork3t11,mbork3t12,mbork3t13,mbork3t14,mbork3t15,mbork3t16,mbork3t17,mbork3t18,mbork3t19,mbork3t20</t>
    <phoneticPr fontId="7"/>
  </si>
  <si>
    <t>mbork_20</t>
    <phoneticPr fontId="7"/>
  </si>
  <si>
    <t>mbo_20</t>
    <phoneticPr fontId="7"/>
  </si>
  <si>
    <t>pd123,mbo3t1,mbo3t2,mbo3t3,mbo3t4,mbo3t5,mbo3t6,mbo3t7,mbo3t8,mbo3t9,mbo3t10,mbo3t11,mbo3t12,mbo3t13,mbo3t14,mbo3t15,mbo3t16,mbo3t17,mbo3t18,mbo3t19,mbo3t20</t>
    <phoneticPr fontId="7"/>
  </si>
  <si>
    <t>mb_40</t>
    <phoneticPr fontId="7"/>
  </si>
  <si>
    <t>pd123,mbo3t1,mbo3t2,mbo3t3,mbo3t4,mbo3t5,mbo3t6,mbo3t7,mbo3t8,mbo3t9,mbo3t10,mbo3t11,mbo3t12,mbo3t13,mbo3t14,mbo3t15,mbo3t16,mbo3t17,mbo3t18,mbo3t19,mbo3t20,mbork3t1,mbork3t2,mbork3t3,mbork3t4,mbork3t5,mbork3t6,mbork3t7,mbork3t8,mbork3t9,mbork3t10,mbork3t11,mbork3t12,mbork3t13,mbork3t14,mbork3t15,mbork3t16,mbork3t17,mbork3t18,mbork3t19,mbork3t20</t>
    <phoneticPr fontId="7"/>
  </si>
  <si>
    <t>mbo20勝</t>
    <rPh sb="5" eb="6">
      <t>カチ</t>
    </rPh>
    <phoneticPr fontId="7"/>
  </si>
  <si>
    <t>pd1,pd2,pd3,r1prob1,r1prob2,r1prob3,r1prob4,r1prob5,r2prob1,r2prob2,r2prob3,r2prob4,r2prob5,r2prob6,r3prob1,r3prob2,r3prob3,r3prob4,r3prob5,r3prob6</t>
    <phoneticPr fontId="7"/>
  </si>
  <si>
    <t>2023/5/11</t>
    <phoneticPr fontId="7"/>
  </si>
  <si>
    <t>모델의 정확도를 끝까지 끌어올리자</t>
    <phoneticPr fontId="7"/>
  </si>
  <si>
    <t>가장많이 나오는 구미방으로 예측범위를 좁힌다</t>
    <phoneticPr fontId="7"/>
  </si>
  <si>
    <t>rank1의 정확도를 어디까지 높일 수 있을까</t>
    <phoneticPr fontId="7"/>
  </si>
  <si>
    <r>
      <t>0.67</t>
    </r>
    <r>
      <rPr>
        <sz val="12"/>
        <color theme="1"/>
        <rFont val="맑은 고딕"/>
        <family val="3"/>
        <charset val="129"/>
        <scheme val="minor"/>
      </rPr>
      <t>나온거</t>
    </r>
    <r>
      <rPr>
        <sz val="12"/>
        <color theme="1"/>
        <rFont val="맑은 고딕"/>
        <family val="2"/>
        <scheme val="minor"/>
      </rPr>
      <t xml:space="preserve"> </t>
    </r>
    <r>
      <rPr>
        <sz val="12"/>
        <color theme="1"/>
        <rFont val="맑은 고딕"/>
        <family val="3"/>
        <charset val="129"/>
        <scheme val="minor"/>
      </rPr>
      <t>재현해볼것</t>
    </r>
    <phoneticPr fontId="7"/>
  </si>
  <si>
    <r>
      <t>rank1</t>
    </r>
    <r>
      <rPr>
        <sz val="12"/>
        <color theme="1"/>
        <rFont val="맑은 고딕"/>
        <family val="3"/>
        <charset val="129"/>
        <scheme val="minor"/>
      </rPr>
      <t>만</t>
    </r>
    <r>
      <rPr>
        <sz val="12"/>
        <color theme="1"/>
        <rFont val="맑은 고딕"/>
        <family val="2"/>
        <scheme val="minor"/>
      </rPr>
      <t xml:space="preserve"> nw</t>
    </r>
    <r>
      <rPr>
        <sz val="12"/>
        <color theme="1"/>
        <rFont val="맑은 고딕"/>
        <family val="3"/>
        <charset val="129"/>
        <scheme val="minor"/>
      </rPr>
      <t>채용</t>
    </r>
    <r>
      <rPr>
        <sz val="12"/>
        <color theme="1"/>
        <rFont val="맑은 고딕"/>
        <family val="2"/>
        <scheme val="minor"/>
      </rPr>
      <t>?</t>
    </r>
    <phoneticPr fontId="7"/>
  </si>
  <si>
    <t>기본 그래프 관찰</t>
    <phoneticPr fontId="7"/>
  </si>
  <si>
    <r>
      <t>3T</t>
    </r>
    <r>
      <rPr>
        <sz val="12"/>
        <color theme="1"/>
        <rFont val="맑은 고딕"/>
        <family val="3"/>
        <charset val="129"/>
        <scheme val="minor"/>
      </rPr>
      <t>에서는</t>
    </r>
    <r>
      <rPr>
        <sz val="12"/>
        <color theme="1"/>
        <rFont val="맑은 고딕"/>
        <family val="2"/>
        <scheme val="minor"/>
      </rPr>
      <t xml:space="preserve"> </t>
    </r>
    <r>
      <rPr>
        <sz val="12"/>
        <color theme="1"/>
        <rFont val="맑은 고딕"/>
        <family val="3"/>
        <charset val="129"/>
        <scheme val="minor"/>
      </rPr>
      <t>직전</t>
    </r>
    <r>
      <rPr>
        <sz val="12"/>
        <color theme="1"/>
        <rFont val="맑은 고딕"/>
        <family val="2"/>
        <scheme val="minor"/>
      </rPr>
      <t>/</t>
    </r>
    <r>
      <rPr>
        <sz val="12"/>
        <color theme="1"/>
        <rFont val="맑은 고딕"/>
        <family val="3"/>
        <charset val="129"/>
        <scheme val="minor"/>
      </rPr>
      <t>확정옺즈</t>
    </r>
    <r>
      <rPr>
        <sz val="12"/>
        <color theme="1"/>
        <rFont val="맑은 고딕"/>
        <family val="2"/>
        <scheme val="minor"/>
      </rPr>
      <t xml:space="preserve"> </t>
    </r>
    <r>
      <rPr>
        <sz val="12"/>
        <color theme="1"/>
        <rFont val="맑은 고딕"/>
        <family val="3"/>
        <charset val="129"/>
        <scheme val="minor"/>
      </rPr>
      <t>차이가</t>
    </r>
    <r>
      <rPr>
        <sz val="12"/>
        <color theme="1"/>
        <rFont val="맑은 고딕"/>
        <family val="2"/>
        <scheme val="minor"/>
      </rPr>
      <t xml:space="preserve"> </t>
    </r>
    <r>
      <rPr>
        <sz val="12"/>
        <color theme="1"/>
        <rFont val="맑은 고딕"/>
        <family val="3"/>
        <charset val="129"/>
        <scheme val="minor"/>
      </rPr>
      <t>적으므로</t>
    </r>
    <r>
      <rPr>
        <sz val="12"/>
        <color theme="1"/>
        <rFont val="맑은 고딕"/>
        <family val="2"/>
        <scheme val="minor"/>
      </rPr>
      <t xml:space="preserve"> </t>
    </r>
    <r>
      <rPr>
        <sz val="12"/>
        <color theme="1"/>
        <rFont val="맑은 고딕"/>
        <family val="3"/>
        <charset val="129"/>
        <scheme val="minor"/>
      </rPr>
      <t>예전의</t>
    </r>
    <r>
      <rPr>
        <sz val="12"/>
        <color theme="1"/>
        <rFont val="맑은 고딕"/>
        <family val="2"/>
        <scheme val="minor"/>
      </rPr>
      <t xml:space="preserve"> </t>
    </r>
    <r>
      <rPr>
        <sz val="12"/>
        <color theme="1"/>
        <rFont val="맑은 고딕"/>
        <family val="3"/>
        <charset val="129"/>
        <scheme val="minor"/>
      </rPr>
      <t>확정옺즈에</t>
    </r>
    <r>
      <rPr>
        <sz val="12"/>
        <color theme="1"/>
        <rFont val="맑은 고딕"/>
        <family val="2"/>
        <scheme val="minor"/>
      </rPr>
      <t xml:space="preserve"> </t>
    </r>
    <r>
      <rPr>
        <sz val="12"/>
        <color theme="1"/>
        <rFont val="맑은 고딕"/>
        <family val="3"/>
        <charset val="129"/>
        <scheme val="minor"/>
      </rPr>
      <t>대해</t>
    </r>
    <r>
      <rPr>
        <sz val="12"/>
        <color theme="1"/>
        <rFont val="맑은 고딕"/>
        <family val="2"/>
        <scheme val="minor"/>
      </rPr>
      <t xml:space="preserve"> </t>
    </r>
    <r>
      <rPr>
        <sz val="12"/>
        <color theme="1"/>
        <rFont val="맑은 고딕"/>
        <family val="3"/>
        <charset val="129"/>
        <scheme val="minor"/>
      </rPr>
      <t>패턴별</t>
    </r>
    <r>
      <rPr>
        <sz val="12"/>
        <color theme="1"/>
        <rFont val="맑은 고딕"/>
        <family val="2"/>
        <scheme val="minor"/>
      </rPr>
      <t xml:space="preserve"> </t>
    </r>
    <r>
      <rPr>
        <sz val="12"/>
        <color theme="1"/>
        <rFont val="맑은 고딕"/>
        <family val="3"/>
        <charset val="129"/>
        <scheme val="minor"/>
      </rPr>
      <t>그래프를</t>
    </r>
    <r>
      <rPr>
        <sz val="12"/>
        <color theme="1"/>
        <rFont val="맑은 고딕"/>
        <family val="2"/>
        <scheme val="minor"/>
      </rPr>
      <t xml:space="preserve"> </t>
    </r>
    <r>
      <rPr>
        <sz val="12"/>
        <color theme="1"/>
        <rFont val="맑은 고딕"/>
        <family val="3"/>
        <charset val="129"/>
        <scheme val="minor"/>
      </rPr>
      <t>관찰하여</t>
    </r>
    <r>
      <rPr>
        <sz val="12"/>
        <color theme="1"/>
        <rFont val="맑은 고딕"/>
        <family val="2"/>
        <scheme val="minor"/>
      </rPr>
      <t xml:space="preserve"> </t>
    </r>
    <r>
      <rPr>
        <sz val="12"/>
        <color theme="1"/>
        <rFont val="맑은 고딕"/>
        <family val="3"/>
        <charset val="129"/>
        <scheme val="minor"/>
      </rPr>
      <t>특성을</t>
    </r>
    <r>
      <rPr>
        <sz val="12"/>
        <color theme="1"/>
        <rFont val="맑은 고딕"/>
        <family val="2"/>
        <scheme val="minor"/>
      </rPr>
      <t xml:space="preserve"> </t>
    </r>
    <r>
      <rPr>
        <sz val="12"/>
        <color theme="1"/>
        <rFont val="맑은 고딕"/>
        <family val="3"/>
        <charset val="129"/>
        <scheme val="minor"/>
      </rPr>
      <t>파악해본다</t>
    </r>
    <phoneticPr fontId="7"/>
  </si>
  <si>
    <t>fs_1</t>
    <phoneticPr fontId="7"/>
  </si>
  <si>
    <t>isvenus</t>
    <phoneticPr fontId="7"/>
  </si>
  <si>
    <t>女性戦</t>
    <rPh sb="0" eb="3">
      <t>ジョセイセン</t>
    </rPh>
    <phoneticPr fontId="7"/>
  </si>
  <si>
    <t>sime</t>
    <phoneticPr fontId="7"/>
  </si>
  <si>
    <t>substring(race.sime from 1 for 2) sime</t>
    <phoneticPr fontId="7"/>
  </si>
  <si>
    <t>weekday</t>
    <phoneticPr fontId="7"/>
  </si>
  <si>
    <t>jyo,race,turn,grade,fixent,isvenus,mm,weekday,sime,en1,en2,en3,en4,en5,en6,lv1,lv2,lv3,lv4,lv5,lv6</t>
  </si>
  <si>
    <t>jyo,race,turn,raty,alvt,fixent,mm,en1,en2,en3,en4,en5,en6,nw1,nw2,nw3,nw4,nw5,nw6,n2w1,n2w2,n2w3,n2w4,n2w5,n3w5,n3w6,m2w1,m2w2,m2w3,m2w4,m2w5,m2w6,lv1,weit2,fly1,fly4</t>
    <phoneticPr fontId="7"/>
  </si>
  <si>
    <t>fs_2</t>
    <phoneticPr fontId="7"/>
  </si>
  <si>
    <t>fs_3</t>
    <phoneticPr fontId="7"/>
  </si>
  <si>
    <t>jyo,race,turn,raty,alvt,fixent,mm,nw1,nw2,nw3,nw4,nw5,nw6,n2w1,n2w2,n2w3,n2w4,n2w5,n3w5,n3w6,m2w1,m2w2,m2w3,m2w4,m2w5,m2w6,lv1,weit2,fly1,fly4</t>
    <phoneticPr fontId="7"/>
  </si>
  <si>
    <t>fs_4</t>
    <phoneticPr fontId="7"/>
  </si>
  <si>
    <t>mm,jyo,race,turn,grade,raty,femcnt,alvt,time,isvenus,weekday,sime,fixent,nw1,nw2,nw3,nw4,nw5,nw6,n2w1,n2w2,n2w3,n2w4,n2w5,n2w6,n3w1,n3w2,n3w3,n3w4,n3w5,n3w6,lw1,lw2,lw3,lw4,lw5,lw6,l2w1,l2w2,l2w3,l2w4,l2w5,l2w6,l3w1,l3w2,l3w3,l3w4,l3w5,l3w6,m2w1,m2w2,m2w3,m2w4,m2w5,m2w6,sex1,sex2,sex3,sex4,sex5,sex6,lv1,lv2,lv3,lv4,lv5,lv6,age1,age2,age3,age4,age5,age6,weit1,weit2,weit3,weit4,weit5,weit6,fly1,fly2,fly3,fly4,fly5,fly6,late1,late2,late3,late4,late5,late6,avgst1,avgst2,avgst3,avgst4,avgst5,avgst6</t>
    <phoneticPr fontId="7"/>
  </si>
  <si>
    <t>fs_5</t>
    <phoneticPr fontId="7"/>
  </si>
  <si>
    <t>mm,jyo,race,turn,raty,alvt,fixent,nw1,nw2,nw3,nw4,nw5,nw6,n2w1,n2w2,n2w3,n2w4,n2w5,n2w6,n3w1,n3w2,n3w3,n3w4,n3w5,n3w6,lw1,lw2,lw3,lw4,lw5,lw6,l2w1,l2w2,l2w3,l2w4,l2w5,l2w6,l3w1,l3w2,l3w3,l3w4,l3w5,l3w6,m2w1,m2w2,m2w3,m2w4,m2w5,m2w6,age1,age2,age3,age4,age5,age6,weit1,weit2,weit3,weit4,weit5,weit6,avgst1,avgst2,avgst3,avgst4,avgst5,avgst6</t>
    <phoneticPr fontId="7"/>
  </si>
  <si>
    <t>fs_6</t>
    <phoneticPr fontId="7"/>
  </si>
  <si>
    <t>mm,jyo,race,turn,grade,raty,femcnt,alvt,weekday,sime,fixent,en1,nw1,nw2,nw3,nw4,nw5,nw6,n2w1,n2w2,n2w3,n2w4,n2w5,n2w6,n3w1,n3w2,n3w3,n3w4,n3w5,n3w6,lw1,lw2,lw3,lw4,lw5,lw6,l2w1,l2w2,l2w3,l2w4,l2w5,l2w6,l3w1,l3w2,l3w3,l3w4,l3w5,l3w6,m2w1,m2w2,m2w3,m2w4,m2w5,m2w6,sex1,sex2,sex3,sex4,sex5,sex6,lv1,lv2,lv3,lv4,lv5,lv6,age1,age2,age3,age4,age5,age6,weit1,weit2,weit3,weit4,weit5,weit6,fly1,fly2,fly3,fly4,fly5,fly6,late1,avgst1,avgst2,avgst3,avgst4,avgst5,avgst6</t>
    <phoneticPr fontId="7"/>
  </si>
  <si>
    <t>r1-12x</t>
    <phoneticPr fontId="7"/>
  </si>
  <si>
    <t>r1-123x</t>
    <phoneticPr fontId="7"/>
  </si>
  <si>
    <t>r123-123x</t>
    <phoneticPr fontId="7"/>
  </si>
  <si>
    <t>r123-12x</t>
    <phoneticPr fontId="7"/>
  </si>
  <si>
    <t>r123-1x</t>
    <phoneticPr fontId="7"/>
  </si>
  <si>
    <t>1,2,3,x</t>
    <phoneticPr fontId="7"/>
  </si>
  <si>
    <t>1,2,x</t>
    <phoneticPr fontId="7"/>
  </si>
  <si>
    <t>(case when substring(sanrentanno from 1 for 1) in ('4', '5', '6') then 'x' else substring(sanrentanno from 1 for 1) end) classes</t>
    <phoneticPr fontId="7"/>
  </si>
  <si>
    <t>(case when substring(sanrentanno from 1 for 1) in ('3', '4', '5', '6') then 'x' else substring(sanrentanno from 1 for 1) end) classes</t>
    <phoneticPr fontId="7"/>
  </si>
  <si>
    <t>(case when substring(sanrentanno from 1 for 1) in ('2', '3', '4', '5', '6') then 'x' else substring(sanrentanno from 1 for 1) end) classes</t>
    <phoneticPr fontId="7"/>
  </si>
  <si>
    <t>123,124,125,126,132,134,135,136,142,143,145,146,152,153,154,156,162,163,164,165,213,214,215,216,231,234,235,236,241,243,245,246,251,253,254,256,261,263,264,265,312,314,315,316,321,324,325,326,341,342,345,346,351,352,354,356,361,362,364,365,412,413,415,416,421,423,425,426,431,432,435,436,451,452,453,456,461,462,463,465,x</t>
    <phoneticPr fontId="7"/>
  </si>
  <si>
    <t>123,124,125,126,132,134,135,136,142,143,145,146,152,153,154,156,162,163,164,165,213,214,215,216,231,234,235,236,241,243,245,246,251,253,254,256,261,263,264,265,312,314,315,316,321,324,325,326,341,342,345,346,351,352,354,356,361,362,364,365,xxx</t>
    <phoneticPr fontId="7"/>
  </si>
  <si>
    <t>123,124,125,126,132,134,135,136,142,143,145,146,152,153,154,156,162,163,164,165,213,214,215,216,231,234,235,236,241,243,245,246,251,253,254,256,261,263,264,265,xxx</t>
    <phoneticPr fontId="7"/>
  </si>
  <si>
    <t>123,124,125,126,132,134,135,136,142,143,145,146,152,153,154,156,162,163,164,165,xxx</t>
    <phoneticPr fontId="7"/>
  </si>
  <si>
    <t>(case when substring(sanrentanno from 1 for 1) in ('3', '4', '5', '6')  then 'xxx' else sanrentanno end) classes</t>
    <phoneticPr fontId="7"/>
  </si>
  <si>
    <t>(case when substring(sanrentanno from 1 for 1) in ('4', '5', '6') then 'xxx' else sanrentanno end) classes</t>
    <phoneticPr fontId="7"/>
  </si>
  <si>
    <t>2023/5/15</t>
    <phoneticPr fontId="7"/>
  </si>
  <si>
    <r>
      <t>featyreset</t>
    </r>
    <r>
      <rPr>
        <sz val="12"/>
        <color theme="1"/>
        <rFont val="맑은 고딕"/>
        <family val="3"/>
        <charset val="129"/>
        <scheme val="minor"/>
      </rPr>
      <t>은</t>
    </r>
    <r>
      <rPr>
        <sz val="12"/>
        <color theme="1"/>
        <rFont val="맑은 고딕"/>
        <family val="2"/>
        <scheme val="minor"/>
      </rPr>
      <t xml:space="preserve"> </t>
    </r>
    <r>
      <rPr>
        <sz val="12"/>
        <color theme="1"/>
        <rFont val="맑은 고딕"/>
        <family val="3"/>
        <charset val="129"/>
        <scheme val="minor"/>
      </rPr>
      <t>fs_5로 결정</t>
    </r>
    <phoneticPr fontId="7"/>
  </si>
  <si>
    <t>구미방 제한에서 precision제일 높은것과 낮은것에 대해 실험결과 정리하고 result비교해보자</t>
    <phoneticPr fontId="7"/>
  </si>
  <si>
    <t>cf_lgbm-0.05_py</t>
    <phoneticPr fontId="7"/>
  </si>
  <si>
    <t>python C:/Dev/workspace/Oxygen/py_boatrace/boatrace/classification/lgbm/BoatLGBMClassifierTrainer.py boosting_type=gbdt,learning_rate=0.05 {csv_filepath} {model_filepath} {feature_name_list} {feature_type_list}</t>
    <phoneticPr fontId="7"/>
  </si>
  <si>
    <t>fs_7</t>
    <phoneticPr fontId="7"/>
  </si>
  <si>
    <t>mm,jyo,race,turn,grade,raty,femcnt,alvt,time,fixent,weekday,sime,isvenus,en1,en2,en3,en4,nw1,nw2,nw3,nw4,n2w1,n2w2,n2w3,n2w4,n3w1,n3w2,n3w3,n3w4,lw1,lw2,lw3,lw4,l2w1,l2w2,l2w3,l2w4,l3w1,l3w2,l3w3,l3w4,m2w1,m2w2,m2w3,m2w4,sex1,sex2,sex3,sex4,lv1,lv2,lv3,lv4,age1,age2,age3,age4,weit1,weit2,weit3,weit4,fly1,fly2,fly3,fly4,late1,late2,late3,late4,avgst1,avgst2,avgst3,avgst4</t>
  </si>
  <si>
    <t>fs_8</t>
  </si>
  <si>
    <t># en1-en6を除外</t>
    <rPh sb="10" eb="12">
      <t>ジョガイ</t>
    </rPh>
    <phoneticPr fontId="7"/>
  </si>
  <si>
    <t># en1除外</t>
    <rPh sb="5" eb="7">
      <t>ジョガイ</t>
    </rPh>
    <phoneticPr fontId="7"/>
  </si>
  <si>
    <t>#枠番1,2,3,4</t>
    <rPh sb="1" eb="3">
      <t>ワクバン</t>
    </rPh>
    <phoneticPr fontId="7"/>
  </si>
  <si>
    <t>#枠番1,4,6</t>
    <rPh sb="1" eb="3">
      <t>ワクバン</t>
    </rPh>
    <phoneticPr fontId="7"/>
  </si>
  <si>
    <t>#枠番1,2,6</t>
    <rPh sb="1" eb="3">
      <t>ワクバン</t>
    </rPh>
    <phoneticPr fontId="7"/>
  </si>
  <si>
    <t>mm,jyo,race,turn,grade,raty,femcnt,alvt,weekday,sime,fixent,en1,en2,en6,nw1,nw2,nw6,n2w1,n2w2,n2w6,n3w1,n3w2,n3w6,lw1,lw2,lw6,l2w1,l2w2,l2w6,l3w1,l3w2,l3w6,m2w1,m2w2,m2w6,sex1,sex2,sex6,lv1,lv2,lv6,age1,age2,age6,weit1,weit2,weit6,fly1,fly2,fly6,late1,late2,late6,avgst1,avgst2,avgst6</t>
  </si>
  <si>
    <t>fs_9</t>
    <phoneticPr fontId="7"/>
  </si>
  <si>
    <t>2023/5/17</t>
    <phoneticPr fontId="7"/>
  </si>
  <si>
    <t>선수 능력 지수를 만들자</t>
    <phoneticPr fontId="7"/>
  </si>
  <si>
    <t>기별 성적과 최근N개월 성적 어떤 것이 더 유효할까</t>
    <phoneticPr fontId="7"/>
  </si>
  <si>
    <t>2023/5/18</t>
    <phoneticPr fontId="7"/>
  </si>
  <si>
    <r>
      <t>probabilities로</t>
    </r>
    <r>
      <rPr>
        <sz val="12"/>
        <color rgb="FFFF0000"/>
        <rFont val="맑은 고딕"/>
        <family val="2"/>
        <scheme val="minor"/>
      </rPr>
      <t xml:space="preserve"> 2</t>
    </r>
    <r>
      <rPr>
        <sz val="12"/>
        <color rgb="FFFF0000"/>
        <rFont val="맑은 고딕"/>
        <family val="3"/>
        <charset val="129"/>
        <scheme val="minor"/>
      </rPr>
      <t>차학습시키면</t>
    </r>
    <r>
      <rPr>
        <sz val="12"/>
        <color rgb="FFFF0000"/>
        <rFont val="맑은 고딕"/>
        <family val="2"/>
        <scheme val="minor"/>
      </rPr>
      <t xml:space="preserve"> </t>
    </r>
    <r>
      <rPr>
        <sz val="12"/>
        <color rgb="FFFF0000"/>
        <rFont val="맑은 고딕"/>
        <family val="3"/>
        <charset val="129"/>
        <scheme val="minor"/>
      </rPr>
      <t>인코스에대한</t>
    </r>
    <r>
      <rPr>
        <sz val="12"/>
        <color rgb="FFFF0000"/>
        <rFont val="맑은 고딕"/>
        <family val="2"/>
        <scheme val="minor"/>
      </rPr>
      <t xml:space="preserve"> </t>
    </r>
    <r>
      <rPr>
        <sz val="12"/>
        <color rgb="FFFF0000"/>
        <rFont val="맑은 고딕"/>
        <family val="3"/>
        <charset val="129"/>
        <scheme val="minor"/>
      </rPr>
      <t>바이어스를</t>
    </r>
    <r>
      <rPr>
        <sz val="12"/>
        <color rgb="FFFF0000"/>
        <rFont val="맑은 고딕"/>
        <family val="2"/>
        <scheme val="minor"/>
      </rPr>
      <t xml:space="preserve"> </t>
    </r>
    <r>
      <rPr>
        <sz val="12"/>
        <color rgb="FFFF0000"/>
        <rFont val="맑은 고딕"/>
        <family val="3"/>
        <charset val="129"/>
        <scheme val="minor"/>
      </rPr>
      <t>급증가시키고</t>
    </r>
    <r>
      <rPr>
        <sz val="12"/>
        <color rgb="FFFF0000"/>
        <rFont val="맑은 고딕"/>
        <family val="2"/>
        <scheme val="minor"/>
      </rPr>
      <t xml:space="preserve"> </t>
    </r>
    <r>
      <rPr>
        <sz val="12"/>
        <color rgb="FFFF0000"/>
        <rFont val="맑은 고딕"/>
        <family val="3"/>
        <charset val="129"/>
        <scheme val="minor"/>
      </rPr>
      <t>성능은</t>
    </r>
    <r>
      <rPr>
        <sz val="12"/>
        <color rgb="FFFF0000"/>
        <rFont val="맑은 고딕"/>
        <family val="2"/>
        <scheme val="minor"/>
      </rPr>
      <t xml:space="preserve"> </t>
    </r>
    <r>
      <rPr>
        <sz val="12"/>
        <color rgb="FFFF0000"/>
        <rFont val="맑은 고딕"/>
        <family val="3"/>
        <charset val="129"/>
        <scheme val="minor"/>
      </rPr>
      <t>좋아지지</t>
    </r>
    <r>
      <rPr>
        <sz val="12"/>
        <color rgb="FFFF0000"/>
        <rFont val="맑은 고딕"/>
        <family val="2"/>
        <scheme val="minor"/>
      </rPr>
      <t xml:space="preserve"> </t>
    </r>
    <r>
      <rPr>
        <sz val="12"/>
        <color rgb="FFFF0000"/>
        <rFont val="맑은 고딕"/>
        <family val="3"/>
        <charset val="129"/>
        <scheme val="minor"/>
      </rPr>
      <t>않으므로</t>
    </r>
    <r>
      <rPr>
        <sz val="12"/>
        <color rgb="FFFF0000"/>
        <rFont val="맑은 고딕"/>
        <family val="2"/>
        <scheme val="minor"/>
      </rPr>
      <t xml:space="preserve"> </t>
    </r>
    <r>
      <rPr>
        <sz val="12"/>
        <color rgb="FFFF0000"/>
        <rFont val="맑은 고딕"/>
        <family val="3"/>
        <charset val="129"/>
        <scheme val="minor"/>
      </rPr>
      <t>하지않는다</t>
    </r>
    <r>
      <rPr>
        <sz val="12"/>
        <color rgb="FFFF0000"/>
        <rFont val="맑은 고딕"/>
        <family val="2"/>
        <scheme val="minor"/>
      </rPr>
      <t>. model.xls</t>
    </r>
    <r>
      <rPr>
        <sz val="12"/>
        <color rgb="FFFF0000"/>
        <rFont val="맑은 고딕"/>
        <family val="3"/>
        <charset val="129"/>
        <scheme val="minor"/>
      </rPr>
      <t>의</t>
    </r>
    <r>
      <rPr>
        <sz val="12"/>
        <color rgb="FFFF0000"/>
        <rFont val="맑은 고딕"/>
        <family val="2"/>
        <scheme val="minor"/>
      </rPr>
      <t xml:space="preserve"> </t>
    </r>
    <r>
      <rPr>
        <sz val="12"/>
        <color rgb="FFFF0000"/>
        <rFont val="맑은 고딕"/>
        <family val="3"/>
        <charset val="129"/>
        <scheme val="minor"/>
      </rPr>
      <t>실험</t>
    </r>
    <r>
      <rPr>
        <sz val="12"/>
        <color rgb="FFFF0000"/>
        <rFont val="맑은 고딕"/>
        <family val="2"/>
        <scheme val="minor"/>
      </rPr>
      <t>2</t>
    </r>
    <r>
      <rPr>
        <sz val="12"/>
        <color rgb="FFFF0000"/>
        <rFont val="맑은 고딕"/>
        <family val="3"/>
        <charset val="129"/>
        <scheme val="minor"/>
      </rPr>
      <t>참고</t>
    </r>
    <phoneticPr fontId="7"/>
  </si>
  <si>
    <t>99100, 99100에 신규피쳐융합, 신규피쳐 온리 비교해서 신모델 선정</t>
    <phoneticPr fontId="7"/>
  </si>
  <si>
    <t>신모델, 신모델+bodds,  신모델결과+bodds 비교해서 2차모델 도입 결정</t>
    <phoneticPr fontId="7"/>
  </si>
  <si>
    <t xml:space="preserve">최종 모델 선정 후 일단 시뮬레이션 및 1차 릴리즈 </t>
    <phoneticPr fontId="7"/>
  </si>
  <si>
    <t>103계열에 대해서도 반복</t>
    <phoneticPr fontId="7"/>
  </si>
  <si>
    <t>rcnt1</t>
  </si>
  <si>
    <t>runcnt[0]::text rcnt1</t>
  </si>
  <si>
    <t>runcnt[0] rcnt1</t>
  </si>
  <si>
    <t>rcnt2</t>
  </si>
  <si>
    <t>rcnt3</t>
  </si>
  <si>
    <t>rcnt4</t>
  </si>
  <si>
    <t>rcnt5</t>
  </si>
  <si>
    <t>rcnt6</t>
  </si>
  <si>
    <t>runcnt[1]::text rcnt2</t>
  </si>
  <si>
    <t>runcnt[1] rcnt2</t>
  </si>
  <si>
    <t>runcnt[2]::text rcnt3</t>
  </si>
  <si>
    <t>runcnt[2] rcnt3</t>
  </si>
  <si>
    <t>runcnt[3]::text rcnt4</t>
  </si>
  <si>
    <t>runcnt[3] rcnt4</t>
  </si>
  <si>
    <t>runcnt[4]::text rcnt5</t>
  </si>
  <si>
    <t>runcnt[4] rcnt5</t>
  </si>
  <si>
    <t>runcnt[5]::text rcnt6</t>
  </si>
  <si>
    <t>runcnt[5] rcnt6</t>
  </si>
  <si>
    <t>rcntsp1</t>
  </si>
  <si>
    <t>runcnt_slope[0]::text rcntsp1</t>
  </si>
  <si>
    <t>runcnt_slope[0] rcntsp1</t>
  </si>
  <si>
    <t>rcntsp2</t>
  </si>
  <si>
    <t>runcnt_slope[1]::text rcntsp2</t>
  </si>
  <si>
    <t>runcnt_slope[1] rcntsp2</t>
  </si>
  <si>
    <t>rcntsp3</t>
  </si>
  <si>
    <t>runcnt_slope[2]::text rcntsp3</t>
  </si>
  <si>
    <t>runcnt_slope[2] rcntsp3</t>
  </si>
  <si>
    <t>rcntsp4</t>
  </si>
  <si>
    <t>runcnt_slope[3]::text rcntsp4</t>
  </si>
  <si>
    <t>runcnt_slope[3] rcntsp4</t>
  </si>
  <si>
    <t>rcntsp5</t>
  </si>
  <si>
    <t>runcnt_slope[4]::text rcntsp5</t>
  </si>
  <si>
    <t>runcnt_slope[4] rcntsp5</t>
  </si>
  <si>
    <t>rcntsp6</t>
  </si>
  <si>
    <t>runcnt_slope[5]::text rcntsp6</t>
  </si>
  <si>
    <t>runcnt_slope[5] rcntsp6</t>
  </si>
  <si>
    <t>cond1</t>
  </si>
  <si>
    <t>cond2</t>
  </si>
  <si>
    <t>cond3</t>
  </si>
  <si>
    <t>cond4</t>
  </si>
  <si>
    <t>cond5</t>
  </si>
  <si>
    <t>cond6</t>
  </si>
  <si>
    <t>cond[0]::text cond1</t>
  </si>
  <si>
    <t>cond[0] cond1</t>
  </si>
  <si>
    <t>cond[1]::text cond2</t>
  </si>
  <si>
    <t>cond[1] cond2</t>
  </si>
  <si>
    <t>cond[2]::text cond3</t>
  </si>
  <si>
    <t>cond[2] cond3</t>
  </si>
  <si>
    <t>cond[3]::text cond4</t>
  </si>
  <si>
    <t>cond[3] cond4</t>
  </si>
  <si>
    <t>cond[4]::text cond5</t>
  </si>
  <si>
    <t>cond[4] cond5</t>
  </si>
  <si>
    <t>cond[5]::text cond6</t>
  </si>
  <si>
    <t>cond[5] cond6</t>
  </si>
  <si>
    <t>condsp1</t>
  </si>
  <si>
    <t>cond_slope[0]::text condsp1</t>
  </si>
  <si>
    <t>cond_slope[0] condsp1</t>
  </si>
  <si>
    <t>condsp2</t>
  </si>
  <si>
    <t>cond_slope[1]::text condsp2</t>
  </si>
  <si>
    <t>cond_slope[1] condsp2</t>
  </si>
  <si>
    <t>condsp3</t>
  </si>
  <si>
    <t>cond_slope[2]::text condsp3</t>
  </si>
  <si>
    <t>cond_slope[2] condsp3</t>
  </si>
  <si>
    <t>condsp4</t>
  </si>
  <si>
    <t>cond_slope[3]::text condsp4</t>
  </si>
  <si>
    <t>cond_slope[3] condsp4</t>
  </si>
  <si>
    <t>condsp5</t>
  </si>
  <si>
    <t>cond_slope[4]::text condsp5</t>
  </si>
  <si>
    <t>cond_slope[4] condsp5</t>
  </si>
  <si>
    <t>condsp6</t>
  </si>
  <si>
    <t>cond_slope[5]::text condsp6</t>
  </si>
  <si>
    <t>cond_slope[5] condsp6</t>
  </si>
  <si>
    <t>n1p1</t>
  </si>
  <si>
    <t>n1p2</t>
  </si>
  <si>
    <t>n1p3</t>
  </si>
  <si>
    <t>n1p4</t>
  </si>
  <si>
    <t>n1p5</t>
  </si>
  <si>
    <t>n1p6</t>
  </si>
  <si>
    <t>n2p1</t>
  </si>
  <si>
    <t>n2p2</t>
  </si>
  <si>
    <t>n2p3</t>
  </si>
  <si>
    <t>n2p4</t>
  </si>
  <si>
    <t>n2p5</t>
  </si>
  <si>
    <t>n2p6</t>
  </si>
  <si>
    <t>n3p1</t>
  </si>
  <si>
    <t>n3p2</t>
  </si>
  <si>
    <t>n3p3</t>
  </si>
  <si>
    <t>n3p4</t>
  </si>
  <si>
    <t>n3p5</t>
  </si>
  <si>
    <t>n3p6</t>
  </si>
  <si>
    <t>n1point[0]::text n1p1</t>
  </si>
  <si>
    <t>n1point[0] n1p1</t>
  </si>
  <si>
    <t>n1point[1]::text n1p2</t>
  </si>
  <si>
    <t>n1point[1] n1p2</t>
  </si>
  <si>
    <t>n1point[2]::text n1p3</t>
  </si>
  <si>
    <t>n1point[2] n1p3</t>
  </si>
  <si>
    <t>n1point[3]::text n1p4</t>
  </si>
  <si>
    <t>n1point[3] n1p4</t>
  </si>
  <si>
    <t>n1point[4]::text n1p5</t>
  </si>
  <si>
    <t>n1point[4] n1p5</t>
  </si>
  <si>
    <t>n1point[5]::text n1p6</t>
  </si>
  <si>
    <t>n1point[5] n1p6</t>
  </si>
  <si>
    <t>n2point[0]::text n2p1</t>
  </si>
  <si>
    <t>n2point[0] n2p1</t>
  </si>
  <si>
    <t>n2point[1]::text n2p2</t>
  </si>
  <si>
    <t>n2point[1] n2p2</t>
  </si>
  <si>
    <t>n2point[2]::text n2p3</t>
  </si>
  <si>
    <t>n2point[2] n2p3</t>
  </si>
  <si>
    <t>n2point[3]::text n2p4</t>
  </si>
  <si>
    <t>n2point[3] n2p4</t>
  </si>
  <si>
    <t>n2point[4]::text n2p5</t>
  </si>
  <si>
    <t>n2point[4] n2p5</t>
  </si>
  <si>
    <t>n2point[5]::text n2p6</t>
  </si>
  <si>
    <t>n2point[5] n2p6</t>
  </si>
  <si>
    <t>n3point[0]::text n3p1</t>
  </si>
  <si>
    <t>n3point[0] n3p1</t>
  </si>
  <si>
    <t>n3point[1]::text n3p2</t>
  </si>
  <si>
    <t>n3point[1] n3p2</t>
  </si>
  <si>
    <t>n3point[2]::text n3p3</t>
  </si>
  <si>
    <t>n3point[2] n3p3</t>
  </si>
  <si>
    <t>n3point[3]::text n3p4</t>
  </si>
  <si>
    <t>n3point[3] n3p4</t>
  </si>
  <si>
    <t>n3point[4]::text n3p5</t>
  </si>
  <si>
    <t>n3point[4] n3p5</t>
  </si>
  <si>
    <t>n3point[5]::text n3p6</t>
  </si>
  <si>
    <t>n3point[5] n3p6</t>
  </si>
  <si>
    <t>n1psp1</t>
  </si>
  <si>
    <t>n1point_slope[0]::text n1psp1</t>
  </si>
  <si>
    <t>n1point_slope[0] n1psp1</t>
  </si>
  <si>
    <t>n1psp2</t>
  </si>
  <si>
    <t>n1point_slope[1]::text n1psp2</t>
  </si>
  <si>
    <t>n1point_slope[1] n1psp2</t>
  </si>
  <si>
    <t>n1psp3</t>
  </si>
  <si>
    <t>n1point_slope[2]::text n1psp3</t>
  </si>
  <si>
    <t>n1point_slope[2] n1psp3</t>
  </si>
  <si>
    <t>n1psp4</t>
  </si>
  <si>
    <t>n1point_slope[3]::text n1psp4</t>
  </si>
  <si>
    <t>n1point_slope[3] n1psp4</t>
  </si>
  <si>
    <t>n1psp5</t>
  </si>
  <si>
    <t>n1point_slope[4]::text n1psp5</t>
  </si>
  <si>
    <t>n1point_slope[4] n1psp5</t>
  </si>
  <si>
    <t>n1psp6</t>
  </si>
  <si>
    <t>n1point_slope[5]::text n1psp6</t>
  </si>
  <si>
    <t>n1point_slope[5] n1psp6</t>
  </si>
  <si>
    <t>n2psp1</t>
  </si>
  <si>
    <t>n2point_slope[0]::text n2psp1</t>
  </si>
  <si>
    <t>n2point_slope[0] n2psp1</t>
  </si>
  <si>
    <t>n2psp2</t>
  </si>
  <si>
    <t>n2point_slope[1]::text n2psp2</t>
  </si>
  <si>
    <t>n2point_slope[1] n2psp2</t>
  </si>
  <si>
    <t>n2psp3</t>
  </si>
  <si>
    <t>n2point_slope[2]::text n2psp3</t>
  </si>
  <si>
    <t>n2point_slope[2] n2psp3</t>
  </si>
  <si>
    <t>n2psp4</t>
  </si>
  <si>
    <t>n2point_slope[3]::text n2psp4</t>
  </si>
  <si>
    <t>n2point_slope[3] n2psp4</t>
  </si>
  <si>
    <t>n2psp5</t>
  </si>
  <si>
    <t>n2point_slope[4]::text n2psp5</t>
  </si>
  <si>
    <t>n2point_slope[4] n2psp5</t>
  </si>
  <si>
    <t>n2psp6</t>
  </si>
  <si>
    <t>n2point_slope[5]::text n2psp6</t>
  </si>
  <si>
    <t>n2point_slope[5] n2psp6</t>
  </si>
  <si>
    <t>n3psp1</t>
  </si>
  <si>
    <t>n3point_slope[0]::text n3psp1</t>
  </si>
  <si>
    <t>n3point_slope[0] n3psp1</t>
  </si>
  <si>
    <t>n3psp2</t>
  </si>
  <si>
    <t>n3point_slope[1]::text n3psp2</t>
  </si>
  <si>
    <t>n3point_slope[1] n3psp2</t>
  </si>
  <si>
    <t>n3psp3</t>
  </si>
  <si>
    <t>n3point_slope[2]::text n3psp3</t>
  </si>
  <si>
    <t>n3point_slope[2] n3psp3</t>
  </si>
  <si>
    <t>n3psp4</t>
  </si>
  <si>
    <t>n3point_slope[3]::text n3psp4</t>
  </si>
  <si>
    <t>n3point_slope[3] n3psp4</t>
  </si>
  <si>
    <t>n3psp5</t>
  </si>
  <si>
    <t>n3point_slope[4]::text n3psp5</t>
  </si>
  <si>
    <t>n3point_slope[4] n3psp5</t>
  </si>
  <si>
    <t>n3psp6</t>
  </si>
  <si>
    <t>n3point_slope[5]::text n3psp6</t>
  </si>
  <si>
    <t>n3point_slope[5] n3psp6</t>
  </si>
  <si>
    <t>n1pw1</t>
  </si>
  <si>
    <t>n1point_waku[0]::text n1pw1</t>
  </si>
  <si>
    <t>n1point_waku[0] n1pw1</t>
  </si>
  <si>
    <t>n1pw2</t>
  </si>
  <si>
    <t>n1point_waku[1]::text n1pw2</t>
  </si>
  <si>
    <t>n1point_waku[1] n1pw2</t>
  </si>
  <si>
    <t>n1pw3</t>
  </si>
  <si>
    <t>n1point_waku[2]::text n1pw3</t>
  </si>
  <si>
    <t>n1point_waku[2] n1pw3</t>
  </si>
  <si>
    <t>n1pw4</t>
  </si>
  <si>
    <t>n1point_waku[3]::text n1pw4</t>
  </si>
  <si>
    <t>n1point_waku[3] n1pw4</t>
  </si>
  <si>
    <t>n1pw5</t>
  </si>
  <si>
    <t>n1point_waku[4]::text n1pw5</t>
  </si>
  <si>
    <t>n1point_waku[4] n1pw5</t>
  </si>
  <si>
    <t>n1pw6</t>
  </si>
  <si>
    <t>n1point_waku[5]::text n1pw6</t>
  </si>
  <si>
    <t>n1point_waku[5] n1pw6</t>
  </si>
  <si>
    <t>n1pwsp1</t>
  </si>
  <si>
    <t>n1point_waku_slope[0]::text n1pwsp1</t>
  </si>
  <si>
    <t>n1point_waku_slope[0] n1pwsp1</t>
  </si>
  <si>
    <t>n1pwsp2</t>
  </si>
  <si>
    <t>n1point_waku_slope[1]::text n1pwsp2</t>
  </si>
  <si>
    <t>n1point_waku_slope[1] n1pwsp2</t>
  </si>
  <si>
    <t>n1pwsp3</t>
  </si>
  <si>
    <t>n1point_waku_slope[2]::text n1pwsp3</t>
  </si>
  <si>
    <t>n1point_waku_slope[2] n1pwsp3</t>
  </si>
  <si>
    <t>n1pwsp4</t>
  </si>
  <si>
    <t>n1point_waku_slope[3]::text n1pwsp4</t>
  </si>
  <si>
    <t>n1point_waku_slope[3] n1pwsp4</t>
  </si>
  <si>
    <t>n1pwsp5</t>
  </si>
  <si>
    <t>n1point_waku_slope[4]::text n1pwsp5</t>
  </si>
  <si>
    <t>n1point_waku_slope[4] n1pwsp5</t>
  </si>
  <si>
    <t>n1pwsp6</t>
  </si>
  <si>
    <t>n1point_waku_slope[5]::text n1pwsp6</t>
  </si>
  <si>
    <t>n1point_waku_slope[5] n1pwsp6</t>
  </si>
  <si>
    <t>n2pw1</t>
  </si>
  <si>
    <t>n2point_waku[0]::text n2pw1</t>
  </si>
  <si>
    <t>n2point_waku[0] n2pw1</t>
  </si>
  <si>
    <t>n2pw2</t>
  </si>
  <si>
    <t>n2point_waku[1]::text n2pw2</t>
  </si>
  <si>
    <t>n2point_waku[1] n2pw2</t>
  </si>
  <si>
    <t>n2pw3</t>
  </si>
  <si>
    <t>n2point_waku[2]::text n2pw3</t>
  </si>
  <si>
    <t>n2point_waku[2] n2pw3</t>
  </si>
  <si>
    <t>n2pw4</t>
  </si>
  <si>
    <t>n2point_waku[3]::text n2pw4</t>
  </si>
  <si>
    <t>n2point_waku[3] n2pw4</t>
  </si>
  <si>
    <t>n2pw5</t>
  </si>
  <si>
    <t>n2point_waku[4]::text n2pw5</t>
  </si>
  <si>
    <t>n2point_waku[4] n2pw5</t>
  </si>
  <si>
    <t>n2pw6</t>
  </si>
  <si>
    <t>n2point_waku[5]::text n2pw6</t>
  </si>
  <si>
    <t>n2point_waku[5] n2pw6</t>
  </si>
  <si>
    <t>n2pwsp1</t>
  </si>
  <si>
    <t>n2point_waku_slope[0]::text n2pwsp1</t>
  </si>
  <si>
    <t>n2point_waku_slope[0] n2pwsp1</t>
  </si>
  <si>
    <t>n2pwsp2</t>
  </si>
  <si>
    <t>n2point_waku_slope[1]::text n2pwsp2</t>
  </si>
  <si>
    <t>n2point_waku_slope[1] n2pwsp2</t>
  </si>
  <si>
    <t>n2pwsp3</t>
  </si>
  <si>
    <t>n2point_waku_slope[2]::text n2pwsp3</t>
  </si>
  <si>
    <t>n2point_waku_slope[2] n2pwsp3</t>
  </si>
  <si>
    <t>n2pwsp4</t>
  </si>
  <si>
    <t>n2point_waku_slope[3]::text n2pwsp4</t>
  </si>
  <si>
    <t>n2point_waku_slope[3] n2pwsp4</t>
  </si>
  <si>
    <t>n2pwsp5</t>
  </si>
  <si>
    <t>n2point_waku_slope[4]::text n2pwsp5</t>
  </si>
  <si>
    <t>n2point_waku_slope[4] n2pwsp5</t>
  </si>
  <si>
    <t>n2pwsp6</t>
  </si>
  <si>
    <t>n2point_waku_slope[5]::text n2pwsp6</t>
  </si>
  <si>
    <t>n2point_waku_slope[5] n2pwsp6</t>
  </si>
  <si>
    <t>n3pw1</t>
  </si>
  <si>
    <t>n3point_waku[0]::text n3pw1</t>
  </si>
  <si>
    <t>n3point_waku[0] n3pw1</t>
  </si>
  <si>
    <t>n3pw2</t>
  </si>
  <si>
    <t>n3point_waku[1]::text n3pw2</t>
  </si>
  <si>
    <t>n3point_waku[1] n3pw2</t>
  </si>
  <si>
    <t>n3pw3</t>
  </si>
  <si>
    <t>n3point_waku[2]::text n3pw3</t>
  </si>
  <si>
    <t>n3point_waku[2] n3pw3</t>
  </si>
  <si>
    <t>n3pw4</t>
  </si>
  <si>
    <t>n3point_waku[3]::text n3pw4</t>
  </si>
  <si>
    <t>n3point_waku[3] n3pw4</t>
  </si>
  <si>
    <t>n3pw5</t>
  </si>
  <si>
    <t>n3point_waku[4]::text n3pw5</t>
  </si>
  <si>
    <t>n3point_waku[4] n3pw5</t>
  </si>
  <si>
    <t>n3pw6</t>
  </si>
  <si>
    <t>n3point_waku[5]::text n3pw6</t>
  </si>
  <si>
    <t>n3point_waku[5] n3pw6</t>
  </si>
  <si>
    <t>n3pwsp1</t>
  </si>
  <si>
    <t>n3point_waku_slope[0]::text n3pwsp1</t>
  </si>
  <si>
    <t>n3point_waku_slope[0] n3pwsp1</t>
  </si>
  <si>
    <t>n3pwsp2</t>
  </si>
  <si>
    <t>n3point_waku_slope[1]::text n3pwsp2</t>
  </si>
  <si>
    <t>n3point_waku_slope[1] n3pwsp2</t>
  </si>
  <si>
    <t>n3pwsp3</t>
  </si>
  <si>
    <t>n3point_waku_slope[2]::text n3pwsp3</t>
  </si>
  <si>
    <t>n3point_waku_slope[2] n3pwsp3</t>
  </si>
  <si>
    <t>n3pwsp4</t>
  </si>
  <si>
    <t>n3point_waku_slope[3]::text n3pwsp4</t>
  </si>
  <si>
    <t>n3point_waku_slope[3] n3pwsp4</t>
  </si>
  <si>
    <t>n3pwsp5</t>
  </si>
  <si>
    <t>n3point_waku_slope[4]::text n3pwsp5</t>
  </si>
  <si>
    <t>n3point_waku_slope[4] n3pwsp5</t>
  </si>
  <si>
    <t>n3pwsp6</t>
  </si>
  <si>
    <t>n3point_waku_slope[5]::text n3pwsp6</t>
  </si>
  <si>
    <t>n3point_waku_slope[5] n3pwsp6</t>
  </si>
  <si>
    <t>avgw1</t>
  </si>
  <si>
    <t>avgstart_waku[0]::text avgw1</t>
  </si>
  <si>
    <t>avgstart_waku[0] avgw1</t>
  </si>
  <si>
    <t>avgw2</t>
  </si>
  <si>
    <t>avgstart_waku[1]::text avgw2</t>
  </si>
  <si>
    <t>avgstart_waku[1] avgw2</t>
  </si>
  <si>
    <t>avgw3</t>
  </si>
  <si>
    <t>avgstart_waku[2]::text avgw3</t>
  </si>
  <si>
    <t>avgstart_waku[2] avgw3</t>
  </si>
  <si>
    <t>avgw4</t>
  </si>
  <si>
    <t>avgstart_waku[3]::text avgw4</t>
  </si>
  <si>
    <t>avgstart_waku[3] avgw4</t>
  </si>
  <si>
    <t>avgw5</t>
  </si>
  <si>
    <t>avgstart_waku[4]::text avgw5</t>
  </si>
  <si>
    <t>avgstart_waku[4] avgw5</t>
  </si>
  <si>
    <t>avgw6</t>
  </si>
  <si>
    <t>avgstart_waku[5]::text avgw6</t>
  </si>
  <si>
    <t>avgstart_waku[5] avgw6</t>
  </si>
  <si>
    <t>avgwsp1</t>
  </si>
  <si>
    <t>avgstart_waku_slope[0]::text avgwsp1</t>
  </si>
  <si>
    <t>avgstart_waku_slope[0] avgwsp1</t>
  </si>
  <si>
    <t>avgwsp2</t>
  </si>
  <si>
    <t>avgstart_waku_slope[1]::text avgwsp2</t>
  </si>
  <si>
    <t>avgstart_waku_slope[1] avgwsp2</t>
  </si>
  <si>
    <t>avgwsp3</t>
  </si>
  <si>
    <t>avgstart_waku_slope[2]::text avgwsp3</t>
  </si>
  <si>
    <t>avgstart_waku_slope[2] avgwsp3</t>
  </si>
  <si>
    <t>avgwsp4</t>
  </si>
  <si>
    <t>avgstart_waku_slope[3]::text avgwsp4</t>
  </si>
  <si>
    <t>avgstart_waku_slope[3] avgwsp4</t>
  </si>
  <si>
    <t>avgwsp5</t>
  </si>
  <si>
    <t>avgstart_waku_slope[4]::text avgwsp5</t>
  </si>
  <si>
    <t>avgstart_waku_slope[4] avgwsp5</t>
  </si>
  <si>
    <t>avgwsp6</t>
  </si>
  <si>
    <t>avgstart_waku_slope[5]::text avgwsp6</t>
  </si>
  <si>
    <t>avgstart_waku_slope[5] avgwsp6</t>
  </si>
  <si>
    <t>fs_10</t>
    <phoneticPr fontId="7"/>
  </si>
  <si>
    <t>mm,jyo,race,turn,grade,raty,femcnt,alvt,time,isvenus,weekday,sime,fixent,rcnt1,rcnt2,rcnt3,rcnt4,rcnt5,rcnt6,rcntsp1,rcntsp2,rcntsp3,rcntsp4,rcntsp5,rcntsp6,cond1,cond2,cond3,cond4,cond5,cond6,condsp1,condsp2,condsp3,condsp4,condsp5,condsp6,n1p1,n1p2,n1p3,n1p4,n1p5,n1p6,n1psp1,n1psp2,n1psp3,n1psp4,n1psp5,n1psp6,n2p1,n2p2,n2p3,n2p4,n2p5,n2p6,n2psp1,n2psp2,n2psp3,n2psp4,n2psp5,n2psp6,n3p1,n3p2,n3p3,n3p4,n3p5,n3p6,n3psp1,n3psp2,n3psp3,n3psp4,n3psp5,n3psp6,n1pw1,n1pw2,n1pw3,n1pw4,n1pw5,n1pw6,n1pwsp1,n1pwsp2,n1pwsp3,n1pwsp4,n1pwsp5,n1pwsp6,n2pw1,n2pw2,n2pw3,n2pw4,n2pw5,n2pw6,n2pwsp1,n2pwsp2,n2pwsp3,n2pwsp4,n2pwsp5,n2pwsp6,n3pw1,n3pw2,n3pw3,n3pw4,n3pw5,n3pw6,n3pwsp1,n3pwsp2,n3pwsp3,n3pwsp4,n3pwsp5,n3pwsp6,avgw1,avgw2,avgw3,avgw4,avgw5,avgw6,avgwsp1,avgwsp2,avgwsp3,avgwsp4,avgwsp5,avgwsp6,nw1,nw2,nw3,nw4,nw5,nw6,n2w1,n2w2,n2w3,n2w4,n2w5,n2w6,n3w1,n3w2,n3w3,n3w4,n3w5,n3w6,lw1,lw2,lw3,lw4,lw5,lw6,l2w1,l2w2,l2w3,l2w4,l2w5,l2w6,l3w1,l3w2,l3w3,l3w4,l3w5,l3w6,m2w1,m2w2,m2w3,m2w4,m2w5,m2w6,sex1,sex2,sex3,sex4,sex5,sex6,lv1,lv2,lv3,lv4,lv5,lv6,age1,age2,age3,age4,age5,age6,weit1,weit2,weit3,weit4,weit5,weit6,fly1,fly2,fly3,fly4,fly5,fly6,late1,late2,late3,late4,late5,late6,avgst1,avgst2,avgst3,avgst4,avgst5,avgst6</t>
    <phoneticPr fontId="7"/>
  </si>
  <si>
    <t>mm,jyo,race,turn,grade,raty,femcnt,alvt,time,isvenus,weekday,sime,fixent,en1,en2,en3,en4,en5,en6,rcnt1,rcnt2,rcnt3,rcnt4,rcnt5,rcnt6,rcntsp1,rcntsp2,rcntsp3,rcntsp4,rcntsp5,rcntsp6,cond1,cond2,cond3,cond4,cond5,cond6,condsp1,condsp2,condsp3,condsp4,condsp5,condsp6,n1p1,n1p2,n1p3,n1p4,n1p5,n1p6,n1psp1,n1psp2,n1psp3,n1psp4,n1psp5,n1psp6,n2p1,n2p2,n2p3,n2p4,n2p5,n2p6,n2psp1,n2psp2,n2psp3,n2psp4,n2psp5,n2psp6,n3p1,n3p2,n3p3,n3p4,n3p5,n3p6,n3psp1,n3psp2,n3psp3,n3psp4,n3psp5,n3psp6,n1pw1,n1pw2,n1pw3,n1pw4,n1pw5,n1pw6,n1pwsp1,n1pwsp2,n1pwsp3,n1pwsp4,n1pwsp5,n1pwsp6,n2pw1,n2pw2,n2pw3,n2pw4,n2pw5,n2pw6,n2pwsp1,n2pwsp2,n2pwsp3,n2pwsp4,n2pwsp5,n2pwsp6,n3pw1,n3pw2,n3pw3,n3pw4,n3pw5,n3pw6,n3pwsp1,n3pwsp2,n3pwsp3,n3pwsp4,n3pwsp5,n3pwsp6,avgw1,avgw2,avgw3,avgw4,avgw5,avgw6,avgwsp1,avgwsp2,avgwsp3,avgwsp4,avgwsp5,avgwsp6,nw1,nw2,nw3,nw4,nw5,nw6,n2w1,n2w2,n2w3,n2w4,n2w5,n2w6,n3w1,n3w2,n3w3,n3w4,n3w5,n3w6,lw1,lw2,lw3,lw4,lw5,lw6,l2w1,l2w2,l2w3,l2w4,l2w5,l2w6,l3w1,l3w2,l3w3,l3w4,l3w5,l3w6,m2w1,m2w2,m2w3,m2w4,m2w5,m2w6,sex1,sex2,sex3,sex4,sex5,sex6,lv1,lv2,lv3,lv4,lv5,lv6,age1,age2,age3,age4,age5,age6,weit1,weit2,weit3,weit4,weit5,weit6,fly1,fly2,fly3,fly4,fly5,fly6,late1,late2,late3,late4,late5,late6,avgst1,avgst2,avgst3,avgst4,avgst5,avgst6</t>
    <phoneticPr fontId="7"/>
  </si>
  <si>
    <t>fs_11</t>
    <phoneticPr fontId="7"/>
  </si>
  <si>
    <t>#選手傾向 + nw</t>
    <rPh sb="1" eb="3">
      <t>センシュ</t>
    </rPh>
    <rPh sb="3" eb="5">
      <t>ケイコウ</t>
    </rPh>
    <phoneticPr fontId="7"/>
  </si>
  <si>
    <t># 選手傾向 + en</t>
    <phoneticPr fontId="7"/>
  </si>
  <si>
    <t>mm,jyo,race,turn,grade,raty,femcnt,alvt,time,isvenus,weekday,sime,fixent,en1,en2,en3,en4,en5,en6,rcnt1,rcnt2,rcnt3,rcnt4,rcnt5,rcnt6,rcntsp1,rcntsp2,rcntsp3,rcntsp4,rcntsp5,rcntsp6,cond1,cond2,cond3,cond4,cond5,cond6,condsp1,condsp2,condsp3,condsp4,condsp5,condsp6,n1p1,n1p2,n1p3,n1p4,n1p5,n1p6,n1psp1,n1psp2,n1psp3,n1psp4,n1psp5,n1psp6,n2p1,n2p2,n2p3,n2p4,n2p5,n2p6,n2psp1,n2psp2,n2psp3,n2psp4,n2psp5,n2psp6,n3p1,n3p2,n3p3,n3p4,n3p5,n3p6,n3psp1,n3psp2,n3psp3,n3psp4,n3psp5,n3psp6,n1pw1,n1pw2,n1pw3,n1pw4,n1pw5,n1pw6,n1pwsp1,n1pwsp2,n1pwsp3,n1pwsp4,n1pwsp5,n1pwsp6,n2pw1,n2pw2,n2pw3,n2pw4,n2pw5,n2pw6,n2pwsp1,n2pwsp2,n2pwsp3,n2pwsp4,n2pwsp5,n2pwsp6,n3pw1,n3pw2,n3pw3,n3pw4,n3pw5,n3pw6,n3pwsp1,n3pwsp2,n3pwsp3,n3pwsp4,n3pwsp5,n3pwsp6,avgw1,avgw2,avgw3,avgw4,avgw5,avgw6,avgwsp1,avgwsp2,avgwsp3,avgwsp4,avgwsp5,avgwsp6</t>
    <phoneticPr fontId="7"/>
  </si>
  <si>
    <t># 選手傾向 only</t>
    <phoneticPr fontId="7"/>
  </si>
  <si>
    <t>fs_12</t>
    <phoneticPr fontId="7"/>
  </si>
  <si>
    <t>fs_13</t>
    <phoneticPr fontId="7"/>
  </si>
  <si>
    <t>mm,jyo,race,turn,grade,raty,femcnt,alvt,time,isvenus,weekday,sime,fixent,rcnt1,rcnt2,rcnt3,rcnt4,rcnt5,rcnt6,rcntsp1,rcntsp2,rcntsp3,rcntsp4,rcntsp5,rcntsp6,cond1,cond2,cond3,cond4,cond5,cond6,condsp1,condsp2,condsp3,condsp4,condsp5,condsp6,n1p1,n1p2,n1p3,n1p4,n1p5,n1p6,n1psp1,n1psp2,n1psp3,n1psp4,n1psp5,n1psp6,n2p1,n2p2,n2p3,n2p4,n2p5,n2p6,n2psp1,n2psp2,n2psp3,n2psp4,n2psp5,n2psp6,n3p1,n3p2,n3p3,n3p4,n3p5,n3p6,n3psp1,n3psp2,n3psp3,n3psp4,n3psp5,n3psp6,n1pw1,n1pw2,n1pw3,n1pw4,n1pw5,n1pw6,n1pwsp1,n1pwsp2,n1pwsp3,n1pwsp4,n1pwsp5,n1pwsp6,n2pw1,n2pw2,n2pw3,n2pw4,n2pw5,n2pw6,n2pwsp1,n2pwsp2,n2pwsp3,n2pwsp4,n2pwsp5,n2pwsp6,n3pw1,n3pw2,n3pw3,n3pw4,n3pw5,n3pw6,n3pwsp1,n3pwsp2,n3pwsp3,n3pwsp4,n3pwsp5,n3pwsp6,avgw1,avgw2,avgw3,avgw4,avgw5,avgw6,avgwsp1,avgwsp2,avgwsp3,avgwsp4,avgwsp5,avgwsp6</t>
    <phoneticPr fontId="7"/>
  </si>
  <si>
    <t>fs_14</t>
    <phoneticPr fontId="7"/>
  </si>
  <si>
    <t># 選手傾向 + nw + en</t>
    <phoneticPr fontId="7"/>
  </si>
  <si>
    <t># 選手傾向 + nw + en、削除：slope全体, motor, sex, age, late, avgst</t>
    <rPh sb="17" eb="19">
      <t>サクジョ</t>
    </rPh>
    <rPh sb="25" eb="27">
      <t>ゼンタイ</t>
    </rPh>
    <phoneticPr fontId="7"/>
  </si>
  <si>
    <t>fs_15</t>
    <phoneticPr fontId="7"/>
  </si>
  <si>
    <t>pd1,pd2,pd3,r1prob1,r1prob2,r1prob3,r1prob4,r1prob5,r1prob6,r2prob1,r2prob2,r2prob3,r2prob4,r2prob5,r2prob6,r3prob1,r3prob2,r3prob3,r3prob4,r3prob5,r3prob6,mbo3t1,mbo3t2,mbo3t3,mbo3t4,mbo3t5,mbo3t6,mbo3t7,mbo3t8,mbo3t9,mbo3t10,mbo3t11,mbo3t12,mbo3t13,mbo3t14,mbo3t15,mbo3t16,mbo3t17,mbo3t18,mbo3t19,mbo3t20,mbork3t1,mbork3t2,mbork3t3,mbork3t4,mbork3t5,mbork3t6,mbork3t7,mbork3t8,mbork3t9,mbork3t10,mbork3t11,mbork3t12,mbork3t13,mbork3t14,mbork3t15,mbork3t16,mbork3t17,mbork3t18,mbork3t19,mbork3t20</t>
    <phoneticPr fontId="7"/>
  </si>
  <si>
    <t>fs_16</t>
    <phoneticPr fontId="7"/>
  </si>
  <si>
    <t>pd1,mbo3t1,mbo3t2,mbo3t3,mbo3t4,mbo3t5,mbo3t6,mbo3t7,mbo3t8,mbo3t9,mbo3t10,mbo3t11,mbo3t12,mbo3t13,mbo3t14,mbo3t15,mbo3t16,mbo3t17,mbo3t18,mbo3t19,mbo3t20,mbork3t1,mbork3t2,mbork3t3,mbork3t4,mbork3t5,mbork3t6,mbork3t7,mbork3t8,mbork3t9,mbork3t10,mbork3t11,mbork3t12,mbork3t13,mbork3t14,mbork3t15,mbork3t16,mbork3t17,mbork3t18,mbork3t19,mbork3t20</t>
    <phoneticPr fontId="7"/>
  </si>
  <si>
    <t># fs_14結果 + bodds (x3系列モデル用)</t>
    <rPh sb="7" eb="9">
      <t>ケッカ</t>
    </rPh>
    <rPh sb="21" eb="23">
      <t>ケイレツ</t>
    </rPh>
    <rPh sb="26" eb="27">
      <t>ヨウ</t>
    </rPh>
    <phoneticPr fontId="7"/>
  </si>
  <si>
    <t># fs14結果 + probabilities + bodds (x1系列モデル用)</t>
    <rPh sb="6" eb="8">
      <t>ケッカ</t>
    </rPh>
    <rPh sb="36" eb="38">
      <t>ケイレツ</t>
    </rPh>
    <rPh sb="41" eb="42">
      <t>ヨウ</t>
    </rPh>
    <phoneticPr fontId="7"/>
  </si>
  <si>
    <t># fs14結果 + probabilities(x1系列モデル用)</t>
    <rPh sb="6" eb="8">
      <t>ケッカ</t>
    </rPh>
    <rPh sb="27" eb="29">
      <t>ケイレツ</t>
    </rPh>
    <rPh sb="32" eb="33">
      <t>ヨウ</t>
    </rPh>
    <phoneticPr fontId="7"/>
  </si>
  <si>
    <t># fs14結果 + bodds(x1系列モデル用)</t>
    <rPh sb="6" eb="8">
      <t>ケッカ</t>
    </rPh>
    <rPh sb="19" eb="21">
      <t>ケイレツ</t>
    </rPh>
    <rPh sb="24" eb="25">
      <t>ヨウ</t>
    </rPh>
    <phoneticPr fontId="7"/>
  </si>
  <si>
    <t>fs_17</t>
    <phoneticPr fontId="7"/>
  </si>
  <si>
    <t>fs_18</t>
    <phoneticPr fontId="7"/>
  </si>
  <si>
    <t>pd1,pd2,pd3,mbo3t1,mbo3t2,mbo3t3,mbo3t4,mbo3t5,mbo3t6,mbo3t7,mbo3t8,mbo3t9,mbo3t10,mbo3t11,mbo3t12,mbo3t13,mbo3t14,mbo3t15,mbo3t16,mbo3t17,mbo3t18,mbo3t19,mbo3t20,mbork3t1,mbork3t2,mbork3t3,mbork3t4,mbork3t5,mbork3t6,mbork3t7,mbork3t8,mbork3t9,mbork3t10,mbork3t11,mbork3t12,mbork3t13,mbork3t14,mbork3t15,mbork3t16,mbork3t17,mbork3t18,mbork3t19,mbork3t20</t>
  </si>
  <si>
    <t>r2-2345</t>
    <phoneticPr fontId="7"/>
  </si>
  <si>
    <t>(case when substring(sanrentanno from 1 for 1) in ('2', '3', '4', '5', '6')  then 'xxx' else sanrentanno end) classes</t>
    <phoneticPr fontId="7"/>
  </si>
  <si>
    <t>(case when substring(sanrentanno from 2 for 1) in ('2', '3', '4', '5')  then substring(sanrentanno from 2 for 1) else 'x' end) classes</t>
    <phoneticPr fontId="7"/>
  </si>
  <si>
    <t>r3-3456</t>
    <phoneticPr fontId="7"/>
  </si>
  <si>
    <t>(case when substring(sanrentanno from 3 for 1) in ('3', '4', '5', '6')  then substring(sanrentanno from 3 for 1) else 'x' end) classes</t>
    <phoneticPr fontId="7"/>
  </si>
  <si>
    <t>2,3,4,5,x</t>
    <phoneticPr fontId="7"/>
  </si>
  <si>
    <t>3,4,5,6,x</t>
    <phoneticPr fontId="7"/>
  </si>
  <si>
    <t>2023/6/2</t>
    <phoneticPr fontId="7"/>
  </si>
  <si>
    <r>
      <t>11609,21609</t>
    </r>
    <r>
      <rPr>
        <sz val="12"/>
        <color theme="1"/>
        <rFont val="맑은 고딕"/>
        <family val="3"/>
        <charset val="129"/>
        <scheme val="minor"/>
      </rPr>
      <t>를</t>
    </r>
    <r>
      <rPr>
        <sz val="12"/>
        <color theme="1"/>
        <rFont val="맑은 고딕"/>
        <family val="2"/>
        <scheme val="minor"/>
      </rPr>
      <t xml:space="preserve"> </t>
    </r>
    <r>
      <rPr>
        <sz val="12"/>
        <color theme="1"/>
        <rFont val="맑은 고딕"/>
        <family val="3"/>
        <charset val="129"/>
        <scheme val="minor"/>
      </rPr>
      <t>기준으로</t>
    </r>
    <r>
      <rPr>
        <sz val="12"/>
        <color theme="1"/>
        <rFont val="맑은 고딕"/>
        <family val="2"/>
        <scheme val="minor"/>
      </rPr>
      <t xml:space="preserve"> </t>
    </r>
    <r>
      <rPr>
        <sz val="12"/>
        <color theme="1"/>
        <rFont val="맑은 고딕"/>
        <family val="3"/>
        <charset val="129"/>
        <scheme val="minor"/>
      </rPr>
      <t>시뮬레이션</t>
    </r>
    <r>
      <rPr>
        <sz val="12"/>
        <color theme="1"/>
        <rFont val="맑은 고딕"/>
        <family val="2"/>
        <scheme val="minor"/>
      </rPr>
      <t xml:space="preserve"> </t>
    </r>
    <r>
      <rPr>
        <sz val="12"/>
        <color theme="1"/>
        <rFont val="맑은 고딕"/>
        <family val="3"/>
        <charset val="129"/>
        <scheme val="minor"/>
      </rPr>
      <t>실험으로</t>
    </r>
    <r>
      <rPr>
        <sz val="12"/>
        <color theme="1"/>
        <rFont val="맑은 고딕"/>
        <family val="2"/>
        <scheme val="minor"/>
      </rPr>
      <t xml:space="preserve"> </t>
    </r>
    <r>
      <rPr>
        <sz val="12"/>
        <color theme="1"/>
        <rFont val="맑은 고딕"/>
        <family val="3"/>
        <charset val="129"/>
        <scheme val="minor"/>
      </rPr>
      <t>넘어간다</t>
    </r>
    <r>
      <rPr>
        <sz val="12"/>
        <color theme="1"/>
        <rFont val="맑은 고딕"/>
        <family val="2"/>
        <scheme val="minor"/>
      </rPr>
      <t>.</t>
    </r>
    <phoneticPr fontId="7"/>
  </si>
  <si>
    <r>
      <t>이유</t>
    </r>
    <r>
      <rPr>
        <sz val="12"/>
        <color theme="1"/>
        <rFont val="맑은 고딕"/>
        <family val="3"/>
        <charset val="129"/>
        <scheme val="minor"/>
      </rPr>
      <t xml:space="preserve">: </t>
    </r>
    <phoneticPr fontId="7"/>
  </si>
  <si>
    <r>
      <t>123,124,125,126</t>
    </r>
    <r>
      <rPr>
        <sz val="12"/>
        <color theme="1"/>
        <rFont val="맑은 고딕"/>
        <family val="3"/>
        <charset val="129"/>
        <scheme val="minor"/>
      </rPr>
      <t>을</t>
    </r>
    <r>
      <rPr>
        <sz val="12"/>
        <color theme="1"/>
        <rFont val="맑은 고딕"/>
        <family val="2"/>
        <scheme val="minor"/>
      </rPr>
      <t xml:space="preserve"> </t>
    </r>
    <r>
      <rPr>
        <sz val="12"/>
        <color theme="1"/>
        <rFont val="맑은 고딕"/>
        <family val="3"/>
        <charset val="129"/>
        <scheme val="minor"/>
      </rPr>
      <t>기준으로</t>
    </r>
    <r>
      <rPr>
        <sz val="12"/>
        <color theme="1"/>
        <rFont val="맑은 고딕"/>
        <family val="2"/>
        <scheme val="minor"/>
      </rPr>
      <t xml:space="preserve"> </t>
    </r>
    <r>
      <rPr>
        <sz val="12"/>
        <color theme="1"/>
        <rFont val="맑은 고딕"/>
        <family val="3"/>
        <charset val="129"/>
        <scheme val="minor"/>
      </rPr>
      <t>기간분할시</t>
    </r>
    <r>
      <rPr>
        <sz val="12"/>
        <color theme="1"/>
        <rFont val="맑은 고딕"/>
        <family val="2"/>
        <scheme val="minor"/>
      </rPr>
      <t xml:space="preserve"> </t>
    </r>
    <r>
      <rPr>
        <sz val="12"/>
        <color theme="1"/>
        <rFont val="맑은 고딕"/>
        <family val="3"/>
        <charset val="129"/>
        <scheme val="minor"/>
      </rPr>
      <t>흑자옺즈가</t>
    </r>
    <r>
      <rPr>
        <sz val="12"/>
        <color theme="1"/>
        <rFont val="맑은 고딕"/>
        <family val="2"/>
        <scheme val="minor"/>
      </rPr>
      <t xml:space="preserve"> </t>
    </r>
    <r>
      <rPr>
        <sz val="12"/>
        <color theme="1"/>
        <rFont val="맑은 고딕"/>
        <family val="3"/>
        <charset val="129"/>
        <scheme val="minor"/>
      </rPr>
      <t>안정적으로</t>
    </r>
    <r>
      <rPr>
        <sz val="12"/>
        <color theme="1"/>
        <rFont val="맑은 고딕"/>
        <family val="2"/>
        <scheme val="minor"/>
      </rPr>
      <t xml:space="preserve"> </t>
    </r>
    <r>
      <rPr>
        <sz val="12"/>
        <color theme="1"/>
        <rFont val="맑은 고딕"/>
        <family val="3"/>
        <charset val="129"/>
        <scheme val="minor"/>
      </rPr>
      <t>보였기</t>
    </r>
    <r>
      <rPr>
        <sz val="12"/>
        <color theme="1"/>
        <rFont val="맑은 고딕"/>
        <family val="2"/>
        <scheme val="minor"/>
      </rPr>
      <t xml:space="preserve"> </t>
    </r>
    <r>
      <rPr>
        <sz val="12"/>
        <color theme="1"/>
        <rFont val="맑은 고딕"/>
        <family val="3"/>
        <charset val="129"/>
        <scheme val="minor"/>
      </rPr>
      <t>때문</t>
    </r>
    <r>
      <rPr>
        <sz val="12"/>
        <color theme="1"/>
        <rFont val="맑은 고딕"/>
        <family val="2"/>
        <scheme val="minor"/>
      </rPr>
      <t>.  31609</t>
    </r>
    <r>
      <rPr>
        <sz val="12"/>
        <color theme="1"/>
        <rFont val="맑은 고딕"/>
        <family val="3"/>
        <charset val="129"/>
        <scheme val="minor"/>
      </rPr>
      <t>는</t>
    </r>
    <r>
      <rPr>
        <sz val="12"/>
        <color theme="1"/>
        <rFont val="맑은 고딕"/>
        <family val="2"/>
        <scheme val="minor"/>
      </rPr>
      <t xml:space="preserve"> </t>
    </r>
    <r>
      <rPr>
        <sz val="12"/>
        <color theme="1"/>
        <rFont val="맑은 고딕"/>
        <family val="3"/>
        <charset val="129"/>
        <scheme val="minor"/>
      </rPr>
      <t>매우</t>
    </r>
    <r>
      <rPr>
        <sz val="12"/>
        <color theme="1"/>
        <rFont val="맑은 고딕"/>
        <family val="2"/>
        <scheme val="minor"/>
      </rPr>
      <t xml:space="preserve"> </t>
    </r>
    <r>
      <rPr>
        <sz val="12"/>
        <color theme="1"/>
        <rFont val="맑은 고딕"/>
        <family val="3"/>
        <charset val="129"/>
        <scheme val="minor"/>
      </rPr>
      <t>급변하였다</t>
    </r>
    <r>
      <rPr>
        <sz val="12"/>
        <color theme="1"/>
        <rFont val="맑은 고딕"/>
        <family val="2"/>
        <scheme val="minor"/>
      </rPr>
      <t>.</t>
    </r>
  </si>
  <si>
    <t xml:space="preserve">트렌드 포함 계열이 아닌 모델보다 성능 좋아보였다.  </t>
    <phoneticPr fontId="7"/>
  </si>
  <si>
    <t>cond1</t>
    <phoneticPr fontId="7"/>
  </si>
  <si>
    <t>cond1::text</t>
    <phoneticPr fontId="7"/>
  </si>
  <si>
    <t>n1point1::text</t>
    <phoneticPr fontId="7"/>
  </si>
  <si>
    <t>n1pt1</t>
    <phoneticPr fontId="7"/>
  </si>
  <si>
    <t>n1ptwaku1</t>
    <phoneticPr fontId="7"/>
  </si>
  <si>
    <t>n1pointwaku1::text</t>
    <phoneticPr fontId="7"/>
  </si>
  <si>
    <t>cond2</t>
    <phoneticPr fontId="7"/>
  </si>
  <si>
    <t>n1pt2</t>
    <phoneticPr fontId="7"/>
  </si>
  <si>
    <t>n1ptwaku2</t>
    <phoneticPr fontId="7"/>
  </si>
  <si>
    <t>cond2::text</t>
    <phoneticPr fontId="7"/>
  </si>
  <si>
    <t>n1point2::text</t>
    <phoneticPr fontId="7"/>
  </si>
  <si>
    <t>n1pointwaku2::text</t>
    <phoneticPr fontId="7"/>
  </si>
  <si>
    <t>2023/6/30</t>
    <phoneticPr fontId="7"/>
  </si>
  <si>
    <t>bork評価基準の計算カラムを設ける</t>
    <rPh sb="4" eb="6">
      <t>ヒョウカ</t>
    </rPh>
    <rPh sb="6" eb="8">
      <t>キジュン</t>
    </rPh>
    <rPh sb="9" eb="11">
      <t>ケイサン</t>
    </rPh>
    <rPh sb="15" eb="16">
      <t>モウ</t>
    </rPh>
    <phoneticPr fontId="7"/>
  </si>
  <si>
    <t>bork１位から何位までの合計で全体betcntの何％を満たして黒字になるか？</t>
    <rPh sb="5" eb="6">
      <t>イ</t>
    </rPh>
    <rPh sb="8" eb="9">
      <t>ナン</t>
    </rPh>
    <rPh sb="9" eb="10">
      <t>イ</t>
    </rPh>
    <rPh sb="13" eb="15">
      <t>ゴウケイ</t>
    </rPh>
    <rPh sb="16" eb="18">
      <t>ゼンタイ</t>
    </rPh>
    <rPh sb="25" eb="26">
      <t>ナン</t>
    </rPh>
    <rPh sb="28" eb="29">
      <t>ミ</t>
    </rPh>
    <rPh sb="32" eb="34">
      <t>クロジ</t>
    </rPh>
    <phoneticPr fontId="7"/>
  </si>
  <si>
    <t>2023/7/7</t>
    <phoneticPr fontId="7"/>
  </si>
  <si>
    <t>JSN에 대해 일단 최종 테스스 해본다</t>
    <phoneticPr fontId="7"/>
  </si>
  <si>
    <t>흑자이면 가상 온라인까지 걸어 논다</t>
    <phoneticPr fontId="7"/>
  </si>
  <si>
    <t>그래프 없이 모든 패턴 시뮬레이션 실행한다</t>
    <phoneticPr fontId="7"/>
  </si>
  <si>
    <r>
      <t>JSN</t>
    </r>
    <r>
      <rPr>
        <sz val="12"/>
        <color theme="1"/>
        <rFont val="맑은 고딕"/>
        <family val="3"/>
        <charset val="129"/>
        <scheme val="minor"/>
      </rPr>
      <t>으로</t>
    </r>
    <r>
      <rPr>
        <sz val="12"/>
        <color theme="1"/>
        <rFont val="맑은 고딕"/>
        <family val="2"/>
        <scheme val="minor"/>
      </rPr>
      <t xml:space="preserve"> </t>
    </r>
    <r>
      <rPr>
        <sz val="12"/>
        <color theme="1"/>
        <rFont val="맑은 고딕"/>
        <family val="3"/>
        <charset val="129"/>
        <scheme val="minor"/>
      </rPr>
      <t>랭킹</t>
    </r>
    <r>
      <rPr>
        <sz val="12"/>
        <color theme="1"/>
        <rFont val="맑은 고딕"/>
        <family val="2"/>
        <scheme val="minor"/>
      </rPr>
      <t xml:space="preserve"> </t>
    </r>
    <r>
      <rPr>
        <sz val="12"/>
        <color theme="1"/>
        <rFont val="맑은 고딕"/>
        <family val="3"/>
        <charset val="129"/>
        <scheme val="minor"/>
      </rPr>
      <t>그래프</t>
    </r>
    <r>
      <rPr>
        <sz val="12"/>
        <color theme="1"/>
        <rFont val="맑은 고딕"/>
        <family val="2"/>
        <scheme val="minor"/>
      </rPr>
      <t xml:space="preserve"> </t>
    </r>
    <r>
      <rPr>
        <sz val="12"/>
        <color theme="1"/>
        <rFont val="맑은 고딕"/>
        <family val="3"/>
        <charset val="129"/>
        <scheme val="minor"/>
      </rPr>
      <t>출력한다</t>
    </r>
    <phoneticPr fontId="7"/>
  </si>
  <si>
    <r>
      <t>ressult</t>
    </r>
    <r>
      <rPr>
        <sz val="12"/>
        <color theme="1"/>
        <rFont val="맑은 고딕"/>
        <family val="3"/>
        <charset val="129"/>
        <scheme val="minor"/>
      </rPr>
      <t>를</t>
    </r>
    <r>
      <rPr>
        <sz val="12"/>
        <color theme="1"/>
        <rFont val="맑은 고딕"/>
        <family val="2"/>
        <scheme val="minor"/>
      </rPr>
      <t xml:space="preserve"> </t>
    </r>
    <r>
      <rPr>
        <sz val="12"/>
        <color theme="1"/>
        <rFont val="맑은 고딕"/>
        <family val="3"/>
        <charset val="129"/>
        <scheme val="minor"/>
      </rPr>
      <t>바로</t>
    </r>
    <r>
      <rPr>
        <sz val="12"/>
        <color theme="1"/>
        <rFont val="맑은 고딕"/>
        <family val="2"/>
        <scheme val="minor"/>
      </rPr>
      <t xml:space="preserve"> </t>
    </r>
    <r>
      <rPr>
        <sz val="12"/>
        <color theme="1"/>
        <rFont val="맑은 고딕"/>
        <family val="3"/>
        <charset val="129"/>
        <scheme val="minor"/>
      </rPr>
      <t>시뮬레이션</t>
    </r>
    <r>
      <rPr>
        <sz val="12"/>
        <color theme="1"/>
        <rFont val="맑은 고딕"/>
        <family val="2"/>
        <scheme val="minor"/>
      </rPr>
      <t xml:space="preserve"> </t>
    </r>
    <r>
      <rPr>
        <sz val="12"/>
        <color theme="1"/>
        <rFont val="맑은 고딕"/>
        <family val="3"/>
        <charset val="129"/>
        <scheme val="minor"/>
      </rPr>
      <t>할</t>
    </r>
    <r>
      <rPr>
        <sz val="12"/>
        <color theme="1"/>
        <rFont val="맑은 고딕"/>
        <family val="2"/>
        <scheme val="minor"/>
      </rPr>
      <t xml:space="preserve"> </t>
    </r>
    <r>
      <rPr>
        <sz val="12"/>
        <color theme="1"/>
        <rFont val="맑은 고딕"/>
        <family val="3"/>
        <charset val="129"/>
        <scheme val="minor"/>
      </rPr>
      <t>수</t>
    </r>
    <r>
      <rPr>
        <sz val="12"/>
        <color theme="1"/>
        <rFont val="맑은 고딕"/>
        <family val="2"/>
        <scheme val="minor"/>
      </rPr>
      <t xml:space="preserve"> </t>
    </r>
    <r>
      <rPr>
        <sz val="12"/>
        <color theme="1"/>
        <rFont val="맑은 고딕"/>
        <family val="3"/>
        <charset val="129"/>
        <scheme val="minor"/>
      </rPr>
      <t>있게</t>
    </r>
    <r>
      <rPr>
        <sz val="12"/>
        <color theme="1"/>
        <rFont val="맑은 고딕"/>
        <family val="2"/>
        <scheme val="minor"/>
      </rPr>
      <t xml:space="preserve"> </t>
    </r>
    <r>
      <rPr>
        <sz val="12"/>
        <color theme="1"/>
        <rFont val="맑은 고딕"/>
        <family val="3"/>
        <charset val="129"/>
        <scheme val="minor"/>
      </rPr>
      <t>한다</t>
    </r>
    <phoneticPr fontId="7"/>
  </si>
  <si>
    <t>복수개의 group을 그래프 파일 이동으로 mix해서 시뮬레이션 할 수 있게 한다 (mix는 and, or 가능하게)</t>
    <phoneticPr fontId="7"/>
  </si>
  <si>
    <t>2023/7/11</t>
    <phoneticPr fontId="7"/>
  </si>
  <si>
    <r>
      <t>simulation_JSJ 7/7</t>
    </r>
    <r>
      <rPr>
        <sz val="12"/>
        <color theme="1"/>
        <rFont val="맑은 고딕"/>
        <family val="3"/>
        <charset val="129"/>
        <scheme val="minor"/>
      </rPr>
      <t>방법으로</t>
    </r>
    <r>
      <rPr>
        <sz val="12"/>
        <color theme="1"/>
        <rFont val="맑은 고딕"/>
        <family val="2"/>
        <scheme val="minor"/>
      </rPr>
      <t xml:space="preserve"> </t>
    </r>
    <r>
      <rPr>
        <sz val="12"/>
        <color theme="1"/>
        <rFont val="맑은 고딕"/>
        <family val="3"/>
        <charset val="129"/>
        <scheme val="minor"/>
      </rPr>
      <t>재실행한다</t>
    </r>
    <r>
      <rPr>
        <sz val="12"/>
        <color theme="1"/>
        <rFont val="맑은 고딕"/>
        <family val="2"/>
        <scheme val="minor"/>
      </rPr>
      <t>.</t>
    </r>
    <phoneticPr fontId="7"/>
  </si>
  <si>
    <t>프로퍼티파일에 probabilitytype이 digit1으로 설정되어있었다. -&gt; default</t>
    <phoneticPr fontId="7"/>
  </si>
  <si>
    <t>wk1+prob123</t>
    <phoneticPr fontId="7"/>
  </si>
  <si>
    <t>prob12+race</t>
    <phoneticPr fontId="7"/>
  </si>
  <si>
    <t>jyo+race</t>
    <phoneticPr fontId="7"/>
  </si>
  <si>
    <t>2023/7/21</t>
    <phoneticPr fontId="7"/>
  </si>
  <si>
    <t>1.</t>
    <phoneticPr fontId="7"/>
  </si>
  <si>
    <r>
      <t>7773</t>
    </r>
    <r>
      <rPr>
        <sz val="12"/>
        <color theme="1"/>
        <rFont val="맑은 고딕"/>
        <family val="3"/>
        <charset val="129"/>
        <scheme val="minor"/>
      </rPr>
      <t>에</t>
    </r>
    <r>
      <rPr>
        <sz val="12"/>
        <color theme="1"/>
        <rFont val="맑은 고딕"/>
        <family val="2"/>
        <scheme val="minor"/>
      </rPr>
      <t xml:space="preserve"> i02,i04,i09</t>
    </r>
    <r>
      <rPr>
        <sz val="12"/>
        <color theme="1"/>
        <rFont val="맑은 고딕"/>
        <family val="3"/>
        <charset val="129"/>
        <scheme val="minor"/>
      </rPr>
      <t>로</t>
    </r>
    <r>
      <rPr>
        <sz val="12"/>
        <color theme="1"/>
        <rFont val="맑은 고딕"/>
        <family val="2"/>
        <scheme val="minor"/>
      </rPr>
      <t xml:space="preserve"> </t>
    </r>
    <r>
      <rPr>
        <sz val="12"/>
        <color theme="1"/>
        <rFont val="맑은 고딕"/>
        <family val="3"/>
        <charset val="129"/>
        <scheme val="minor"/>
      </rPr>
      <t>최종</t>
    </r>
    <r>
      <rPr>
        <sz val="12"/>
        <color theme="1"/>
        <rFont val="맑은 고딕"/>
        <family val="2"/>
        <scheme val="minor"/>
      </rPr>
      <t xml:space="preserve"> </t>
    </r>
    <r>
      <rPr>
        <sz val="12"/>
        <color theme="1"/>
        <rFont val="맑은 고딕"/>
        <family val="3"/>
        <charset val="129"/>
        <scheme val="minor"/>
      </rPr>
      <t>시뮬레이션</t>
    </r>
    <r>
      <rPr>
        <sz val="12"/>
        <color theme="1"/>
        <rFont val="맑은 고딕"/>
        <family val="2"/>
        <scheme val="minor"/>
      </rPr>
      <t xml:space="preserve"> </t>
    </r>
    <r>
      <rPr>
        <sz val="12"/>
        <color theme="1"/>
        <rFont val="맑은 고딕"/>
        <family val="3"/>
        <charset val="129"/>
        <scheme val="minor"/>
      </rPr>
      <t>해본다</t>
    </r>
    <phoneticPr fontId="7"/>
  </si>
  <si>
    <t>2.</t>
    <phoneticPr fontId="7"/>
  </si>
  <si>
    <r>
      <t xml:space="preserve">bork 1, 2, 3... </t>
    </r>
    <r>
      <rPr>
        <sz val="12"/>
        <color theme="1"/>
        <rFont val="맑은 고딕"/>
        <family val="3"/>
        <charset val="129"/>
        <scheme val="minor"/>
      </rPr>
      <t>별로</t>
    </r>
    <r>
      <rPr>
        <sz val="12"/>
        <color theme="1"/>
        <rFont val="맑은 고딕"/>
        <family val="2"/>
        <scheme val="minor"/>
      </rPr>
      <t xml:space="preserve"> </t>
    </r>
    <r>
      <rPr>
        <sz val="12"/>
        <color theme="1"/>
        <rFont val="맑은 고딕"/>
        <family val="3"/>
        <charset val="129"/>
        <scheme val="minor"/>
      </rPr>
      <t>각각에</t>
    </r>
    <r>
      <rPr>
        <sz val="12"/>
        <color theme="1"/>
        <rFont val="맑은 고딕"/>
        <family val="2"/>
        <scheme val="minor"/>
      </rPr>
      <t xml:space="preserve"> </t>
    </r>
    <r>
      <rPr>
        <sz val="12"/>
        <color theme="1"/>
        <rFont val="맑은 고딕"/>
        <family val="3"/>
        <charset val="129"/>
        <scheme val="minor"/>
      </rPr>
      <t>대해</t>
    </r>
    <r>
      <rPr>
        <sz val="12"/>
        <color theme="1"/>
        <rFont val="맑은 고딕"/>
        <family val="2"/>
        <scheme val="minor"/>
      </rPr>
      <t xml:space="preserve"> </t>
    </r>
    <r>
      <rPr>
        <sz val="12"/>
        <color theme="1"/>
        <rFont val="맑은 고딕"/>
        <family val="3"/>
        <charset val="129"/>
        <scheme val="minor"/>
      </rPr>
      <t>랭킹</t>
    </r>
    <r>
      <rPr>
        <sz val="12"/>
        <color theme="1"/>
        <rFont val="맑은 고딕"/>
        <family val="2"/>
        <scheme val="minor"/>
      </rPr>
      <t xml:space="preserve"> </t>
    </r>
    <r>
      <rPr>
        <sz val="12"/>
        <color theme="1"/>
        <rFont val="맑은 고딕"/>
        <family val="3"/>
        <charset val="129"/>
        <scheme val="minor"/>
      </rPr>
      <t>시뮬레이션</t>
    </r>
    <r>
      <rPr>
        <sz val="12"/>
        <color theme="1"/>
        <rFont val="맑은 고딕"/>
        <family val="2"/>
        <scheme val="minor"/>
      </rPr>
      <t xml:space="preserve"> </t>
    </r>
    <r>
      <rPr>
        <sz val="12"/>
        <color theme="1"/>
        <rFont val="맑은 고딕"/>
        <family val="3"/>
        <charset val="129"/>
        <scheme val="minor"/>
      </rPr>
      <t>하고</t>
    </r>
    <r>
      <rPr>
        <sz val="12"/>
        <color theme="1"/>
        <rFont val="맑은 고딕"/>
        <family val="2"/>
        <scheme val="minor"/>
      </rPr>
      <t xml:space="preserve"> </t>
    </r>
    <r>
      <rPr>
        <sz val="12"/>
        <color theme="1"/>
        <rFont val="맑은 고딕"/>
        <family val="3"/>
        <charset val="129"/>
        <scheme val="minor"/>
      </rPr>
      <t>합친다</t>
    </r>
    <phoneticPr fontId="7"/>
  </si>
  <si>
    <t>3.</t>
    <phoneticPr fontId="7"/>
  </si>
  <si>
    <r>
      <t>6666</t>
    </r>
    <r>
      <rPr>
        <sz val="12"/>
        <color theme="1"/>
        <rFont val="맑은 고딕"/>
        <family val="3"/>
        <charset val="129"/>
        <scheme val="minor"/>
      </rPr>
      <t>으로</t>
    </r>
    <r>
      <rPr>
        <sz val="12"/>
        <color theme="1"/>
        <rFont val="맑은 고딕"/>
        <family val="2"/>
        <scheme val="minor"/>
      </rPr>
      <t xml:space="preserve"> 1</t>
    </r>
    <r>
      <rPr>
        <sz val="12"/>
        <color theme="1"/>
        <rFont val="맑은 고딕"/>
        <family val="3"/>
        <charset val="129"/>
        <scheme val="minor"/>
      </rPr>
      <t>의</t>
    </r>
    <r>
      <rPr>
        <sz val="12"/>
        <color theme="1"/>
        <rFont val="맑은 고딕"/>
        <family val="2"/>
        <scheme val="minor"/>
      </rPr>
      <t xml:space="preserve"> </t>
    </r>
    <r>
      <rPr>
        <sz val="12"/>
        <color theme="1"/>
        <rFont val="맑은 고딕"/>
        <family val="3"/>
        <charset val="129"/>
        <scheme val="minor"/>
      </rPr>
      <t>방식을</t>
    </r>
    <r>
      <rPr>
        <sz val="12"/>
        <color theme="1"/>
        <rFont val="맑은 고딕"/>
        <family val="2"/>
        <scheme val="minor"/>
      </rPr>
      <t xml:space="preserve"> </t>
    </r>
    <r>
      <rPr>
        <sz val="12"/>
        <color theme="1"/>
        <rFont val="맑은 고딕"/>
        <family val="3"/>
        <charset val="129"/>
        <scheme val="minor"/>
      </rPr>
      <t>재실행한다</t>
    </r>
    <phoneticPr fontId="7"/>
  </si>
  <si>
    <t>4.</t>
    <phoneticPr fontId="7"/>
  </si>
  <si>
    <r>
      <t>prob1, prob2</t>
    </r>
    <r>
      <rPr>
        <sz val="12"/>
        <color theme="1"/>
        <rFont val="맑은 고딕"/>
        <family val="3"/>
        <charset val="129"/>
        <scheme val="minor"/>
      </rPr>
      <t>로</t>
    </r>
    <r>
      <rPr>
        <sz val="12"/>
        <color theme="1"/>
        <rFont val="맑은 고딕"/>
        <family val="2"/>
        <scheme val="minor"/>
      </rPr>
      <t xml:space="preserve"> </t>
    </r>
    <r>
      <rPr>
        <sz val="12"/>
        <color theme="1"/>
        <rFont val="맑은 고딕"/>
        <family val="3"/>
        <charset val="129"/>
        <scheme val="minor"/>
      </rPr>
      <t>버블그래프</t>
    </r>
    <r>
      <rPr>
        <sz val="12"/>
        <color theme="1"/>
        <rFont val="맑은 고딕"/>
        <family val="2"/>
        <scheme val="minor"/>
      </rPr>
      <t xml:space="preserve"> </t>
    </r>
    <r>
      <rPr>
        <sz val="12"/>
        <color theme="1"/>
        <rFont val="맑은 고딕"/>
        <family val="3"/>
        <charset val="129"/>
        <scheme val="minor"/>
      </rPr>
      <t>만든후</t>
    </r>
    <r>
      <rPr>
        <sz val="12"/>
        <color theme="1"/>
        <rFont val="맑은 고딕"/>
        <family val="2"/>
        <scheme val="minor"/>
      </rPr>
      <t xml:space="preserve"> </t>
    </r>
    <r>
      <rPr>
        <sz val="12"/>
        <color theme="1"/>
        <rFont val="맑은 고딕"/>
        <family val="3"/>
        <charset val="129"/>
        <scheme val="minor"/>
      </rPr>
      <t>범위</t>
    </r>
    <r>
      <rPr>
        <sz val="12"/>
        <color theme="1"/>
        <rFont val="맑은 고딕"/>
        <family val="2"/>
        <scheme val="minor"/>
      </rPr>
      <t xml:space="preserve"> </t>
    </r>
    <r>
      <rPr>
        <sz val="12"/>
        <color theme="1"/>
        <rFont val="맑은 고딕"/>
        <family val="3"/>
        <charset val="129"/>
        <scheme val="minor"/>
      </rPr>
      <t>투표하는</t>
    </r>
    <r>
      <rPr>
        <sz val="12"/>
        <color theme="1"/>
        <rFont val="맑은 고딕"/>
        <family val="2"/>
        <scheme val="minor"/>
      </rPr>
      <t xml:space="preserve"> </t>
    </r>
    <r>
      <rPr>
        <sz val="12"/>
        <color theme="1"/>
        <rFont val="맑은 고딕"/>
        <family val="3"/>
        <charset val="129"/>
        <scheme val="minor"/>
      </rPr>
      <t>방식으로</t>
    </r>
    <r>
      <rPr>
        <sz val="12"/>
        <color theme="1"/>
        <rFont val="맑은 고딕"/>
        <family val="2"/>
        <scheme val="minor"/>
      </rPr>
      <t xml:space="preserve"> </t>
    </r>
    <r>
      <rPr>
        <sz val="12"/>
        <color theme="1"/>
        <rFont val="맑은 고딕"/>
        <family val="3"/>
        <charset val="129"/>
        <scheme val="minor"/>
      </rPr>
      <t>시뮬레이션</t>
    </r>
    <r>
      <rPr>
        <sz val="12"/>
        <color theme="1"/>
        <rFont val="맑은 고딕"/>
        <family val="2"/>
        <scheme val="minor"/>
      </rPr>
      <t xml:space="preserve"> </t>
    </r>
    <r>
      <rPr>
        <sz val="12"/>
        <color theme="1"/>
        <rFont val="맑은 고딕"/>
        <family val="3"/>
        <charset val="129"/>
        <scheme val="minor"/>
      </rPr>
      <t>한다</t>
    </r>
    <phoneticPr fontId="7"/>
  </si>
  <si>
    <t>5.</t>
    <phoneticPr fontId="7"/>
  </si>
  <si>
    <r>
      <t>1</t>
    </r>
    <r>
      <rPr>
        <sz val="12"/>
        <color theme="1"/>
        <rFont val="맑은 고딕"/>
        <family val="3"/>
        <charset val="129"/>
        <scheme val="minor"/>
      </rPr>
      <t>에</t>
    </r>
    <r>
      <rPr>
        <sz val="12"/>
        <color theme="1"/>
        <rFont val="맑은 고딕"/>
        <family val="2"/>
        <scheme val="minor"/>
      </rPr>
      <t xml:space="preserve"> </t>
    </r>
    <r>
      <rPr>
        <sz val="12"/>
        <color theme="1"/>
        <rFont val="맑은 고딕"/>
        <family val="3"/>
        <charset val="129"/>
        <scheme val="minor"/>
      </rPr>
      <t>대해</t>
    </r>
    <r>
      <rPr>
        <sz val="12"/>
        <color theme="1"/>
        <rFont val="맑은 고딕"/>
        <family val="2"/>
        <scheme val="minor"/>
      </rPr>
      <t xml:space="preserve"> wk</t>
    </r>
    <r>
      <rPr>
        <sz val="12"/>
        <color theme="1"/>
        <rFont val="맑은 고딕"/>
        <family val="3"/>
        <charset val="129"/>
        <scheme val="minor"/>
      </rPr>
      <t>와</t>
    </r>
    <r>
      <rPr>
        <sz val="12"/>
        <color theme="1"/>
        <rFont val="맑은 고딕"/>
        <family val="2"/>
        <scheme val="minor"/>
      </rPr>
      <t xml:space="preserve"> prob</t>
    </r>
    <r>
      <rPr>
        <sz val="12"/>
        <color theme="1"/>
        <rFont val="맑은 고딕"/>
        <family val="3"/>
        <charset val="129"/>
        <scheme val="minor"/>
      </rPr>
      <t>로만</t>
    </r>
    <r>
      <rPr>
        <sz val="12"/>
        <color theme="1"/>
        <rFont val="맑은 고딕"/>
        <family val="2"/>
        <scheme val="minor"/>
      </rPr>
      <t xml:space="preserve"> </t>
    </r>
    <r>
      <rPr>
        <sz val="12"/>
        <color theme="1"/>
        <rFont val="맑은 고딕"/>
        <family val="3"/>
        <charset val="129"/>
        <scheme val="minor"/>
      </rPr>
      <t>그룹범위</t>
    </r>
    <r>
      <rPr>
        <sz val="12"/>
        <color theme="1"/>
        <rFont val="맑은 고딕"/>
        <family val="2"/>
        <scheme val="minor"/>
      </rPr>
      <t xml:space="preserve"> </t>
    </r>
    <r>
      <rPr>
        <sz val="12"/>
        <color theme="1"/>
        <rFont val="맑은 고딕"/>
        <family val="3"/>
        <charset val="129"/>
        <scheme val="minor"/>
      </rPr>
      <t>좁혀서</t>
    </r>
    <r>
      <rPr>
        <sz val="12"/>
        <color theme="1"/>
        <rFont val="맑은 고딕"/>
        <family val="2"/>
        <scheme val="minor"/>
      </rPr>
      <t xml:space="preserve"> </t>
    </r>
    <r>
      <rPr>
        <sz val="12"/>
        <color theme="1"/>
        <rFont val="맑은 고딕"/>
        <family val="3"/>
        <charset val="129"/>
        <scheme val="minor"/>
      </rPr>
      <t>랭킹</t>
    </r>
    <r>
      <rPr>
        <sz val="12"/>
        <color theme="1"/>
        <rFont val="맑은 고딕"/>
        <family val="2"/>
        <scheme val="minor"/>
      </rPr>
      <t xml:space="preserve"> </t>
    </r>
    <r>
      <rPr>
        <sz val="12"/>
        <color theme="1"/>
        <rFont val="맑은 고딕"/>
        <family val="3"/>
        <charset val="129"/>
        <scheme val="minor"/>
      </rPr>
      <t>시뮬레이션</t>
    </r>
    <r>
      <rPr>
        <sz val="12"/>
        <color theme="1"/>
        <rFont val="맑은 고딕"/>
        <family val="2"/>
        <scheme val="minor"/>
      </rPr>
      <t xml:space="preserve"> </t>
    </r>
    <r>
      <rPr>
        <sz val="12"/>
        <color theme="1"/>
        <rFont val="맑은 고딕"/>
        <family val="3"/>
        <charset val="129"/>
        <scheme val="minor"/>
      </rPr>
      <t>한다</t>
    </r>
    <phoneticPr fontId="7"/>
  </si>
  <si>
    <t>이후 가능한 전략</t>
    <phoneticPr fontId="7"/>
  </si>
  <si>
    <t>2023/7/27</t>
    <phoneticPr fontId="7"/>
  </si>
  <si>
    <t>ml_*_evaluation_resultはresult_configを実行した結果(result_type=1,11)を保持する。asimulation性能向上のために</t>
    <rPh sb="37" eb="39">
      <t>ジッコウ</t>
    </rPh>
    <rPh sb="41" eb="43">
      <t>ケッカ</t>
    </rPh>
    <rPh sb="62" eb="64">
      <t>ホジ</t>
    </rPh>
    <rPh sb="78" eb="80">
      <t>セイノウ</t>
    </rPh>
    <rPh sb="80" eb="82">
      <t>コウジョウ</t>
    </rPh>
    <phoneticPr fontId="7"/>
  </si>
  <si>
    <t>result_config.実行　→　stat_bork生成 →　result_type 1, 11は ml_*_evaluation_resultに退避して原本削除 -&gt; シミュレーション実行</t>
    <rPh sb="14" eb="16">
      <t>ジッコウ</t>
    </rPh>
    <rPh sb="28" eb="30">
      <t>セイセイ</t>
    </rPh>
    <rPh sb="75" eb="77">
      <t>タイヒ</t>
    </rPh>
    <rPh sb="79" eb="81">
      <t>ゲンポン</t>
    </rPh>
    <rPh sb="81" eb="83">
      <t>サクジョ</t>
    </rPh>
    <rPh sb="95" eb="97">
      <t>ジッコウ</t>
    </rPh>
    <phoneticPr fontId="7"/>
  </si>
  <si>
    <t xml:space="preserve"> </t>
    <phoneticPr fontId="7"/>
  </si>
  <si>
    <t>0:47開始</t>
    <rPh sb="4" eb="6">
      <t>カイシ</t>
    </rPh>
    <phoneticPr fontId="7"/>
  </si>
  <si>
    <t>rk-1</t>
    <phoneticPr fontId="7"/>
  </si>
  <si>
    <t>true</t>
    <phoneticPr fontId="7"/>
  </si>
  <si>
    <t>x</t>
    <phoneticPr fontId="7"/>
  </si>
  <si>
    <t>sex</t>
    <phoneticPr fontId="7"/>
  </si>
  <si>
    <t>age</t>
    <phoneticPr fontId="7"/>
  </si>
  <si>
    <t>age</t>
    <phoneticPr fontId="7"/>
  </si>
  <si>
    <t>numeric</t>
    <phoneticPr fontId="7"/>
  </si>
  <si>
    <t>sex sex</t>
    <phoneticPr fontId="7"/>
  </si>
  <si>
    <t>age age</t>
    <phoneticPr fontId="7"/>
  </si>
  <si>
    <t>lv</t>
    <phoneticPr fontId="7"/>
  </si>
  <si>
    <t>level lv</t>
    <phoneticPr fontId="7"/>
  </si>
  <si>
    <t>weight</t>
    <phoneticPr fontId="7"/>
  </si>
  <si>
    <t>cast(weight, double precision) weight</t>
    <phoneticPr fontId="7"/>
  </si>
  <si>
    <t>branch</t>
    <phoneticPr fontId="7"/>
  </si>
  <si>
    <t>branch branch</t>
    <phoneticPr fontId="7"/>
  </si>
  <si>
    <t>exhibit</t>
    <phoneticPr fontId="7"/>
  </si>
  <si>
    <t>cast(exhibit, double precision) exhibit</t>
    <phoneticPr fontId="7"/>
  </si>
  <si>
    <t>rk_1</t>
    <phoneticPr fontId="7"/>
  </si>
  <si>
    <t># CatBoostRanker 1</t>
    <phoneticPr fontId="7"/>
  </si>
  <si>
    <t>mm,jyo,race,turn,grade,raty,femcnt,alvt,weekday,sime,fixent,en1,en4,en6,nw1,nw4,nw6,n2w1,n2w4,n2w6,n3w1,n3w4,n3w6,lw1,lw4,lw6,l2w1,l2w4,l2w6,l3w1,l3w4,l3w6,m2w1,m2w4,m2w6,sex1,sex4,sex6,lv1,lv4,lv6,age1,age4,age6,weit1,weit4,weit6,fly1,fly4,fly6,late1,late4,late6,avgst1,avgst4,avgst6</t>
    <phoneticPr fontId="7"/>
  </si>
  <si>
    <t>entry::text en</t>
    <phoneticPr fontId="7"/>
  </si>
  <si>
    <t>age::text age</t>
    <phoneticPr fontId="7"/>
  </si>
  <si>
    <t>weight::text weight</t>
    <phoneticPr fontId="7"/>
  </si>
  <si>
    <t>exhibit::text exhibit</t>
    <phoneticPr fontId="7"/>
  </si>
  <si>
    <t>race,racetype::text</t>
    <phoneticPr fontId="7"/>
  </si>
  <si>
    <t>raceid</t>
    <phoneticPr fontId="7"/>
  </si>
  <si>
    <t>concat_ws('', race.ymd, race.jyocd, lpad(race.raceno::text, 2, '0')) raceid</t>
    <phoneticPr fontId="7"/>
  </si>
  <si>
    <t>concat_ws('', race.ymd, race.jyocd, lpad(race.raceno::text, 2, '0'))::int raceid</t>
    <phoneticPr fontId="7"/>
  </si>
  <si>
    <t>waku</t>
    <phoneticPr fontId="7"/>
  </si>
  <si>
    <t>waku::text waku</t>
    <phoneticPr fontId="7"/>
  </si>
  <si>
    <t>waku waku</t>
    <phoneticPr fontId="7"/>
  </si>
  <si>
    <t>int64</t>
    <phoneticPr fontId="7"/>
  </si>
  <si>
    <t>category</t>
  </si>
  <si>
    <t>int</t>
    <phoneticPr fontId="7"/>
  </si>
  <si>
    <t>2024/2/25</t>
    <phoneticPr fontId="7"/>
  </si>
  <si>
    <r>
      <t>feature</t>
    </r>
    <r>
      <rPr>
        <sz val="12"/>
        <color theme="1"/>
        <rFont val="맑은 고딕"/>
        <family val="3"/>
        <charset val="129"/>
        <scheme val="minor"/>
      </rPr>
      <t>데이터</t>
    </r>
    <r>
      <rPr>
        <sz val="12"/>
        <color theme="1"/>
        <rFont val="맑은 고딕"/>
        <family val="2"/>
        <scheme val="minor"/>
      </rPr>
      <t xml:space="preserve"> </t>
    </r>
    <r>
      <rPr>
        <sz val="12"/>
        <color theme="1"/>
        <rFont val="맑은 고딕"/>
        <family val="3"/>
        <charset val="129"/>
        <scheme val="minor"/>
      </rPr>
      <t>타입을</t>
    </r>
    <r>
      <rPr>
        <sz val="12"/>
        <color theme="1"/>
        <rFont val="맑은 고딕"/>
        <family val="2"/>
        <scheme val="minor"/>
      </rPr>
      <t xml:space="preserve"> PYTHON</t>
    </r>
    <r>
      <rPr>
        <sz val="12"/>
        <color theme="1"/>
        <rFont val="맑은 고딕"/>
        <family val="3"/>
        <charset val="129"/>
        <scheme val="minor"/>
      </rPr>
      <t>이</t>
    </r>
    <r>
      <rPr>
        <sz val="12"/>
        <color theme="1"/>
        <rFont val="맑은 고딕"/>
        <family val="2"/>
        <scheme val="minor"/>
      </rPr>
      <t xml:space="preserve"> </t>
    </r>
    <r>
      <rPr>
        <sz val="12"/>
        <color theme="1"/>
        <rFont val="맑은 고딕"/>
        <family val="3"/>
        <charset val="129"/>
        <scheme val="minor"/>
      </rPr>
      <t>허용하는</t>
    </r>
    <r>
      <rPr>
        <sz val="12"/>
        <color theme="1"/>
        <rFont val="맑은 고딕"/>
        <family val="2"/>
        <scheme val="minor"/>
      </rPr>
      <t xml:space="preserve"> </t>
    </r>
    <r>
      <rPr>
        <sz val="12"/>
        <color theme="1"/>
        <rFont val="맑은 고딕"/>
        <family val="3"/>
        <charset val="129"/>
        <scheme val="minor"/>
      </rPr>
      <t>데이터</t>
    </r>
    <r>
      <rPr>
        <sz val="12"/>
        <color theme="1"/>
        <rFont val="맑은 고딕"/>
        <family val="2"/>
        <scheme val="minor"/>
      </rPr>
      <t xml:space="preserve"> </t>
    </r>
    <r>
      <rPr>
        <sz val="12"/>
        <color theme="1"/>
        <rFont val="맑은 고딕"/>
        <family val="3"/>
        <charset val="129"/>
        <scheme val="minor"/>
      </rPr>
      <t>타입으로</t>
    </r>
    <r>
      <rPr>
        <sz val="12"/>
        <color theme="1"/>
        <rFont val="맑은 고딕"/>
        <family val="2"/>
        <scheme val="minor"/>
      </rPr>
      <t xml:space="preserve"> </t>
    </r>
    <r>
      <rPr>
        <sz val="12"/>
        <color theme="1"/>
        <rFont val="맑은 고딕"/>
        <family val="3"/>
        <charset val="129"/>
        <scheme val="minor"/>
      </rPr>
      <t>바꾼다</t>
    </r>
    <r>
      <rPr>
        <sz val="12"/>
        <color theme="1"/>
        <rFont val="맑은 고딕"/>
        <family val="2"/>
        <scheme val="minor"/>
      </rPr>
      <t xml:space="preserve">. </t>
    </r>
    <r>
      <rPr>
        <sz val="12"/>
        <color theme="1"/>
        <rFont val="맑은 고딕"/>
        <family val="3"/>
        <charset val="129"/>
        <scheme val="minor"/>
      </rPr>
      <t>최초에는</t>
    </r>
    <r>
      <rPr>
        <sz val="12"/>
        <color theme="1"/>
        <rFont val="맑은 고딕"/>
        <family val="2"/>
        <scheme val="minor"/>
      </rPr>
      <t xml:space="preserve"> weka</t>
    </r>
    <r>
      <rPr>
        <sz val="12"/>
        <color theme="1"/>
        <rFont val="맑은 고딕"/>
        <family val="3"/>
        <charset val="129"/>
        <scheme val="minor"/>
      </rPr>
      <t>의</t>
    </r>
    <r>
      <rPr>
        <sz val="12"/>
        <color theme="1"/>
        <rFont val="맑은 고딕"/>
        <family val="2"/>
        <scheme val="minor"/>
      </rPr>
      <t xml:space="preserve"> arff</t>
    </r>
    <r>
      <rPr>
        <sz val="12"/>
        <color theme="1"/>
        <rFont val="맑은 고딕"/>
        <family val="3"/>
        <charset val="129"/>
        <scheme val="minor"/>
      </rPr>
      <t>포맷에</t>
    </r>
    <r>
      <rPr>
        <sz val="12"/>
        <color theme="1"/>
        <rFont val="맑은 고딕"/>
        <family val="2"/>
        <scheme val="minor"/>
      </rPr>
      <t xml:space="preserve"> </t>
    </r>
    <r>
      <rPr>
        <sz val="12"/>
        <color theme="1"/>
        <rFont val="맑은 고딕"/>
        <family val="3"/>
        <charset val="129"/>
        <scheme val="minor"/>
      </rPr>
      <t>맞추기</t>
    </r>
    <r>
      <rPr>
        <sz val="12"/>
        <color theme="1"/>
        <rFont val="맑은 고딕"/>
        <family val="2"/>
        <scheme val="minor"/>
      </rPr>
      <t xml:space="preserve"> </t>
    </r>
    <r>
      <rPr>
        <sz val="12"/>
        <color theme="1"/>
        <rFont val="맑은 고딕"/>
        <family val="3"/>
        <charset val="129"/>
        <scheme val="minor"/>
      </rPr>
      <t>위해서</t>
    </r>
    <r>
      <rPr>
        <sz val="12"/>
        <color theme="1"/>
        <rFont val="맑은 고딕"/>
        <family val="2"/>
        <scheme val="minor"/>
      </rPr>
      <t xml:space="preserve"> numeric, nominal</t>
    </r>
    <r>
      <rPr>
        <sz val="12"/>
        <color theme="1"/>
        <rFont val="맑은 고딕"/>
        <family val="3"/>
        <charset val="129"/>
        <scheme val="minor"/>
      </rPr>
      <t>을</t>
    </r>
    <r>
      <rPr>
        <sz val="12"/>
        <color theme="1"/>
        <rFont val="맑은 고딕"/>
        <family val="2"/>
        <scheme val="minor"/>
      </rPr>
      <t xml:space="preserve"> </t>
    </r>
    <r>
      <rPr>
        <sz val="12"/>
        <color theme="1"/>
        <rFont val="맑은 고딕"/>
        <family val="3"/>
        <charset val="129"/>
        <scheme val="minor"/>
      </rPr>
      <t>사용하였고</t>
    </r>
    <phoneticPr fontId="7"/>
  </si>
  <si>
    <t>이에 따라 python을 사용시에는 각각 float, category로 변환하였으나, python에서는 int, int64등도 사용할 수 있으므로 이에 맞춘다.</t>
    <phoneticPr fontId="7"/>
  </si>
  <si>
    <t>나중에 weka를 다시 사용해야 한다면 weka쪽 모델 서버쪽에서 python데이터타입을 weka용으로 변환하는 것으로 한다.</t>
    <phoneticPr fontId="7"/>
  </si>
  <si>
    <t>현재 weka-&gt;python변환용인 BoatConst.featureTypeMap은 그대로 놔둔다. (관련 코드 변경이 귀찮고 혹시 모를 나중을 위해서)</t>
    <phoneticPr fontId="7"/>
  </si>
  <si>
    <t>현행 numeric, nominal</t>
    <phoneticPr fontId="7"/>
  </si>
  <si>
    <t>이후 int, int64, float, category</t>
    <phoneticPr fontId="7"/>
  </si>
  <si>
    <t>com_confidence comconfidence</t>
    <phoneticPr fontId="7"/>
  </si>
  <si>
    <t>float</t>
    <phoneticPr fontId="7"/>
  </si>
  <si>
    <t>category</t>
    <phoneticPr fontId="7"/>
  </si>
  <si>
    <t>sex[1] sex1</t>
    <phoneticPr fontId="7"/>
  </si>
  <si>
    <t>sex[2] sex2</t>
    <phoneticPr fontId="7"/>
  </si>
  <si>
    <t>sex[3] sex3</t>
    <phoneticPr fontId="7"/>
  </si>
  <si>
    <t>sex[4] sex4</t>
    <phoneticPr fontId="7"/>
  </si>
  <si>
    <t>sex[5] sex5</t>
    <phoneticPr fontId="7"/>
  </si>
  <si>
    <t>sex[6] sex6</t>
    <phoneticPr fontId="7"/>
  </si>
  <si>
    <t>level[1] lv1</t>
    <phoneticPr fontId="7"/>
  </si>
  <si>
    <t>level[2] lv2</t>
    <phoneticPr fontId="7"/>
  </si>
  <si>
    <t>level[3] lv3</t>
    <phoneticPr fontId="7"/>
  </si>
  <si>
    <t>level[4] lv4</t>
    <phoneticPr fontId="7"/>
  </si>
  <si>
    <t>level[5] lv5</t>
    <phoneticPr fontId="7"/>
  </si>
  <si>
    <t>level[6] lv6</t>
    <phoneticPr fontId="7"/>
  </si>
  <si>
    <t>age[1]::text age1</t>
    <phoneticPr fontId="7"/>
  </si>
  <si>
    <t>int</t>
    <phoneticPr fontId="7"/>
  </si>
  <si>
    <t>mm,jyo,race,turn,grade,raty,femcnt,alvt,fixent,en1,en2,en3,en4,en5,en6,rcnt1,rcnt2,rcnt3,rcnt4,rcnt5,rcnt6,cond1,cond2,cond3,cond4,cond5,cond6,n1p1,n1p2,n1p3,n1p4,n1p5,n1p6,n2p1,n2p2,n2p3,n2p4,n2p5,n2p6,n3p1,n3p2,n3p3,n3p4,n3p5,n3p6,n1pw1,n1pw2,n1pw3,n1pw4,n1pw5,n1pw6,n2pw1,n2pw2,n2pw3,n2pw4,n2pw5,n2pw6,n3pw1,n3pw2,n3pw3,n3pw4,n3pw5,n3pw6,avgw1,avgw2,avgw3,avgw4,avgw5,avgw6,nw1,nw2,nw3,nw4,nw5,nw6,n2w1,n2w2,n2w3,n2w4,n2w5,n2w6,n3w1,n3w2,n3w3,n3w4,n3w5,n3w6,lw1,lw2,lw3,lw4,lw5,lw6,l2w1,l2w2,l2w3,l2w4,l2w5,l2w6,l3w1,l3w2,l3w3,l3w4,l3w5,l3w6,lv1,lv2,lv3,lv4,lv5,lv6,weit1,weit2,weit3,weit4,weit5,weit6,fly1,fly2,fly3,fly4,fly5,fly6</t>
    <phoneticPr fontId="7"/>
  </si>
  <si>
    <t>float</t>
    <phoneticPr fontId="7"/>
  </si>
  <si>
    <t>float</t>
    <phoneticPr fontId="7"/>
  </si>
  <si>
    <t>nw</t>
    <phoneticPr fontId="7"/>
  </si>
  <si>
    <t>fly</t>
    <phoneticPr fontId="7"/>
  </si>
  <si>
    <t>late</t>
    <phoneticPr fontId="7"/>
  </si>
  <si>
    <t>avgst</t>
    <phoneticPr fontId="7"/>
  </si>
  <si>
    <t>avgtime</t>
    <phoneticPr fontId="7"/>
  </si>
  <si>
    <t>n2w</t>
    <phoneticPr fontId="7"/>
  </si>
  <si>
    <t>n3w</t>
    <phoneticPr fontId="7"/>
  </si>
  <si>
    <t>lw</t>
    <phoneticPr fontId="7"/>
  </si>
  <si>
    <t>l2w</t>
    <phoneticPr fontId="7"/>
  </si>
  <si>
    <t>l3w</t>
    <phoneticPr fontId="7"/>
  </si>
  <si>
    <t>m2w</t>
    <phoneticPr fontId="7"/>
  </si>
  <si>
    <t>m3w</t>
    <phoneticPr fontId="7"/>
  </si>
  <si>
    <t>mtno</t>
    <phoneticPr fontId="7"/>
  </si>
  <si>
    <t>b2w</t>
    <phoneticPr fontId="7"/>
  </si>
  <si>
    <t>b3w</t>
    <phoneticPr fontId="7"/>
  </si>
  <si>
    <r>
      <t>flying::</t>
    </r>
    <r>
      <rPr>
        <sz val="12"/>
        <color theme="1"/>
        <rFont val="맑은 고딕"/>
        <family val="3"/>
        <charset val="129"/>
        <scheme val="minor"/>
      </rPr>
      <t>text fly</t>
    </r>
    <phoneticPr fontId="7"/>
  </si>
  <si>
    <r>
      <rPr>
        <sz val="12"/>
        <color theme="1"/>
        <rFont val="맑은 고딕"/>
        <family val="3"/>
        <charset val="129"/>
        <scheme val="minor"/>
      </rPr>
      <t>late</t>
    </r>
    <r>
      <rPr>
        <sz val="12"/>
        <color theme="1"/>
        <rFont val="맑은 고딕"/>
        <family val="2"/>
        <scheme val="minor"/>
      </rPr>
      <t>::</t>
    </r>
    <r>
      <rPr>
        <sz val="12"/>
        <color theme="1"/>
        <rFont val="맑은 고딕"/>
        <family val="3"/>
        <charset val="129"/>
        <scheme val="minor"/>
      </rPr>
      <t>text late</t>
    </r>
    <phoneticPr fontId="7"/>
  </si>
  <si>
    <t>averagestart::text avgst</t>
    <phoneticPr fontId="7"/>
  </si>
  <si>
    <t>flying fly</t>
    <phoneticPr fontId="7"/>
  </si>
  <si>
    <t>late late</t>
    <phoneticPr fontId="7"/>
  </si>
  <si>
    <t>cast(averagestart as double precision) avgst</t>
    <phoneticPr fontId="7"/>
  </si>
  <si>
    <t>avgtime::text avgtime</t>
    <phoneticPr fontId="7"/>
  </si>
  <si>
    <t>cast(avgtime as double precision) avgtime</t>
    <phoneticPr fontId="7"/>
  </si>
  <si>
    <t>nationwiningrate::text nw</t>
    <phoneticPr fontId="7"/>
  </si>
  <si>
    <t>cast(nationwiningrate as double precision) nw</t>
    <phoneticPr fontId="7"/>
  </si>
  <si>
    <t>nation2winingrate::text n2w</t>
    <phoneticPr fontId="7"/>
  </si>
  <si>
    <t>cast(nation2winingrate as double precision) n2w</t>
    <phoneticPr fontId="7"/>
  </si>
  <si>
    <t>nation3winingrate::text n3w</t>
    <phoneticPr fontId="7"/>
  </si>
  <si>
    <t>cast(nation3winingrate as double precision) n3w</t>
    <phoneticPr fontId="7"/>
  </si>
  <si>
    <t>cast(localwiningrate as double precision) lw</t>
    <phoneticPr fontId="7"/>
  </si>
  <si>
    <t>localwiningrate::text lw</t>
    <phoneticPr fontId="7"/>
  </si>
  <si>
    <t>motorno::text mtno</t>
    <phoneticPr fontId="7"/>
  </si>
  <si>
    <t>motorno mtno</t>
    <phoneticPr fontId="7"/>
  </si>
  <si>
    <t>motor2winingrate::text m2w</t>
    <phoneticPr fontId="7"/>
  </si>
  <si>
    <t>cast(motor2winingrate as double precision) m2w</t>
    <phoneticPr fontId="7"/>
  </si>
  <si>
    <t>cast(motor3winingrate as double precision) m3w</t>
    <phoneticPr fontId="7"/>
  </si>
  <si>
    <t>boat2winingrate::text b2w</t>
    <phoneticPr fontId="7"/>
  </si>
  <si>
    <t>boat3winingrate::text b3w</t>
    <phoneticPr fontId="7"/>
  </si>
  <si>
    <t>boatno btno</t>
    <phoneticPr fontId="7"/>
  </si>
  <si>
    <t>cast(boat2winingrate as double precision) b2w</t>
    <phoneticPr fontId="7"/>
  </si>
  <si>
    <r>
      <t xml:space="preserve"># ranking </t>
    </r>
    <r>
      <rPr>
        <sz val="12"/>
        <color theme="1"/>
        <rFont val="맑은 고딕"/>
        <family val="3"/>
        <charset val="129"/>
        <scheme val="minor"/>
      </rPr>
      <t>알고리즘에</t>
    </r>
    <r>
      <rPr>
        <sz val="12"/>
        <color theme="1"/>
        <rFont val="맑은 고딕"/>
        <family val="2"/>
        <scheme val="minor"/>
      </rPr>
      <t xml:space="preserve"> </t>
    </r>
    <r>
      <rPr>
        <sz val="12"/>
        <color theme="1"/>
        <rFont val="맑은 고딕"/>
        <family val="3"/>
        <charset val="129"/>
        <scheme val="minor"/>
      </rPr>
      <t>필요한</t>
    </r>
    <r>
      <rPr>
        <sz val="12"/>
        <color theme="1"/>
        <rFont val="맑은 고딕"/>
        <family val="2"/>
        <scheme val="minor"/>
      </rPr>
      <t xml:space="preserve"> </t>
    </r>
    <r>
      <rPr>
        <sz val="12"/>
        <color theme="1"/>
        <rFont val="맑은 고딕"/>
        <family val="3"/>
        <charset val="129"/>
        <scheme val="minor"/>
      </rPr>
      <t>항목들</t>
    </r>
    <r>
      <rPr>
        <sz val="12"/>
        <color theme="1"/>
        <rFont val="맑은 고딕"/>
        <family val="2"/>
        <scheme val="minor"/>
      </rPr>
      <t xml:space="preserve"> (catboostranker)</t>
    </r>
    <phoneticPr fontId="7"/>
  </si>
  <si>
    <t>mm,jyo,race,turn,grade,raty,femcnt,alvt,time,fixent,raceid,en,sex,age,lv,weight,branch,exhibit,waku,fly,late,avgst,avgtime,nw,n2w,n3w,lw,l2w,l3w,mtno,m2w,btno,b2w</t>
    <phoneticPr fontId="7"/>
  </si>
  <si>
    <t>rk_cate_1</t>
    <phoneticPr fontId="7"/>
  </si>
  <si>
    <t>float</t>
    <phoneticPr fontId="7"/>
  </si>
  <si>
    <t>int</t>
    <phoneticPr fontId="7"/>
  </si>
  <si>
    <t>flying[1] fly1</t>
    <phoneticPr fontId="7"/>
  </si>
  <si>
    <t>flying[2] fly2</t>
    <phoneticPr fontId="7"/>
  </si>
  <si>
    <t>flying[3] fly3</t>
    <phoneticPr fontId="7"/>
  </si>
  <si>
    <t>flying[4] fly4</t>
    <phoneticPr fontId="7"/>
  </si>
  <si>
    <t>flying[5] fly5</t>
    <phoneticPr fontId="7"/>
  </si>
  <si>
    <t>flying[6] fly6</t>
    <phoneticPr fontId="7"/>
  </si>
  <si>
    <t>late[1] late1</t>
    <phoneticPr fontId="7"/>
  </si>
  <si>
    <t>late[2] late2</t>
    <phoneticPr fontId="7"/>
  </si>
  <si>
    <t>late[3] late3</t>
    <phoneticPr fontId="7"/>
  </si>
  <si>
    <t>late[4] late4</t>
    <phoneticPr fontId="7"/>
  </si>
  <si>
    <t>late[5] late5</t>
    <phoneticPr fontId="7"/>
  </si>
  <si>
    <t>late[6] late6</t>
    <phoneticPr fontId="7"/>
  </si>
  <si>
    <t>float</t>
    <phoneticPr fontId="7"/>
  </si>
  <si>
    <t>pd1</t>
    <phoneticPr fontId="7"/>
  </si>
  <si>
    <t>prediction1 pd1</t>
    <phoneticPr fontId="7"/>
  </si>
  <si>
    <t>pd2</t>
    <phoneticPr fontId="7"/>
  </si>
  <si>
    <t>prediction2 pd2</t>
    <phoneticPr fontId="7"/>
  </si>
  <si>
    <t>prediction1 pd2</t>
    <phoneticPr fontId="7"/>
  </si>
  <si>
    <t>pd3</t>
    <phoneticPr fontId="7"/>
  </si>
  <si>
    <t>prediction3 pd3</t>
    <phoneticPr fontId="7"/>
  </si>
  <si>
    <t>prediction1 pd3</t>
    <phoneticPr fontId="7"/>
  </si>
  <si>
    <t>prob1</t>
    <phoneticPr fontId="7"/>
  </si>
  <si>
    <t>numeric</t>
    <phoneticPr fontId="7"/>
  </si>
  <si>
    <t>probability1::text prob1</t>
    <phoneticPr fontId="7"/>
  </si>
  <si>
    <t>probability1 prob1</t>
    <phoneticPr fontId="7"/>
  </si>
  <si>
    <t>prob2</t>
    <phoneticPr fontId="7"/>
  </si>
  <si>
    <t>probability2::text prob2</t>
    <phoneticPr fontId="7"/>
  </si>
  <si>
    <t>probability2 prob2</t>
    <phoneticPr fontId="7"/>
  </si>
  <si>
    <t>prob3</t>
    <phoneticPr fontId="7"/>
  </si>
  <si>
    <t>probability3::text prob3</t>
    <phoneticPr fontId="7"/>
  </si>
  <si>
    <t>probability3 prob3</t>
    <phoneticPr fontId="7"/>
  </si>
  <si>
    <t>#bork</t>
    <phoneticPr fontId="7"/>
  </si>
  <si>
    <t>bork</t>
    <phoneticPr fontId="7"/>
  </si>
  <si>
    <t>nominal</t>
    <phoneticPr fontId="7"/>
  </si>
  <si>
    <t>mr.bet_oddsrank::text bork</t>
    <phoneticPr fontId="7"/>
  </si>
  <si>
    <t>mr.bet_oddsrank bork</t>
    <phoneticPr fontId="7"/>
  </si>
  <si>
    <t>#bodds</t>
    <phoneticPr fontId="7"/>
  </si>
  <si>
    <t>bodds</t>
    <phoneticPr fontId="7"/>
  </si>
  <si>
    <t>mr.bet_odds::text bodds</t>
    <phoneticPr fontId="7"/>
  </si>
  <si>
    <t>cast(mr.bet_odds as double precision) bodds</t>
    <phoneticPr fontId="7"/>
  </si>
  <si>
    <t>bettype</t>
    <phoneticPr fontId="7"/>
  </si>
  <si>
    <t>mr.bettype bettype</t>
    <phoneticPr fontId="7"/>
  </si>
  <si>
    <t>bkumiban</t>
    <phoneticPr fontId="7"/>
  </si>
  <si>
    <t>mr.bet_kumiban bkumiban</t>
    <phoneticPr fontId="7"/>
  </si>
  <si>
    <t>om.bork::text bork</t>
    <phoneticPr fontId="7"/>
  </si>
  <si>
    <t>om.bork bork</t>
    <phoneticPr fontId="7"/>
  </si>
  <si>
    <t>om.bor::text bodds</t>
    <phoneticPr fontId="7"/>
  </si>
  <si>
    <t>om.bor bodds</t>
    <phoneticPr fontId="7"/>
  </si>
  <si>
    <r>
      <t>#2</t>
    </r>
    <r>
      <rPr>
        <sz val="12"/>
        <color theme="1"/>
        <rFont val="맑은 고딕"/>
        <family val="3"/>
        <charset val="129"/>
        <scheme val="minor"/>
      </rPr>
      <t>차적으</t>
    </r>
    <r>
      <rPr>
        <sz val="12"/>
        <color theme="1"/>
        <rFont val="맑은 고딕"/>
        <family val="2"/>
        <scheme val="minor"/>
      </rPr>
      <t>,</t>
    </r>
    <r>
      <rPr>
        <sz val="12"/>
        <color theme="1"/>
        <rFont val="맑은 고딕"/>
        <family val="3"/>
        <charset val="129"/>
        <scheme val="minor"/>
      </rPr>
      <t>로</t>
    </r>
    <r>
      <rPr>
        <sz val="12"/>
        <color theme="1"/>
        <rFont val="맑은 고딕"/>
        <family val="2"/>
        <scheme val="minor"/>
      </rPr>
      <t xml:space="preserve"> ml_classification</t>
    </r>
    <r>
      <rPr>
        <sz val="12"/>
        <color theme="1"/>
        <rFont val="맑은 고딕"/>
        <family val="3"/>
        <charset val="129"/>
        <scheme val="minor"/>
      </rPr>
      <t>을</t>
    </r>
    <r>
      <rPr>
        <sz val="12"/>
        <color theme="1"/>
        <rFont val="맑은 고딕"/>
        <family val="2"/>
        <scheme val="minor"/>
      </rPr>
      <t xml:space="preserve"> </t>
    </r>
    <r>
      <rPr>
        <sz val="12"/>
        <color theme="1"/>
        <rFont val="맑은 고딕"/>
        <family val="3"/>
        <charset val="129"/>
        <scheme val="minor"/>
      </rPr>
      <t>학습시키는</t>
    </r>
    <r>
      <rPr>
        <sz val="12"/>
        <color theme="1"/>
        <rFont val="맑은 고딕"/>
        <family val="2"/>
        <scheme val="minor"/>
      </rPr>
      <t xml:space="preserve"> </t>
    </r>
    <r>
      <rPr>
        <sz val="12"/>
        <color theme="1"/>
        <rFont val="맑은 고딕"/>
        <family val="3"/>
        <charset val="129"/>
        <scheme val="minor"/>
      </rPr>
      <t>모델을</t>
    </r>
    <r>
      <rPr>
        <sz val="12"/>
        <color theme="1"/>
        <rFont val="맑은 고딕"/>
        <family val="2"/>
        <scheme val="minor"/>
      </rPr>
      <t xml:space="preserve"> </t>
    </r>
    <r>
      <rPr>
        <sz val="12"/>
        <color theme="1"/>
        <rFont val="맑은 고딕"/>
        <family val="3"/>
        <charset val="129"/>
        <scheme val="minor"/>
      </rPr>
      <t>만들어보자</t>
    </r>
    <phoneticPr fontId="7"/>
  </si>
  <si>
    <t>r1prob1</t>
    <phoneticPr fontId="7"/>
  </si>
  <si>
    <t>r1prob2</t>
    <phoneticPr fontId="7"/>
  </si>
  <si>
    <t>r1prob3</t>
    <phoneticPr fontId="7"/>
  </si>
  <si>
    <t>r1prob4</t>
    <phoneticPr fontId="7"/>
  </si>
  <si>
    <t>r1prob5</t>
    <phoneticPr fontId="7"/>
  </si>
  <si>
    <t>r1prob6</t>
    <phoneticPr fontId="7"/>
  </si>
  <si>
    <t>r1skew</t>
    <phoneticPr fontId="7"/>
  </si>
  <si>
    <t>skewness1 r1skew</t>
    <phoneticPr fontId="7"/>
  </si>
  <si>
    <t>r1kurto</t>
    <phoneticPr fontId="7"/>
  </si>
  <si>
    <t>kurtosis1 r1kurto</t>
    <phoneticPr fontId="7"/>
  </si>
  <si>
    <t>skewness2 r2skew</t>
    <phoneticPr fontId="7"/>
  </si>
  <si>
    <t>kurtosis2 r2kurto</t>
    <phoneticPr fontId="7"/>
  </si>
  <si>
    <t>skewness3::text r3skew</t>
    <phoneticPr fontId="7"/>
  </si>
  <si>
    <t>skewness3 r3skew</t>
    <phoneticPr fontId="7"/>
  </si>
  <si>
    <t>r3kurto</t>
    <phoneticPr fontId="7"/>
  </si>
  <si>
    <t>kurtosis3::text r3kurto</t>
    <phoneticPr fontId="7"/>
  </si>
  <si>
    <t>kurtosis3 r3kurto</t>
    <phoneticPr fontId="7"/>
  </si>
  <si>
    <t>#popular kumiban 20</t>
    <phoneticPr fontId="7"/>
  </si>
  <si>
    <t># popular bodds 20</t>
    <phoneticPr fontId="7"/>
  </si>
  <si>
    <t>#pbo3t1</t>
    <phoneticPr fontId="7"/>
  </si>
  <si>
    <t>pbo3t1</t>
    <phoneticPr fontId="7"/>
  </si>
  <si>
    <t>pbo_3t[0]::text pbo3t1</t>
    <phoneticPr fontId="7"/>
  </si>
  <si>
    <t>pbo_3t[0] pbo3t1</t>
    <phoneticPr fontId="7"/>
  </si>
  <si>
    <t># most large kumiban's bodds 20</t>
    <phoneticPr fontId="7"/>
  </si>
  <si>
    <t># most large kumiban's bodds rank 20</t>
    <phoneticPr fontId="7"/>
  </si>
  <si>
    <t>pd123</t>
    <phoneticPr fontId="7"/>
  </si>
  <si>
    <t>prediction1 || prediction2 || prediction3 pd123</t>
    <phoneticPr fontId="7"/>
  </si>
  <si>
    <t>int</t>
    <phoneticPr fontId="7"/>
  </si>
  <si>
    <t>float</t>
    <phoneticPr fontId="7"/>
  </si>
  <si>
    <t>float</t>
    <phoneticPr fontId="7"/>
  </si>
  <si>
    <t>float</t>
    <phoneticPr fontId="7"/>
  </si>
  <si>
    <t>motor3winingrate::text m3w</t>
    <phoneticPr fontId="7"/>
  </si>
  <si>
    <t>btno</t>
    <phoneticPr fontId="7"/>
  </si>
  <si>
    <t>boatno::text btno</t>
    <phoneticPr fontId="7"/>
  </si>
  <si>
    <t>cast(boat3winingrate as double precision) b3w</t>
    <phoneticPr fontId="7"/>
  </si>
  <si>
    <t>mm,jyo,race,turn,grade,raty,time,fixent,raceid,en,sex,lv,branch,waku</t>
    <phoneticPr fontId="7"/>
  </si>
  <si>
    <t>rk_impt_1</t>
    <phoneticPr fontId="7"/>
  </si>
  <si>
    <r>
      <t>#</t>
    </r>
    <r>
      <rPr>
        <sz val="12"/>
        <color theme="1"/>
        <rFont val="맑은 고딕"/>
        <family val="3"/>
        <charset val="129"/>
        <scheme val="minor"/>
      </rPr>
      <t>전부</t>
    </r>
    <phoneticPr fontId="7"/>
  </si>
  <si>
    <r>
      <t xml:space="preserve"># </t>
    </r>
    <r>
      <rPr>
        <sz val="12"/>
        <color theme="1"/>
        <rFont val="맑은 고딕"/>
        <family val="3"/>
        <charset val="129"/>
        <scheme val="minor"/>
      </rPr>
      <t>카테고리변수만</t>
    </r>
    <r>
      <rPr>
        <sz val="12"/>
        <color theme="1"/>
        <rFont val="맑은 고딕"/>
        <family val="2"/>
        <scheme val="minor"/>
      </rPr>
      <t xml:space="preserve"> </t>
    </r>
    <phoneticPr fontId="7"/>
  </si>
  <si>
    <r>
      <t># rk1</t>
    </r>
    <r>
      <rPr>
        <sz val="12"/>
        <color theme="1"/>
        <rFont val="맑은 고딕"/>
        <family val="3"/>
        <charset val="129"/>
        <scheme val="minor"/>
      </rPr>
      <t>에서</t>
    </r>
    <r>
      <rPr>
        <sz val="12"/>
        <color theme="1"/>
        <rFont val="맑은 고딕"/>
        <family val="2"/>
        <scheme val="minor"/>
      </rPr>
      <t xml:space="preserve"> importance</t>
    </r>
    <r>
      <rPr>
        <sz val="12"/>
        <color theme="1"/>
        <rFont val="맑은 고딕"/>
        <family val="3"/>
        <charset val="129"/>
        <scheme val="minor"/>
      </rPr>
      <t>있는것만</t>
    </r>
    <phoneticPr fontId="7"/>
  </si>
  <si>
    <t>raceid,waku,nw,m2w,avgtime,en,sex,lw,exhibit,n3w,lv,fly,raty,femcnt</t>
    <phoneticPr fontId="7"/>
  </si>
  <si>
    <t>age[1] age1</t>
    <phoneticPr fontId="7"/>
  </si>
  <si>
    <r>
      <t>age[</t>
    </r>
    <r>
      <rPr>
        <sz val="12"/>
        <color theme="1"/>
        <rFont val="맑은 고딕"/>
        <family val="2"/>
        <scheme val="minor"/>
      </rPr>
      <t>2</t>
    </r>
    <r>
      <rPr>
        <sz val="12"/>
        <color theme="1"/>
        <rFont val="맑은 고딕"/>
        <family val="2"/>
        <scheme val="minor"/>
      </rPr>
      <t>] age</t>
    </r>
    <r>
      <rPr>
        <sz val="12"/>
        <color theme="1"/>
        <rFont val="맑은 고딕"/>
        <family val="2"/>
        <scheme val="minor"/>
      </rPr>
      <t>2</t>
    </r>
    <phoneticPr fontId="7"/>
  </si>
  <si>
    <r>
      <t>age[</t>
    </r>
    <r>
      <rPr>
        <sz val="12"/>
        <color theme="1"/>
        <rFont val="맑은 고딕"/>
        <family val="2"/>
        <scheme val="minor"/>
      </rPr>
      <t>3</t>
    </r>
    <r>
      <rPr>
        <sz val="12"/>
        <color theme="1"/>
        <rFont val="맑은 고딕"/>
        <family val="2"/>
        <scheme val="minor"/>
      </rPr>
      <t>] age</t>
    </r>
    <r>
      <rPr>
        <sz val="12"/>
        <color theme="1"/>
        <rFont val="맑은 고딕"/>
        <family val="2"/>
        <scheme val="minor"/>
      </rPr>
      <t>3</t>
    </r>
    <phoneticPr fontId="7"/>
  </si>
  <si>
    <t>age[4] age4</t>
    <phoneticPr fontId="7"/>
  </si>
  <si>
    <t>age[5] age5</t>
    <phoneticPr fontId="7"/>
  </si>
  <si>
    <r>
      <t>age[</t>
    </r>
    <r>
      <rPr>
        <sz val="12"/>
        <color theme="1"/>
        <rFont val="맑은 고딕"/>
        <family val="2"/>
        <scheme val="minor"/>
      </rPr>
      <t>6</t>
    </r>
    <r>
      <rPr>
        <sz val="12"/>
        <color theme="1"/>
        <rFont val="맑은 고딕"/>
        <family val="2"/>
        <scheme val="minor"/>
      </rPr>
      <t>] age</t>
    </r>
    <r>
      <rPr>
        <sz val="12"/>
        <color theme="1"/>
        <rFont val="맑은 고딕"/>
        <family val="2"/>
        <scheme val="minor"/>
      </rPr>
      <t>6</t>
    </r>
    <phoneticPr fontId="7"/>
  </si>
  <si>
    <t>rk_catb-1_py</t>
    <phoneticPr fontId="7"/>
  </si>
  <si>
    <r>
      <t>cast(weight</t>
    </r>
    <r>
      <rPr>
        <sz val="12"/>
        <color theme="1"/>
        <rFont val="맑은 고딕"/>
        <family val="2"/>
        <scheme val="minor"/>
      </rPr>
      <t xml:space="preserve"> as</t>
    </r>
    <r>
      <rPr>
        <sz val="12"/>
        <color theme="1"/>
        <rFont val="맑은 고딕"/>
        <family val="2"/>
        <scheme val="minor"/>
      </rPr>
      <t xml:space="preserve"> double precision) weight</t>
    </r>
    <phoneticPr fontId="7"/>
  </si>
  <si>
    <r>
      <t>cast(exhibit</t>
    </r>
    <r>
      <rPr>
        <sz val="12"/>
        <color theme="1"/>
        <rFont val="맑은 고딕"/>
        <family val="2"/>
        <scheme val="minor"/>
      </rPr>
      <t xml:space="preserve"> as</t>
    </r>
    <r>
      <rPr>
        <sz val="12"/>
        <color theme="1"/>
        <rFont val="맑은 고딕"/>
        <family val="2"/>
        <scheme val="minor"/>
      </rPr>
      <t xml:space="preserve"> double precision) exhibit</t>
    </r>
    <phoneticPr fontId="7"/>
  </si>
  <si>
    <r>
      <t>concat_ws('', race.ymd, race.jyocd, lpad(race.raceno::text, 2, '0'))</t>
    </r>
    <r>
      <rPr>
        <sz val="12"/>
        <color theme="1"/>
        <rFont val="맑은 고딕"/>
        <family val="2"/>
        <scheme val="minor"/>
      </rPr>
      <t xml:space="preserve"> raceid</t>
    </r>
    <phoneticPr fontId="7"/>
  </si>
  <si>
    <r>
      <t>race.raceno</t>
    </r>
    <r>
      <rPr>
        <sz val="12"/>
        <color theme="1"/>
        <rFont val="맑은 고딕"/>
        <family val="2"/>
        <scheme val="minor"/>
      </rPr>
      <t>::int</t>
    </r>
    <phoneticPr fontId="7"/>
  </si>
  <si>
    <r>
      <t>r</t>
    </r>
    <r>
      <rPr>
        <sz val="12"/>
        <color theme="1"/>
        <rFont val="맑은 고딕"/>
        <family val="2"/>
        <scheme val="minor"/>
      </rPr>
      <t>cnt</t>
    </r>
    <phoneticPr fontId="7"/>
  </si>
  <si>
    <r>
      <t>r</t>
    </r>
    <r>
      <rPr>
        <sz val="12"/>
        <color theme="1"/>
        <rFont val="맑은 고딕"/>
        <family val="2"/>
        <scheme val="minor"/>
      </rPr>
      <t>cnt</t>
    </r>
    <phoneticPr fontId="7"/>
  </si>
  <si>
    <r>
      <t>i</t>
    </r>
    <r>
      <rPr>
        <sz val="12"/>
        <color theme="1"/>
        <rFont val="맑은 고딕"/>
        <family val="2"/>
        <scheme val="minor"/>
      </rPr>
      <t>nt</t>
    </r>
    <phoneticPr fontId="7"/>
  </si>
  <si>
    <r>
      <t>r</t>
    </r>
    <r>
      <rPr>
        <sz val="12"/>
        <color theme="1"/>
        <rFont val="맑은 고딕"/>
        <family val="2"/>
        <scheme val="minor"/>
      </rPr>
      <t>cntsp</t>
    </r>
    <phoneticPr fontId="7"/>
  </si>
  <si>
    <r>
      <t>f</t>
    </r>
    <r>
      <rPr>
        <sz val="12"/>
        <color theme="1"/>
        <rFont val="맑은 고딕"/>
        <family val="2"/>
        <scheme val="minor"/>
      </rPr>
      <t>loat</t>
    </r>
    <phoneticPr fontId="7"/>
  </si>
  <si>
    <t>cond</t>
    <phoneticPr fontId="7"/>
  </si>
  <si>
    <t>condsp</t>
    <phoneticPr fontId="7"/>
  </si>
  <si>
    <t>n1p</t>
    <phoneticPr fontId="7"/>
  </si>
  <si>
    <t>n1p</t>
    <phoneticPr fontId="7"/>
  </si>
  <si>
    <t>n1psp</t>
    <phoneticPr fontId="7"/>
  </si>
  <si>
    <t>n2p</t>
    <phoneticPr fontId="7"/>
  </si>
  <si>
    <t>n2p</t>
    <phoneticPr fontId="7"/>
  </si>
  <si>
    <t>n2psp</t>
    <phoneticPr fontId="7"/>
  </si>
  <si>
    <t>n3p</t>
    <phoneticPr fontId="7"/>
  </si>
  <si>
    <t>n3p</t>
    <phoneticPr fontId="7"/>
  </si>
  <si>
    <t>n3psp</t>
    <phoneticPr fontId="7"/>
  </si>
  <si>
    <t>n1pw</t>
    <phoneticPr fontId="7"/>
  </si>
  <si>
    <t>n1pw</t>
    <phoneticPr fontId="7"/>
  </si>
  <si>
    <t>n1pwsp</t>
    <phoneticPr fontId="7"/>
  </si>
  <si>
    <t>n2pw</t>
  </si>
  <si>
    <t>n2pwsp</t>
  </si>
  <si>
    <t>n3pw</t>
  </si>
  <si>
    <t>n3pwsp</t>
  </si>
  <si>
    <t>avgw</t>
    <phoneticPr fontId="7"/>
  </si>
  <si>
    <t>avgwsp</t>
    <phoneticPr fontId="7"/>
  </si>
  <si>
    <t>#rk1에 트렌드 피쳐 추가</t>
    <phoneticPr fontId="7"/>
  </si>
  <si>
    <t>rk_2</t>
    <phoneticPr fontId="7"/>
  </si>
  <si>
    <t>mm,jyo,race,turn,grade,raty,femcnt,alvt,time,fixent,raceid,en,sex,age,lv,weight,branch,exhibit,waku,fly,late,avgst,avgtime,nw,n2w,n3w,lw,l2w,l3w,mtno,m2w,btno,b2w,rcnt,rcntsp,cond,condsp,n1p,n1psp,n2p,n2psp,n3p,n3psp,n1pw,n1pwsp,n2pw,n2pwsp,n3pw,n3pwsp,avgw,avgwsp</t>
    <phoneticPr fontId="7"/>
  </si>
  <si>
    <r>
      <t>r</t>
    </r>
    <r>
      <rPr>
        <sz val="12"/>
        <color theme="1"/>
        <rFont val="맑은 고딕"/>
        <family val="2"/>
        <scheme val="minor"/>
      </rPr>
      <t>acer.</t>
    </r>
    <r>
      <rPr>
        <sz val="12"/>
        <color theme="1"/>
        <rFont val="맑은 고딕"/>
        <family val="2"/>
        <scheme val="minor"/>
      </rPr>
      <t>waku::text waku</t>
    </r>
    <phoneticPr fontId="7"/>
  </si>
  <si>
    <r>
      <t>r</t>
    </r>
    <r>
      <rPr>
        <sz val="12"/>
        <color theme="1"/>
        <rFont val="맑은 고딕"/>
        <family val="2"/>
        <scheme val="minor"/>
      </rPr>
      <t>acer.</t>
    </r>
    <r>
      <rPr>
        <sz val="12"/>
        <color theme="1"/>
        <rFont val="맑은 고딕"/>
        <family val="2"/>
        <scheme val="minor"/>
      </rPr>
      <t>waku waku</t>
    </r>
    <phoneticPr fontId="7"/>
  </si>
  <si>
    <t>lv1</t>
  </si>
  <si>
    <t>lv2</t>
  </si>
  <si>
    <t>lv3</t>
  </si>
  <si>
    <t>lv4</t>
  </si>
  <si>
    <t>lv5</t>
  </si>
  <si>
    <t>lv6</t>
  </si>
  <si>
    <t>mm,jyo,race,turn,grade,raty,femcnt,alvt,time,fixent,en1,en2,en3,en4,en5,en6,nw1,nw2,nw3,nw4,nw5,nw6,n2w1,n2w2,n2w3,n2w4,n2w5,n2w6,n3w1,n3w2,n3w3,n3w4,n3w5,n3w6,lw1,lw2,lw3,lw4,lw5,lw6,l2w1,l2w2,l2w3,l2w4,l2w5,l2w6,l3w1,l3w2,l3w3,l3w4,l3w5,l3w6,m2w1,m2w2,m2w3,m2w4,m2w5,m2w6,sex1,sex2,sex3,sex4,sex5,sex6,lv1,lv2,lv3,lv4,lv5,lv6,age1,age2,age3,age4,age5,age6,weit1,weit2,weit3,weit4,weit5,weit6,fly1,fly2,fly3,fly4,fly5,fly6,late1,late2,late3,late4,late5,late6,avgst1,avgst2,avgst3,avgst4,avgst5,avgst6,rcnt1,rcnt2,rcnt3,rcnt4,rcnt5,rcnt6,cond1,cond2,cond3,cond4,cond5,cond6,n1p1,n1p2,n1p3,n1p4,n1p5,n1p6,n2p1,n2p2,n2p3,n2p4,n2p5,n2p6,n3p1,n3p2,n3p3,n3p4,n3p5,n3p6,n1pw1,n1pw2,n1pw3,n1pw4,n1pw5,n1pw6,n2pw1,n2pw2,n2pw3,n2pw4,n2pw5,n2pw6,n3pw1,n3pw2,n3pw3,n3pw4,n3pw5,n3pw6,avgw1,avgw2,avgw3,avgw4,avgw5,avgw6,rcntsp1,rcntsp2,rcntsp3,rcntsp4,rcntsp5,rcntsp6,condsp1,condsp2,condsp3,condsp4,condsp5,condsp6,n1psp1,n1psp2,n1psp3,n1psp4,n1psp5,n1psp6,n2psp1,n2psp2,n2psp3,n2psp4,n2psp5,n2psp6,n3psp1,n3psp2,n3psp3,n3psp4,n3psp5,n3psp6,n1pwsp1,n1pwsp2,n1pwsp3,n1pwsp4,n1pwsp5,n1pwsp6,n2pwsp1,n2pwsp2,n2pwsp3,n2pwsp4,n2pwsp5,n2pwsp6,n3pwsp1,n3pwsp2,n3pwsp3,n3pwsp4,n3pwsp5,n3pwsp6,avgwsp1,avgwsp2,avgwsp3,avgwsp4,avgwsp5,avgwsp6</t>
  </si>
  <si>
    <t>fs_19</t>
    <phoneticPr fontId="7"/>
  </si>
  <si>
    <t># en_nw_ext_25 + fs_14 + racer_trend남은 항목 전부 (slope제외. NaN이 섞여있는 문제 해결후 추가하자)</t>
  </si>
  <si>
    <r>
      <t>python C:/Dev/</t>
    </r>
    <r>
      <rPr>
        <sz val="12"/>
        <color theme="1"/>
        <rFont val="맑은 고딕"/>
        <family val="3"/>
        <charset val="129"/>
        <scheme val="minor"/>
      </rPr>
      <t>github</t>
    </r>
    <r>
      <rPr>
        <sz val="12"/>
        <color theme="1"/>
        <rFont val="맑은 고딕"/>
        <family val="3"/>
        <charset val="129"/>
        <scheme val="minor"/>
      </rPr>
      <t>/py_boatrace/boatrace/classification/lgbm/BoatLGBMClassifierTrainer.py boosting_type=gbdt,learning_rate=0.1 {csv_filepath} {model_filepath} {feature_name_list} {feature_type_list}</t>
    </r>
    <phoneticPr fontId="7"/>
  </si>
  <si>
    <t>cf_lgbm-7_py</t>
    <phoneticPr fontId="7"/>
  </si>
  <si>
    <t>python C:/Dev/github/py_boatrace/boatrace/classification/catboost/BoatCatboostRankerTrainer.py params {csv_filepath} {model_filepath} {feature_name_list} {feature_type_list}</t>
    <phoneticPr fontId="7"/>
  </si>
  <si>
    <r>
      <t>python C:/Dev/github/py_boatrace/boatrace/classification/lgbm/BoatLGBMClassifierTrainerBalanced</t>
    </r>
    <r>
      <rPr>
        <sz val="12"/>
        <color theme="1"/>
        <rFont val="맑은 고딕"/>
        <family val="3"/>
        <charset val="129"/>
        <scheme val="minor"/>
      </rPr>
      <t>.py boosting_type=gbdt,learning_rate=0.1 {csv_filepath} {model_filepath} {feature_name_list} {feature_type_list}</t>
    </r>
    <phoneticPr fontId="7"/>
  </si>
  <si>
    <t>nvlint(runcnt[0],0)::text rcnt1</t>
  </si>
  <si>
    <t>nvlint(runcnt[1],0)::text rcnt2</t>
  </si>
  <si>
    <t>nvlint(runcnt[2],0)::text rcnt3</t>
  </si>
  <si>
    <t>nvlint(runcnt[3],0)::text rcnt4</t>
  </si>
  <si>
    <t>nvlint(runcnt[4],0)::text rcnt5</t>
  </si>
  <si>
    <t>nvlint(runcnt[5],0)::text rcnt6</t>
  </si>
  <si>
    <t>nvldbl(runcnt_slope[0],0.0)::text rcntsp1</t>
  </si>
  <si>
    <t>nvldbl(runcnt_slope[1],0.0)::text rcntsp2</t>
  </si>
  <si>
    <t>nvldbl(runcnt_slope[2],0.0)::text rcntsp3</t>
  </si>
  <si>
    <t>nvldbl(runcnt_slope[3],0.0)::text rcntsp4</t>
  </si>
  <si>
    <t>nvldbl(runcnt_slope[4],0.0)::text rcntsp5</t>
  </si>
  <si>
    <t>nvldbl(runcnt_slope[5],0.0)::text rcntsp6</t>
  </si>
  <si>
    <t>nvldbl(cond[0],0.0)::text cond1</t>
  </si>
  <si>
    <t>nvldbl(cond[1],0.0)::text cond2</t>
  </si>
  <si>
    <t>nvldbl(cond[2],0.0)::text cond3</t>
  </si>
  <si>
    <t>nvldbl(cond[3],0.0)::text cond4</t>
  </si>
  <si>
    <t>nvldbl(cond[4],0.0)::text cond5</t>
  </si>
  <si>
    <t>nvldbl(cond[5],0.0)::text cond6</t>
  </si>
  <si>
    <t>nvldbl(cond_slope[0],0.0)::text condsp1</t>
  </si>
  <si>
    <t>nvldbl(cond_slope[1],0.0)::text condsp2</t>
  </si>
  <si>
    <t>nvldbl(cond_slope[2],0.0)::text condsp3</t>
  </si>
  <si>
    <t>nvldbl(cond_slope[3],0.0)::text condsp4</t>
  </si>
  <si>
    <t>nvldbl(cond_slope[4],0.0)::text condsp5</t>
  </si>
  <si>
    <t>nvldbl(cond_slope[5],0.0)::text condsp6</t>
  </si>
  <si>
    <t>nvldbl(n1point[0],0.0)::text n1p1</t>
  </si>
  <si>
    <t>nvldbl(n1point[1],0.0)::text n1p2</t>
  </si>
  <si>
    <t>nvldbl(n1point[2],0.0)::text n1p3</t>
  </si>
  <si>
    <t>nvldbl(n1point[3],0.0)::text n1p4</t>
  </si>
  <si>
    <t>nvldbl(n1point[4],0.0)::text n1p5</t>
  </si>
  <si>
    <t>nvldbl(n1point[5],0.0)::text n1p6</t>
  </si>
  <si>
    <t>nvldbl(n1point_slope[0],0.0)::text n1psp1</t>
  </si>
  <si>
    <t>nvldbl(n1point_slope[1],0.0)::text n1psp2</t>
  </si>
  <si>
    <t>nvldbl(n1point_slope[2],0.0)::text n1psp3</t>
  </si>
  <si>
    <t>nvldbl(n1point_slope[3],0.0)::text n1psp4</t>
  </si>
  <si>
    <t>nvldbl(n1point_slope[4],0.0)::text n1psp5</t>
  </si>
  <si>
    <t>nvldbl(n1point_slope[5],0.0)::text n1psp6</t>
  </si>
  <si>
    <t>nvldbl(n2point[0],0.0)::text n2p1</t>
  </si>
  <si>
    <t>nvldbl(n2point[1],0.0)::text n2p2</t>
  </si>
  <si>
    <t>nvldbl(n2point[2],0.0)::text n2p3</t>
  </si>
  <si>
    <t>nvldbl(n2point[3],0.0)::text n2p4</t>
  </si>
  <si>
    <t>nvldbl(n2point[4],0.0)::text n2p5</t>
  </si>
  <si>
    <t>nvldbl(n2point[5],0.0)::text n2p6</t>
  </si>
  <si>
    <t>nvldbl(n2point_slope[0],0.0)::text n2psp1</t>
  </si>
  <si>
    <t>nvldbl(n2point_slope[1],0.0)::text n2psp2</t>
  </si>
  <si>
    <t>nvldbl(n2point_slope[2],0.0)::text n2psp3</t>
  </si>
  <si>
    <t>nvldbl(n2point_slope[3],0.0)::text n2psp4</t>
  </si>
  <si>
    <t>nvldbl(n2point_slope[4],0.0)::text n2psp5</t>
  </si>
  <si>
    <t>nvldbl(n2point_slope[5],0.0)::text n2psp6</t>
  </si>
  <si>
    <t>nvldbl(n3point[0],0.0)::text n3p1</t>
  </si>
  <si>
    <t>nvldbl(n3point[1],0.0)::text n3p2</t>
  </si>
  <si>
    <t>nvldbl(n3point[2],0.0)::text n3p3</t>
  </si>
  <si>
    <t>nvldbl(n3point[3],0.0)::text n3p4</t>
  </si>
  <si>
    <t>nvldbl(n3point[4],0.0)::text n3p5</t>
  </si>
  <si>
    <t>nvldbl(n3point[5],0.0)::text n3p6</t>
  </si>
  <si>
    <t>nvldbl(n3point_slope[0],0.0)::text n3psp1</t>
  </si>
  <si>
    <t>nvldbl(n3point_slope[1],0.0)::text n3psp2</t>
  </si>
  <si>
    <t>nvldbl(n3point_slope[2],0.0)::text n3psp3</t>
  </si>
  <si>
    <t>nvldbl(n3point_slope[3],0.0)::text n3psp4</t>
  </si>
  <si>
    <t>nvldbl(n3point_slope[4],0.0)::text n3psp5</t>
  </si>
  <si>
    <t>nvldbl(n3point_slope[5],0.0)::text n3psp6</t>
  </si>
  <si>
    <t>nvldbl(n1point_waku[0],0.0)::text n1pw1</t>
  </si>
  <si>
    <t>nvldbl(n1point_waku[1],0.0)::text n1pw2</t>
  </si>
  <si>
    <t>nvldbl(n1point_waku[2],0.0)::text n1pw3</t>
  </si>
  <si>
    <t>nvldbl(n1point_waku[3],0.0)::text n1pw4</t>
  </si>
  <si>
    <t>nvldbl(n1point_waku[4],0.0)::text n1pw5</t>
  </si>
  <si>
    <t>nvldbl(n1point_waku[5],0.0)::text n1pw6</t>
  </si>
  <si>
    <t>nvldbl(n1point_waku_slope[0],0.0)::text n1pwsp1</t>
  </si>
  <si>
    <t>nvldbl(n1point_waku_slope[1],0.0)::text n1pwsp2</t>
  </si>
  <si>
    <t>nvldbl(n1point_waku_slope[2],0.0)::text n1pwsp3</t>
  </si>
  <si>
    <t>nvldbl(n1point_waku_slope[3],0.0)::text n1pwsp4</t>
  </si>
  <si>
    <t>nvldbl(n1point_waku_slope[4],0.0)::text n1pwsp5</t>
  </si>
  <si>
    <t>nvldbl(n1point_waku_slope[5],0.0)::text n1pwsp6</t>
  </si>
  <si>
    <t>nvldbl(n2point_waku[0],0.0)::text n2pw1</t>
  </si>
  <si>
    <t>nvldbl(n2point_waku[1],0.0)::text n2pw2</t>
  </si>
  <si>
    <t>nvldbl(n2point_waku[2],0.0)::text n2pw3</t>
  </si>
  <si>
    <t>nvldbl(n2point_waku[3],0.0)::text n2pw4</t>
  </si>
  <si>
    <t>nvldbl(n2point_waku[4],0.0)::text n2pw5</t>
  </si>
  <si>
    <t>nvldbl(n2point_waku[5],0.0)::text n2pw6</t>
  </si>
  <si>
    <t>nvldbl(n2point_waku_slope[0],0.0)::text n2pwsp1</t>
  </si>
  <si>
    <t>nvldbl(n2point_waku_slope[1],0.0)::text n2pwsp2</t>
  </si>
  <si>
    <t>nvldbl(n2point_waku_slope[2],0.0)::text n2pwsp3</t>
  </si>
  <si>
    <t>nvldbl(n2point_waku_slope[3],0.0)::text n2pwsp4</t>
  </si>
  <si>
    <t>nvldbl(n2point_waku_slope[4],0.0)::text n2pwsp5</t>
  </si>
  <si>
    <t>nvldbl(n2point_waku_slope[5],0.0)::text n2pwsp6</t>
  </si>
  <si>
    <t>nvldbl(n3point_waku[0],0.0)::text n3pw1</t>
  </si>
  <si>
    <t>nvldbl(n3point_waku[1],0.0)::text n3pw2</t>
  </si>
  <si>
    <t>nvldbl(n3point_waku[2],0.0)::text n3pw3</t>
  </si>
  <si>
    <t>nvldbl(n3point_waku[3],0.0)::text n3pw4</t>
  </si>
  <si>
    <t>nvldbl(n3point_waku[4],0.0)::text n3pw5</t>
  </si>
  <si>
    <t>nvldbl(n3point_waku[5],0.0)::text n3pw6</t>
  </si>
  <si>
    <t>nvldbl(n3point_waku_slope[0],0.0)::text n3pwsp1</t>
  </si>
  <si>
    <t>nvldbl(n3point_waku_slope[1],0.0)::text n3pwsp2</t>
  </si>
  <si>
    <t>nvldbl(n3point_waku_slope[2],0.0)::text n3pwsp3</t>
  </si>
  <si>
    <t>nvldbl(n3point_waku_slope[3],0.0)::text n3pwsp4</t>
  </si>
  <si>
    <t>nvldbl(n3point_waku_slope[4],0.0)::text n3pwsp5</t>
  </si>
  <si>
    <t>nvldbl(n3point_waku_slope[5],0.0)::text n3pwsp6</t>
  </si>
  <si>
    <t>nvldbl(avgstart_waku[0],0.0)::text avgw1</t>
  </si>
  <si>
    <t>nvldbl(avgstart_waku[1],0.0)::text avgw2</t>
  </si>
  <si>
    <t>nvldbl(avgstart_waku[2],0.0)::text avgw3</t>
  </si>
  <si>
    <t>nvldbl(avgstart_waku[3],0.0)::text avgw4</t>
  </si>
  <si>
    <t>nvldbl(avgstart_waku[4],0.0)::text avgw5</t>
  </si>
  <si>
    <t>nvldbl(avgstart_waku[5],0.0)::text avgw6</t>
  </si>
  <si>
    <t>nvldbl(avgstart_waku_slope[0],0.0)::text avgwsp1</t>
  </si>
  <si>
    <t>nvldbl(avgstart_waku_slope[1],0.0)::text avgwsp2</t>
  </si>
  <si>
    <t>nvldbl(avgstart_waku_slope[2],0.0)::text avgwsp3</t>
  </si>
  <si>
    <t>nvldbl(avgstart_waku_slope[3],0.0)::text avgwsp4</t>
  </si>
  <si>
    <t>nvldbl(avgstart_waku_slope[4],0.0)::text avgwsp5</t>
  </si>
  <si>
    <t>nvldbl(avgstart_waku_slope[5],0.0)::text avgwsp6</t>
  </si>
  <si>
    <t>nvlint(runcnt[0],0) rcnt1</t>
  </si>
  <si>
    <t>nvlint(runcnt[1],0) rcnt2</t>
  </si>
  <si>
    <t>nvlint(runcnt[2],0) rcnt3</t>
  </si>
  <si>
    <t>nvlint(runcnt[3],0) rcnt4</t>
  </si>
  <si>
    <t>nvlint(runcnt[4],0) rcnt5</t>
  </si>
  <si>
    <t>nvlint(runcnt[5],0) rcnt6</t>
  </si>
  <si>
    <t>nvldbl(runcnt_slope[0],0.0) rcntsp1</t>
  </si>
  <si>
    <t>nvldbl(runcnt_slope[1],0.0) rcntsp2</t>
  </si>
  <si>
    <t>nvldbl(runcnt_slope[2],0.0) rcntsp3</t>
  </si>
  <si>
    <t>nvldbl(runcnt_slope[3],0.0) rcntsp4</t>
  </si>
  <si>
    <t>nvldbl(runcnt_slope[4],0.0) rcntsp5</t>
  </si>
  <si>
    <t>nvldbl(runcnt_slope[5],0.0) rcntsp6</t>
  </si>
  <si>
    <t>nvldbl(cond[0],0.0) cond1</t>
  </si>
  <si>
    <t>nvldbl(cond[1],0.0) cond2</t>
  </si>
  <si>
    <t>nvldbl(cond[2],0.0) cond3</t>
  </si>
  <si>
    <t>nvldbl(cond[3],0.0) cond4</t>
  </si>
  <si>
    <t>nvldbl(cond[4],0.0) cond5</t>
  </si>
  <si>
    <t>nvldbl(cond[5],0.0) cond6</t>
  </si>
  <si>
    <t>nvldbl(cond_slope[0],0.0) condsp1</t>
  </si>
  <si>
    <t>nvldbl(cond_slope[1],0.0) condsp2</t>
  </si>
  <si>
    <t>nvldbl(cond_slope[2],0.0) condsp3</t>
  </si>
  <si>
    <t>nvldbl(cond_slope[3],0.0) condsp4</t>
  </si>
  <si>
    <t>nvldbl(cond_slope[4],0.0) condsp5</t>
  </si>
  <si>
    <t>nvldbl(cond_slope[5],0.0) condsp6</t>
  </si>
  <si>
    <t>nvldbl(n1point[0],0.0) n1p1</t>
  </si>
  <si>
    <t>nvldbl(n1point[1],0.0) n1p2</t>
  </si>
  <si>
    <t>nvldbl(n1point[2],0.0) n1p3</t>
  </si>
  <si>
    <t>nvldbl(n1point[3],0.0) n1p4</t>
  </si>
  <si>
    <t>nvldbl(n1point[4],0.0) n1p5</t>
  </si>
  <si>
    <t>nvldbl(n1point[5],0.0) n1p6</t>
  </si>
  <si>
    <t>nvldbl(n1point_slope[0],0.0) n1psp1</t>
  </si>
  <si>
    <t>nvldbl(n1point_slope[1],0.0) n1psp2</t>
  </si>
  <si>
    <t>nvldbl(n1point_slope[2],0.0) n1psp3</t>
  </si>
  <si>
    <t>nvldbl(n1point_slope[3],0.0) n1psp4</t>
  </si>
  <si>
    <t>nvldbl(n1point_slope[4],0.0) n1psp5</t>
  </si>
  <si>
    <t>nvldbl(n1point_slope[5],0.0) n1psp6</t>
  </si>
  <si>
    <t>nvldbl(n2point[0],0.0) n2p1</t>
  </si>
  <si>
    <t>nvldbl(n2point[1],0.0) n2p2</t>
  </si>
  <si>
    <t>nvldbl(n2point[2],0.0) n2p3</t>
  </si>
  <si>
    <t>nvldbl(n2point[3],0.0) n2p4</t>
  </si>
  <si>
    <t>nvldbl(n2point[4],0.0) n2p5</t>
  </si>
  <si>
    <t>nvldbl(n2point[5],0.0) n2p6</t>
  </si>
  <si>
    <t>nvldbl(n2point_slope[0],0.0) n2psp1</t>
  </si>
  <si>
    <t>nvldbl(n2point_slope[1],0.0) n2psp2</t>
  </si>
  <si>
    <t>nvldbl(n2point_slope[2],0.0) n2psp3</t>
  </si>
  <si>
    <t>nvldbl(n2point_slope[3],0.0) n2psp4</t>
  </si>
  <si>
    <t>nvldbl(n2point_slope[4],0.0) n2psp5</t>
  </si>
  <si>
    <t>nvldbl(n2point_slope[5],0.0) n2psp6</t>
  </si>
  <si>
    <t>nvldbl(n3point[0],0.0) n3p1</t>
  </si>
  <si>
    <t>nvldbl(n3point[1],0.0) n3p2</t>
  </si>
  <si>
    <t>nvldbl(n3point[2],0.0) n3p3</t>
  </si>
  <si>
    <t>nvldbl(n3point[3],0.0) n3p4</t>
  </si>
  <si>
    <t>nvldbl(n3point[4],0.0) n3p5</t>
  </si>
  <si>
    <t>nvldbl(n3point[5],0.0) n3p6</t>
  </si>
  <si>
    <t>nvldbl(n3point_slope[0],0.0) n3psp1</t>
  </si>
  <si>
    <t>nvldbl(n3point_slope[1],0.0) n3psp2</t>
  </si>
  <si>
    <t>nvldbl(n3point_slope[2],0.0) n3psp3</t>
  </si>
  <si>
    <t>nvldbl(n3point_slope[3],0.0) n3psp4</t>
  </si>
  <si>
    <t>nvldbl(n3point_slope[4],0.0) n3psp5</t>
  </si>
  <si>
    <t>nvldbl(n3point_slope[5],0.0) n3psp6</t>
  </si>
  <si>
    <t>nvldbl(n1point_waku[0],0.0) n1pw1</t>
  </si>
  <si>
    <t>nvldbl(n1point_waku[1],0.0) n1pw2</t>
  </si>
  <si>
    <t>nvldbl(n1point_waku[2],0.0) n1pw3</t>
  </si>
  <si>
    <t>nvldbl(n1point_waku[3],0.0) n1pw4</t>
  </si>
  <si>
    <t>nvldbl(n1point_waku[4],0.0) n1pw5</t>
  </si>
  <si>
    <t>nvldbl(n1point_waku[5],0.0) n1pw6</t>
  </si>
  <si>
    <t>nvldbl(n1point_waku_slope[0],0.0) n1pwsp1</t>
  </si>
  <si>
    <t>nvldbl(n1point_waku_slope[1],0.0) n1pwsp2</t>
  </si>
  <si>
    <t>nvldbl(n1point_waku_slope[2],0.0) n1pwsp3</t>
  </si>
  <si>
    <t>nvldbl(n1point_waku_slope[3],0.0) n1pwsp4</t>
  </si>
  <si>
    <t>nvldbl(n1point_waku_slope[4],0.0) n1pwsp5</t>
  </si>
  <si>
    <t>nvldbl(n1point_waku_slope[5],0.0) n1pwsp6</t>
  </si>
  <si>
    <t>nvldbl(n2point_waku[0],0.0) n2pw1</t>
  </si>
  <si>
    <t>nvldbl(n2point_waku[1],0.0) n2pw2</t>
  </si>
  <si>
    <t>nvldbl(n2point_waku[2],0.0) n2pw3</t>
  </si>
  <si>
    <t>nvldbl(n2point_waku[3],0.0) n2pw4</t>
  </si>
  <si>
    <t>nvldbl(n2point_waku[4],0.0) n2pw5</t>
  </si>
  <si>
    <t>nvldbl(n2point_waku[5],0.0) n2pw6</t>
  </si>
  <si>
    <t>nvldbl(n2point_waku_slope[0],0.0) n2pwsp1</t>
  </si>
  <si>
    <t>nvldbl(n2point_waku_slope[1],0.0) n2pwsp2</t>
  </si>
  <si>
    <t>nvldbl(n2point_waku_slope[2],0.0) n2pwsp3</t>
  </si>
  <si>
    <t>nvldbl(n2point_waku_slope[3],0.0) n2pwsp4</t>
  </si>
  <si>
    <t>nvldbl(n2point_waku_slope[4],0.0) n2pwsp5</t>
  </si>
  <si>
    <t>nvldbl(n2point_waku_slope[5],0.0) n2pwsp6</t>
  </si>
  <si>
    <t>nvldbl(n3point_waku[0],0.0) n3pw1</t>
  </si>
  <si>
    <t>nvldbl(n3point_waku[1],0.0) n3pw2</t>
  </si>
  <si>
    <t>nvldbl(n3point_waku[2],0.0) n3pw3</t>
  </si>
  <si>
    <t>nvldbl(n3point_waku[3],0.0) n3pw4</t>
  </si>
  <si>
    <t>nvldbl(n3point_waku[4],0.0) n3pw5</t>
  </si>
  <si>
    <t>nvldbl(n3point_waku[5],0.0) n3pw6</t>
  </si>
  <si>
    <t>nvldbl(n3point_waku_slope[0],0.0) n3pwsp1</t>
  </si>
  <si>
    <t>nvldbl(n3point_waku_slope[1],0.0) n3pwsp2</t>
  </si>
  <si>
    <t>nvldbl(n3point_waku_slope[2],0.0) n3pwsp3</t>
  </si>
  <si>
    <t>nvldbl(n3point_waku_slope[3],0.0) n3pwsp4</t>
  </si>
  <si>
    <t>nvldbl(n3point_waku_slope[4],0.0) n3pwsp5</t>
  </si>
  <si>
    <t>nvldbl(n3point_waku_slope[5],0.0) n3pwsp6</t>
  </si>
  <si>
    <t>nvldbl(avgstart_waku[0],0.0) avgw1</t>
  </si>
  <si>
    <t>nvldbl(avgstart_waku[1],0.0) avgw2</t>
  </si>
  <si>
    <t>nvldbl(avgstart_waku[2],0.0) avgw3</t>
  </si>
  <si>
    <t>nvldbl(avgstart_waku[3],0.0) avgw4</t>
  </si>
  <si>
    <t>nvldbl(avgstart_waku[4],0.0) avgw5</t>
  </si>
  <si>
    <t>nvldbl(avgstart_waku[5],0.0) avgw6</t>
  </si>
  <si>
    <t>nvldbl(avgstart_waku_slope[0],0.0) avgwsp1</t>
  </si>
  <si>
    <t>nvldbl(avgstart_waku_slope[1],0.0) avgwsp2</t>
  </si>
  <si>
    <t>nvldbl(avgstart_waku_slope[2],0.0) avgwsp3</t>
  </si>
  <si>
    <t>nvldbl(avgstart_waku_slope[3],0.0) avgwsp4</t>
  </si>
  <si>
    <t>nvldbl(avgstart_waku_slope[4],0.0) avgwsp5</t>
  </si>
  <si>
    <t>nvldbl(avgstart_waku_slope[5],0.0) avgwsp6</t>
  </si>
  <si>
    <t>nvldbl(runcnt_slope,0.0)::text rcntsp</t>
  </si>
  <si>
    <t>nvldbl(cond,0.0)::text cond</t>
  </si>
  <si>
    <t>nvldbl(cond_slope,0.0)::text condsp</t>
  </si>
  <si>
    <t>nvldbl(n1point,0.0)::text n1p</t>
  </si>
  <si>
    <t>nvldbl(n1point_slope,0.0)::text n1psp</t>
  </si>
  <si>
    <t>nvldbl(n2point,0.0)::text n2p</t>
  </si>
  <si>
    <t>nvldbl(n2point_slope,0.0)::text n2psp</t>
  </si>
  <si>
    <t>nvldbl(n3point,0.0)::text n3p</t>
  </si>
  <si>
    <t>nvldbl(n3point_slope,0.0)::text n3psp</t>
  </si>
  <si>
    <t>nvldbl(n1point_waku,0.0)::text n1pw</t>
  </si>
  <si>
    <t>nvldbl(n1point_waku_slope,0.0)::text n1pwsp</t>
  </si>
  <si>
    <t>nvldbl(n2point_waku,0.0)::text n2pw</t>
  </si>
  <si>
    <t>nvldbl(n2point_waku_slope,0.0)::text n2pwsp</t>
  </si>
  <si>
    <t>nvldbl(n3point_waku,0.0)::text n3pw</t>
  </si>
  <si>
    <t>nvldbl(n3point_waku_slope,0.0)::text n3pwsp</t>
  </si>
  <si>
    <t>nvldbl(avgstart_waku,0.0)::text avgw</t>
  </si>
  <si>
    <t>nvldbl(avgstart_waku_slope,0.0)::text avgwsp</t>
  </si>
  <si>
    <t>nvldbl(runcnt_slope,0.0) rcntsp</t>
  </si>
  <si>
    <t>nvldbl(cond,0.0) cond</t>
  </si>
  <si>
    <t>nvldbl(cond_slope,0.0) condsp</t>
  </si>
  <si>
    <t>nvldbl(n1point,0.0) n1p</t>
  </si>
  <si>
    <t>nvldbl(n1point_slope,0.0) n1psp</t>
  </si>
  <si>
    <t>nvldbl(n2point,0.0) n2p</t>
  </si>
  <si>
    <t>nvldbl(n2point_slope,0.0) n2psp</t>
  </si>
  <si>
    <t>nvldbl(n3point,0.0) n3p</t>
  </si>
  <si>
    <t>nvldbl(n3point_slope,0.0) n3psp</t>
  </si>
  <si>
    <t>nvldbl(n1point_waku,0.0) n1pw</t>
  </si>
  <si>
    <t>nvldbl(n1point_waku_slope,0.0) n1pwsp</t>
  </si>
  <si>
    <t>nvldbl(n2point_waku,0.0) n2pw</t>
  </si>
  <si>
    <t>nvldbl(n2point_waku_slope,0.0) n2pwsp</t>
  </si>
  <si>
    <t>nvldbl(n3point_waku,0.0) n3pw</t>
  </si>
  <si>
    <t>nvldbl(n3point_waku_slope,0.0) n3pwsp</t>
  </si>
  <si>
    <t>nvldbl(avgstart_waku,0.0) avgw</t>
  </si>
  <si>
    <t>nvldbl(avgstart_waku_slope,0.0) avgwsp</t>
  </si>
  <si>
    <r>
      <t>l</t>
    </r>
    <r>
      <rPr>
        <sz val="12"/>
        <color theme="1"/>
        <rFont val="맑은 고딕"/>
        <family val="2"/>
        <scheme val="minor"/>
      </rPr>
      <t>vlrank</t>
    </r>
    <phoneticPr fontId="7"/>
  </si>
  <si>
    <r>
      <t>i</t>
    </r>
    <r>
      <rPr>
        <sz val="12"/>
        <color theme="1"/>
        <rFont val="맑은 고딕"/>
        <family val="2"/>
        <scheme val="minor"/>
      </rPr>
      <t>nt</t>
    </r>
    <phoneticPr fontId="7"/>
  </si>
  <si>
    <t>levelrank::int lvlrank</t>
  </si>
  <si>
    <t>levelrank lvlrank</t>
    <phoneticPr fontId="7"/>
  </si>
  <si>
    <r>
      <t>n</t>
    </r>
    <r>
      <rPr>
        <sz val="12"/>
        <color theme="1"/>
        <rFont val="맑은 고딕"/>
        <family val="2"/>
        <scheme val="minor"/>
      </rPr>
      <t>wrank</t>
    </r>
    <phoneticPr fontId="7"/>
  </si>
  <si>
    <r>
      <t>n</t>
    </r>
    <r>
      <rPr>
        <sz val="12"/>
        <color theme="1"/>
        <rFont val="맑은 고딕"/>
        <family val="2"/>
        <scheme val="minor"/>
      </rPr>
      <t>ationwiningrank nwrank</t>
    </r>
    <phoneticPr fontId="7"/>
  </si>
  <si>
    <t>nationwiningrank::int nwrank</t>
    <phoneticPr fontId="7"/>
  </si>
  <si>
    <t>n2wrank</t>
    <phoneticPr fontId="7"/>
  </si>
  <si>
    <t>nation2winingrank::int n2wrank</t>
    <phoneticPr fontId="7"/>
  </si>
  <si>
    <t>nation2winingrank n2wrank</t>
    <phoneticPr fontId="7"/>
  </si>
  <si>
    <t>n3wrank</t>
    <phoneticPr fontId="7"/>
  </si>
  <si>
    <t>nation3winingrank::int n3wrank</t>
    <phoneticPr fontId="7"/>
  </si>
  <si>
    <t>lwrank</t>
    <phoneticPr fontId="7"/>
  </si>
  <si>
    <t>localwiningrank lwrank</t>
    <phoneticPr fontId="7"/>
  </si>
  <si>
    <t>localwiningrank::int lwrank</t>
    <phoneticPr fontId="7"/>
  </si>
  <si>
    <t>l2wrank</t>
    <phoneticPr fontId="7"/>
  </si>
  <si>
    <t>local2winingrank l2wrank</t>
    <phoneticPr fontId="7"/>
  </si>
  <si>
    <t>local2winingrank::int l2wrank</t>
    <phoneticPr fontId="7"/>
  </si>
  <si>
    <t>l3wrank</t>
    <phoneticPr fontId="7"/>
  </si>
  <si>
    <t>local3winingrank l3wrank</t>
    <phoneticPr fontId="7"/>
  </si>
  <si>
    <t>local3winingrank::int l3wrank</t>
    <phoneticPr fontId="7"/>
  </si>
  <si>
    <t>m2wrank</t>
    <phoneticPr fontId="7"/>
  </si>
  <si>
    <t>m3wrank</t>
    <phoneticPr fontId="7"/>
  </si>
  <si>
    <r>
      <t>s</t>
    </r>
    <r>
      <rPr>
        <sz val="12"/>
        <color theme="1"/>
        <rFont val="맑은 고딕"/>
        <family val="2"/>
        <scheme val="minor"/>
      </rPr>
      <t>texhirank</t>
    </r>
    <phoneticPr fontId="7"/>
  </si>
  <si>
    <t>startexhibitrank stexhirank</t>
    <phoneticPr fontId="7"/>
  </si>
  <si>
    <t>startexhibitrank::int stexhirank</t>
    <phoneticPr fontId="7"/>
  </si>
  <si>
    <r>
      <t>e</t>
    </r>
    <r>
      <rPr>
        <sz val="12"/>
        <color theme="1"/>
        <rFont val="맑은 고딕"/>
        <family val="2"/>
        <scheme val="minor"/>
      </rPr>
      <t>xhirank</t>
    </r>
    <phoneticPr fontId="7"/>
  </si>
  <si>
    <r>
      <t>i</t>
    </r>
    <r>
      <rPr>
        <sz val="12"/>
        <color theme="1"/>
        <rFont val="맑은 고딕"/>
        <family val="2"/>
        <scheme val="minor"/>
      </rPr>
      <t>nt</t>
    </r>
    <phoneticPr fontId="7"/>
  </si>
  <si>
    <r>
      <t>e</t>
    </r>
    <r>
      <rPr>
        <sz val="12"/>
        <color theme="1"/>
        <rFont val="맑은 고딕"/>
        <family val="2"/>
        <scheme val="minor"/>
      </rPr>
      <t>xhibitrank exhirank</t>
    </r>
    <phoneticPr fontId="7"/>
  </si>
  <si>
    <t>exhibitrank::int exhirank</t>
    <phoneticPr fontId="7"/>
  </si>
  <si>
    <r>
      <t>a</t>
    </r>
    <r>
      <rPr>
        <sz val="12"/>
        <color theme="1"/>
        <rFont val="맑은 고딕"/>
        <family val="2"/>
        <scheme val="minor"/>
      </rPr>
      <t>vgstrank</t>
    </r>
    <phoneticPr fontId="7"/>
  </si>
  <si>
    <r>
      <t>a</t>
    </r>
    <r>
      <rPr>
        <sz val="12"/>
        <color theme="1"/>
        <rFont val="맑은 고딕"/>
        <family val="2"/>
        <scheme val="minor"/>
      </rPr>
      <t>veragestartrank avgstrank</t>
    </r>
    <phoneticPr fontId="7"/>
  </si>
  <si>
    <t>averagestartrank::int avgstrank</t>
    <phoneticPr fontId="7"/>
  </si>
  <si>
    <r>
      <t>a</t>
    </r>
    <r>
      <rPr>
        <sz val="12"/>
        <color theme="1"/>
        <rFont val="맑은 고딕"/>
        <family val="2"/>
        <scheme val="minor"/>
      </rPr>
      <t>vgcnrank</t>
    </r>
    <phoneticPr fontId="7"/>
  </si>
  <si>
    <t>avgstcondrank avgcnrank</t>
    <phoneticPr fontId="7"/>
  </si>
  <si>
    <t>avgstcondrank::int avgcnrank</t>
    <phoneticPr fontId="7"/>
  </si>
  <si>
    <r>
      <t>s</t>
    </r>
    <r>
      <rPr>
        <sz val="12"/>
        <color theme="1"/>
        <rFont val="맑은 고딕"/>
        <family val="2"/>
        <scheme val="minor"/>
      </rPr>
      <t>eturank</t>
    </r>
    <phoneticPr fontId="7"/>
  </si>
  <si>
    <r>
      <t>s</t>
    </r>
    <r>
      <rPr>
        <sz val="12"/>
        <color theme="1"/>
        <rFont val="맑은 고딕"/>
        <family val="2"/>
        <scheme val="minor"/>
      </rPr>
      <t>etuwinrank seturank</t>
    </r>
    <phoneticPr fontId="7"/>
  </si>
  <si>
    <t>setuwinrank::int seturank</t>
    <phoneticPr fontId="7"/>
  </si>
  <si>
    <t>fs_20</t>
    <phoneticPr fontId="7"/>
  </si>
  <si>
    <t>m2rank</t>
    <phoneticPr fontId="7"/>
  </si>
  <si>
    <t>m3rank</t>
    <phoneticPr fontId="7"/>
  </si>
  <si>
    <t>motor2rank m2rank</t>
    <phoneticPr fontId="7"/>
  </si>
  <si>
    <t>motor2rank::int m2rank</t>
    <phoneticPr fontId="7"/>
  </si>
  <si>
    <t>motor3rank m3rank</t>
    <phoneticPr fontId="7"/>
  </si>
  <si>
    <t>motor3rank::int m3rank</t>
    <phoneticPr fontId="7"/>
  </si>
  <si>
    <t>mm,jyo,race,turn,grade,raty,femcnt,alvt,time,fixent,en1,en2,en3,en4,en5,en6,nw1,nw2,nw3,nw4,nw5,nw6,n2w1,n2w2,n2w3,n2w4,n2w5,n2w6,n3w1,n3w2,n3w3,n3w4,n3w5,n3w6,lw1,lw2,lw3,lw4,lw5,lw6,l2w1,l2w2,l2w3,l2w4,l2w5,l2w6,l3w1,l3w2,l3w3,l3w4,l3w5,l3w6,m2w1,m2w2,m2w3,m2w4,m2w5,m2w6,sex1,sex2,sex3,sex4,sex5,sex6,lv1,lv2,lv3,lv4,lv5,lv6,age1,age2,age3,age4,age5,age6,weit1,weit2,weit3,weit4,weit5,weit6,fly1,fly2,fly3,fly4,fly5,fly6,late1,late2,late3,late4,late5,late6,avgst1,avgst2,avgst3,avgst4,avgst5,avgst6,lvlrank,nwrank,n2wrank,n3wrank,lwrank,l2wrank,l3wrank,m2rank,m3rank,stexhirank,exhirank,avgstrank,avgcnrank,seturank</t>
    <phoneticPr fontId="7"/>
  </si>
  <si>
    <t>nation3winingrank n3wrank</t>
    <phoneticPr fontId="7"/>
  </si>
  <si>
    <t>fs_21</t>
    <phoneticPr fontId="7"/>
  </si>
  <si>
    <t>mm,jyo,race,turn,grade,raty,femcnt,alvt,time,fixent,nw1,nw2,nw3,nw4,nw5,nw6,n2w1,n2w2,n2w3,n2w4,n2w5,n2w6,n3w1,n3w2,n3w3,n3w4,n3w5,n3w6,lw1,lw2,lw3,lw4,lw5,lw6,l2w1,l2w2,l2w3,l2w4,l2w5,l2w6,l3w1,l3w2,l3w3,l3w4,l3w5,l3w6,m2w1,m2w2,m2w3,m2w4,m2w5,m2w6,sex1,sex2,sex3,sex4,sex5,sex6,lv1,lv2,lv3,lv4,lv5,lv6,age1,age2,age3,age4,age5,age6,weit1,weit2,weit3,weit4,weit5,weit6,fly1,fly2,fly3,fly4,fly5,fly6,late1,late2,late3,late4,late5,late6,avgst1,avgst2,avgst3,avgst4,avgst5,avgst6,lvlrank,nwrank,n2wrank,n3wrank,lwrank,l2wrank,l3wrank,m2rank,m3rank,stexhirank,exhirank,avgstrank,avgcnrank,seturank</t>
    <phoneticPr fontId="7"/>
  </si>
  <si>
    <t>cf_lgbm-8_py</t>
    <phoneticPr fontId="7"/>
  </si>
  <si>
    <r>
      <t>python C:/Dev/github/py_boatrace/boatrace/classification/lgbm/BoatLGBMClassifierTrainerBalanced</t>
    </r>
    <r>
      <rPr>
        <sz val="12"/>
        <color theme="1"/>
        <rFont val="맑은 고딕"/>
        <family val="3"/>
        <charset val="129"/>
        <scheme val="minor"/>
      </rPr>
      <t>.py boosting_type=gbdt,learning_rate=</t>
    </r>
    <r>
      <rPr>
        <sz val="12"/>
        <color rgb="FFFF0000"/>
        <rFont val="맑은 고딕"/>
        <family val="3"/>
        <charset val="129"/>
        <scheme val="minor"/>
      </rPr>
      <t>0.01</t>
    </r>
    <r>
      <rPr>
        <sz val="12"/>
        <color theme="1"/>
        <rFont val="맑은 고딕"/>
        <family val="3"/>
        <charset val="129"/>
        <scheme val="minor"/>
      </rPr>
      <t xml:space="preserve"> {csv_filepath} {model_filepath} {feature_name_list} {feature_type_list}</t>
    </r>
    <phoneticPr fontId="7"/>
  </si>
  <si>
    <t># en_nw_ext_25 + 추가된 rec_race의 rank피쳐들</t>
    <phoneticPr fontId="7"/>
  </si>
  <si>
    <t># en_nw_ext_25 + 추가된 rec_race의 rank피쳐들 - en피쳐</t>
    <phoneticPr fontId="7"/>
  </si>
  <si>
    <t>rk_3</t>
    <phoneticPr fontId="7"/>
  </si>
  <si>
    <t>mm,jyo,race,turn,grade,raty,femcnt,alvt,time,fixent,raceid,en,sex,age,lv,weight,branch,exhibit,waku,fly,late,avgst,avgtime,nw,n2w,n3w,lw,l2w,l3w,mtno,m2w,btno,b2w,rcnt,rcntsp,cond,condsp,n1p,n1psp,n2p,n2psp,n3p,n3psp,n1pw,n1pwsp,n2pw,n2pwsp,n3pw,n3pwsp,avgw,avgwsp,lvlrank,nwrank,n2wrank,n3wrank,lwrank,l2wrank,l3wrank,m2rank,m3rank,stexhirank,exhirank,avgstrank,avgcnrank,seturank</t>
    <phoneticPr fontId="7"/>
  </si>
  <si>
    <t>rk_lgbm-1_py</t>
    <phoneticPr fontId="7"/>
  </si>
  <si>
    <t>python C:/Dev/github/py_boatrace/boatrace/classification/lgbm/BoatLGBMRankerTrainer.py params {csv_filepath} {model_filepath} {feature_name_list} {feature_type_list}</t>
    <phoneticPr fontId="7"/>
  </si>
  <si>
    <t>cast(nvldbl(local2winingrate,0.0) as double precision) l2w</t>
    <phoneticPr fontId="7"/>
  </si>
  <si>
    <t>cast(nvldbl(local3winingrate,0.0) as double precision) l3w</t>
    <phoneticPr fontId="7"/>
  </si>
  <si>
    <r>
      <t>nvldbl(</t>
    </r>
    <r>
      <rPr>
        <sz val="12"/>
        <color theme="1"/>
        <rFont val="맑은 고딕"/>
        <family val="2"/>
        <scheme val="minor"/>
      </rPr>
      <t>local2winingrate</t>
    </r>
    <r>
      <rPr>
        <sz val="12"/>
        <color theme="1"/>
        <rFont val="맑은 고딕"/>
        <family val="2"/>
        <scheme val="minor"/>
      </rPr>
      <t>,0.0)</t>
    </r>
    <r>
      <rPr>
        <sz val="12"/>
        <color theme="1"/>
        <rFont val="맑은 고딕"/>
        <family val="2"/>
        <scheme val="minor"/>
      </rPr>
      <t>::text l</t>
    </r>
    <r>
      <rPr>
        <sz val="12"/>
        <color theme="1"/>
        <rFont val="맑은 고딕"/>
        <family val="2"/>
        <scheme val="minor"/>
      </rPr>
      <t>2</t>
    </r>
    <r>
      <rPr>
        <sz val="12"/>
        <color theme="1"/>
        <rFont val="맑은 고딕"/>
        <family val="2"/>
        <scheme val="minor"/>
      </rPr>
      <t>w</t>
    </r>
    <phoneticPr fontId="7"/>
  </si>
  <si>
    <r>
      <t>nvldbl(</t>
    </r>
    <r>
      <rPr>
        <sz val="12"/>
        <color theme="1"/>
        <rFont val="맑은 고딕"/>
        <family val="2"/>
        <scheme val="minor"/>
      </rPr>
      <t>local3winingrate</t>
    </r>
    <r>
      <rPr>
        <sz val="12"/>
        <color theme="1"/>
        <rFont val="맑은 고딕"/>
        <family val="2"/>
        <scheme val="minor"/>
      </rPr>
      <t>,0.0)</t>
    </r>
    <r>
      <rPr>
        <sz val="12"/>
        <color theme="1"/>
        <rFont val="맑은 고딕"/>
        <family val="2"/>
        <scheme val="minor"/>
      </rPr>
      <t>::text l</t>
    </r>
    <r>
      <rPr>
        <sz val="12"/>
        <color theme="1"/>
        <rFont val="맑은 고딕"/>
        <family val="2"/>
        <scheme val="minor"/>
      </rPr>
      <t>3</t>
    </r>
    <r>
      <rPr>
        <sz val="12"/>
        <color theme="1"/>
        <rFont val="맑은 고딕"/>
        <family val="2"/>
        <scheme val="minor"/>
      </rPr>
      <t>w</t>
    </r>
    <phoneticPr fontId="7"/>
  </si>
  <si>
    <t>runcnt::text rcnt</t>
    <phoneticPr fontId="7"/>
  </si>
  <si>
    <t>runcnt rcnt</t>
    <phoneticPr fontId="7"/>
  </si>
  <si>
    <t>( (case when rank = 9 then 6 else rank end)::text ) classes</t>
    <phoneticPr fontId="7"/>
  </si>
</sst>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Red]0"/>
    <numFmt numFmtId="177" formatCode="00"/>
    <numFmt numFmtId="178" formatCode="0.00_ "/>
  </numFmts>
  <fonts count="47">
    <font>
      <sz val="12"/>
      <color theme="1"/>
      <name val="맑은 고딕"/>
      <family val="2"/>
      <scheme val="minor"/>
    </font>
    <font>
      <sz val="11"/>
      <color theme="1"/>
      <name val="ＭＳ Ｐゴシック"/>
      <family val="2"/>
      <charset val="128"/>
    </font>
    <font>
      <sz val="11"/>
      <color theme="1"/>
      <name val="ＭＳ Ｐゴシック"/>
      <family val="2"/>
      <charset val="128"/>
    </font>
    <font>
      <sz val="11"/>
      <color theme="1"/>
      <name val="ＭＳ Ｐゴシック"/>
      <family val="2"/>
      <charset val="128"/>
    </font>
    <font>
      <sz val="11"/>
      <color theme="1"/>
      <name val="ＭＳ Ｐゴシック"/>
      <family val="2"/>
      <charset val="128"/>
    </font>
    <font>
      <sz val="11"/>
      <color theme="1"/>
      <name val="ＭＳ Ｐゴシック"/>
      <family val="2"/>
      <charset val="128"/>
    </font>
    <font>
      <sz val="12"/>
      <color theme="1"/>
      <name val="맑은 고딕"/>
      <family val="2"/>
      <scheme val="minor"/>
    </font>
    <font>
      <sz val="6"/>
      <name val="맑은 고딕"/>
      <family val="3"/>
      <charset val="128"/>
      <scheme val="minor"/>
    </font>
    <font>
      <sz val="12"/>
      <color theme="1"/>
      <name val="맑은 고딕"/>
      <family val="3"/>
      <charset val="129"/>
      <scheme val="minor"/>
    </font>
    <font>
      <b/>
      <sz val="12"/>
      <color theme="1"/>
      <name val="맑은 고딕"/>
      <family val="3"/>
      <charset val="128"/>
      <scheme val="minor"/>
    </font>
    <font>
      <sz val="12"/>
      <color rgb="FFFF0000"/>
      <name val="맑은 고딕"/>
      <family val="2"/>
      <scheme val="minor"/>
    </font>
    <font>
      <sz val="12"/>
      <color rgb="FFFF0000"/>
      <name val="맑은 고딕"/>
      <family val="3"/>
      <charset val="129"/>
      <scheme val="minor"/>
    </font>
    <font>
      <b/>
      <sz val="12"/>
      <color rgb="FFFF0000"/>
      <name val="맑은 고딕"/>
      <family val="2"/>
      <scheme val="minor"/>
    </font>
    <font>
      <sz val="6"/>
      <name val="맑은 고딕"/>
      <family val="2"/>
      <charset val="128"/>
      <scheme val="minor"/>
    </font>
    <font>
      <b/>
      <sz val="12"/>
      <color rgb="FFFF0000"/>
      <name val="맑은 고딕"/>
      <family val="3"/>
      <charset val="129"/>
      <scheme val="minor"/>
    </font>
    <font>
      <b/>
      <sz val="12"/>
      <color theme="1"/>
      <name val="맑은 고딕"/>
      <family val="3"/>
      <charset val="129"/>
      <scheme val="minor"/>
    </font>
    <font>
      <b/>
      <sz val="12"/>
      <color theme="1"/>
      <name val="맑은 고딕"/>
      <family val="2"/>
      <scheme val="minor"/>
    </font>
    <font>
      <sz val="12"/>
      <name val="맑은 고딕"/>
      <family val="2"/>
      <scheme val="minor"/>
    </font>
    <font>
      <b/>
      <sz val="12"/>
      <name val="맑은 고딕"/>
      <family val="2"/>
      <scheme val="minor"/>
    </font>
    <font>
      <strike/>
      <sz val="12"/>
      <color theme="1"/>
      <name val="맑은 고딕"/>
      <family val="3"/>
      <charset val="129"/>
      <scheme val="minor"/>
    </font>
    <font>
      <strike/>
      <sz val="12"/>
      <color theme="1"/>
      <name val="맑은 고딕"/>
      <family val="2"/>
      <scheme val="minor"/>
    </font>
    <font>
      <b/>
      <sz val="12"/>
      <color rgb="FF000000"/>
      <name val="맑은 고딕"/>
      <family val="2"/>
      <scheme val="minor"/>
    </font>
    <font>
      <sz val="11"/>
      <color indexed="81"/>
      <name val="ＭＳ Ｐゴシック"/>
      <family val="2"/>
    </font>
    <font>
      <sz val="12"/>
      <color theme="1"/>
      <name val="맑은 고딕"/>
      <family val="3"/>
      <charset val="129"/>
      <scheme val="minor"/>
    </font>
    <font>
      <b/>
      <sz val="12"/>
      <color theme="1"/>
      <name val="맑은 고딕"/>
      <family val="3"/>
      <charset val="129"/>
      <scheme val="minor"/>
    </font>
    <font>
      <b/>
      <sz val="11"/>
      <color indexed="81"/>
      <name val="굴림"/>
      <family val="3"/>
      <charset val="129"/>
    </font>
    <font>
      <sz val="11"/>
      <color indexed="81"/>
      <name val="굴림"/>
      <family val="3"/>
      <charset val="129"/>
    </font>
    <font>
      <b/>
      <sz val="11"/>
      <color indexed="81"/>
      <name val="ＭＳ Ｐゴシック"/>
      <family val="2"/>
    </font>
    <font>
      <sz val="6"/>
      <name val="ＭＳ Ｐゴシック"/>
      <family val="2"/>
      <charset val="128"/>
    </font>
    <font>
      <u/>
      <sz val="11"/>
      <color indexed="81"/>
      <name val="ＭＳ Ｐゴシック"/>
      <family val="2"/>
    </font>
    <font>
      <sz val="12"/>
      <name val="맑은 고딕"/>
      <family val="3"/>
      <charset val="129"/>
      <scheme val="minor"/>
    </font>
    <font>
      <b/>
      <strike/>
      <sz val="12"/>
      <name val="맑은 고딕"/>
      <family val="3"/>
      <charset val="129"/>
      <scheme val="minor"/>
    </font>
    <font>
      <b/>
      <strike/>
      <sz val="12"/>
      <name val="맑은 고딕"/>
      <family val="2"/>
      <scheme val="minor"/>
    </font>
    <font>
      <b/>
      <sz val="18"/>
      <color theme="1"/>
      <name val="맑은 고딕"/>
      <family val="3"/>
      <charset val="129"/>
      <scheme val="minor"/>
    </font>
    <font>
      <sz val="18"/>
      <color theme="1"/>
      <name val="맑은 고딕"/>
      <family val="2"/>
      <scheme val="minor"/>
    </font>
    <font>
      <b/>
      <i/>
      <strike/>
      <sz val="18"/>
      <color theme="1"/>
      <name val="맑은 고딕"/>
      <family val="3"/>
      <charset val="129"/>
      <scheme val="minor"/>
    </font>
    <font>
      <b/>
      <sz val="12"/>
      <color rgb="FFFF0000"/>
      <name val="맑은 고딕"/>
      <family val="3"/>
      <charset val="129"/>
      <scheme val="minor"/>
    </font>
    <font>
      <sz val="11"/>
      <color theme="1"/>
      <name val="맑은 고딕"/>
      <family val="2"/>
      <charset val="128"/>
      <scheme val="minor"/>
    </font>
    <font>
      <strike/>
      <sz val="11"/>
      <color theme="1"/>
      <name val="맑은 고딕"/>
      <family val="2"/>
      <scheme val="minor"/>
    </font>
    <font>
      <sz val="11"/>
      <color rgb="FFFF0000"/>
      <name val="맑은 고딕"/>
      <family val="2"/>
      <scheme val="minor"/>
    </font>
    <font>
      <strike/>
      <sz val="11"/>
      <color rgb="FFFF0000"/>
      <name val="맑은 고딕"/>
      <family val="2"/>
      <scheme val="minor"/>
    </font>
    <font>
      <b/>
      <strike/>
      <sz val="12"/>
      <color theme="1"/>
      <name val="맑은 고딕"/>
      <family val="3"/>
      <charset val="129"/>
      <scheme val="minor"/>
    </font>
    <font>
      <b/>
      <strike/>
      <sz val="12"/>
      <color theme="1"/>
      <name val="맑은 고딕"/>
      <family val="3"/>
      <charset val="129"/>
      <scheme val="minor"/>
    </font>
    <font>
      <b/>
      <strike/>
      <sz val="12"/>
      <color theme="1"/>
      <name val="맑은 고딕"/>
      <family val="2"/>
      <scheme val="minor"/>
    </font>
    <font>
      <sz val="9"/>
      <color indexed="81"/>
      <name val="ＭＳ Ｐゴシック"/>
      <family val="2"/>
    </font>
    <font>
      <b/>
      <sz val="9"/>
      <color indexed="81"/>
      <name val="ＭＳ Ｐゴシック"/>
      <family val="2"/>
    </font>
    <font>
      <sz val="9"/>
      <color indexed="81"/>
      <name val="굴림"/>
      <family val="3"/>
      <charset val="129"/>
    </font>
  </fonts>
  <fills count="16">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6"/>
        <bgColor indexed="64"/>
      </patternFill>
    </fill>
    <fill>
      <patternFill patternType="solid">
        <fgColor theme="0" tint="-0.34998626667073579"/>
        <bgColor indexed="64"/>
      </patternFill>
    </fill>
    <fill>
      <patternFill patternType="solid">
        <fgColor theme="8" tint="0.79998168889431442"/>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rgb="FF87E7AD"/>
        <bgColor indexed="64"/>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
      <patternFill patternType="solid">
        <fgColor theme="0" tint="-0.499984740745262"/>
        <bgColor indexed="64"/>
      </patternFill>
    </fill>
    <fill>
      <patternFill patternType="solid">
        <fgColor theme="6" tint="0.39997558519241921"/>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83">
    <xf numFmtId="0" fontId="0" fillId="0" borderId="0"/>
    <xf numFmtId="0" fontId="6" fillId="0" borderId="0"/>
    <xf numFmtId="0" fontId="5"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xf numFmtId="0" fontId="1" fillId="0" borderId="0">
      <alignment vertical="center"/>
    </xf>
  </cellStyleXfs>
  <cellXfs count="255">
    <xf numFmtId="0" fontId="0" fillId="0" borderId="0" xfId="0"/>
    <xf numFmtId="0" fontId="0" fillId="0" borderId="0" xfId="0" quotePrefix="1"/>
    <xf numFmtId="0" fontId="8" fillId="0" borderId="0" xfId="0" applyFont="1"/>
    <xf numFmtId="0" fontId="10" fillId="0" borderId="0" xfId="0" applyFont="1"/>
    <xf numFmtId="0" fontId="6" fillId="0" borderId="0" xfId="1"/>
    <xf numFmtId="0" fontId="6" fillId="0" borderId="1" xfId="1" applyBorder="1"/>
    <xf numFmtId="0" fontId="0" fillId="0" borderId="0" xfId="1" applyFont="1"/>
    <xf numFmtId="0" fontId="0" fillId="3" borderId="0" xfId="0" applyFill="1"/>
    <xf numFmtId="0" fontId="15" fillId="0" borderId="0" xfId="0" applyFont="1"/>
    <xf numFmtId="0" fontId="0" fillId="0" borderId="0" xfId="0" applyFont="1"/>
    <xf numFmtId="0" fontId="8" fillId="3" borderId="0" xfId="0" applyFont="1" applyFill="1"/>
    <xf numFmtId="0" fontId="19" fillId="0" borderId="0" xfId="0" applyFont="1"/>
    <xf numFmtId="0" fontId="8" fillId="4" borderId="0" xfId="0" applyFont="1" applyFill="1"/>
    <xf numFmtId="0" fontId="0" fillId="0" borderId="1" xfId="0" applyBorder="1"/>
    <xf numFmtId="0" fontId="0" fillId="0" borderId="2" xfId="0" applyBorder="1"/>
    <xf numFmtId="0" fontId="0" fillId="4" borderId="0" xfId="0" applyFont="1" applyFill="1"/>
    <xf numFmtId="0" fontId="0" fillId="4" borderId="0" xfId="0" applyFill="1"/>
    <xf numFmtId="0" fontId="11" fillId="0" borderId="0" xfId="0" applyFont="1"/>
    <xf numFmtId="0" fontId="0" fillId="6" borderId="0" xfId="0" quotePrefix="1" applyFill="1"/>
    <xf numFmtId="0" fontId="0" fillId="7" borderId="0" xfId="0" quotePrefix="1" applyFill="1"/>
    <xf numFmtId="0" fontId="20" fillId="0" borderId="0" xfId="0" applyFont="1"/>
    <xf numFmtId="0" fontId="0" fillId="8" borderId="0" xfId="0" quotePrefix="1" applyFill="1"/>
    <xf numFmtId="0" fontId="0" fillId="0" borderId="0" xfId="0" applyFill="1"/>
    <xf numFmtId="0" fontId="9" fillId="0" borderId="0" xfId="0" applyFont="1"/>
    <xf numFmtId="49" fontId="21" fillId="10" borderId="3" xfId="0" applyNumberFormat="1" applyFont="1" applyFill="1" applyBorder="1" applyAlignment="1">
      <alignment horizontal="left" vertical="center" wrapText="1"/>
    </xf>
    <xf numFmtId="1" fontId="0" fillId="0" borderId="3" xfId="0" applyNumberFormat="1" applyBorder="1" applyAlignment="1">
      <alignment horizontal="right" vertical="center"/>
    </xf>
    <xf numFmtId="0" fontId="0" fillId="0" borderId="0" xfId="0" applyNumberFormat="1" applyFont="1"/>
    <xf numFmtId="0" fontId="8" fillId="8" borderId="0" xfId="0" applyFont="1" applyFill="1"/>
    <xf numFmtId="49" fontId="0" fillId="0" borderId="3" xfId="0" applyNumberFormat="1" applyBorder="1" applyAlignment="1">
      <alignment vertical="center"/>
    </xf>
    <xf numFmtId="0" fontId="0" fillId="0" borderId="0" xfId="0" quotePrefix="1"/>
    <xf numFmtId="0" fontId="0" fillId="0" borderId="0" xfId="0"/>
    <xf numFmtId="0" fontId="0" fillId="0" borderId="0" xfId="0" applyAlignment="1">
      <alignment wrapText="1"/>
    </xf>
    <xf numFmtId="49" fontId="0" fillId="0" borderId="0" xfId="0" applyNumberFormat="1"/>
    <xf numFmtId="49" fontId="0" fillId="0" borderId="0" xfId="0" applyNumberFormat="1" applyAlignment="1">
      <alignment horizontal="left"/>
    </xf>
    <xf numFmtId="49" fontId="0" fillId="0" borderId="0" xfId="0" applyNumberFormat="1" applyAlignment="1">
      <alignment wrapText="1"/>
    </xf>
    <xf numFmtId="49" fontId="0" fillId="0" borderId="0" xfId="0" applyNumberFormat="1" applyAlignment="1">
      <alignment horizontal="left" wrapText="1"/>
    </xf>
    <xf numFmtId="49" fontId="0" fillId="11" borderId="0" xfId="0" applyNumberFormat="1" applyFill="1" applyAlignment="1">
      <alignment horizontal="left"/>
    </xf>
    <xf numFmtId="0" fontId="23" fillId="0" borderId="0" xfId="0" applyFont="1"/>
    <xf numFmtId="49" fontId="8" fillId="0" borderId="0" xfId="0" applyNumberFormat="1" applyFont="1"/>
    <xf numFmtId="49" fontId="0" fillId="9" borderId="0" xfId="0" applyNumberFormat="1" applyFill="1"/>
    <xf numFmtId="49" fontId="8" fillId="2" borderId="0" xfId="0" applyNumberFormat="1" applyFont="1" applyFill="1"/>
    <xf numFmtId="49" fontId="0" fillId="2" borderId="0" xfId="0" applyNumberFormat="1" applyFill="1"/>
    <xf numFmtId="49" fontId="0" fillId="0" borderId="0" xfId="0" applyNumberFormat="1" applyFill="1" applyAlignment="1">
      <alignment horizontal="left"/>
    </xf>
    <xf numFmtId="49" fontId="17" fillId="0" borderId="0" xfId="0" applyNumberFormat="1" applyFont="1"/>
    <xf numFmtId="0" fontId="0" fillId="0" borderId="2" xfId="0" applyFill="1" applyBorder="1"/>
    <xf numFmtId="49" fontId="0" fillId="0" borderId="2" xfId="0" applyNumberFormat="1" applyBorder="1"/>
    <xf numFmtId="49" fontId="17" fillId="0" borderId="2" xfId="0" applyNumberFormat="1" applyFont="1" applyBorder="1"/>
    <xf numFmtId="176" fontId="0" fillId="9" borderId="0" xfId="0" applyNumberFormat="1" applyFill="1" applyAlignment="1">
      <alignment horizontal="left"/>
    </xf>
    <xf numFmtId="176" fontId="0" fillId="0" borderId="0" xfId="0" applyNumberFormat="1" applyAlignment="1">
      <alignment horizontal="left"/>
    </xf>
    <xf numFmtId="176" fontId="0" fillId="0" borderId="2" xfId="0" applyNumberFormat="1" applyBorder="1" applyAlignment="1">
      <alignment horizontal="left"/>
    </xf>
    <xf numFmtId="49" fontId="10" fillId="9" borderId="0" xfId="0" applyNumberFormat="1" applyFont="1" applyFill="1"/>
    <xf numFmtId="49" fontId="10" fillId="0" borderId="0" xfId="0" applyNumberFormat="1" applyFont="1"/>
    <xf numFmtId="49" fontId="0" fillId="9" borderId="0" xfId="0" quotePrefix="1" applyNumberFormat="1" applyFill="1"/>
    <xf numFmtId="0" fontId="6" fillId="0" borderId="0" xfId="1" applyAlignment="1">
      <alignment horizontal="left" wrapText="1"/>
    </xf>
    <xf numFmtId="0" fontId="6" fillId="0" borderId="1" xfId="1" applyBorder="1" applyAlignment="1">
      <alignment horizontal="left" wrapText="1"/>
    </xf>
    <xf numFmtId="0" fontId="6" fillId="0" borderId="1" xfId="1" applyBorder="1" applyAlignment="1">
      <alignment wrapText="1"/>
    </xf>
    <xf numFmtId="0" fontId="6" fillId="0" borderId="0" xfId="1" applyAlignment="1">
      <alignment horizontal="left"/>
    </xf>
    <xf numFmtId="0" fontId="6" fillId="9" borderId="1" xfId="1" applyFill="1" applyBorder="1" applyAlignment="1">
      <alignment horizontal="left" wrapText="1"/>
    </xf>
    <xf numFmtId="0" fontId="6" fillId="9" borderId="1" xfId="1" applyFill="1" applyBorder="1"/>
    <xf numFmtId="0" fontId="6" fillId="0" borderId="1" xfId="1" quotePrefix="1" applyBorder="1" applyAlignment="1">
      <alignment horizontal="left" wrapText="1"/>
    </xf>
    <xf numFmtId="0" fontId="24" fillId="9" borderId="1" xfId="1" applyFont="1" applyFill="1" applyBorder="1"/>
    <xf numFmtId="0" fontId="6" fillId="0" borderId="0" xfId="1" applyAlignment="1">
      <alignment wrapText="1"/>
    </xf>
    <xf numFmtId="49" fontId="6" fillId="0" borderId="1" xfId="1" quotePrefix="1" applyNumberFormat="1" applyBorder="1" applyAlignment="1">
      <alignment horizontal="left" wrapText="1"/>
    </xf>
    <xf numFmtId="49" fontId="23" fillId="0" borderId="1" xfId="1" applyNumberFormat="1" applyFont="1" applyBorder="1" applyAlignment="1">
      <alignment wrapText="1"/>
    </xf>
    <xf numFmtId="0" fontId="0" fillId="0" borderId="1" xfId="1" applyFont="1" applyBorder="1" applyAlignment="1">
      <alignment wrapText="1"/>
    </xf>
    <xf numFmtId="49" fontId="6" fillId="0" borderId="1" xfId="1" applyNumberFormat="1" applyBorder="1" applyAlignment="1">
      <alignment horizontal="left" wrapText="1"/>
    </xf>
    <xf numFmtId="49" fontId="0" fillId="0" borderId="1" xfId="1" applyNumberFormat="1" applyFont="1" applyBorder="1" applyAlignment="1">
      <alignment horizontal="left" wrapText="1"/>
    </xf>
    <xf numFmtId="49" fontId="6" fillId="5" borderId="1" xfId="1" applyNumberFormat="1" applyFill="1" applyBorder="1" applyAlignment="1">
      <alignment horizontal="left" wrapText="1"/>
    </xf>
    <xf numFmtId="0" fontId="0" fillId="0" borderId="1" xfId="1" quotePrefix="1" applyFont="1" applyBorder="1" applyAlignment="1">
      <alignment horizontal="left" wrapText="1"/>
    </xf>
    <xf numFmtId="0" fontId="24" fillId="0" borderId="0" xfId="0" applyFont="1"/>
    <xf numFmtId="0" fontId="0" fillId="0" borderId="1" xfId="1" applyFont="1" applyBorder="1" applyAlignment="1">
      <alignment horizontal="left" wrapText="1"/>
    </xf>
    <xf numFmtId="176" fontId="0" fillId="0" borderId="0" xfId="0" applyNumberFormat="1" applyFill="1" applyAlignment="1">
      <alignment horizontal="left"/>
    </xf>
    <xf numFmtId="49" fontId="0" fillId="0" borderId="0" xfId="0" applyNumberFormat="1" applyFill="1"/>
    <xf numFmtId="49" fontId="0" fillId="0" borderId="0" xfId="0" quotePrefix="1" applyNumberFormat="1" applyFill="1"/>
    <xf numFmtId="49" fontId="0" fillId="6" borderId="0" xfId="0" applyNumberFormat="1" applyFill="1"/>
    <xf numFmtId="0" fontId="17" fillId="0" borderId="0" xfId="0" applyFont="1"/>
    <xf numFmtId="49" fontId="17" fillId="0" borderId="0" xfId="0" quotePrefix="1" applyNumberFormat="1" applyFont="1" applyFill="1"/>
    <xf numFmtId="0" fontId="0" fillId="0" borderId="0" xfId="0" applyFont="1" applyFill="1"/>
    <xf numFmtId="49" fontId="0" fillId="0" borderId="0" xfId="0" applyNumberFormat="1" applyFill="1"/>
    <xf numFmtId="49" fontId="0" fillId="0" borderId="0" xfId="0" applyNumberFormat="1" applyFill="1"/>
    <xf numFmtId="0" fontId="0" fillId="0" borderId="0" xfId="0"/>
    <xf numFmtId="49" fontId="0" fillId="0" borderId="0" xfId="0" applyNumberFormat="1"/>
    <xf numFmtId="49" fontId="0" fillId="0" borderId="0" xfId="0" applyNumberFormat="1" applyFill="1"/>
    <xf numFmtId="0" fontId="0" fillId="0" borderId="0" xfId="0"/>
    <xf numFmtId="49" fontId="0" fillId="0" borderId="0" xfId="0" applyNumberFormat="1"/>
    <xf numFmtId="49" fontId="0" fillId="0" borderId="0" xfId="0" applyNumberFormat="1" applyFill="1"/>
    <xf numFmtId="0" fontId="0" fillId="0" borderId="0" xfId="0"/>
    <xf numFmtId="0" fontId="0" fillId="0" borderId="0" xfId="0" applyFill="1"/>
    <xf numFmtId="49" fontId="0" fillId="0" borderId="0" xfId="0" applyNumberFormat="1"/>
    <xf numFmtId="49" fontId="0" fillId="0" borderId="0" xfId="0" applyNumberFormat="1" applyFill="1"/>
    <xf numFmtId="177" fontId="0" fillId="0" borderId="0" xfId="0" applyNumberFormat="1"/>
    <xf numFmtId="0" fontId="0" fillId="0" borderId="0" xfId="0"/>
    <xf numFmtId="0" fontId="0" fillId="13" borderId="0" xfId="0" applyFill="1"/>
    <xf numFmtId="0" fontId="0" fillId="0" borderId="0" xfId="0" applyFill="1"/>
    <xf numFmtId="49" fontId="0" fillId="0" borderId="0" xfId="0" applyNumberFormat="1"/>
    <xf numFmtId="49" fontId="0" fillId="0" borderId="0" xfId="0" applyNumberFormat="1" applyAlignment="1">
      <alignment horizontal="left"/>
    </xf>
    <xf numFmtId="49" fontId="0" fillId="0" borderId="0" xfId="0" applyNumberFormat="1"/>
    <xf numFmtId="49" fontId="0" fillId="0" borderId="0" xfId="0" applyNumberFormat="1"/>
    <xf numFmtId="0" fontId="0" fillId="0" borderId="0" xfId="0"/>
    <xf numFmtId="49" fontId="0" fillId="0" borderId="0" xfId="0" applyNumberFormat="1"/>
    <xf numFmtId="49" fontId="8" fillId="0" borderId="0" xfId="0" applyNumberFormat="1" applyFont="1"/>
    <xf numFmtId="0" fontId="0" fillId="0" borderId="0" xfId="0"/>
    <xf numFmtId="0" fontId="8" fillId="0" borderId="0" xfId="0" applyFont="1"/>
    <xf numFmtId="49" fontId="0" fillId="0" borderId="0" xfId="0" applyNumberFormat="1" applyAlignment="1">
      <alignment horizontal="left"/>
    </xf>
    <xf numFmtId="49" fontId="0" fillId="0" borderId="0" xfId="0" applyNumberFormat="1"/>
    <xf numFmtId="0" fontId="0" fillId="0" borderId="0" xfId="0" applyFill="1"/>
    <xf numFmtId="0" fontId="8" fillId="0" borderId="0" xfId="0" applyFont="1" applyFill="1"/>
    <xf numFmtId="0" fontId="0" fillId="0" borderId="0" xfId="0"/>
    <xf numFmtId="0" fontId="0" fillId="0" borderId="0" xfId="0" applyAlignment="1">
      <alignment wrapText="1"/>
    </xf>
    <xf numFmtId="0" fontId="0" fillId="0" borderId="2" xfId="0" applyBorder="1"/>
    <xf numFmtId="49" fontId="0" fillId="0" borderId="0" xfId="0" applyNumberFormat="1"/>
    <xf numFmtId="49" fontId="0" fillId="0" borderId="0" xfId="0" applyNumberFormat="1" applyAlignment="1">
      <alignment horizontal="left"/>
    </xf>
    <xf numFmtId="49" fontId="0" fillId="0" borderId="0" xfId="0" applyNumberFormat="1" applyAlignment="1">
      <alignment wrapText="1"/>
    </xf>
    <xf numFmtId="49" fontId="0" fillId="0" borderId="0" xfId="0" applyNumberFormat="1" applyAlignment="1">
      <alignment horizontal="left" wrapText="1"/>
    </xf>
    <xf numFmtId="49" fontId="0" fillId="9" borderId="0" xfId="0" applyNumberFormat="1" applyFill="1"/>
    <xf numFmtId="49" fontId="17" fillId="0" borderId="0" xfId="0" applyNumberFormat="1" applyFont="1"/>
    <xf numFmtId="49" fontId="0" fillId="0" borderId="2" xfId="0" applyNumberFormat="1" applyBorder="1"/>
    <xf numFmtId="49" fontId="17" fillId="0" borderId="2" xfId="0" applyNumberFormat="1" applyFont="1" applyBorder="1"/>
    <xf numFmtId="176" fontId="0" fillId="9" borderId="0" xfId="0" applyNumberFormat="1" applyFill="1" applyAlignment="1">
      <alignment horizontal="left"/>
    </xf>
    <xf numFmtId="176" fontId="0" fillId="0" borderId="0" xfId="0" applyNumberFormat="1" applyAlignment="1">
      <alignment horizontal="left"/>
    </xf>
    <xf numFmtId="49" fontId="0" fillId="9" borderId="0" xfId="0" quotePrefix="1" applyNumberFormat="1" applyFill="1"/>
    <xf numFmtId="0" fontId="6" fillId="13" borderId="5" xfId="1" applyFill="1" applyBorder="1" applyAlignment="1">
      <alignment wrapText="1"/>
    </xf>
    <xf numFmtId="0" fontId="6" fillId="13" borderId="4" xfId="1" applyFill="1" applyBorder="1" applyAlignment="1">
      <alignment wrapText="1"/>
    </xf>
    <xf numFmtId="49" fontId="0" fillId="11" borderId="6" xfId="0" applyNumberFormat="1" applyFill="1" applyBorder="1"/>
    <xf numFmtId="49" fontId="0" fillId="11" borderId="7" xfId="0" applyNumberFormat="1" applyFill="1" applyBorder="1"/>
    <xf numFmtId="0" fontId="6" fillId="11" borderId="6" xfId="1" applyFill="1" applyBorder="1"/>
    <xf numFmtId="0" fontId="5" fillId="11" borderId="7" xfId="2" applyFill="1" applyBorder="1">
      <alignment vertical="center"/>
    </xf>
    <xf numFmtId="0" fontId="6" fillId="11" borderId="7" xfId="1" applyFill="1" applyBorder="1"/>
    <xf numFmtId="0" fontId="5" fillId="11" borderId="6" xfId="2" applyFill="1" applyBorder="1">
      <alignment vertical="center"/>
    </xf>
    <xf numFmtId="0" fontId="6" fillId="11" borderId="8" xfId="1" applyFill="1" applyBorder="1"/>
    <xf numFmtId="49" fontId="0" fillId="0" borderId="9" xfId="0" applyNumberFormat="1" applyBorder="1"/>
    <xf numFmtId="0" fontId="6" fillId="11" borderId="9" xfId="1" applyFill="1" applyBorder="1"/>
    <xf numFmtId="0" fontId="0" fillId="0" borderId="1" xfId="0" applyBorder="1" applyAlignment="1">
      <alignment vertical="center"/>
    </xf>
    <xf numFmtId="0" fontId="0" fillId="0" borderId="1" xfId="0" applyBorder="1" applyAlignment="1"/>
    <xf numFmtId="0" fontId="0" fillId="0" borderId="1" xfId="0" applyFill="1" applyBorder="1" applyAlignment="1"/>
    <xf numFmtId="49" fontId="0" fillId="0" borderId="1" xfId="0" applyNumberFormat="1" applyBorder="1" applyAlignment="1"/>
    <xf numFmtId="49" fontId="8" fillId="0" borderId="1" xfId="0" applyNumberFormat="1" applyFont="1" applyBorder="1" applyAlignment="1"/>
    <xf numFmtId="0" fontId="0" fillId="0" borderId="1" xfId="0" applyFont="1" applyFill="1" applyBorder="1" applyAlignment="1"/>
    <xf numFmtId="0" fontId="0" fillId="9" borderId="1" xfId="0" applyFill="1" applyBorder="1" applyAlignment="1">
      <alignment vertical="center"/>
    </xf>
    <xf numFmtId="0" fontId="8" fillId="0" borderId="0" xfId="0" applyFont="1" applyAlignment="1">
      <alignment wrapText="1"/>
    </xf>
    <xf numFmtId="0" fontId="8" fillId="9" borderId="1" xfId="0" applyFont="1" applyFill="1" applyBorder="1" applyAlignment="1">
      <alignment horizontal="center" vertical="center"/>
    </xf>
    <xf numFmtId="0" fontId="0" fillId="0" borderId="1" xfId="0" applyBorder="1" applyAlignment="1">
      <alignment horizontal="center" vertical="center"/>
    </xf>
    <xf numFmtId="0" fontId="0" fillId="0" borderId="0" xfId="0" applyFill="1" applyBorder="1"/>
    <xf numFmtId="0" fontId="0" fillId="0" borderId="10" xfId="0" applyFont="1" applyFill="1" applyBorder="1"/>
    <xf numFmtId="0" fontId="0" fillId="0" borderId="11" xfId="0" applyFont="1" applyFill="1" applyBorder="1"/>
    <xf numFmtId="0" fontId="0" fillId="0" borderId="12" xfId="0" applyFont="1" applyFill="1" applyBorder="1"/>
    <xf numFmtId="49" fontId="0" fillId="0" borderId="10" xfId="0" applyNumberFormat="1" applyBorder="1"/>
    <xf numFmtId="49" fontId="0" fillId="0" borderId="12" xfId="0" applyNumberFormat="1" applyBorder="1"/>
    <xf numFmtId="49" fontId="17" fillId="0" borderId="10" xfId="0" applyNumberFormat="1" applyFont="1" applyBorder="1"/>
    <xf numFmtId="0" fontId="17" fillId="0" borderId="12" xfId="0" applyFont="1" applyFill="1" applyBorder="1"/>
    <xf numFmtId="49" fontId="17" fillId="0" borderId="12" xfId="0" applyNumberFormat="1" applyFont="1" applyFill="1" applyBorder="1"/>
    <xf numFmtId="0" fontId="0" fillId="2" borderId="1" xfId="0" applyFill="1" applyBorder="1"/>
    <xf numFmtId="0" fontId="24" fillId="0" borderId="0" xfId="0" applyFont="1" applyFill="1" applyBorder="1"/>
    <xf numFmtId="0" fontId="0" fillId="5" borderId="1" xfId="0" applyFill="1" applyBorder="1" applyAlignment="1">
      <alignment vertical="center"/>
    </xf>
    <xf numFmtId="0" fontId="17" fillId="0" borderId="0" xfId="0" applyFont="1"/>
    <xf numFmtId="0" fontId="0" fillId="0" borderId="0" xfId="0"/>
    <xf numFmtId="49" fontId="0" fillId="0" borderId="0" xfId="0" applyNumberFormat="1"/>
    <xf numFmtId="0" fontId="0" fillId="0" borderId="0" xfId="0" applyFill="1"/>
    <xf numFmtId="49" fontId="10" fillId="0" borderId="0" xfId="0" applyNumberFormat="1" applyFont="1" applyAlignment="1">
      <alignment horizontal="left"/>
    </xf>
    <xf numFmtId="49" fontId="11" fillId="14" borderId="0" xfId="0" applyNumberFormat="1" applyFont="1" applyFill="1"/>
    <xf numFmtId="0" fontId="0" fillId="14" borderId="0" xfId="0" applyFill="1"/>
    <xf numFmtId="0" fontId="0" fillId="14" borderId="1" xfId="0" applyFill="1" applyBorder="1" applyAlignment="1">
      <alignment horizontal="center" vertical="center"/>
    </xf>
    <xf numFmtId="49" fontId="10" fillId="14" borderId="0" xfId="0" applyNumberFormat="1" applyFont="1" applyFill="1"/>
    <xf numFmtId="0" fontId="33" fillId="0" borderId="0" xfId="0" applyFont="1"/>
    <xf numFmtId="0" fontId="0" fillId="0" borderId="0" xfId="0"/>
    <xf numFmtId="49" fontId="0" fillId="0" borderId="0" xfId="0" applyNumberFormat="1" applyAlignment="1">
      <alignment horizontal="left"/>
    </xf>
    <xf numFmtId="49" fontId="0" fillId="0" borderId="0" xfId="0" applyNumberFormat="1"/>
    <xf numFmtId="49" fontId="17" fillId="0" borderId="0" xfId="0" applyNumberFormat="1" applyFont="1"/>
    <xf numFmtId="0" fontId="0" fillId="5" borderId="0" xfId="0" applyFill="1"/>
    <xf numFmtId="0" fontId="17" fillId="0" borderId="0" xfId="0" applyFont="1" applyFill="1" applyBorder="1"/>
    <xf numFmtId="49" fontId="17" fillId="0" borderId="0" xfId="0" applyNumberFormat="1" applyFont="1" applyBorder="1"/>
    <xf numFmtId="49" fontId="0" fillId="5" borderId="0" xfId="0" applyNumberFormat="1" applyFill="1"/>
    <xf numFmtId="49" fontId="8" fillId="5" borderId="0" xfId="0" applyNumberFormat="1" applyFont="1" applyFill="1"/>
    <xf numFmtId="49" fontId="0" fillId="5" borderId="0" xfId="0" applyNumberFormat="1" applyFill="1" applyAlignment="1">
      <alignment horizontal="left"/>
    </xf>
    <xf numFmtId="0" fontId="34" fillId="0" borderId="0" xfId="0" applyFont="1"/>
    <xf numFmtId="0" fontId="23" fillId="0" borderId="13" xfId="0" applyFont="1" applyBorder="1"/>
    <xf numFmtId="0" fontId="0" fillId="0" borderId="13" xfId="0" applyBorder="1"/>
    <xf numFmtId="0" fontId="0" fillId="0" borderId="0" xfId="0" applyFill="1" applyBorder="1" applyAlignment="1">
      <alignment horizontal="left" vertical="center" wrapText="1"/>
    </xf>
    <xf numFmtId="0" fontId="0" fillId="0" borderId="13" xfId="0" applyFill="1" applyBorder="1"/>
    <xf numFmtId="49" fontId="0" fillId="0" borderId="0" xfId="0" applyNumberFormat="1" applyBorder="1" applyAlignment="1"/>
    <xf numFmtId="0" fontId="0" fillId="0" borderId="0" xfId="0" applyBorder="1" applyAlignment="1">
      <alignment vertical="center"/>
    </xf>
    <xf numFmtId="49" fontId="17" fillId="0" borderId="0" xfId="0" applyNumberFormat="1" applyFont="1" applyAlignment="1">
      <alignment horizontal="left"/>
    </xf>
    <xf numFmtId="0" fontId="8" fillId="0" borderId="0" xfId="0" applyFont="1" applyBorder="1"/>
    <xf numFmtId="0" fontId="17" fillId="0" borderId="0" xfId="0" applyFont="1" applyBorder="1"/>
    <xf numFmtId="49" fontId="8" fillId="0" borderId="0" xfId="0" applyNumberFormat="1" applyFont="1" applyBorder="1"/>
    <xf numFmtId="0" fontId="10" fillId="0" borderId="0" xfId="0" applyFont="1" applyBorder="1"/>
    <xf numFmtId="178" fontId="8" fillId="0" borderId="0" xfId="0" applyNumberFormat="1" applyFont="1" applyAlignment="1">
      <alignment wrapText="1"/>
    </xf>
    <xf numFmtId="178" fontId="0" fillId="0" borderId="0" xfId="0" applyNumberFormat="1"/>
    <xf numFmtId="178" fontId="0" fillId="14" borderId="0" xfId="0" applyNumberFormat="1" applyFill="1"/>
    <xf numFmtId="49" fontId="17" fillId="0" borderId="16" xfId="0" applyNumberFormat="1" applyFont="1" applyBorder="1"/>
    <xf numFmtId="0" fontId="8" fillId="0" borderId="1" xfId="0" applyFont="1" applyBorder="1" applyAlignment="1">
      <alignment horizontal="center" vertical="center"/>
    </xf>
    <xf numFmtId="0" fontId="17" fillId="0" borderId="14" xfId="0" applyFont="1" applyFill="1" applyBorder="1"/>
    <xf numFmtId="0" fontId="17" fillId="0" borderId="15" xfId="0" applyFont="1" applyFill="1" applyBorder="1"/>
    <xf numFmtId="49" fontId="17" fillId="0" borderId="15" xfId="0" applyNumberFormat="1" applyFont="1" applyBorder="1"/>
    <xf numFmtId="0" fontId="17" fillId="0" borderId="14" xfId="0" applyFont="1" applyBorder="1"/>
    <xf numFmtId="0" fontId="17" fillId="0" borderId="15" xfId="0" applyFont="1" applyBorder="1"/>
    <xf numFmtId="0" fontId="17" fillId="0" borderId="16" xfId="0" applyFont="1" applyBorder="1"/>
    <xf numFmtId="49" fontId="17" fillId="0" borderId="14" xfId="0" applyNumberFormat="1" applyFont="1" applyBorder="1"/>
    <xf numFmtId="0" fontId="35" fillId="0" borderId="0" xfId="0" applyFont="1"/>
    <xf numFmtId="49" fontId="0" fillId="11" borderId="0" xfId="0" applyNumberFormat="1" applyFill="1"/>
    <xf numFmtId="49" fontId="20" fillId="11" borderId="2" xfId="0" applyNumberFormat="1" applyFont="1" applyFill="1" applyBorder="1"/>
    <xf numFmtId="49" fontId="20" fillId="11" borderId="0" xfId="0" applyNumberFormat="1" applyFont="1" applyFill="1"/>
    <xf numFmtId="49" fontId="0" fillId="11" borderId="2" xfId="0" applyNumberFormat="1" applyFill="1" applyBorder="1"/>
    <xf numFmtId="49" fontId="0" fillId="11" borderId="0" xfId="0" quotePrefix="1" applyNumberFormat="1" applyFill="1"/>
    <xf numFmtId="49" fontId="8" fillId="11" borderId="0" xfId="0" applyNumberFormat="1" applyFont="1" applyFill="1"/>
    <xf numFmtId="0" fontId="10" fillId="0" borderId="16" xfId="0" applyFont="1" applyBorder="1"/>
    <xf numFmtId="49" fontId="1" fillId="0" borderId="0" xfId="181" applyNumberFormat="1" applyFont="1">
      <alignment vertical="center"/>
    </xf>
    <xf numFmtId="49" fontId="1" fillId="0" borderId="0" xfId="181" quotePrefix="1" applyNumberFormat="1" applyFont="1">
      <alignment vertical="center"/>
    </xf>
    <xf numFmtId="49" fontId="1" fillId="0" borderId="0" xfId="182" applyNumberFormat="1" applyFont="1">
      <alignment vertical="center"/>
    </xf>
    <xf numFmtId="49" fontId="0" fillId="0" borderId="0" xfId="0" quotePrefix="1" applyNumberFormat="1" applyAlignment="1">
      <alignment horizontal="left"/>
    </xf>
    <xf numFmtId="49" fontId="24" fillId="11" borderId="0" xfId="0" applyNumberFormat="1" applyFont="1" applyFill="1"/>
    <xf numFmtId="49" fontId="18" fillId="11" borderId="0" xfId="0" applyNumberFormat="1" applyFont="1" applyFill="1"/>
    <xf numFmtId="49" fontId="10" fillId="11" borderId="0" xfId="0" applyNumberFormat="1" applyFont="1" applyFill="1"/>
    <xf numFmtId="49" fontId="0" fillId="7" borderId="0" xfId="0" applyNumberFormat="1" applyFill="1"/>
    <xf numFmtId="49" fontId="8" fillId="7" borderId="0" xfId="0" applyNumberFormat="1" applyFont="1" applyFill="1"/>
    <xf numFmtId="49" fontId="14" fillId="11" borderId="0" xfId="0" applyNumberFormat="1" applyFont="1" applyFill="1"/>
    <xf numFmtId="49" fontId="8" fillId="3" borderId="0" xfId="0" applyNumberFormat="1" applyFont="1" applyFill="1"/>
    <xf numFmtId="49" fontId="11" fillId="11" borderId="0" xfId="0" applyNumberFormat="1" applyFont="1" applyFill="1"/>
    <xf numFmtId="49" fontId="8" fillId="13" borderId="0" xfId="0" applyNumberFormat="1" applyFont="1" applyFill="1"/>
    <xf numFmtId="49" fontId="8" fillId="12" borderId="0" xfId="0" applyNumberFormat="1" applyFont="1" applyFill="1"/>
    <xf numFmtId="49" fontId="0" fillId="12" borderId="0" xfId="0" applyNumberFormat="1" applyFill="1"/>
    <xf numFmtId="49" fontId="20" fillId="12" borderId="0" xfId="0" applyNumberFormat="1" applyFont="1" applyFill="1"/>
    <xf numFmtId="49" fontId="0" fillId="13" borderId="0" xfId="0" applyNumberFormat="1" applyFill="1"/>
    <xf numFmtId="49" fontId="15" fillId="11" borderId="0" xfId="0" applyNumberFormat="1" applyFont="1" applyFill="1"/>
    <xf numFmtId="49" fontId="19" fillId="11" borderId="0" xfId="0" applyNumberFormat="1" applyFont="1" applyFill="1"/>
    <xf numFmtId="49" fontId="31" fillId="0" borderId="0" xfId="0" applyNumberFormat="1" applyFont="1"/>
    <xf numFmtId="49" fontId="15" fillId="13" borderId="0" xfId="0" applyNumberFormat="1" applyFont="1" applyFill="1"/>
    <xf numFmtId="49" fontId="8" fillId="0" borderId="0" xfId="0" applyNumberFormat="1" applyFont="1" applyFill="1"/>
    <xf numFmtId="49" fontId="0" fillId="7" borderId="0" xfId="0" quotePrefix="1" applyNumberFormat="1" applyFill="1"/>
    <xf numFmtId="49" fontId="16" fillId="11" borderId="0" xfId="0" applyNumberFormat="1" applyFont="1" applyFill="1"/>
    <xf numFmtId="49" fontId="23" fillId="7" borderId="0" xfId="0" applyNumberFormat="1" applyFont="1" applyFill="1"/>
    <xf numFmtId="49" fontId="36" fillId="11" borderId="0" xfId="0" applyNumberFormat="1" applyFont="1" applyFill="1"/>
    <xf numFmtId="49" fontId="19" fillId="11" borderId="13" xfId="0" applyNumberFormat="1" applyFont="1" applyFill="1" applyBorder="1"/>
    <xf numFmtId="49" fontId="0" fillId="15" borderId="0" xfId="0" applyNumberFormat="1" applyFill="1"/>
    <xf numFmtId="49" fontId="8" fillId="15" borderId="0" xfId="0" applyNumberFormat="1" applyFont="1" applyFill="1"/>
    <xf numFmtId="49" fontId="37" fillId="0" borderId="0" xfId="15" applyNumberFormat="1">
      <alignment vertical="center"/>
    </xf>
    <xf numFmtId="49" fontId="0" fillId="4" borderId="0" xfId="0" applyNumberFormat="1" applyFill="1"/>
    <xf numFmtId="49" fontId="8" fillId="4" borderId="0" xfId="0" applyNumberFormat="1" applyFont="1" applyFill="1"/>
    <xf numFmtId="49" fontId="40" fillId="0" borderId="0" xfId="15" quotePrefix="1" applyNumberFormat="1" applyFont="1">
      <alignment vertical="center"/>
    </xf>
    <xf numFmtId="49" fontId="39" fillId="0" borderId="0" xfId="15" applyNumberFormat="1" applyFont="1">
      <alignment vertical="center"/>
    </xf>
    <xf numFmtId="49" fontId="17" fillId="11" borderId="0" xfId="0" applyNumberFormat="1" applyFont="1" applyFill="1"/>
    <xf numFmtId="49" fontId="17" fillId="0" borderId="0" xfId="0" applyNumberFormat="1" applyFont="1" applyFill="1"/>
    <xf numFmtId="49" fontId="42" fillId="11" borderId="0" xfId="0" applyNumberFormat="1" applyFont="1" applyFill="1"/>
    <xf numFmtId="49" fontId="41" fillId="11" borderId="0" xfId="0" applyNumberFormat="1" applyFont="1" applyFill="1"/>
    <xf numFmtId="0" fontId="0" fillId="11" borderId="0" xfId="0" applyNumberFormat="1" applyFill="1"/>
    <xf numFmtId="0" fontId="6" fillId="0" borderId="13" xfId="1" applyFill="1" applyBorder="1"/>
    <xf numFmtId="0" fontId="6" fillId="0" borderId="0" xfId="1" quotePrefix="1"/>
    <xf numFmtId="0" fontId="8" fillId="0" borderId="0" xfId="1" applyFont="1"/>
    <xf numFmtId="0" fontId="8" fillId="0" borderId="0" xfId="1" applyFont="1" applyFill="1"/>
    <xf numFmtId="0" fontId="23" fillId="0" borderId="13" xfId="1" applyFont="1" applyBorder="1"/>
    <xf numFmtId="0" fontId="6" fillId="0" borderId="13" xfId="1" applyBorder="1"/>
    <xf numFmtId="0" fontId="6" fillId="0" borderId="0" xfId="1" applyFill="1"/>
    <xf numFmtId="0" fontId="6" fillId="13" borderId="0" xfId="1" applyFill="1"/>
    <xf numFmtId="0" fontId="6" fillId="0" borderId="0" xfId="1" applyFill="1" applyBorder="1" applyAlignment="1">
      <alignment horizontal="left" vertical="center" wrapText="1"/>
    </xf>
    <xf numFmtId="0" fontId="0" fillId="0" borderId="0" xfId="0" applyAlignment="1">
      <alignment horizontal="center"/>
    </xf>
  </cellXfs>
  <cellStyles count="183">
    <cellStyle name="표준" xfId="0" builtinId="0"/>
    <cellStyle name="標準 2" xfId="1"/>
    <cellStyle name="標準 3" xfId="2"/>
    <cellStyle name="標準 3 10" xfId="64"/>
    <cellStyle name="標準 3 10 2" xfId="147"/>
    <cellStyle name="標準 3 11" xfId="99"/>
    <cellStyle name="標準 3 12" xfId="16"/>
    <cellStyle name="標準 3 2" xfId="5"/>
    <cellStyle name="標準 3 2 2" xfId="12"/>
    <cellStyle name="標準 3 2 2 2" xfId="34"/>
    <cellStyle name="標準 3 2 2 2 2" xfId="82"/>
    <cellStyle name="標準 3 2 2 2 2 2" xfId="165"/>
    <cellStyle name="標準 3 2 2 2 3" xfId="117"/>
    <cellStyle name="標準 3 2 2 3" xfId="47"/>
    <cellStyle name="標準 3 2 2 3 2" xfId="95"/>
    <cellStyle name="標準 3 2 2 3 2 2" xfId="178"/>
    <cellStyle name="標準 3 2 2 3 3" xfId="130"/>
    <cellStyle name="標準 3 2 2 4" xfId="60"/>
    <cellStyle name="標準 3 2 2 4 2" xfId="143"/>
    <cellStyle name="標準 3 2 2 5" xfId="69"/>
    <cellStyle name="標準 3 2 2 5 2" xfId="152"/>
    <cellStyle name="標準 3 2 2 6" xfId="104"/>
    <cellStyle name="標準 3 2 2 7" xfId="21"/>
    <cellStyle name="標準 3 2 3" xfId="9"/>
    <cellStyle name="標準 3 2 3 2" xfId="44"/>
    <cellStyle name="標準 3 2 3 2 2" xfId="92"/>
    <cellStyle name="標準 3 2 3 2 2 2" xfId="175"/>
    <cellStyle name="標準 3 2 3 2 3" xfId="127"/>
    <cellStyle name="標準 3 2 3 3" xfId="57"/>
    <cellStyle name="標準 3 2 3 3 2" xfId="140"/>
    <cellStyle name="標準 3 2 3 4" xfId="79"/>
    <cellStyle name="標準 3 2 3 4 2" xfId="162"/>
    <cellStyle name="標準 3 2 3 5" xfId="114"/>
    <cellStyle name="標準 3 2 3 6" xfId="31"/>
    <cellStyle name="標準 3 2 4" xfId="27"/>
    <cellStyle name="標準 3 2 4 2" xfId="75"/>
    <cellStyle name="標準 3 2 4 2 2" xfId="158"/>
    <cellStyle name="標準 3 2 4 3" xfId="110"/>
    <cellStyle name="標準 3 2 5" xfId="40"/>
    <cellStyle name="標準 3 2 5 2" xfId="88"/>
    <cellStyle name="標準 3 2 5 2 2" xfId="171"/>
    <cellStyle name="標準 3 2 5 3" xfId="123"/>
    <cellStyle name="標準 3 2 6" xfId="53"/>
    <cellStyle name="標準 3 2 6 2" xfId="136"/>
    <cellStyle name="標準 3 2 7" xfId="66"/>
    <cellStyle name="標準 3 2 7 2" xfId="149"/>
    <cellStyle name="標準 3 2 8" xfId="101"/>
    <cellStyle name="標準 3 2 9" xfId="18"/>
    <cellStyle name="標準 3 3" xfId="4"/>
    <cellStyle name="標準 3 3 2" xfId="13"/>
    <cellStyle name="標準 3 3 2 2" xfId="35"/>
    <cellStyle name="標準 3 3 2 2 2" xfId="83"/>
    <cellStyle name="標準 3 3 2 2 2 2" xfId="166"/>
    <cellStyle name="標準 3 3 2 2 3" xfId="118"/>
    <cellStyle name="標準 3 3 2 3" xfId="48"/>
    <cellStyle name="標準 3 3 2 3 2" xfId="96"/>
    <cellStyle name="標準 3 3 2 3 2 2" xfId="179"/>
    <cellStyle name="標準 3 3 2 3 3" xfId="131"/>
    <cellStyle name="標準 3 3 2 4" xfId="61"/>
    <cellStyle name="標準 3 3 2 4 2" xfId="144"/>
    <cellStyle name="標準 3 3 2 5" xfId="70"/>
    <cellStyle name="標準 3 3 2 5 2" xfId="153"/>
    <cellStyle name="標準 3 3 2 6" xfId="105"/>
    <cellStyle name="標準 3 3 2 7" xfId="22"/>
    <cellStyle name="標準 3 3 3" xfId="8"/>
    <cellStyle name="標準 3 3 3 2" xfId="43"/>
    <cellStyle name="標準 3 3 3 2 2" xfId="91"/>
    <cellStyle name="標準 3 3 3 2 2 2" xfId="174"/>
    <cellStyle name="標準 3 3 3 2 3" xfId="126"/>
    <cellStyle name="標準 3 3 3 3" xfId="56"/>
    <cellStyle name="標準 3 3 3 3 2" xfId="139"/>
    <cellStyle name="標準 3 3 3 4" xfId="78"/>
    <cellStyle name="標準 3 3 3 4 2" xfId="161"/>
    <cellStyle name="標準 3 3 3 5" xfId="113"/>
    <cellStyle name="標準 3 3 3 6" xfId="30"/>
    <cellStyle name="標準 3 3 4" xfId="26"/>
    <cellStyle name="標準 3 3 4 2" xfId="74"/>
    <cellStyle name="標準 3 3 4 2 2" xfId="157"/>
    <cellStyle name="標準 3 3 4 3" xfId="109"/>
    <cellStyle name="標準 3 3 5" xfId="39"/>
    <cellStyle name="標準 3 3 5 2" xfId="87"/>
    <cellStyle name="標準 3 3 5 2 2" xfId="170"/>
    <cellStyle name="標準 3 3 5 3" xfId="122"/>
    <cellStyle name="標準 3 3 6" xfId="52"/>
    <cellStyle name="標準 3 3 6 2" xfId="135"/>
    <cellStyle name="標準 3 3 7" xfId="65"/>
    <cellStyle name="標準 3 3 7 2" xfId="148"/>
    <cellStyle name="標準 3 3 8" xfId="100"/>
    <cellStyle name="標準 3 3 9" xfId="17"/>
    <cellStyle name="標準 3 4" xfId="6"/>
    <cellStyle name="標準 3 4 2" xfId="14"/>
    <cellStyle name="標準 3 4 2 2" xfId="36"/>
    <cellStyle name="標準 3 4 2 2 2" xfId="84"/>
    <cellStyle name="標準 3 4 2 2 2 2" xfId="167"/>
    <cellStyle name="標準 3 4 2 2 3" xfId="119"/>
    <cellStyle name="標準 3 4 2 3" xfId="49"/>
    <cellStyle name="標準 3 4 2 3 2" xfId="97"/>
    <cellStyle name="標準 3 4 2 3 2 2" xfId="180"/>
    <cellStyle name="標準 3 4 2 3 3" xfId="132"/>
    <cellStyle name="標準 3 4 2 4" xfId="62"/>
    <cellStyle name="標準 3 4 2 4 2" xfId="145"/>
    <cellStyle name="標準 3 4 2 5" xfId="71"/>
    <cellStyle name="標準 3 4 2 5 2" xfId="154"/>
    <cellStyle name="標準 3 4 2 6" xfId="106"/>
    <cellStyle name="標準 3 4 2 7" xfId="23"/>
    <cellStyle name="標準 3 4 3" xfId="10"/>
    <cellStyle name="標準 3 4 3 2" xfId="45"/>
    <cellStyle name="標準 3 4 3 2 2" xfId="93"/>
    <cellStyle name="標準 3 4 3 2 2 2" xfId="176"/>
    <cellStyle name="標準 3 4 3 2 3" xfId="128"/>
    <cellStyle name="標準 3 4 3 3" xfId="58"/>
    <cellStyle name="標準 3 4 3 3 2" xfId="141"/>
    <cellStyle name="標準 3 4 3 4" xfId="80"/>
    <cellStyle name="標準 3 4 3 4 2" xfId="163"/>
    <cellStyle name="標準 3 4 3 5" xfId="115"/>
    <cellStyle name="標準 3 4 3 6" xfId="32"/>
    <cellStyle name="標準 3 4 4" xfId="28"/>
    <cellStyle name="標準 3 4 4 2" xfId="76"/>
    <cellStyle name="標準 3 4 4 2 2" xfId="159"/>
    <cellStyle name="標準 3 4 4 3" xfId="111"/>
    <cellStyle name="標準 3 4 5" xfId="41"/>
    <cellStyle name="標準 3 4 5 2" xfId="89"/>
    <cellStyle name="標準 3 4 5 2 2" xfId="172"/>
    <cellStyle name="標準 3 4 5 3" xfId="124"/>
    <cellStyle name="標準 3 4 6" xfId="54"/>
    <cellStyle name="標準 3 4 6 2" xfId="137"/>
    <cellStyle name="標準 3 4 7" xfId="67"/>
    <cellStyle name="標準 3 4 7 2" xfId="150"/>
    <cellStyle name="標準 3 4 8" xfId="102"/>
    <cellStyle name="標準 3 4 9" xfId="19"/>
    <cellStyle name="標準 3 5" xfId="3"/>
    <cellStyle name="標準 3 5 2" xfId="11"/>
    <cellStyle name="標準 3 5 2 2" xfId="46"/>
    <cellStyle name="標準 3 5 2 2 2" xfId="94"/>
    <cellStyle name="標準 3 5 2 2 2 2" xfId="177"/>
    <cellStyle name="標準 3 5 2 2 3" xfId="129"/>
    <cellStyle name="標準 3 5 2 3" xfId="59"/>
    <cellStyle name="標準 3 5 2 3 2" xfId="142"/>
    <cellStyle name="標準 3 5 2 4" xfId="81"/>
    <cellStyle name="標準 3 5 2 4 2" xfId="164"/>
    <cellStyle name="標準 3 5 2 5" xfId="116"/>
    <cellStyle name="標準 3 5 2 6" xfId="33"/>
    <cellStyle name="標準 3 5 3" xfId="25"/>
    <cellStyle name="標準 3 5 3 2" xfId="73"/>
    <cellStyle name="標準 3 5 3 2 2" xfId="156"/>
    <cellStyle name="標準 3 5 3 3" xfId="108"/>
    <cellStyle name="標準 3 5 4" xfId="38"/>
    <cellStyle name="標準 3 5 4 2" xfId="86"/>
    <cellStyle name="標準 3 5 4 2 2" xfId="169"/>
    <cellStyle name="標準 3 5 4 3" xfId="121"/>
    <cellStyle name="標準 3 5 5" xfId="51"/>
    <cellStyle name="標準 3 5 5 2" xfId="134"/>
    <cellStyle name="標準 3 5 6" xfId="68"/>
    <cellStyle name="標準 3 5 6 2" xfId="151"/>
    <cellStyle name="標準 3 5 7" xfId="103"/>
    <cellStyle name="標準 3 5 8" xfId="20"/>
    <cellStyle name="標準 3 6" xfId="7"/>
    <cellStyle name="標準 3 6 2" xfId="42"/>
    <cellStyle name="標準 3 6 2 2" xfId="90"/>
    <cellStyle name="標準 3 6 2 2 2" xfId="173"/>
    <cellStyle name="標準 3 6 2 3" xfId="125"/>
    <cellStyle name="標準 3 6 3" xfId="55"/>
    <cellStyle name="標準 3 6 3 2" xfId="138"/>
    <cellStyle name="標準 3 6 4" xfId="77"/>
    <cellStyle name="標準 3 6 4 2" xfId="160"/>
    <cellStyle name="標準 3 6 5" xfId="112"/>
    <cellStyle name="標準 3 6 6" xfId="29"/>
    <cellStyle name="標準 3 7" xfId="24"/>
    <cellStyle name="標準 3 7 2" xfId="72"/>
    <cellStyle name="標準 3 7 2 2" xfId="155"/>
    <cellStyle name="標準 3 7 3" xfId="107"/>
    <cellStyle name="標準 3 8" xfId="37"/>
    <cellStyle name="標準 3 8 2" xfId="85"/>
    <cellStyle name="標準 3 8 2 2" xfId="168"/>
    <cellStyle name="標準 3 8 3" xfId="120"/>
    <cellStyle name="標準 3 9" xfId="50"/>
    <cellStyle name="標準 3 9 2" xfId="133"/>
    <cellStyle name="標準 4" xfId="15"/>
    <cellStyle name="標準 4 2" xfId="146"/>
    <cellStyle name="標準 4 3" xfId="63"/>
    <cellStyle name="標準 5" xfId="98"/>
    <cellStyle name="標準 5 2 2" xfId="181"/>
    <cellStyle name="標準 5 2 3" xfId="18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8</xdr:col>
      <xdr:colOff>266700</xdr:colOff>
      <xdr:row>11</xdr:row>
      <xdr:rowOff>19049</xdr:rowOff>
    </xdr:from>
    <xdr:to>
      <xdr:col>10</xdr:col>
      <xdr:colOff>76200</xdr:colOff>
      <xdr:row>18</xdr:row>
      <xdr:rowOff>161925</xdr:rowOff>
    </xdr:to>
    <xdr:sp macro="" textlink="">
      <xdr:nvSpPr>
        <xdr:cNvPr id="2" name="右中かっこ 1"/>
        <xdr:cNvSpPr/>
      </xdr:nvSpPr>
      <xdr:spPr>
        <a:xfrm>
          <a:off x="2200275" y="2009774"/>
          <a:ext cx="361950" cy="1409701"/>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17</xdr:col>
      <xdr:colOff>0</xdr:colOff>
      <xdr:row>44</xdr:row>
      <xdr:rowOff>38101</xdr:rowOff>
    </xdr:from>
    <xdr:to>
      <xdr:col>18</xdr:col>
      <xdr:colOff>85725</xdr:colOff>
      <xdr:row>47</xdr:row>
      <xdr:rowOff>28576</xdr:rowOff>
    </xdr:to>
    <xdr:sp macro="" textlink="">
      <xdr:nvSpPr>
        <xdr:cNvPr id="3" name="右中かっこ 2"/>
        <xdr:cNvSpPr/>
      </xdr:nvSpPr>
      <xdr:spPr>
        <a:xfrm>
          <a:off x="4695825" y="7639051"/>
          <a:ext cx="361950" cy="5334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oneCellAnchor>
    <xdr:from>
      <xdr:col>19</xdr:col>
      <xdr:colOff>409575</xdr:colOff>
      <xdr:row>912</xdr:row>
      <xdr:rowOff>85725</xdr:rowOff>
    </xdr:from>
    <xdr:ext cx="184731" cy="264560"/>
    <xdr:sp macro="" textlink="">
      <xdr:nvSpPr>
        <xdr:cNvPr id="4" name="テキスト ボックス 3"/>
        <xdr:cNvSpPr txBox="1"/>
      </xdr:nvSpPr>
      <xdr:spPr>
        <a:xfrm>
          <a:off x="6753225" y="1651349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drawings/drawing10.xml><?xml version="1.0" encoding="utf-8"?>
<xdr:wsDr xmlns:xdr="http://schemas.openxmlformats.org/drawingml/2006/spreadsheetDrawing" xmlns:a="http://schemas.openxmlformats.org/drawingml/2006/main">
  <xdr:twoCellAnchor>
    <xdr:from>
      <xdr:col>11</xdr:col>
      <xdr:colOff>66675</xdr:colOff>
      <xdr:row>204</xdr:row>
      <xdr:rowOff>76200</xdr:rowOff>
    </xdr:from>
    <xdr:to>
      <xdr:col>12</xdr:col>
      <xdr:colOff>1228724</xdr:colOff>
      <xdr:row>210</xdr:row>
      <xdr:rowOff>152400</xdr:rowOff>
    </xdr:to>
    <xdr:sp macro="" textlink="">
      <xdr:nvSpPr>
        <xdr:cNvPr id="2" name="テキスト ボックス 1"/>
        <xdr:cNvSpPr txBox="1"/>
      </xdr:nvSpPr>
      <xdr:spPr>
        <a:xfrm>
          <a:off x="9839325" y="37242750"/>
          <a:ext cx="4124324" cy="1162050"/>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aseline="0"/>
            <a:t>cross-validation </a:t>
          </a:r>
          <a:r>
            <a:rPr kumimoji="1" lang="ko-KR" altLang="en-US" sz="1100" baseline="0"/>
            <a:t>비교</a:t>
          </a:r>
          <a:endParaRPr kumimoji="1" lang="en-US" altLang="ko-KR" sz="1100" baseline="0"/>
        </a:p>
        <a:p>
          <a:r>
            <a:rPr kumimoji="1" lang="en-US" altLang="ja-JP" sz="1100" baseline="0"/>
            <a:t> 1 : </a:t>
          </a:r>
          <a:r>
            <a:rPr kumimoji="1" lang="ko-KR" altLang="en-US" sz="1100" baseline="0"/>
            <a:t>없음</a:t>
          </a:r>
          <a:r>
            <a:rPr kumimoji="1" lang="en-US" altLang="ko-KR" sz="1100" baseline="0"/>
            <a:t>,  2: cv  3: test-split 99</a:t>
          </a:r>
        </a:p>
        <a:p>
          <a:r>
            <a:rPr kumimoji="1" lang="ko-KR" altLang="en-US" sz="1100"/>
            <a:t>모델생성 시간 </a:t>
          </a:r>
          <a:r>
            <a:rPr kumimoji="1" lang="en-US" altLang="ko-KR" sz="1100"/>
            <a:t>1: 9</a:t>
          </a:r>
          <a:r>
            <a:rPr kumimoji="1" lang="ko-KR" altLang="en-US" sz="1100"/>
            <a:t>분</a:t>
          </a:r>
          <a:r>
            <a:rPr kumimoji="1" lang="en-US" altLang="ko-KR" sz="1100"/>
            <a:t>30</a:t>
          </a:r>
          <a:r>
            <a:rPr kumimoji="1" lang="en-US" altLang="ko-KR" sz="1100" baseline="0"/>
            <a:t> </a:t>
          </a:r>
          <a:r>
            <a:rPr kumimoji="1" lang="ko-KR" altLang="en-US" sz="1100" baseline="0"/>
            <a:t>초  </a:t>
          </a:r>
          <a:r>
            <a:rPr kumimoji="1" lang="en-US" altLang="ko-KR" sz="1100" baseline="0"/>
            <a:t>2:11</a:t>
          </a:r>
          <a:r>
            <a:rPr kumimoji="1" lang="ko-KR" altLang="en-US" sz="1100" baseline="0"/>
            <a:t>분</a:t>
          </a:r>
          <a:r>
            <a:rPr kumimoji="1" lang="en-US" altLang="ko-KR" sz="1100" baseline="0"/>
            <a:t>30</a:t>
          </a:r>
          <a:r>
            <a:rPr kumimoji="1" lang="ko-KR" altLang="en-US" sz="1100" baseline="0"/>
            <a:t>초  </a:t>
          </a:r>
          <a:r>
            <a:rPr kumimoji="1" lang="en-US" altLang="ko-KR" sz="1100" baseline="0"/>
            <a:t>3:9</a:t>
          </a:r>
          <a:r>
            <a:rPr kumimoji="1" lang="ko-KR" altLang="en-US" sz="1100" baseline="0"/>
            <a:t>분</a:t>
          </a:r>
          <a:r>
            <a:rPr kumimoji="1" lang="en-US" altLang="ko-KR" sz="1100" baseline="0"/>
            <a:t>30</a:t>
          </a:r>
          <a:r>
            <a:rPr kumimoji="1" lang="ko-KR" altLang="en-US" sz="1100" baseline="0"/>
            <a:t>초</a:t>
          </a:r>
          <a:endParaRPr kumimoji="1" lang="en-US" altLang="ko-KR" sz="1100" baseline="0"/>
        </a:p>
        <a:p>
          <a:r>
            <a:rPr kumimoji="1" lang="en-US" altLang="ja-JP" sz="1100" b="1" baseline="0"/>
            <a:t>cross validation</a:t>
          </a:r>
          <a:r>
            <a:rPr kumimoji="1" lang="ko-KR" altLang="en-US" sz="1100" b="1" baseline="0"/>
            <a:t>상관없이 결과는 같다</a:t>
          </a:r>
          <a:r>
            <a:rPr kumimoji="1" lang="en-US" altLang="ko-KR" sz="1100" b="1" baseline="0"/>
            <a:t>.</a:t>
          </a:r>
          <a:endParaRPr kumimoji="1" lang="ja-JP" altLang="en-US" sz="1100" b="1"/>
        </a:p>
      </xdr:txBody>
    </xdr:sp>
    <xdr:clientData/>
  </xdr:twoCellAnchor>
  <xdr:twoCellAnchor>
    <xdr:from>
      <xdr:col>11</xdr:col>
      <xdr:colOff>171450</xdr:colOff>
      <xdr:row>195</xdr:row>
      <xdr:rowOff>19049</xdr:rowOff>
    </xdr:from>
    <xdr:to>
      <xdr:col>12</xdr:col>
      <xdr:colOff>1333499</xdr:colOff>
      <xdr:row>202</xdr:row>
      <xdr:rowOff>152400</xdr:rowOff>
    </xdr:to>
    <xdr:sp macro="" textlink="">
      <xdr:nvSpPr>
        <xdr:cNvPr id="3" name="テキスト ボックス 2"/>
        <xdr:cNvSpPr txBox="1"/>
      </xdr:nvSpPr>
      <xdr:spPr>
        <a:xfrm>
          <a:off x="9944100" y="35556824"/>
          <a:ext cx="4124324" cy="1400176"/>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ko-KR" altLang="en-US" sz="1100" baseline="0"/>
            <a:t>학습 데이터 기간</a:t>
          </a:r>
          <a:r>
            <a:rPr kumimoji="1" lang="en-US" altLang="ja-JP" sz="1100" baseline="0"/>
            <a:t> </a:t>
          </a:r>
          <a:r>
            <a:rPr kumimoji="1" lang="ko-KR" altLang="en-US" sz="1100" baseline="0"/>
            <a:t>비교</a:t>
          </a:r>
          <a:endParaRPr kumimoji="1" lang="en-US" altLang="ko-KR" sz="1100" baseline="0"/>
        </a:p>
        <a:p>
          <a:r>
            <a:rPr kumimoji="1" lang="en-US" altLang="ko-KR" sz="1100" baseline="0"/>
            <a:t>1</a:t>
          </a:r>
          <a:r>
            <a:rPr kumimoji="1" lang="ja-JP" altLang="en-US" sz="1100" baseline="0"/>
            <a:t>～</a:t>
          </a:r>
          <a:r>
            <a:rPr kumimoji="1" lang="en-US" altLang="ja-JP" sz="1100" baseline="0"/>
            <a:t>6 </a:t>
          </a:r>
          <a:r>
            <a:rPr kumimoji="1" lang="ko-KR" altLang="en-US" sz="1100" baseline="0"/>
            <a:t>과거 </a:t>
          </a:r>
          <a:r>
            <a:rPr kumimoji="1" lang="en-US" altLang="ko-KR" sz="1100" baseline="0"/>
            <a:t>7</a:t>
          </a:r>
          <a:r>
            <a:rPr kumimoji="1" lang="ko-KR" altLang="en-US" sz="1100" baseline="0"/>
            <a:t>년치 데이터학습이 </a:t>
          </a:r>
          <a:r>
            <a:rPr kumimoji="1" lang="en-US" altLang="ko-KR" sz="1100" baseline="0"/>
            <a:t>123</a:t>
          </a:r>
          <a:r>
            <a:rPr kumimoji="1" lang="ko-KR" altLang="en-US" sz="1100" baseline="0"/>
            <a:t>에 대해 적중율</a:t>
          </a:r>
          <a:r>
            <a:rPr kumimoji="1" lang="en-US" altLang="ko-KR" sz="1100" baseline="0"/>
            <a:t>,</a:t>
          </a:r>
          <a:r>
            <a:rPr kumimoji="1" lang="ko-KR" altLang="en-US" sz="1100" baseline="0"/>
            <a:t>수익률이 가장 좋다</a:t>
          </a:r>
          <a:endParaRPr kumimoji="1" lang="en-US" altLang="ko-KR" sz="1100" baseline="0"/>
        </a:p>
        <a:p>
          <a:endParaRPr kumimoji="1" lang="en-US" altLang="ja-JP" sz="1100" baseline="0"/>
        </a:p>
      </xdr:txBody>
    </xdr:sp>
    <xdr:clientData/>
  </xdr:twoCellAnchor>
  <xdr:twoCellAnchor>
    <xdr:from>
      <xdr:col>11</xdr:col>
      <xdr:colOff>66675</xdr:colOff>
      <xdr:row>98</xdr:row>
      <xdr:rowOff>76200</xdr:rowOff>
    </xdr:from>
    <xdr:to>
      <xdr:col>12</xdr:col>
      <xdr:colOff>1228724</xdr:colOff>
      <xdr:row>104</xdr:row>
      <xdr:rowOff>152400</xdr:rowOff>
    </xdr:to>
    <xdr:sp macro="" textlink="">
      <xdr:nvSpPr>
        <xdr:cNvPr id="4" name="テキスト ボックス 3"/>
        <xdr:cNvSpPr txBox="1"/>
      </xdr:nvSpPr>
      <xdr:spPr>
        <a:xfrm>
          <a:off x="9839325" y="18068925"/>
          <a:ext cx="4124324" cy="1162050"/>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aseline="0"/>
            <a:t>cross-validation </a:t>
          </a:r>
          <a:r>
            <a:rPr kumimoji="1" lang="ko-KR" altLang="en-US" sz="1100" baseline="0"/>
            <a:t>비교</a:t>
          </a:r>
          <a:endParaRPr kumimoji="1" lang="en-US" altLang="ko-KR" sz="1100" baseline="0"/>
        </a:p>
        <a:p>
          <a:r>
            <a:rPr kumimoji="1" lang="en-US" altLang="ja-JP" sz="1100" baseline="0"/>
            <a:t> 1 : </a:t>
          </a:r>
          <a:r>
            <a:rPr kumimoji="1" lang="ko-KR" altLang="en-US" sz="1100" baseline="0"/>
            <a:t>없음</a:t>
          </a:r>
          <a:r>
            <a:rPr kumimoji="1" lang="en-US" altLang="ko-KR" sz="1100" baseline="0"/>
            <a:t>,  2: cv  3: test-split 99</a:t>
          </a:r>
        </a:p>
        <a:p>
          <a:r>
            <a:rPr kumimoji="1" lang="ko-KR" altLang="en-US" sz="1100"/>
            <a:t>모델생성 시간 </a:t>
          </a:r>
          <a:r>
            <a:rPr kumimoji="1" lang="en-US" altLang="ko-KR" sz="1100"/>
            <a:t>1: 9</a:t>
          </a:r>
          <a:r>
            <a:rPr kumimoji="1" lang="ko-KR" altLang="en-US" sz="1100"/>
            <a:t>분</a:t>
          </a:r>
          <a:r>
            <a:rPr kumimoji="1" lang="en-US" altLang="ko-KR" sz="1100"/>
            <a:t>30</a:t>
          </a:r>
          <a:r>
            <a:rPr kumimoji="1" lang="en-US" altLang="ko-KR" sz="1100" baseline="0"/>
            <a:t> </a:t>
          </a:r>
          <a:r>
            <a:rPr kumimoji="1" lang="ko-KR" altLang="en-US" sz="1100" baseline="0"/>
            <a:t>초  </a:t>
          </a:r>
          <a:r>
            <a:rPr kumimoji="1" lang="en-US" altLang="ko-KR" sz="1100" baseline="0"/>
            <a:t>2:11</a:t>
          </a:r>
          <a:r>
            <a:rPr kumimoji="1" lang="ko-KR" altLang="en-US" sz="1100" baseline="0"/>
            <a:t>분</a:t>
          </a:r>
          <a:r>
            <a:rPr kumimoji="1" lang="en-US" altLang="ko-KR" sz="1100" baseline="0"/>
            <a:t>30</a:t>
          </a:r>
          <a:r>
            <a:rPr kumimoji="1" lang="ko-KR" altLang="en-US" sz="1100" baseline="0"/>
            <a:t>초  </a:t>
          </a:r>
          <a:r>
            <a:rPr kumimoji="1" lang="en-US" altLang="ko-KR" sz="1100" baseline="0"/>
            <a:t>3:9</a:t>
          </a:r>
          <a:r>
            <a:rPr kumimoji="1" lang="ko-KR" altLang="en-US" sz="1100" baseline="0"/>
            <a:t>분</a:t>
          </a:r>
          <a:r>
            <a:rPr kumimoji="1" lang="en-US" altLang="ko-KR" sz="1100" baseline="0"/>
            <a:t>30</a:t>
          </a:r>
          <a:r>
            <a:rPr kumimoji="1" lang="ko-KR" altLang="en-US" sz="1100" baseline="0"/>
            <a:t>초</a:t>
          </a:r>
          <a:endParaRPr kumimoji="1" lang="en-US" altLang="ko-KR" sz="1100" baseline="0"/>
        </a:p>
        <a:p>
          <a:r>
            <a:rPr kumimoji="1" lang="en-US" altLang="ja-JP" sz="1100" b="1" baseline="0"/>
            <a:t>cross validation</a:t>
          </a:r>
          <a:r>
            <a:rPr kumimoji="1" lang="ko-KR" altLang="en-US" sz="1100" b="1" baseline="0"/>
            <a:t>상관없이 결과는 같다</a:t>
          </a:r>
          <a:r>
            <a:rPr kumimoji="1" lang="en-US" altLang="ko-KR" sz="1100" b="1" baseline="0"/>
            <a:t>.</a:t>
          </a:r>
          <a:endParaRPr kumimoji="1" lang="ja-JP" altLang="en-US" sz="1100" b="1"/>
        </a:p>
      </xdr:txBody>
    </xdr:sp>
    <xdr:clientData/>
  </xdr:twoCellAnchor>
  <xdr:twoCellAnchor>
    <xdr:from>
      <xdr:col>11</xdr:col>
      <xdr:colOff>285750</xdr:colOff>
      <xdr:row>187</xdr:row>
      <xdr:rowOff>76199</xdr:rowOff>
    </xdr:from>
    <xdr:to>
      <xdr:col>12</xdr:col>
      <xdr:colOff>1447799</xdr:colOff>
      <xdr:row>190</xdr:row>
      <xdr:rowOff>171449</xdr:rowOff>
    </xdr:to>
    <xdr:sp macro="" textlink="">
      <xdr:nvSpPr>
        <xdr:cNvPr id="5" name="テキスト ボックス 4"/>
        <xdr:cNvSpPr txBox="1"/>
      </xdr:nvSpPr>
      <xdr:spPr>
        <a:xfrm>
          <a:off x="10058400" y="34166174"/>
          <a:ext cx="4124324" cy="638175"/>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aseline="0"/>
            <a:t>cross-validation </a:t>
          </a:r>
          <a:r>
            <a:rPr kumimoji="1" lang="ko-KR" altLang="en-US" sz="1100" baseline="0"/>
            <a:t>비교</a:t>
          </a:r>
          <a:endParaRPr kumimoji="1" lang="en-US" altLang="ko-KR" sz="1100" baseline="0"/>
        </a:p>
        <a:p>
          <a:r>
            <a:rPr kumimoji="1" lang="en-US" altLang="ja-JP" sz="1100" baseline="0"/>
            <a:t> 1 : </a:t>
          </a:r>
          <a:r>
            <a:rPr kumimoji="1" lang="ko-KR" altLang="en-US" sz="1100" baseline="0"/>
            <a:t>없음</a:t>
          </a:r>
          <a:r>
            <a:rPr kumimoji="1" lang="en-US" altLang="ko-KR" sz="1100" baseline="0"/>
            <a:t>,  2: cv  3: test-split 99</a:t>
          </a:r>
        </a:p>
        <a:p>
          <a:r>
            <a:rPr kumimoji="1" lang="ko-KR" altLang="en-US" sz="1100"/>
            <a:t>모델생성 시간 </a:t>
          </a:r>
          <a:r>
            <a:rPr kumimoji="1" lang="en-US" altLang="ko-KR" sz="1100"/>
            <a:t>1: 9</a:t>
          </a:r>
          <a:r>
            <a:rPr kumimoji="1" lang="ko-KR" altLang="en-US" sz="1100"/>
            <a:t>분</a:t>
          </a:r>
          <a:r>
            <a:rPr kumimoji="1" lang="en-US" altLang="ko-KR" sz="1100"/>
            <a:t>30</a:t>
          </a:r>
          <a:r>
            <a:rPr kumimoji="1" lang="en-US" altLang="ko-KR" sz="1100" baseline="0"/>
            <a:t> </a:t>
          </a:r>
          <a:r>
            <a:rPr kumimoji="1" lang="ko-KR" altLang="en-US" sz="1100" baseline="0"/>
            <a:t>초  </a:t>
          </a:r>
          <a:r>
            <a:rPr kumimoji="1" lang="en-US" altLang="ko-KR" sz="1100" baseline="0"/>
            <a:t>2:11</a:t>
          </a:r>
          <a:r>
            <a:rPr kumimoji="1" lang="ko-KR" altLang="en-US" sz="1100" baseline="0"/>
            <a:t>분</a:t>
          </a:r>
          <a:r>
            <a:rPr kumimoji="1" lang="en-US" altLang="ko-KR" sz="1100" baseline="0"/>
            <a:t>30</a:t>
          </a:r>
          <a:r>
            <a:rPr kumimoji="1" lang="ko-KR" altLang="en-US" sz="1100" baseline="0"/>
            <a:t>초  </a:t>
          </a:r>
          <a:r>
            <a:rPr kumimoji="1" lang="en-US" altLang="ko-KR" sz="1100" baseline="0"/>
            <a:t>3:9</a:t>
          </a:r>
          <a:r>
            <a:rPr kumimoji="1" lang="ko-KR" altLang="en-US" sz="1100" baseline="0"/>
            <a:t>분</a:t>
          </a:r>
          <a:r>
            <a:rPr kumimoji="1" lang="en-US" altLang="ko-KR" sz="1100" baseline="0"/>
            <a:t>30</a:t>
          </a:r>
          <a:r>
            <a:rPr kumimoji="1" lang="ko-KR" altLang="en-US" sz="1100" baseline="0"/>
            <a:t>초</a:t>
          </a:r>
          <a:endParaRPr kumimoji="1" lang="en-US" altLang="ko-KR" sz="1100" baseline="0"/>
        </a:p>
        <a:p>
          <a:r>
            <a:rPr kumimoji="1" lang="en-US" altLang="ja-JP" sz="1100" b="1" baseline="0"/>
            <a:t>cross validation</a:t>
          </a:r>
          <a:r>
            <a:rPr kumimoji="1" lang="ko-KR" altLang="en-US" sz="1100" b="1" baseline="0"/>
            <a:t>상관없이 결과는 같다</a:t>
          </a:r>
          <a:r>
            <a:rPr kumimoji="1" lang="en-US" altLang="ko-KR" sz="1100" b="1" baseline="0"/>
            <a:t>.</a:t>
          </a:r>
          <a:endParaRPr kumimoji="1" lang="ja-JP" altLang="en-US" sz="1100" b="1"/>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66675</xdr:colOff>
      <xdr:row>38</xdr:row>
      <xdr:rowOff>76200</xdr:rowOff>
    </xdr:from>
    <xdr:to>
      <xdr:col>10</xdr:col>
      <xdr:colOff>1228724</xdr:colOff>
      <xdr:row>44</xdr:row>
      <xdr:rowOff>152400</xdr:rowOff>
    </xdr:to>
    <xdr:sp macro="" textlink="">
      <xdr:nvSpPr>
        <xdr:cNvPr id="2" name="テキスト ボックス 1"/>
        <xdr:cNvSpPr txBox="1"/>
      </xdr:nvSpPr>
      <xdr:spPr>
        <a:xfrm>
          <a:off x="9353550" y="7391400"/>
          <a:ext cx="3390899" cy="1162050"/>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aseline="0"/>
            <a:t>cross-validation </a:t>
          </a:r>
          <a:r>
            <a:rPr kumimoji="1" lang="ko-KR" altLang="en-US" sz="1100" baseline="0"/>
            <a:t>비교</a:t>
          </a:r>
          <a:endParaRPr kumimoji="1" lang="en-US" altLang="ko-KR" sz="1100" baseline="0"/>
        </a:p>
        <a:p>
          <a:r>
            <a:rPr kumimoji="1" lang="en-US" altLang="ja-JP" sz="1100" baseline="0"/>
            <a:t> 1 : </a:t>
          </a:r>
          <a:r>
            <a:rPr kumimoji="1" lang="ko-KR" altLang="en-US" sz="1100" baseline="0"/>
            <a:t>없음</a:t>
          </a:r>
          <a:r>
            <a:rPr kumimoji="1" lang="en-US" altLang="ko-KR" sz="1100" baseline="0"/>
            <a:t>,  2: cv  3: test-split 99</a:t>
          </a:r>
        </a:p>
        <a:p>
          <a:r>
            <a:rPr kumimoji="1" lang="ko-KR" altLang="en-US" sz="1100"/>
            <a:t>모델생성 시간 </a:t>
          </a:r>
          <a:r>
            <a:rPr kumimoji="1" lang="en-US" altLang="ko-KR" sz="1100"/>
            <a:t>1: 9</a:t>
          </a:r>
          <a:r>
            <a:rPr kumimoji="1" lang="ko-KR" altLang="en-US" sz="1100"/>
            <a:t>분</a:t>
          </a:r>
          <a:r>
            <a:rPr kumimoji="1" lang="en-US" altLang="ko-KR" sz="1100"/>
            <a:t>30</a:t>
          </a:r>
          <a:r>
            <a:rPr kumimoji="1" lang="en-US" altLang="ko-KR" sz="1100" baseline="0"/>
            <a:t> </a:t>
          </a:r>
          <a:r>
            <a:rPr kumimoji="1" lang="ko-KR" altLang="en-US" sz="1100" baseline="0"/>
            <a:t>초  </a:t>
          </a:r>
          <a:r>
            <a:rPr kumimoji="1" lang="en-US" altLang="ko-KR" sz="1100" baseline="0"/>
            <a:t>2:11</a:t>
          </a:r>
          <a:r>
            <a:rPr kumimoji="1" lang="ko-KR" altLang="en-US" sz="1100" baseline="0"/>
            <a:t>분</a:t>
          </a:r>
          <a:r>
            <a:rPr kumimoji="1" lang="en-US" altLang="ko-KR" sz="1100" baseline="0"/>
            <a:t>30</a:t>
          </a:r>
          <a:r>
            <a:rPr kumimoji="1" lang="ko-KR" altLang="en-US" sz="1100" baseline="0"/>
            <a:t>초  </a:t>
          </a:r>
          <a:r>
            <a:rPr kumimoji="1" lang="en-US" altLang="ko-KR" sz="1100" baseline="0"/>
            <a:t>3:9</a:t>
          </a:r>
          <a:r>
            <a:rPr kumimoji="1" lang="ko-KR" altLang="en-US" sz="1100" baseline="0"/>
            <a:t>분</a:t>
          </a:r>
          <a:r>
            <a:rPr kumimoji="1" lang="en-US" altLang="ko-KR" sz="1100" baseline="0"/>
            <a:t>30</a:t>
          </a:r>
          <a:r>
            <a:rPr kumimoji="1" lang="ko-KR" altLang="en-US" sz="1100" baseline="0"/>
            <a:t>초</a:t>
          </a:r>
          <a:endParaRPr kumimoji="1" lang="en-US" altLang="ko-KR" sz="1100" baseline="0"/>
        </a:p>
        <a:p>
          <a:r>
            <a:rPr kumimoji="1" lang="en-US" altLang="ja-JP" sz="1100" b="1" baseline="0"/>
            <a:t>cross validation</a:t>
          </a:r>
          <a:r>
            <a:rPr kumimoji="1" lang="ko-KR" altLang="en-US" sz="1100" b="1" baseline="0"/>
            <a:t>상관없이 결과는 같다</a:t>
          </a:r>
          <a:r>
            <a:rPr kumimoji="1" lang="en-US" altLang="ko-KR" sz="1100" b="1" baseline="0"/>
            <a:t>.</a:t>
          </a:r>
          <a:endParaRPr kumimoji="1" lang="ja-JP" altLang="en-US" sz="1100" b="1"/>
        </a:p>
      </xdr:txBody>
    </xdr:sp>
    <xdr:clientData/>
  </xdr:twoCellAnchor>
  <xdr:twoCellAnchor>
    <xdr:from>
      <xdr:col>9</xdr:col>
      <xdr:colOff>171450</xdr:colOff>
      <xdr:row>29</xdr:row>
      <xdr:rowOff>19049</xdr:rowOff>
    </xdr:from>
    <xdr:to>
      <xdr:col>10</xdr:col>
      <xdr:colOff>1333499</xdr:colOff>
      <xdr:row>36</xdr:row>
      <xdr:rowOff>152400</xdr:rowOff>
    </xdr:to>
    <xdr:sp macro="" textlink="">
      <xdr:nvSpPr>
        <xdr:cNvPr id="3" name="テキスト ボックス 2"/>
        <xdr:cNvSpPr txBox="1"/>
      </xdr:nvSpPr>
      <xdr:spPr>
        <a:xfrm>
          <a:off x="9458325" y="5705474"/>
          <a:ext cx="3390899" cy="1400176"/>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ko-KR" altLang="en-US" sz="1100" baseline="0"/>
            <a:t>학습 데이터 기간</a:t>
          </a:r>
          <a:r>
            <a:rPr kumimoji="1" lang="en-US" altLang="ja-JP" sz="1100" baseline="0"/>
            <a:t> </a:t>
          </a:r>
          <a:r>
            <a:rPr kumimoji="1" lang="ko-KR" altLang="en-US" sz="1100" baseline="0"/>
            <a:t>비교</a:t>
          </a:r>
          <a:endParaRPr kumimoji="1" lang="en-US" altLang="ko-KR" sz="1100" baseline="0"/>
        </a:p>
        <a:p>
          <a:r>
            <a:rPr kumimoji="1" lang="en-US" altLang="ko-KR" sz="1100" baseline="0"/>
            <a:t>1</a:t>
          </a:r>
          <a:r>
            <a:rPr kumimoji="1" lang="ja-JP" altLang="en-US" sz="1100" baseline="0"/>
            <a:t>～</a:t>
          </a:r>
          <a:r>
            <a:rPr kumimoji="1" lang="en-US" altLang="ja-JP" sz="1100" baseline="0"/>
            <a:t>6 </a:t>
          </a:r>
          <a:r>
            <a:rPr kumimoji="1" lang="ko-KR" altLang="en-US" sz="1100" baseline="0"/>
            <a:t>과거 </a:t>
          </a:r>
          <a:r>
            <a:rPr kumimoji="1" lang="en-US" altLang="ko-KR" sz="1100" baseline="0"/>
            <a:t>7</a:t>
          </a:r>
          <a:r>
            <a:rPr kumimoji="1" lang="ko-KR" altLang="en-US" sz="1100" baseline="0"/>
            <a:t>년치 데이터학습이 </a:t>
          </a:r>
          <a:r>
            <a:rPr kumimoji="1" lang="en-US" altLang="ko-KR" sz="1100" baseline="0"/>
            <a:t>123</a:t>
          </a:r>
          <a:r>
            <a:rPr kumimoji="1" lang="ko-KR" altLang="en-US" sz="1100" baseline="0"/>
            <a:t>에 대해 적중율</a:t>
          </a:r>
          <a:r>
            <a:rPr kumimoji="1" lang="en-US" altLang="ko-KR" sz="1100" baseline="0"/>
            <a:t>,</a:t>
          </a:r>
          <a:r>
            <a:rPr kumimoji="1" lang="ko-KR" altLang="en-US" sz="1100" baseline="0"/>
            <a:t>수익률이 가장 좋다</a:t>
          </a:r>
          <a:endParaRPr kumimoji="1" lang="en-US" altLang="ko-KR" sz="1100" baseline="0"/>
        </a:p>
        <a:p>
          <a:endParaRPr kumimoji="1" lang="en-US" altLang="ja-JP" sz="1100" baseline="0"/>
        </a:p>
      </xdr:txBody>
    </xdr:sp>
    <xdr:clientData/>
  </xdr:twoCellAnchor>
  <xdr:twoCellAnchor>
    <xdr:from>
      <xdr:col>9</xdr:col>
      <xdr:colOff>285750</xdr:colOff>
      <xdr:row>21</xdr:row>
      <xdr:rowOff>76199</xdr:rowOff>
    </xdr:from>
    <xdr:to>
      <xdr:col>10</xdr:col>
      <xdr:colOff>1447799</xdr:colOff>
      <xdr:row>24</xdr:row>
      <xdr:rowOff>171449</xdr:rowOff>
    </xdr:to>
    <xdr:sp macro="" textlink="">
      <xdr:nvSpPr>
        <xdr:cNvPr id="5" name="テキスト ボックス 4"/>
        <xdr:cNvSpPr txBox="1"/>
      </xdr:nvSpPr>
      <xdr:spPr>
        <a:xfrm>
          <a:off x="10058400" y="34175699"/>
          <a:ext cx="4124324" cy="638175"/>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aseline="0"/>
            <a:t>cross-validation </a:t>
          </a:r>
          <a:r>
            <a:rPr kumimoji="1" lang="ko-KR" altLang="en-US" sz="1100" baseline="0"/>
            <a:t>비교</a:t>
          </a:r>
          <a:endParaRPr kumimoji="1" lang="en-US" altLang="ko-KR" sz="1100" baseline="0"/>
        </a:p>
        <a:p>
          <a:r>
            <a:rPr kumimoji="1" lang="en-US" altLang="ja-JP" sz="1100" baseline="0"/>
            <a:t> 1 : </a:t>
          </a:r>
          <a:r>
            <a:rPr kumimoji="1" lang="ko-KR" altLang="en-US" sz="1100" baseline="0"/>
            <a:t>없음</a:t>
          </a:r>
          <a:r>
            <a:rPr kumimoji="1" lang="en-US" altLang="ko-KR" sz="1100" baseline="0"/>
            <a:t>,  2: cv  3: test-split 99</a:t>
          </a:r>
        </a:p>
        <a:p>
          <a:r>
            <a:rPr kumimoji="1" lang="ko-KR" altLang="en-US" sz="1100"/>
            <a:t>모델생성 시간 </a:t>
          </a:r>
          <a:r>
            <a:rPr kumimoji="1" lang="en-US" altLang="ko-KR" sz="1100"/>
            <a:t>1: 9</a:t>
          </a:r>
          <a:r>
            <a:rPr kumimoji="1" lang="ko-KR" altLang="en-US" sz="1100"/>
            <a:t>분</a:t>
          </a:r>
          <a:r>
            <a:rPr kumimoji="1" lang="en-US" altLang="ko-KR" sz="1100"/>
            <a:t>30</a:t>
          </a:r>
          <a:r>
            <a:rPr kumimoji="1" lang="en-US" altLang="ko-KR" sz="1100" baseline="0"/>
            <a:t> </a:t>
          </a:r>
          <a:r>
            <a:rPr kumimoji="1" lang="ko-KR" altLang="en-US" sz="1100" baseline="0"/>
            <a:t>초  </a:t>
          </a:r>
          <a:r>
            <a:rPr kumimoji="1" lang="en-US" altLang="ko-KR" sz="1100" baseline="0"/>
            <a:t>2:11</a:t>
          </a:r>
          <a:r>
            <a:rPr kumimoji="1" lang="ko-KR" altLang="en-US" sz="1100" baseline="0"/>
            <a:t>분</a:t>
          </a:r>
          <a:r>
            <a:rPr kumimoji="1" lang="en-US" altLang="ko-KR" sz="1100" baseline="0"/>
            <a:t>30</a:t>
          </a:r>
          <a:r>
            <a:rPr kumimoji="1" lang="ko-KR" altLang="en-US" sz="1100" baseline="0"/>
            <a:t>초  </a:t>
          </a:r>
          <a:r>
            <a:rPr kumimoji="1" lang="en-US" altLang="ko-KR" sz="1100" baseline="0"/>
            <a:t>3:9</a:t>
          </a:r>
          <a:r>
            <a:rPr kumimoji="1" lang="ko-KR" altLang="en-US" sz="1100" baseline="0"/>
            <a:t>분</a:t>
          </a:r>
          <a:r>
            <a:rPr kumimoji="1" lang="en-US" altLang="ko-KR" sz="1100" baseline="0"/>
            <a:t>30</a:t>
          </a:r>
          <a:r>
            <a:rPr kumimoji="1" lang="ko-KR" altLang="en-US" sz="1100" baseline="0"/>
            <a:t>초</a:t>
          </a:r>
          <a:endParaRPr kumimoji="1" lang="en-US" altLang="ko-KR" sz="1100" baseline="0"/>
        </a:p>
        <a:p>
          <a:r>
            <a:rPr kumimoji="1" lang="en-US" altLang="ja-JP" sz="1100" b="1" baseline="0"/>
            <a:t>cross validation</a:t>
          </a:r>
          <a:r>
            <a:rPr kumimoji="1" lang="ko-KR" altLang="en-US" sz="1100" b="1" baseline="0"/>
            <a:t>상관없이 결과는 같다</a:t>
          </a:r>
          <a:r>
            <a:rPr kumimoji="1" lang="en-US" altLang="ko-KR" sz="1100" b="1" baseline="0"/>
            <a:t>.</a:t>
          </a:r>
          <a:endParaRPr kumimoji="1" lang="ja-JP" altLang="en-US" sz="11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2882346</xdr:colOff>
      <xdr:row>35</xdr:row>
      <xdr:rowOff>173935</xdr:rowOff>
    </xdr:from>
    <xdr:to>
      <xdr:col>1</xdr:col>
      <xdr:colOff>7106477</xdr:colOff>
      <xdr:row>42</xdr:row>
      <xdr:rowOff>165652</xdr:rowOff>
    </xdr:to>
    <xdr:sp macro="" textlink="">
      <xdr:nvSpPr>
        <xdr:cNvPr id="2" name="テキスト ボックス 1"/>
        <xdr:cNvSpPr txBox="1"/>
      </xdr:nvSpPr>
      <xdr:spPr>
        <a:xfrm>
          <a:off x="4323520" y="2542761"/>
          <a:ext cx="4224131" cy="126723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id</a:t>
          </a:r>
          <a:r>
            <a:rPr kumimoji="1" lang="ja-JP" altLang="en-US" sz="1100"/>
            <a:t>の構成</a:t>
          </a:r>
          <a:endParaRPr kumimoji="1" lang="en-US" altLang="ja-JP" sz="1100"/>
        </a:p>
        <a:p>
          <a:r>
            <a:rPr kumimoji="1" lang="en-US" altLang="ja-JP" sz="1100"/>
            <a:t>cf_lgbm-1_py</a:t>
          </a:r>
        </a:p>
        <a:p>
          <a:r>
            <a:rPr kumimoji="1" lang="en-US" altLang="ja-JP" sz="1100"/>
            <a:t>  cf       = classification,</a:t>
          </a:r>
          <a:r>
            <a:rPr kumimoji="1" lang="en-US" altLang="ja-JP" sz="1100" baseline="0"/>
            <a:t> regression, </a:t>
          </a:r>
          <a:r>
            <a:rPr kumimoji="1" lang="ja-JP" altLang="en-US" sz="1100" baseline="0"/>
            <a:t>未定</a:t>
          </a:r>
          <a:endParaRPr kumimoji="1" lang="en-US" altLang="ja-JP" sz="1100" baseline="0"/>
        </a:p>
        <a:p>
          <a:r>
            <a:rPr kumimoji="1" lang="en-US" altLang="ja-JP" sz="1100"/>
            <a:t>  lgbm = classifier</a:t>
          </a:r>
          <a:r>
            <a:rPr kumimoji="1" lang="ja-JP" altLang="en-US" sz="1100"/>
            <a:t>のクラスを識別</a:t>
          </a:r>
          <a:endParaRPr kumimoji="1" lang="en-US" altLang="ja-JP" sz="1100"/>
        </a:p>
        <a:p>
          <a:r>
            <a:rPr kumimoji="1" lang="en-US" altLang="ja-JP" sz="1100"/>
            <a:t>  1        = </a:t>
          </a:r>
          <a:r>
            <a:rPr kumimoji="1" lang="ja-JP" altLang="en-US" sz="1100"/>
            <a:t>同一</a:t>
          </a:r>
          <a:r>
            <a:rPr kumimoji="1" lang="en-US" altLang="ja-JP" sz="1100"/>
            <a:t>classifier</a:t>
          </a:r>
          <a:r>
            <a:rPr kumimoji="1" lang="ja-JP" altLang="en-US" sz="1100"/>
            <a:t>に</a:t>
          </a:r>
          <a:r>
            <a:rPr kumimoji="1" lang="en-US" altLang="ja-JP" sz="1100"/>
            <a:t>parameter</a:t>
          </a:r>
          <a:r>
            <a:rPr kumimoji="1" lang="ja-JP" altLang="en-US" sz="1100"/>
            <a:t>が異なる場合の識別子</a:t>
          </a:r>
          <a:endParaRPr kumimoji="1" lang="en-US" altLang="ja-JP" sz="1100"/>
        </a:p>
        <a:p>
          <a:r>
            <a:rPr kumimoji="1" lang="en-US" altLang="ja-JP" sz="1100"/>
            <a:t>  py      = python, weka</a:t>
          </a:r>
        </a:p>
        <a:p>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16565</xdr:colOff>
      <xdr:row>79</xdr:row>
      <xdr:rowOff>57978</xdr:rowOff>
    </xdr:from>
    <xdr:to>
      <xdr:col>10</xdr:col>
      <xdr:colOff>190499</xdr:colOff>
      <xdr:row>97</xdr:row>
      <xdr:rowOff>156881</xdr:rowOff>
    </xdr:to>
    <xdr:sp macro="" textlink="">
      <xdr:nvSpPr>
        <xdr:cNvPr id="2" name="テキスト ボックス 1"/>
        <xdr:cNvSpPr txBox="1"/>
      </xdr:nvSpPr>
      <xdr:spPr>
        <a:xfrm>
          <a:off x="6728889" y="14771302"/>
          <a:ext cx="4689904" cy="332619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altLang="ja-JP" sz="1100" b="1" i="0">
              <a:solidFill>
                <a:schemeClr val="dk1"/>
              </a:solidFill>
              <a:effectLst/>
              <a:latin typeface="+mn-lt"/>
              <a:ea typeface="+mn-ea"/>
              <a:cs typeface="+mn-cs"/>
            </a:rPr>
            <a:t>LGBM</a:t>
          </a:r>
          <a:r>
            <a:rPr lang="ja-JP" altLang="en-US" sz="1100" b="1" i="0">
              <a:solidFill>
                <a:schemeClr val="dk1"/>
              </a:solidFill>
              <a:effectLst/>
              <a:latin typeface="+mn-lt"/>
              <a:ea typeface="+mn-ea"/>
              <a:cs typeface="+mn-cs"/>
            </a:rPr>
            <a:t>チューニング</a:t>
          </a:r>
          <a:endParaRPr lang="en-US" altLang="ja-JP" sz="1100" b="1"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ltLang="ja-JP" sz="1100" b="1"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ja-JP" altLang="en-US" sz="1100" b="1" i="0">
              <a:solidFill>
                <a:schemeClr val="dk1"/>
              </a:solidFill>
              <a:effectLst/>
              <a:latin typeface="+mn-lt"/>
              <a:ea typeface="+mn-ea"/>
              <a:cs typeface="+mn-cs"/>
            </a:rPr>
            <a:t>精度を上げる</a:t>
          </a: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b="0"/>
            <a:t>  </a:t>
          </a:r>
          <a:r>
            <a:rPr lang="ja-JP" altLang="en-US" sz="1100" b="0" i="0">
              <a:solidFill>
                <a:schemeClr val="dk1"/>
              </a:solidFill>
              <a:effectLst/>
              <a:latin typeface="+mn-lt"/>
              <a:ea typeface="+mn-ea"/>
              <a:cs typeface="+mn-cs"/>
            </a:rPr>
            <a:t>大きな</a:t>
          </a:r>
          <a:r>
            <a:rPr lang="en-US" altLang="ja-JP" sz="1100" b="0" i="0">
              <a:solidFill>
                <a:schemeClr val="dk1"/>
              </a:solidFill>
              <a:effectLst/>
              <a:latin typeface="+mn-lt"/>
              <a:ea typeface="+mn-ea"/>
              <a:cs typeface="+mn-cs"/>
            </a:rPr>
            <a:t>max_bin</a:t>
          </a:r>
          <a:r>
            <a:rPr lang="ja-JP" altLang="en-US" sz="1100" b="0" i="0">
              <a:solidFill>
                <a:schemeClr val="dk1"/>
              </a:solidFill>
              <a:effectLst/>
              <a:latin typeface="+mn-lt"/>
              <a:ea typeface="+mn-ea"/>
              <a:cs typeface="+mn-cs"/>
            </a:rPr>
            <a:t>を使う</a:t>
          </a: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b="0"/>
            <a:t>  </a:t>
          </a:r>
          <a:r>
            <a:rPr lang="ja-JP" altLang="en-US" sz="1100" b="0" i="0">
              <a:solidFill>
                <a:schemeClr val="dk1"/>
              </a:solidFill>
              <a:effectLst/>
              <a:latin typeface="+mn-lt"/>
              <a:ea typeface="+mn-ea"/>
              <a:cs typeface="+mn-cs"/>
            </a:rPr>
            <a:t>小さい</a:t>
          </a:r>
          <a:r>
            <a:rPr lang="en-US" altLang="ja-JP" sz="1100" b="0" i="0">
              <a:solidFill>
                <a:schemeClr val="dk1"/>
              </a:solidFill>
              <a:effectLst/>
              <a:latin typeface="+mn-lt"/>
              <a:ea typeface="+mn-ea"/>
              <a:cs typeface="+mn-cs"/>
            </a:rPr>
            <a:t>learning_rate</a:t>
          </a:r>
          <a:r>
            <a:rPr lang="ja-JP" altLang="en-US" sz="1100" b="0" i="0">
              <a:solidFill>
                <a:schemeClr val="dk1"/>
              </a:solidFill>
              <a:effectLst/>
              <a:latin typeface="+mn-lt"/>
              <a:ea typeface="+mn-ea"/>
              <a:cs typeface="+mn-cs"/>
            </a:rPr>
            <a:t>と大きな</a:t>
          </a:r>
          <a:r>
            <a:rPr lang="en-US" altLang="ja-JP" sz="1100" b="0" i="0">
              <a:solidFill>
                <a:schemeClr val="dk1"/>
              </a:solidFill>
              <a:effectLst/>
              <a:latin typeface="+mn-lt"/>
              <a:ea typeface="+mn-ea"/>
              <a:cs typeface="+mn-cs"/>
            </a:rPr>
            <a:t>num_iterations</a:t>
          </a:r>
          <a:r>
            <a:rPr lang="ja-JP" altLang="en-US" sz="1100" b="0" i="0">
              <a:solidFill>
                <a:schemeClr val="dk1"/>
              </a:solidFill>
              <a:effectLst/>
              <a:latin typeface="+mn-lt"/>
              <a:ea typeface="+mn-ea"/>
              <a:cs typeface="+mn-cs"/>
            </a:rPr>
            <a:t>を使う</a:t>
          </a: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b="0"/>
            <a:t>  </a:t>
          </a:r>
          <a:r>
            <a:rPr lang="ja-JP" altLang="en-US" sz="1100" b="0" i="0">
              <a:solidFill>
                <a:schemeClr val="dk1"/>
              </a:solidFill>
              <a:effectLst/>
              <a:latin typeface="+mn-lt"/>
              <a:ea typeface="+mn-ea"/>
              <a:cs typeface="+mn-cs"/>
            </a:rPr>
            <a:t>大きな</a:t>
          </a:r>
          <a:r>
            <a:rPr lang="en-US" altLang="ja-JP" sz="1100" b="0" i="0">
              <a:solidFill>
                <a:schemeClr val="dk1"/>
              </a:solidFill>
              <a:effectLst/>
              <a:latin typeface="+mn-lt"/>
              <a:ea typeface="+mn-ea"/>
              <a:cs typeface="+mn-cs"/>
            </a:rPr>
            <a:t>num_leaves</a:t>
          </a:r>
          <a:r>
            <a:rPr lang="ja-JP" altLang="en-US" sz="1100" b="0" i="0">
              <a:solidFill>
                <a:schemeClr val="dk1"/>
              </a:solidFill>
              <a:effectLst/>
              <a:latin typeface="+mn-lt"/>
              <a:ea typeface="+mn-ea"/>
              <a:cs typeface="+mn-cs"/>
            </a:rPr>
            <a:t>を使う</a:t>
          </a: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b="0"/>
            <a:t>  </a:t>
          </a:r>
          <a:r>
            <a:rPr lang="en-US" altLang="ja-JP" sz="1100" b="0" i="0">
              <a:solidFill>
                <a:schemeClr val="dk1"/>
              </a:solidFill>
              <a:effectLst/>
              <a:latin typeface="+mn-lt"/>
              <a:ea typeface="+mn-ea"/>
              <a:cs typeface="+mn-cs"/>
            </a:rPr>
            <a:t>boosting</a:t>
          </a:r>
          <a:r>
            <a:rPr lang="ja-JP" altLang="en-US" sz="1100" b="0" i="0">
              <a:solidFill>
                <a:schemeClr val="dk1"/>
              </a:solidFill>
              <a:effectLst/>
              <a:latin typeface="+mn-lt"/>
              <a:ea typeface="+mn-ea"/>
              <a:cs typeface="+mn-cs"/>
            </a:rPr>
            <a:t>の</a:t>
          </a:r>
          <a:r>
            <a:rPr lang="ja-JP" altLang="en-US" sz="1100" b="0" i="0">
              <a:solidFill>
                <a:schemeClr val="dk1"/>
              </a:solidFill>
              <a:effectLst/>
              <a:latin typeface="+mn-lt"/>
              <a:ea typeface="+mn-ea"/>
              <a:cs typeface="+mn-cs"/>
              <a:hlinkClick xmlns:r="http://schemas.openxmlformats.org/officeDocument/2006/relationships" r:id=""/>
            </a:rPr>
            <a:t>アルゴリズム</a:t>
          </a:r>
          <a:r>
            <a:rPr lang="ja-JP" altLang="en-US" sz="1100" b="0" i="0">
              <a:solidFill>
                <a:schemeClr val="dk1"/>
              </a:solidFill>
              <a:effectLst/>
              <a:latin typeface="+mn-lt"/>
              <a:ea typeface="+mn-ea"/>
              <a:cs typeface="+mn-cs"/>
            </a:rPr>
            <a:t>で</a:t>
          </a:r>
          <a:r>
            <a:rPr lang="en-US" altLang="ja-JP" sz="1100" b="0" i="0">
              <a:solidFill>
                <a:schemeClr val="dk1"/>
              </a:solidFill>
              <a:effectLst/>
              <a:latin typeface="+mn-lt"/>
              <a:ea typeface="+mn-ea"/>
              <a:cs typeface="+mn-cs"/>
              <a:hlinkClick xmlns:r="http://schemas.openxmlformats.org/officeDocument/2006/relationships" r:id=""/>
            </a:rPr>
            <a:t>dart</a:t>
          </a:r>
          <a:r>
            <a:rPr lang="ja-JP" altLang="en-US" sz="1100" b="0" i="0">
              <a:solidFill>
                <a:schemeClr val="dk1"/>
              </a:solidFill>
              <a:effectLst/>
              <a:latin typeface="+mn-lt"/>
              <a:ea typeface="+mn-ea"/>
              <a:cs typeface="+mn-cs"/>
            </a:rPr>
            <a:t>を使う</a:t>
          </a:r>
        </a:p>
        <a:p>
          <a:pPr marL="0" marR="0" lvl="0" indent="0" defTabSz="914400" eaLnBrk="1" fontAlgn="auto" latinLnBrk="0" hangingPunct="1">
            <a:lnSpc>
              <a:spcPct val="100000"/>
            </a:lnSpc>
            <a:spcBef>
              <a:spcPts val="0"/>
            </a:spcBef>
            <a:spcAft>
              <a:spcPts val="0"/>
            </a:spcAft>
            <a:buClrTx/>
            <a:buSzTx/>
            <a:buFontTx/>
            <a:buNone/>
            <a:tabLst/>
            <a:defRPr/>
          </a:pPr>
          <a:endParaRPr lang="en-US" altLang="ja-JP" sz="1100" b="1"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ja-JP" altLang="en-US" sz="1100" b="1" i="0">
              <a:solidFill>
                <a:schemeClr val="dk1"/>
              </a:solidFill>
              <a:effectLst/>
              <a:latin typeface="+mn-lt"/>
              <a:ea typeface="+mn-ea"/>
              <a:cs typeface="+mn-cs"/>
            </a:rPr>
            <a:t>オーバーフィッティングを避ける</a:t>
          </a:r>
          <a:endParaRPr lang="en-US" altLang="ja-JP" sz="1100" b="1"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altLang="ja-JP" sz="1100" b="0" i="0">
              <a:solidFill>
                <a:schemeClr val="dk1"/>
              </a:solidFill>
              <a:effectLst/>
              <a:latin typeface="+mn-lt"/>
              <a:ea typeface="+mn-ea"/>
              <a:cs typeface="+mn-cs"/>
            </a:rPr>
            <a:t>  </a:t>
          </a:r>
          <a:r>
            <a:rPr lang="ja-JP" altLang="en-US" sz="1100" b="0" i="0">
              <a:solidFill>
                <a:schemeClr val="dk1"/>
              </a:solidFill>
              <a:effectLst/>
              <a:latin typeface="+mn-lt"/>
              <a:ea typeface="+mn-ea"/>
              <a:cs typeface="+mn-cs"/>
            </a:rPr>
            <a:t>小さな</a:t>
          </a:r>
          <a:r>
            <a:rPr lang="en-US" altLang="ja-JP" sz="1100" b="0" i="0">
              <a:solidFill>
                <a:schemeClr val="dk1"/>
              </a:solidFill>
              <a:effectLst/>
              <a:latin typeface="+mn-lt"/>
              <a:ea typeface="+mn-ea"/>
              <a:cs typeface="+mn-cs"/>
            </a:rPr>
            <a:t>max_bin</a:t>
          </a:r>
          <a:r>
            <a:rPr lang="ja-JP" altLang="en-US" sz="1100" b="0" i="0">
              <a:solidFill>
                <a:schemeClr val="dk1"/>
              </a:solidFill>
              <a:effectLst/>
              <a:latin typeface="+mn-lt"/>
              <a:ea typeface="+mn-ea"/>
              <a:cs typeface="+mn-cs"/>
            </a:rPr>
            <a:t>を使う</a:t>
          </a:r>
        </a:p>
        <a:p>
          <a:pPr marL="0" marR="0" lvl="0" indent="0" defTabSz="914400" eaLnBrk="1" fontAlgn="auto" latinLnBrk="0" hangingPunct="1">
            <a:lnSpc>
              <a:spcPct val="100000"/>
            </a:lnSpc>
            <a:spcBef>
              <a:spcPts val="0"/>
            </a:spcBef>
            <a:spcAft>
              <a:spcPts val="0"/>
            </a:spcAft>
            <a:buClrTx/>
            <a:buSzTx/>
            <a:buFontTx/>
            <a:buNone/>
            <a:tabLst/>
            <a:defRPr/>
          </a:pPr>
          <a:r>
            <a:rPr lang="ja-JP" altLang="en-US" sz="1100" b="0" i="0">
              <a:solidFill>
                <a:schemeClr val="dk1"/>
              </a:solidFill>
              <a:effectLst/>
              <a:latin typeface="+mn-lt"/>
              <a:ea typeface="+mn-ea"/>
              <a:cs typeface="+mn-cs"/>
            </a:rPr>
            <a:t>  小さな</a:t>
          </a:r>
          <a:r>
            <a:rPr lang="en-US" altLang="ja-JP" sz="1100" b="0" i="0">
              <a:solidFill>
                <a:schemeClr val="dk1"/>
              </a:solidFill>
              <a:effectLst/>
              <a:latin typeface="+mn-lt"/>
              <a:ea typeface="+mn-ea"/>
              <a:cs typeface="+mn-cs"/>
            </a:rPr>
            <a:t>num_leaves</a:t>
          </a:r>
          <a:r>
            <a:rPr lang="ja-JP" altLang="en-US" sz="1100" b="0" i="0">
              <a:solidFill>
                <a:schemeClr val="dk1"/>
              </a:solidFill>
              <a:effectLst/>
              <a:latin typeface="+mn-lt"/>
              <a:ea typeface="+mn-ea"/>
              <a:cs typeface="+mn-cs"/>
            </a:rPr>
            <a:t>を使う</a:t>
          </a:r>
        </a:p>
        <a:p>
          <a:pPr marL="0" marR="0" lvl="0" indent="0" defTabSz="914400" eaLnBrk="1" fontAlgn="auto" latinLnBrk="0" hangingPunct="1">
            <a:lnSpc>
              <a:spcPct val="100000"/>
            </a:lnSpc>
            <a:spcBef>
              <a:spcPts val="0"/>
            </a:spcBef>
            <a:spcAft>
              <a:spcPts val="0"/>
            </a:spcAft>
            <a:buClrTx/>
            <a:buSzTx/>
            <a:buFontTx/>
            <a:buNone/>
            <a:tabLst/>
            <a:defRPr/>
          </a:pPr>
          <a:r>
            <a:rPr lang="ja-JP" altLang="en-US" sz="1100" b="0" i="0">
              <a:solidFill>
                <a:schemeClr val="dk1"/>
              </a:solidFill>
              <a:effectLst/>
              <a:latin typeface="+mn-lt"/>
              <a:ea typeface="+mn-ea"/>
              <a:cs typeface="+mn-cs"/>
            </a:rPr>
            <a:t>  </a:t>
          </a:r>
          <a:r>
            <a:rPr lang="en-US" altLang="ja-JP" sz="1100" b="0" i="0">
              <a:solidFill>
                <a:schemeClr val="dk1"/>
              </a:solidFill>
              <a:effectLst/>
              <a:latin typeface="+mn-lt"/>
              <a:ea typeface="+mn-ea"/>
              <a:cs typeface="+mn-cs"/>
            </a:rPr>
            <a:t>min_data_in_</a:t>
          </a:r>
          <a:r>
            <a:rPr lang="en-US" altLang="ja-JP" sz="1100" b="0" i="0">
              <a:solidFill>
                <a:schemeClr val="dk1"/>
              </a:solidFill>
              <a:effectLst/>
              <a:latin typeface="+mn-lt"/>
              <a:ea typeface="+mn-ea"/>
              <a:cs typeface="+mn-cs"/>
              <a:hlinkClick xmlns:r="http://schemas.openxmlformats.org/officeDocument/2006/relationships" r:id=""/>
            </a:rPr>
            <a:t>leaf</a:t>
          </a:r>
          <a:r>
            <a:rPr lang="ja-JP" altLang="en-US" sz="1100" b="0" i="0">
              <a:solidFill>
                <a:schemeClr val="dk1"/>
              </a:solidFill>
              <a:effectLst/>
              <a:latin typeface="+mn-lt"/>
              <a:ea typeface="+mn-ea"/>
              <a:cs typeface="+mn-cs"/>
            </a:rPr>
            <a:t>や</a:t>
          </a:r>
          <a:r>
            <a:rPr lang="en-US" altLang="ja-JP" sz="1100" b="0" i="0">
              <a:solidFill>
                <a:schemeClr val="dk1"/>
              </a:solidFill>
              <a:effectLst/>
              <a:latin typeface="+mn-lt"/>
              <a:ea typeface="+mn-ea"/>
              <a:cs typeface="+mn-cs"/>
            </a:rPr>
            <a:t>min_sum_hessian_in_</a:t>
          </a:r>
          <a:r>
            <a:rPr lang="en-US" altLang="ja-JP" sz="1100" b="0" i="0">
              <a:solidFill>
                <a:schemeClr val="dk1"/>
              </a:solidFill>
              <a:effectLst/>
              <a:latin typeface="+mn-lt"/>
              <a:ea typeface="+mn-ea"/>
              <a:cs typeface="+mn-cs"/>
              <a:hlinkClick xmlns:r="http://schemas.openxmlformats.org/officeDocument/2006/relationships" r:id=""/>
            </a:rPr>
            <a:t>leaf</a:t>
          </a:r>
          <a:r>
            <a:rPr lang="ja-JP" altLang="en-US" sz="1100" b="0" i="0">
              <a:solidFill>
                <a:schemeClr val="dk1"/>
              </a:solidFill>
              <a:effectLst/>
              <a:latin typeface="+mn-lt"/>
              <a:ea typeface="+mn-ea"/>
              <a:cs typeface="+mn-cs"/>
            </a:rPr>
            <a:t>を増やす</a:t>
          </a:r>
        </a:p>
        <a:p>
          <a:pPr marL="0" marR="0" lvl="0" indent="0" defTabSz="914400" eaLnBrk="1" fontAlgn="auto" latinLnBrk="0" hangingPunct="1">
            <a:lnSpc>
              <a:spcPct val="100000"/>
            </a:lnSpc>
            <a:spcBef>
              <a:spcPts val="0"/>
            </a:spcBef>
            <a:spcAft>
              <a:spcPts val="0"/>
            </a:spcAft>
            <a:buClrTx/>
            <a:buSzTx/>
            <a:buFontTx/>
            <a:buNone/>
            <a:tabLst/>
            <a:defRPr/>
          </a:pPr>
          <a:r>
            <a:rPr lang="ja-JP" altLang="en-US" sz="1100" b="0" i="0">
              <a:solidFill>
                <a:schemeClr val="dk1"/>
              </a:solidFill>
              <a:effectLst/>
              <a:latin typeface="+mn-lt"/>
              <a:ea typeface="+mn-ea"/>
              <a:cs typeface="+mn-cs"/>
            </a:rPr>
            <a:t>  </a:t>
          </a:r>
          <a:r>
            <a:rPr lang="en-US" altLang="ja-JP" sz="1100" b="0" i="0">
              <a:solidFill>
                <a:schemeClr val="dk1"/>
              </a:solidFill>
              <a:effectLst/>
              <a:latin typeface="+mn-lt"/>
              <a:ea typeface="+mn-ea"/>
              <a:cs typeface="+mn-cs"/>
            </a:rPr>
            <a:t>bagging_fractio</a:t>
          </a:r>
          <a:r>
            <a:rPr lang="ja-JP" altLang="en-US" sz="1100" b="0" i="0">
              <a:solidFill>
                <a:schemeClr val="dk1"/>
              </a:solidFill>
              <a:effectLst/>
              <a:latin typeface="+mn-lt"/>
              <a:ea typeface="+mn-ea"/>
              <a:cs typeface="+mn-cs"/>
            </a:rPr>
            <a:t>と</a:t>
          </a:r>
          <a:r>
            <a:rPr lang="en-US" altLang="ja-JP" sz="1100" b="0" i="0">
              <a:solidFill>
                <a:schemeClr val="dk1"/>
              </a:solidFill>
              <a:effectLst/>
              <a:latin typeface="+mn-lt"/>
              <a:ea typeface="+mn-ea"/>
              <a:cs typeface="+mn-cs"/>
            </a:rPr>
            <a:t>bagging_freq</a:t>
          </a:r>
          <a:r>
            <a:rPr lang="ja-JP" altLang="en-US" sz="1100" b="0" i="0">
              <a:solidFill>
                <a:schemeClr val="dk1"/>
              </a:solidFill>
              <a:effectLst/>
              <a:latin typeface="+mn-lt"/>
              <a:ea typeface="+mn-ea"/>
              <a:cs typeface="+mn-cs"/>
            </a:rPr>
            <a:t>をつかって</a:t>
          </a:r>
          <a:r>
            <a:rPr lang="en-US" altLang="ja-JP" sz="1100" b="0" i="0">
              <a:solidFill>
                <a:schemeClr val="dk1"/>
              </a:solidFill>
              <a:effectLst/>
              <a:latin typeface="+mn-lt"/>
              <a:ea typeface="+mn-ea"/>
              <a:cs typeface="+mn-cs"/>
            </a:rPr>
            <a:t>bagging</a:t>
          </a:r>
          <a:r>
            <a:rPr lang="ja-JP" altLang="en-US" sz="1100" b="0" i="0">
              <a:solidFill>
                <a:schemeClr val="dk1"/>
              </a:solidFill>
              <a:effectLst/>
              <a:latin typeface="+mn-lt"/>
              <a:ea typeface="+mn-ea"/>
              <a:cs typeface="+mn-cs"/>
            </a:rPr>
            <a:t>の調整をする</a:t>
          </a:r>
        </a:p>
        <a:p>
          <a:pPr marL="0" marR="0" lvl="0" indent="0" defTabSz="914400" eaLnBrk="1" fontAlgn="auto" latinLnBrk="0" hangingPunct="1">
            <a:lnSpc>
              <a:spcPct val="100000"/>
            </a:lnSpc>
            <a:spcBef>
              <a:spcPts val="0"/>
            </a:spcBef>
            <a:spcAft>
              <a:spcPts val="0"/>
            </a:spcAft>
            <a:buClrTx/>
            <a:buSzTx/>
            <a:buFontTx/>
            <a:buNone/>
            <a:tabLst/>
            <a:defRPr/>
          </a:pPr>
          <a:r>
            <a:rPr lang="ja-JP" altLang="en-US" sz="1100" b="0" i="0">
              <a:solidFill>
                <a:schemeClr val="dk1"/>
              </a:solidFill>
              <a:effectLst/>
              <a:latin typeface="+mn-lt"/>
              <a:ea typeface="+mn-ea"/>
              <a:cs typeface="+mn-cs"/>
            </a:rPr>
            <a:t>  </a:t>
          </a:r>
          <a:r>
            <a:rPr lang="en-US" altLang="ja-JP" sz="1100" b="0" i="0">
              <a:solidFill>
                <a:schemeClr val="dk1"/>
              </a:solidFill>
              <a:effectLst/>
              <a:latin typeface="+mn-lt"/>
              <a:ea typeface="+mn-ea"/>
              <a:cs typeface="+mn-cs"/>
            </a:rPr>
            <a:t>feature_fraction</a:t>
          </a:r>
          <a:r>
            <a:rPr lang="ja-JP" altLang="en-US" sz="1100" b="0" i="0">
              <a:solidFill>
                <a:schemeClr val="dk1"/>
              </a:solidFill>
              <a:effectLst/>
              <a:latin typeface="+mn-lt"/>
              <a:ea typeface="+mn-ea"/>
              <a:cs typeface="+mn-cs"/>
            </a:rPr>
            <a:t>を使って特徴量のサンプリングを調整する</a:t>
          </a:r>
        </a:p>
        <a:p>
          <a:pPr marL="0" marR="0" lvl="0" indent="0" defTabSz="914400" eaLnBrk="1" fontAlgn="auto" latinLnBrk="0" hangingPunct="1">
            <a:lnSpc>
              <a:spcPct val="100000"/>
            </a:lnSpc>
            <a:spcBef>
              <a:spcPts val="0"/>
            </a:spcBef>
            <a:spcAft>
              <a:spcPts val="0"/>
            </a:spcAft>
            <a:buClrTx/>
            <a:buSzTx/>
            <a:buFontTx/>
            <a:buNone/>
            <a:tabLst/>
            <a:defRPr/>
          </a:pPr>
          <a:r>
            <a:rPr lang="ja-JP" altLang="en-US" sz="1100" b="0" i="0">
              <a:solidFill>
                <a:schemeClr val="dk1"/>
              </a:solidFill>
              <a:effectLst/>
              <a:latin typeface="+mn-lt"/>
              <a:ea typeface="+mn-ea"/>
              <a:cs typeface="+mn-cs"/>
            </a:rPr>
            <a:t>  </a:t>
          </a:r>
          <a:r>
            <a:rPr lang="en-US" altLang="ja-JP" sz="1100" b="0" i="0">
              <a:solidFill>
                <a:schemeClr val="dk1"/>
              </a:solidFill>
              <a:effectLst/>
              <a:latin typeface="+mn-lt"/>
              <a:ea typeface="+mn-ea"/>
              <a:cs typeface="+mn-cs"/>
            </a:rPr>
            <a:t>lambda_l1</a:t>
          </a:r>
          <a:r>
            <a:rPr lang="ja-JP" altLang="en-US" sz="1100" b="0" i="0">
              <a:solidFill>
                <a:schemeClr val="dk1"/>
              </a:solidFill>
              <a:effectLst/>
              <a:latin typeface="+mn-lt"/>
              <a:ea typeface="+mn-ea"/>
              <a:cs typeface="+mn-cs"/>
            </a:rPr>
            <a:t>、</a:t>
          </a:r>
          <a:r>
            <a:rPr lang="en-US" altLang="ja-JP" sz="1100" b="0" i="0">
              <a:solidFill>
                <a:schemeClr val="dk1"/>
              </a:solidFill>
              <a:effectLst/>
              <a:latin typeface="+mn-lt"/>
              <a:ea typeface="+mn-ea"/>
              <a:cs typeface="+mn-cs"/>
            </a:rPr>
            <a:t>lambda_l2</a:t>
          </a:r>
          <a:r>
            <a:rPr lang="ja-JP" altLang="en-US" sz="1100" b="0" i="0">
              <a:solidFill>
                <a:schemeClr val="dk1"/>
              </a:solidFill>
              <a:effectLst/>
              <a:latin typeface="+mn-lt"/>
              <a:ea typeface="+mn-ea"/>
              <a:cs typeface="+mn-cs"/>
            </a:rPr>
            <a:t>、</a:t>
          </a:r>
          <a:r>
            <a:rPr lang="en-US" altLang="ja-JP" sz="1100" b="0" i="0">
              <a:solidFill>
                <a:schemeClr val="dk1"/>
              </a:solidFill>
              <a:effectLst/>
              <a:latin typeface="+mn-lt"/>
              <a:ea typeface="+mn-ea"/>
              <a:cs typeface="+mn-cs"/>
            </a:rPr>
            <a:t>min_gain_to_split</a:t>
          </a:r>
          <a:r>
            <a:rPr lang="ja-JP" altLang="en-US" sz="1100" b="0" i="0">
              <a:solidFill>
                <a:schemeClr val="dk1"/>
              </a:solidFill>
              <a:effectLst/>
              <a:latin typeface="+mn-lt"/>
              <a:ea typeface="+mn-ea"/>
              <a:cs typeface="+mn-cs"/>
            </a:rPr>
            <a:t>で</a:t>
          </a:r>
          <a:r>
            <a:rPr lang="ja-JP" altLang="en-US" sz="1100" b="0" i="0">
              <a:solidFill>
                <a:schemeClr val="dk1"/>
              </a:solidFill>
              <a:effectLst/>
              <a:latin typeface="+mn-lt"/>
              <a:ea typeface="+mn-ea"/>
              <a:cs typeface="+mn-cs"/>
              <a:hlinkClick xmlns:r="http://schemas.openxmlformats.org/officeDocument/2006/relationships" r:id=""/>
            </a:rPr>
            <a:t>正則化</a:t>
          </a:r>
          <a:r>
            <a:rPr lang="ja-JP" altLang="en-US" sz="1100" b="0" i="0">
              <a:solidFill>
                <a:schemeClr val="dk1"/>
              </a:solidFill>
              <a:effectLst/>
              <a:latin typeface="+mn-lt"/>
              <a:ea typeface="+mn-ea"/>
              <a:cs typeface="+mn-cs"/>
            </a:rPr>
            <a:t>の調整をする</a:t>
          </a:r>
        </a:p>
        <a:p>
          <a:pPr marL="0" marR="0" lvl="0" indent="0" defTabSz="914400" eaLnBrk="1" fontAlgn="auto" latinLnBrk="0" hangingPunct="1">
            <a:lnSpc>
              <a:spcPct val="100000"/>
            </a:lnSpc>
            <a:spcBef>
              <a:spcPts val="0"/>
            </a:spcBef>
            <a:spcAft>
              <a:spcPts val="0"/>
            </a:spcAft>
            <a:buClrTx/>
            <a:buSzTx/>
            <a:buFontTx/>
            <a:buNone/>
            <a:tabLst/>
            <a:defRPr/>
          </a:pPr>
          <a:r>
            <a:rPr lang="ja-JP" altLang="en-US" sz="1100" b="0" i="0">
              <a:solidFill>
                <a:schemeClr val="dk1"/>
              </a:solidFill>
              <a:effectLst/>
              <a:latin typeface="+mn-lt"/>
              <a:ea typeface="+mn-ea"/>
              <a:cs typeface="+mn-cs"/>
            </a:rPr>
            <a:t>  </a:t>
          </a:r>
          <a:r>
            <a:rPr lang="en-US" altLang="ja-JP" sz="1100" b="0" i="0">
              <a:solidFill>
                <a:schemeClr val="dk1"/>
              </a:solidFill>
              <a:effectLst/>
              <a:latin typeface="+mn-lt"/>
              <a:ea typeface="+mn-ea"/>
              <a:cs typeface="+mn-cs"/>
            </a:rPr>
            <a:t>max_depth</a:t>
          </a:r>
          <a:r>
            <a:rPr lang="ja-JP" altLang="en-US" sz="1100" b="0" i="0">
              <a:solidFill>
                <a:schemeClr val="dk1"/>
              </a:solidFill>
              <a:effectLst/>
              <a:latin typeface="+mn-lt"/>
              <a:ea typeface="+mn-ea"/>
              <a:cs typeface="+mn-cs"/>
            </a:rPr>
            <a:t>を小さくする</a:t>
          </a:r>
        </a:p>
        <a:p>
          <a:pPr marL="0" marR="0" lvl="0" indent="0" defTabSz="914400" eaLnBrk="1" fontAlgn="auto" latinLnBrk="0" hangingPunct="1">
            <a:lnSpc>
              <a:spcPct val="100000"/>
            </a:lnSpc>
            <a:spcBef>
              <a:spcPts val="0"/>
            </a:spcBef>
            <a:spcAft>
              <a:spcPts val="0"/>
            </a:spcAft>
            <a:buClrTx/>
            <a:buSzTx/>
            <a:buFontTx/>
            <a:buNone/>
            <a:tabLst/>
            <a:defRPr/>
          </a:pPr>
          <a:endParaRPr lang="ja-JP" altLang="en-US" sz="1100" b="1" i="0">
            <a:solidFill>
              <a:schemeClr val="dk1"/>
            </a:solidFill>
            <a:effectLst/>
            <a:latin typeface="+mn-lt"/>
            <a:ea typeface="+mn-ea"/>
            <a:cs typeface="+mn-cs"/>
          </a:endParaRPr>
        </a:p>
        <a:p>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452829</xdr:colOff>
      <xdr:row>1</xdr:row>
      <xdr:rowOff>152400</xdr:rowOff>
    </xdr:from>
    <xdr:to>
      <xdr:col>13</xdr:col>
      <xdr:colOff>28574</xdr:colOff>
      <xdr:row>29</xdr:row>
      <xdr:rowOff>28575</xdr:rowOff>
    </xdr:to>
    <xdr:pic>
      <xdr:nvPicPr>
        <xdr:cNvPr id="2" name="図 1"/>
        <xdr:cNvPicPr>
          <a:picLocks noChangeAspect="1"/>
        </xdr:cNvPicPr>
      </xdr:nvPicPr>
      <xdr:blipFill>
        <a:blip xmlns:r="http://schemas.openxmlformats.org/officeDocument/2006/relationships" r:embed="rId1"/>
        <a:stretch>
          <a:fillRect/>
        </a:stretch>
      </xdr:blipFill>
      <xdr:spPr>
        <a:xfrm>
          <a:off x="452829" y="333375"/>
          <a:ext cx="8491145" cy="4943475"/>
        </a:xfrm>
        <a:prstGeom prst="rect">
          <a:avLst/>
        </a:prstGeom>
      </xdr:spPr>
    </xdr:pic>
    <xdr:clientData/>
  </xdr:twoCellAnchor>
  <xdr:twoCellAnchor editAs="oneCell">
    <xdr:from>
      <xdr:col>0</xdr:col>
      <xdr:colOff>75389</xdr:colOff>
      <xdr:row>32</xdr:row>
      <xdr:rowOff>38099</xdr:rowOff>
    </xdr:from>
    <xdr:to>
      <xdr:col>17</xdr:col>
      <xdr:colOff>219075</xdr:colOff>
      <xdr:row>98</xdr:row>
      <xdr:rowOff>47624</xdr:rowOff>
    </xdr:to>
    <xdr:pic>
      <xdr:nvPicPr>
        <xdr:cNvPr id="3" name="図 2"/>
        <xdr:cNvPicPr>
          <a:picLocks noChangeAspect="1"/>
        </xdr:cNvPicPr>
      </xdr:nvPicPr>
      <xdr:blipFill>
        <a:blip xmlns:r="http://schemas.openxmlformats.org/officeDocument/2006/relationships" r:embed="rId2"/>
        <a:stretch>
          <a:fillRect/>
        </a:stretch>
      </xdr:blipFill>
      <xdr:spPr>
        <a:xfrm>
          <a:off x="75389" y="5829299"/>
          <a:ext cx="11802286" cy="1195387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200025</xdr:colOff>
      <xdr:row>3</xdr:row>
      <xdr:rowOff>152400</xdr:rowOff>
    </xdr:from>
    <xdr:to>
      <xdr:col>3</xdr:col>
      <xdr:colOff>85725</xdr:colOff>
      <xdr:row>10</xdr:row>
      <xdr:rowOff>133350</xdr:rowOff>
    </xdr:to>
    <xdr:sp macro="" textlink="">
      <xdr:nvSpPr>
        <xdr:cNvPr id="2" name="正方形/長方形 1"/>
        <xdr:cNvSpPr/>
      </xdr:nvSpPr>
      <xdr:spPr>
        <a:xfrm>
          <a:off x="885825" y="695325"/>
          <a:ext cx="1257300" cy="1247775"/>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TimelineBalance</a:t>
          </a:r>
          <a:endParaRPr kumimoji="1" lang="ja-JP" altLang="en-US" sz="1100"/>
        </a:p>
      </xdr:txBody>
    </xdr:sp>
    <xdr:clientData/>
  </xdr:twoCellAnchor>
  <xdr:twoCellAnchor>
    <xdr:from>
      <xdr:col>3</xdr:col>
      <xdr:colOff>123825</xdr:colOff>
      <xdr:row>3</xdr:row>
      <xdr:rowOff>152400</xdr:rowOff>
    </xdr:from>
    <xdr:to>
      <xdr:col>5</xdr:col>
      <xdr:colOff>9525</xdr:colOff>
      <xdr:row>10</xdr:row>
      <xdr:rowOff>133350</xdr:rowOff>
    </xdr:to>
    <xdr:sp macro="" textlink="">
      <xdr:nvSpPr>
        <xdr:cNvPr id="3" name="正方形/長方形 2"/>
        <xdr:cNvSpPr/>
      </xdr:nvSpPr>
      <xdr:spPr>
        <a:xfrm>
          <a:off x="2181225" y="695325"/>
          <a:ext cx="1257300"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ResultOddsRange</a:t>
          </a:r>
          <a:endParaRPr kumimoji="1" lang="ja-JP" altLang="en-US" sz="1100"/>
        </a:p>
      </xdr:txBody>
    </xdr:sp>
    <xdr:clientData/>
  </xdr:twoCellAnchor>
  <xdr:twoCellAnchor>
    <xdr:from>
      <xdr:col>1</xdr:col>
      <xdr:colOff>200025</xdr:colOff>
      <xdr:row>10</xdr:row>
      <xdr:rowOff>171450</xdr:rowOff>
    </xdr:from>
    <xdr:to>
      <xdr:col>3</xdr:col>
      <xdr:colOff>85725</xdr:colOff>
      <xdr:row>17</xdr:row>
      <xdr:rowOff>152400</xdr:rowOff>
    </xdr:to>
    <xdr:sp macro="" textlink="">
      <xdr:nvSpPr>
        <xdr:cNvPr id="4" name="正方形/長方形 3"/>
        <xdr:cNvSpPr/>
      </xdr:nvSpPr>
      <xdr:spPr>
        <a:xfrm>
          <a:off x="885825" y="1981200"/>
          <a:ext cx="1257300"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ResultOddsRankRange</a:t>
          </a:r>
          <a:endParaRPr kumimoji="1" lang="ja-JP" altLang="en-US" sz="1100"/>
        </a:p>
      </xdr:txBody>
    </xdr:sp>
    <xdr:clientData/>
  </xdr:twoCellAnchor>
  <xdr:twoCellAnchor>
    <xdr:from>
      <xdr:col>3</xdr:col>
      <xdr:colOff>123825</xdr:colOff>
      <xdr:row>11</xdr:row>
      <xdr:rowOff>0</xdr:rowOff>
    </xdr:from>
    <xdr:to>
      <xdr:col>5</xdr:col>
      <xdr:colOff>9525</xdr:colOff>
      <xdr:row>17</xdr:row>
      <xdr:rowOff>161925</xdr:rowOff>
    </xdr:to>
    <xdr:sp macro="" textlink="">
      <xdr:nvSpPr>
        <xdr:cNvPr id="5" name="正方形/長方形 4"/>
        <xdr:cNvSpPr/>
      </xdr:nvSpPr>
      <xdr:spPr>
        <a:xfrm>
          <a:off x="2181225" y="1990725"/>
          <a:ext cx="1257300"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ProbabilityRange</a:t>
          </a:r>
          <a:endParaRPr kumimoji="1" lang="ja-JP" altLang="en-US" sz="1100"/>
        </a:p>
      </xdr:txBody>
    </xdr:sp>
    <xdr:clientData/>
  </xdr:twoCellAnchor>
  <xdr:twoCellAnchor>
    <xdr:from>
      <xdr:col>1</xdr:col>
      <xdr:colOff>9525</xdr:colOff>
      <xdr:row>83</xdr:row>
      <xdr:rowOff>85725</xdr:rowOff>
    </xdr:from>
    <xdr:to>
      <xdr:col>2</xdr:col>
      <xdr:colOff>581025</xdr:colOff>
      <xdr:row>90</xdr:row>
      <xdr:rowOff>66675</xdr:rowOff>
    </xdr:to>
    <xdr:sp macro="" textlink="">
      <xdr:nvSpPr>
        <xdr:cNvPr id="8" name="正方形/長方形 7"/>
        <xdr:cNvSpPr/>
      </xdr:nvSpPr>
      <xdr:spPr>
        <a:xfrm>
          <a:off x="695325" y="15449550"/>
          <a:ext cx="1257300" cy="1247775"/>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OddsDistribution</a:t>
          </a:r>
          <a:endParaRPr kumimoji="1" lang="ja-JP" altLang="en-US" sz="1100"/>
        </a:p>
      </xdr:txBody>
    </xdr:sp>
    <xdr:clientData/>
  </xdr:twoCellAnchor>
  <xdr:twoCellAnchor>
    <xdr:from>
      <xdr:col>9</xdr:col>
      <xdr:colOff>266700</xdr:colOff>
      <xdr:row>52</xdr:row>
      <xdr:rowOff>161925</xdr:rowOff>
    </xdr:from>
    <xdr:to>
      <xdr:col>11</xdr:col>
      <xdr:colOff>152400</xdr:colOff>
      <xdr:row>59</xdr:row>
      <xdr:rowOff>142875</xdr:rowOff>
    </xdr:to>
    <xdr:sp macro="" textlink="">
      <xdr:nvSpPr>
        <xdr:cNvPr id="18" name="正方形/長方形 17"/>
        <xdr:cNvSpPr/>
      </xdr:nvSpPr>
      <xdr:spPr>
        <a:xfrm>
          <a:off x="6438900" y="9829800"/>
          <a:ext cx="1257300"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ResultOddsRange</a:t>
          </a:r>
          <a:endParaRPr kumimoji="1" lang="ja-JP" altLang="en-US" sz="1100"/>
        </a:p>
      </xdr:txBody>
    </xdr:sp>
    <xdr:clientData/>
  </xdr:twoCellAnchor>
  <xdr:twoCellAnchor>
    <xdr:from>
      <xdr:col>9</xdr:col>
      <xdr:colOff>276225</xdr:colOff>
      <xdr:row>60</xdr:row>
      <xdr:rowOff>161925</xdr:rowOff>
    </xdr:from>
    <xdr:to>
      <xdr:col>11</xdr:col>
      <xdr:colOff>161925</xdr:colOff>
      <xdr:row>67</xdr:row>
      <xdr:rowOff>142875</xdr:rowOff>
    </xdr:to>
    <xdr:sp macro="" textlink="">
      <xdr:nvSpPr>
        <xdr:cNvPr id="19" name="正方形/長方形 18"/>
        <xdr:cNvSpPr/>
      </xdr:nvSpPr>
      <xdr:spPr>
        <a:xfrm>
          <a:off x="6448425" y="11277600"/>
          <a:ext cx="1257300"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ResultOddsRankRange</a:t>
          </a:r>
          <a:endParaRPr kumimoji="1" lang="ja-JP" altLang="en-US" sz="1100"/>
        </a:p>
      </xdr:txBody>
    </xdr:sp>
    <xdr:clientData/>
  </xdr:twoCellAnchor>
  <xdr:twoCellAnchor>
    <xdr:from>
      <xdr:col>11</xdr:col>
      <xdr:colOff>219075</xdr:colOff>
      <xdr:row>12</xdr:row>
      <xdr:rowOff>38100</xdr:rowOff>
    </xdr:from>
    <xdr:to>
      <xdr:col>13</xdr:col>
      <xdr:colOff>104775</xdr:colOff>
      <xdr:row>19</xdr:row>
      <xdr:rowOff>19050</xdr:rowOff>
    </xdr:to>
    <xdr:sp macro="" textlink="">
      <xdr:nvSpPr>
        <xdr:cNvPr id="20" name="正方形/長方形 19"/>
        <xdr:cNvSpPr/>
      </xdr:nvSpPr>
      <xdr:spPr>
        <a:xfrm>
          <a:off x="7762875" y="2209800"/>
          <a:ext cx="1257300" cy="1247775"/>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TimelinePerformance</a:t>
          </a:r>
          <a:endParaRPr kumimoji="1" lang="ja-JP" altLang="en-US" sz="1100"/>
        </a:p>
      </xdr:txBody>
    </xdr:sp>
    <xdr:clientData/>
  </xdr:twoCellAnchor>
  <xdr:twoCellAnchor>
    <xdr:from>
      <xdr:col>9</xdr:col>
      <xdr:colOff>295275</xdr:colOff>
      <xdr:row>37</xdr:row>
      <xdr:rowOff>152400</xdr:rowOff>
    </xdr:from>
    <xdr:to>
      <xdr:col>11</xdr:col>
      <xdr:colOff>180975</xdr:colOff>
      <xdr:row>44</xdr:row>
      <xdr:rowOff>133350</xdr:rowOff>
    </xdr:to>
    <xdr:sp macro="" textlink="">
      <xdr:nvSpPr>
        <xdr:cNvPr id="21" name="正方形/長方形 20"/>
        <xdr:cNvSpPr/>
      </xdr:nvSpPr>
      <xdr:spPr>
        <a:xfrm>
          <a:off x="6467475" y="6848475"/>
          <a:ext cx="1257300" cy="1247775"/>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RoddsProbabilityBubble</a:t>
          </a:r>
          <a:endParaRPr kumimoji="1" lang="ja-JP" altLang="en-US" sz="1100"/>
        </a:p>
      </xdr:txBody>
    </xdr:sp>
    <xdr:clientData/>
  </xdr:twoCellAnchor>
  <xdr:twoCellAnchor>
    <xdr:from>
      <xdr:col>9</xdr:col>
      <xdr:colOff>304800</xdr:colOff>
      <xdr:row>45</xdr:row>
      <xdr:rowOff>19050</xdr:rowOff>
    </xdr:from>
    <xdr:to>
      <xdr:col>11</xdr:col>
      <xdr:colOff>190500</xdr:colOff>
      <xdr:row>52</xdr:row>
      <xdr:rowOff>0</xdr:rowOff>
    </xdr:to>
    <xdr:sp macro="" textlink="">
      <xdr:nvSpPr>
        <xdr:cNvPr id="22" name="正方形/長方形 21"/>
        <xdr:cNvSpPr/>
      </xdr:nvSpPr>
      <xdr:spPr>
        <a:xfrm>
          <a:off x="6477000" y="8162925"/>
          <a:ext cx="1257300" cy="1247775"/>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RoddsRankProbabilityBubble</a:t>
          </a:r>
          <a:endParaRPr kumimoji="1" lang="ja-JP" altLang="en-US" sz="1100"/>
        </a:p>
      </xdr:txBody>
    </xdr:sp>
    <xdr:clientData/>
  </xdr:twoCellAnchor>
  <xdr:twoCellAnchor>
    <xdr:from>
      <xdr:col>9</xdr:col>
      <xdr:colOff>295275</xdr:colOff>
      <xdr:row>12</xdr:row>
      <xdr:rowOff>38100</xdr:rowOff>
    </xdr:from>
    <xdr:to>
      <xdr:col>11</xdr:col>
      <xdr:colOff>180975</xdr:colOff>
      <xdr:row>19</xdr:row>
      <xdr:rowOff>19050</xdr:rowOff>
    </xdr:to>
    <xdr:sp macro="" textlink="">
      <xdr:nvSpPr>
        <xdr:cNvPr id="25" name="正方形/長方形 24"/>
        <xdr:cNvSpPr/>
      </xdr:nvSpPr>
      <xdr:spPr>
        <a:xfrm>
          <a:off x="6467475" y="2209800"/>
          <a:ext cx="1257300" cy="1247775"/>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OddsDistribution</a:t>
          </a:r>
          <a:endParaRPr kumimoji="1" lang="ja-JP" altLang="en-US" sz="1100"/>
        </a:p>
      </xdr:txBody>
    </xdr:sp>
    <xdr:clientData/>
  </xdr:twoCellAnchor>
  <xdr:twoCellAnchor>
    <xdr:from>
      <xdr:col>11</xdr:col>
      <xdr:colOff>409575</xdr:colOff>
      <xdr:row>38</xdr:row>
      <xdr:rowOff>0</xdr:rowOff>
    </xdr:from>
    <xdr:to>
      <xdr:col>13</xdr:col>
      <xdr:colOff>295275</xdr:colOff>
      <xdr:row>44</xdr:row>
      <xdr:rowOff>161925</xdr:rowOff>
    </xdr:to>
    <xdr:sp macro="" textlink="">
      <xdr:nvSpPr>
        <xdr:cNvPr id="29" name="正方形/長方形 28"/>
        <xdr:cNvSpPr/>
      </xdr:nvSpPr>
      <xdr:spPr>
        <a:xfrm>
          <a:off x="7953375" y="6877050"/>
          <a:ext cx="1257300" cy="1247775"/>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BoddsProbabilityBubble</a:t>
          </a:r>
          <a:endParaRPr kumimoji="1" lang="ja-JP" altLang="en-US" sz="1100"/>
        </a:p>
      </xdr:txBody>
    </xdr:sp>
    <xdr:clientData/>
  </xdr:twoCellAnchor>
  <xdr:twoCellAnchor>
    <xdr:from>
      <xdr:col>11</xdr:col>
      <xdr:colOff>428625</xdr:colOff>
      <xdr:row>45</xdr:row>
      <xdr:rowOff>57150</xdr:rowOff>
    </xdr:from>
    <xdr:to>
      <xdr:col>13</xdr:col>
      <xdr:colOff>314325</xdr:colOff>
      <xdr:row>52</xdr:row>
      <xdr:rowOff>38100</xdr:rowOff>
    </xdr:to>
    <xdr:sp macro="" textlink="">
      <xdr:nvSpPr>
        <xdr:cNvPr id="30" name="正方形/長方形 29"/>
        <xdr:cNvSpPr/>
      </xdr:nvSpPr>
      <xdr:spPr>
        <a:xfrm>
          <a:off x="7972425" y="8201025"/>
          <a:ext cx="1257300" cy="1247775"/>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BoddsRankProbabilityBubble</a:t>
          </a:r>
          <a:endParaRPr kumimoji="1" lang="ja-JP" altLang="en-US" sz="1100"/>
        </a:p>
      </xdr:txBody>
    </xdr:sp>
    <xdr:clientData/>
  </xdr:twoCellAnchor>
  <xdr:twoCellAnchor>
    <xdr:from>
      <xdr:col>9</xdr:col>
      <xdr:colOff>247650</xdr:colOff>
      <xdr:row>4</xdr:row>
      <xdr:rowOff>38100</xdr:rowOff>
    </xdr:from>
    <xdr:to>
      <xdr:col>11</xdr:col>
      <xdr:colOff>133350</xdr:colOff>
      <xdr:row>11</xdr:row>
      <xdr:rowOff>19050</xdr:rowOff>
    </xdr:to>
    <xdr:sp macro="" textlink="">
      <xdr:nvSpPr>
        <xdr:cNvPr id="31" name="正方形/長方形 30"/>
        <xdr:cNvSpPr/>
      </xdr:nvSpPr>
      <xdr:spPr>
        <a:xfrm>
          <a:off x="6419850" y="762000"/>
          <a:ext cx="1257300" cy="1247775"/>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TimelineBalance</a:t>
          </a:r>
          <a:endParaRPr kumimoji="1" lang="ja-JP" altLang="en-US" sz="1100"/>
        </a:p>
      </xdr:txBody>
    </xdr:sp>
    <xdr:clientData/>
  </xdr:twoCellAnchor>
  <xdr:twoCellAnchor>
    <xdr:from>
      <xdr:col>9</xdr:col>
      <xdr:colOff>299758</xdr:colOff>
      <xdr:row>20</xdr:row>
      <xdr:rowOff>165287</xdr:rowOff>
    </xdr:from>
    <xdr:to>
      <xdr:col>11</xdr:col>
      <xdr:colOff>183217</xdr:colOff>
      <xdr:row>27</xdr:row>
      <xdr:rowOff>146237</xdr:rowOff>
    </xdr:to>
    <xdr:sp macro="" textlink="">
      <xdr:nvSpPr>
        <xdr:cNvPr id="32" name="正方形/長方形 31"/>
        <xdr:cNvSpPr/>
      </xdr:nvSpPr>
      <xdr:spPr>
        <a:xfrm>
          <a:off x="6471958" y="3784787"/>
          <a:ext cx="1255059" cy="1247775"/>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BoddsRodds</a:t>
          </a:r>
        </a:p>
        <a:p>
          <a:pPr algn="ctr"/>
          <a:r>
            <a:rPr kumimoji="1" lang="en-US" altLang="ja-JP" sz="1100"/>
            <a:t>Bubble</a:t>
          </a:r>
          <a:endParaRPr kumimoji="1" lang="ja-JP" altLang="en-US" sz="1100"/>
        </a:p>
      </xdr:txBody>
    </xdr:sp>
    <xdr:clientData/>
  </xdr:twoCellAnchor>
  <xdr:twoCellAnchor>
    <xdr:from>
      <xdr:col>11</xdr:col>
      <xdr:colOff>304800</xdr:colOff>
      <xdr:row>20</xdr:row>
      <xdr:rowOff>171450</xdr:rowOff>
    </xdr:from>
    <xdr:to>
      <xdr:col>13</xdr:col>
      <xdr:colOff>190500</xdr:colOff>
      <xdr:row>27</xdr:row>
      <xdr:rowOff>152400</xdr:rowOff>
    </xdr:to>
    <xdr:sp macro="" textlink="">
      <xdr:nvSpPr>
        <xdr:cNvPr id="33" name="正方形/長方形 32"/>
        <xdr:cNvSpPr/>
      </xdr:nvSpPr>
      <xdr:spPr>
        <a:xfrm>
          <a:off x="7848600" y="3790950"/>
          <a:ext cx="1257300" cy="1247775"/>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BoddsRankRoddsRankBubble</a:t>
          </a:r>
          <a:endParaRPr kumimoji="1" lang="ja-JP" altLang="en-US" sz="1100"/>
        </a:p>
      </xdr:txBody>
    </xdr:sp>
    <xdr:clientData/>
  </xdr:twoCellAnchor>
  <xdr:twoCellAnchor>
    <xdr:from>
      <xdr:col>11</xdr:col>
      <xdr:colOff>381000</xdr:colOff>
      <xdr:row>53</xdr:row>
      <xdr:rowOff>9525</xdr:rowOff>
    </xdr:from>
    <xdr:to>
      <xdr:col>13</xdr:col>
      <xdr:colOff>266700</xdr:colOff>
      <xdr:row>59</xdr:row>
      <xdr:rowOff>171450</xdr:rowOff>
    </xdr:to>
    <xdr:sp macro="" textlink="">
      <xdr:nvSpPr>
        <xdr:cNvPr id="35" name="正方形/長方形 34"/>
        <xdr:cNvSpPr/>
      </xdr:nvSpPr>
      <xdr:spPr>
        <a:xfrm>
          <a:off x="7924800" y="9601200"/>
          <a:ext cx="1257300"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BeforeOddsRange</a:t>
          </a:r>
          <a:endParaRPr kumimoji="1" lang="ja-JP" altLang="en-US" sz="1100"/>
        </a:p>
      </xdr:txBody>
    </xdr:sp>
    <xdr:clientData/>
  </xdr:twoCellAnchor>
  <xdr:twoCellAnchor>
    <xdr:from>
      <xdr:col>11</xdr:col>
      <xdr:colOff>390525</xdr:colOff>
      <xdr:row>60</xdr:row>
      <xdr:rowOff>95250</xdr:rowOff>
    </xdr:from>
    <xdr:to>
      <xdr:col>13</xdr:col>
      <xdr:colOff>276225</xdr:colOff>
      <xdr:row>67</xdr:row>
      <xdr:rowOff>76200</xdr:rowOff>
    </xdr:to>
    <xdr:sp macro="" textlink="">
      <xdr:nvSpPr>
        <xdr:cNvPr id="36" name="正方形/長方形 35"/>
        <xdr:cNvSpPr/>
      </xdr:nvSpPr>
      <xdr:spPr>
        <a:xfrm>
          <a:off x="7934325" y="10953750"/>
          <a:ext cx="1257300"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BeforeOddsRankRange</a:t>
          </a:r>
          <a:endParaRPr kumimoji="1" lang="ja-JP" altLang="en-US" sz="1100"/>
        </a:p>
      </xdr:txBody>
    </xdr:sp>
    <xdr:clientData/>
  </xdr:twoCellAnchor>
  <xdr:twoCellAnchor>
    <xdr:from>
      <xdr:col>11</xdr:col>
      <xdr:colOff>381000</xdr:colOff>
      <xdr:row>68</xdr:row>
      <xdr:rowOff>9525</xdr:rowOff>
    </xdr:from>
    <xdr:to>
      <xdr:col>13</xdr:col>
      <xdr:colOff>266700</xdr:colOff>
      <xdr:row>74</xdr:row>
      <xdr:rowOff>171450</xdr:rowOff>
    </xdr:to>
    <xdr:sp macro="" textlink="">
      <xdr:nvSpPr>
        <xdr:cNvPr id="37" name="正方形/長方形 36"/>
        <xdr:cNvSpPr/>
      </xdr:nvSpPr>
      <xdr:spPr>
        <a:xfrm>
          <a:off x="7924800" y="12315825"/>
          <a:ext cx="1257300"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ProbabilityRange</a:t>
          </a:r>
          <a:endParaRPr kumimoji="1" lang="ja-JP" altLang="en-US" sz="1100"/>
        </a:p>
      </xdr:txBody>
    </xdr:sp>
    <xdr:clientData/>
  </xdr:twoCellAnchor>
  <xdr:twoCellAnchor>
    <xdr:from>
      <xdr:col>1</xdr:col>
      <xdr:colOff>9525</xdr:colOff>
      <xdr:row>30</xdr:row>
      <xdr:rowOff>28575</xdr:rowOff>
    </xdr:from>
    <xdr:to>
      <xdr:col>2</xdr:col>
      <xdr:colOff>581025</xdr:colOff>
      <xdr:row>37</xdr:row>
      <xdr:rowOff>9525</xdr:rowOff>
    </xdr:to>
    <xdr:sp macro="" textlink="">
      <xdr:nvSpPr>
        <xdr:cNvPr id="40" name="正方形/長方形 39"/>
        <xdr:cNvSpPr/>
      </xdr:nvSpPr>
      <xdr:spPr>
        <a:xfrm>
          <a:off x="695325" y="5629275"/>
          <a:ext cx="1257300"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ProbabilityRange</a:t>
          </a:r>
          <a:endParaRPr kumimoji="1" lang="ja-JP" altLang="en-US" sz="1100"/>
        </a:p>
      </xdr:txBody>
    </xdr:sp>
    <xdr:clientData/>
  </xdr:twoCellAnchor>
  <xdr:twoCellAnchor>
    <xdr:from>
      <xdr:col>2</xdr:col>
      <xdr:colOff>647700</xdr:colOff>
      <xdr:row>23</xdr:row>
      <xdr:rowOff>0</xdr:rowOff>
    </xdr:from>
    <xdr:to>
      <xdr:col>4</xdr:col>
      <xdr:colOff>533400</xdr:colOff>
      <xdr:row>29</xdr:row>
      <xdr:rowOff>161925</xdr:rowOff>
    </xdr:to>
    <xdr:sp macro="" textlink="">
      <xdr:nvSpPr>
        <xdr:cNvPr id="41" name="正方形/長方形 40"/>
        <xdr:cNvSpPr/>
      </xdr:nvSpPr>
      <xdr:spPr>
        <a:xfrm>
          <a:off x="2019300" y="4333875"/>
          <a:ext cx="1257300"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BeforeOddsRange</a:t>
          </a:r>
          <a:endParaRPr kumimoji="1" lang="ja-JP" altLang="en-US" sz="1100"/>
        </a:p>
      </xdr:txBody>
    </xdr:sp>
    <xdr:clientData/>
  </xdr:twoCellAnchor>
  <xdr:twoCellAnchor>
    <xdr:from>
      <xdr:col>4</xdr:col>
      <xdr:colOff>581025</xdr:colOff>
      <xdr:row>23</xdr:row>
      <xdr:rowOff>9525</xdr:rowOff>
    </xdr:from>
    <xdr:to>
      <xdr:col>6</xdr:col>
      <xdr:colOff>466725</xdr:colOff>
      <xdr:row>29</xdr:row>
      <xdr:rowOff>171450</xdr:rowOff>
    </xdr:to>
    <xdr:sp macro="" textlink="">
      <xdr:nvSpPr>
        <xdr:cNvPr id="42" name="正方形/長方形 41"/>
        <xdr:cNvSpPr/>
      </xdr:nvSpPr>
      <xdr:spPr>
        <a:xfrm>
          <a:off x="3324225" y="4343400"/>
          <a:ext cx="1257300"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BeforeOddsRankRange</a:t>
          </a:r>
          <a:endParaRPr kumimoji="1" lang="ja-JP" altLang="en-US" sz="1100"/>
        </a:p>
      </xdr:txBody>
    </xdr:sp>
    <xdr:clientData/>
  </xdr:twoCellAnchor>
  <xdr:twoCellAnchor>
    <xdr:from>
      <xdr:col>1</xdr:col>
      <xdr:colOff>0</xdr:colOff>
      <xdr:row>23</xdr:row>
      <xdr:rowOff>9525</xdr:rowOff>
    </xdr:from>
    <xdr:to>
      <xdr:col>2</xdr:col>
      <xdr:colOff>571500</xdr:colOff>
      <xdr:row>29</xdr:row>
      <xdr:rowOff>171450</xdr:rowOff>
    </xdr:to>
    <xdr:sp macro="" textlink="">
      <xdr:nvSpPr>
        <xdr:cNvPr id="43" name="正方形/長方形 42"/>
        <xdr:cNvSpPr/>
      </xdr:nvSpPr>
      <xdr:spPr>
        <a:xfrm>
          <a:off x="685800" y="4343400"/>
          <a:ext cx="1257300" cy="1247775"/>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TimelineBalance</a:t>
          </a:r>
          <a:endParaRPr kumimoji="1" lang="ja-JP" altLang="en-US" sz="1100"/>
        </a:p>
      </xdr:txBody>
    </xdr:sp>
    <xdr:clientData/>
  </xdr:twoCellAnchor>
  <xdr:twoCellAnchor>
    <xdr:from>
      <xdr:col>2</xdr:col>
      <xdr:colOff>666750</xdr:colOff>
      <xdr:row>30</xdr:row>
      <xdr:rowOff>28575</xdr:rowOff>
    </xdr:from>
    <xdr:to>
      <xdr:col>4</xdr:col>
      <xdr:colOff>552450</xdr:colOff>
      <xdr:row>37</xdr:row>
      <xdr:rowOff>9525</xdr:rowOff>
    </xdr:to>
    <xdr:sp macro="" textlink="">
      <xdr:nvSpPr>
        <xdr:cNvPr id="46" name="正方形/長方形 45"/>
        <xdr:cNvSpPr/>
      </xdr:nvSpPr>
      <xdr:spPr>
        <a:xfrm>
          <a:off x="2038350" y="5629275"/>
          <a:ext cx="1257300"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ResultOddsRange</a:t>
          </a:r>
          <a:endParaRPr kumimoji="1" lang="ja-JP" altLang="en-US" sz="1100"/>
        </a:p>
      </xdr:txBody>
    </xdr:sp>
    <xdr:clientData/>
  </xdr:twoCellAnchor>
  <xdr:twoCellAnchor>
    <xdr:from>
      <xdr:col>4</xdr:col>
      <xdr:colOff>600075</xdr:colOff>
      <xdr:row>30</xdr:row>
      <xdr:rowOff>47625</xdr:rowOff>
    </xdr:from>
    <xdr:to>
      <xdr:col>6</xdr:col>
      <xdr:colOff>485775</xdr:colOff>
      <xdr:row>37</xdr:row>
      <xdr:rowOff>28575</xdr:rowOff>
    </xdr:to>
    <xdr:sp macro="" textlink="">
      <xdr:nvSpPr>
        <xdr:cNvPr id="47" name="正方形/長方形 46"/>
        <xdr:cNvSpPr/>
      </xdr:nvSpPr>
      <xdr:spPr>
        <a:xfrm>
          <a:off x="3343275" y="5648325"/>
          <a:ext cx="1257300"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ResultOddsRankRange</a:t>
          </a:r>
          <a:endParaRPr kumimoji="1" lang="ja-JP" altLang="en-US" sz="1100"/>
        </a:p>
      </xdr:txBody>
    </xdr:sp>
    <xdr:clientData/>
  </xdr:twoCellAnchor>
  <xdr:twoCellAnchor>
    <xdr:from>
      <xdr:col>1</xdr:col>
      <xdr:colOff>38100</xdr:colOff>
      <xdr:row>55</xdr:row>
      <xdr:rowOff>0</xdr:rowOff>
    </xdr:from>
    <xdr:to>
      <xdr:col>2</xdr:col>
      <xdr:colOff>609600</xdr:colOff>
      <xdr:row>61</xdr:row>
      <xdr:rowOff>161925</xdr:rowOff>
    </xdr:to>
    <xdr:sp macro="" textlink="">
      <xdr:nvSpPr>
        <xdr:cNvPr id="49" name="正方形/長方形 48"/>
        <xdr:cNvSpPr/>
      </xdr:nvSpPr>
      <xdr:spPr>
        <a:xfrm>
          <a:off x="723900" y="10210800"/>
          <a:ext cx="1257300"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ProbabilityRange</a:t>
          </a:r>
          <a:endParaRPr kumimoji="1" lang="ja-JP" altLang="en-US" sz="1100"/>
        </a:p>
      </xdr:txBody>
    </xdr:sp>
    <xdr:clientData/>
  </xdr:twoCellAnchor>
  <xdr:twoCellAnchor>
    <xdr:from>
      <xdr:col>3</xdr:col>
      <xdr:colOff>0</xdr:colOff>
      <xdr:row>47</xdr:row>
      <xdr:rowOff>152400</xdr:rowOff>
    </xdr:from>
    <xdr:to>
      <xdr:col>4</xdr:col>
      <xdr:colOff>571500</xdr:colOff>
      <xdr:row>54</xdr:row>
      <xdr:rowOff>133350</xdr:rowOff>
    </xdr:to>
    <xdr:sp macro="" textlink="">
      <xdr:nvSpPr>
        <xdr:cNvPr id="50" name="正方形/長方形 49"/>
        <xdr:cNvSpPr/>
      </xdr:nvSpPr>
      <xdr:spPr>
        <a:xfrm>
          <a:off x="2057400" y="8915400"/>
          <a:ext cx="1257300"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BeforeOddsRange</a:t>
          </a:r>
          <a:endParaRPr kumimoji="1" lang="ja-JP" altLang="en-US" sz="1100"/>
        </a:p>
      </xdr:txBody>
    </xdr:sp>
    <xdr:clientData/>
  </xdr:twoCellAnchor>
  <xdr:twoCellAnchor>
    <xdr:from>
      <xdr:col>4</xdr:col>
      <xdr:colOff>619125</xdr:colOff>
      <xdr:row>47</xdr:row>
      <xdr:rowOff>152400</xdr:rowOff>
    </xdr:from>
    <xdr:to>
      <xdr:col>6</xdr:col>
      <xdr:colOff>504825</xdr:colOff>
      <xdr:row>54</xdr:row>
      <xdr:rowOff>133350</xdr:rowOff>
    </xdr:to>
    <xdr:sp macro="" textlink="">
      <xdr:nvSpPr>
        <xdr:cNvPr id="51" name="正方形/長方形 50"/>
        <xdr:cNvSpPr/>
      </xdr:nvSpPr>
      <xdr:spPr>
        <a:xfrm>
          <a:off x="3362325" y="8915400"/>
          <a:ext cx="1257300"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BeforeOddsRankRange</a:t>
          </a:r>
          <a:endParaRPr kumimoji="1" lang="ja-JP" altLang="en-US" sz="1100"/>
        </a:p>
      </xdr:txBody>
    </xdr:sp>
    <xdr:clientData/>
  </xdr:twoCellAnchor>
  <xdr:twoCellAnchor>
    <xdr:from>
      <xdr:col>2</xdr:col>
      <xdr:colOff>638175</xdr:colOff>
      <xdr:row>83</xdr:row>
      <xdr:rowOff>95250</xdr:rowOff>
    </xdr:from>
    <xdr:to>
      <xdr:col>4</xdr:col>
      <xdr:colOff>523875</xdr:colOff>
      <xdr:row>90</xdr:row>
      <xdr:rowOff>76200</xdr:rowOff>
    </xdr:to>
    <xdr:sp macro="" textlink="">
      <xdr:nvSpPr>
        <xdr:cNvPr id="52" name="正方形/長方形 51"/>
        <xdr:cNvSpPr/>
      </xdr:nvSpPr>
      <xdr:spPr>
        <a:xfrm>
          <a:off x="2009775" y="15459075"/>
          <a:ext cx="1257300" cy="1247775"/>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BoddsProbabilityBubble</a:t>
          </a:r>
          <a:endParaRPr kumimoji="1" lang="ja-JP" altLang="en-US" sz="1100"/>
        </a:p>
      </xdr:txBody>
    </xdr:sp>
    <xdr:clientData/>
  </xdr:twoCellAnchor>
  <xdr:twoCellAnchor>
    <xdr:from>
      <xdr:col>1</xdr:col>
      <xdr:colOff>66675</xdr:colOff>
      <xdr:row>47</xdr:row>
      <xdr:rowOff>142875</xdr:rowOff>
    </xdr:from>
    <xdr:to>
      <xdr:col>2</xdr:col>
      <xdr:colOff>638175</xdr:colOff>
      <xdr:row>54</xdr:row>
      <xdr:rowOff>123825</xdr:rowOff>
    </xdr:to>
    <xdr:sp macro="" textlink="">
      <xdr:nvSpPr>
        <xdr:cNvPr id="54" name="正方形/長方形 53"/>
        <xdr:cNvSpPr/>
      </xdr:nvSpPr>
      <xdr:spPr>
        <a:xfrm>
          <a:off x="752475" y="8905875"/>
          <a:ext cx="1257300" cy="1247775"/>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TimelineBalance</a:t>
          </a:r>
          <a:endParaRPr kumimoji="1" lang="ja-JP" altLang="en-US" sz="1100"/>
        </a:p>
      </xdr:txBody>
    </xdr:sp>
    <xdr:clientData/>
  </xdr:twoCellAnchor>
  <xdr:twoCellAnchor>
    <xdr:from>
      <xdr:col>2</xdr:col>
      <xdr:colOff>647700</xdr:colOff>
      <xdr:row>54</xdr:row>
      <xdr:rowOff>171450</xdr:rowOff>
    </xdr:from>
    <xdr:to>
      <xdr:col>4</xdr:col>
      <xdr:colOff>533400</xdr:colOff>
      <xdr:row>61</xdr:row>
      <xdr:rowOff>152400</xdr:rowOff>
    </xdr:to>
    <xdr:sp macro="" textlink="">
      <xdr:nvSpPr>
        <xdr:cNvPr id="55" name="正方形/長方形 54"/>
        <xdr:cNvSpPr/>
      </xdr:nvSpPr>
      <xdr:spPr>
        <a:xfrm>
          <a:off x="2019300" y="10201275"/>
          <a:ext cx="1257300" cy="1247775"/>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BoddsRodds</a:t>
          </a:r>
        </a:p>
        <a:p>
          <a:pPr algn="ctr"/>
          <a:r>
            <a:rPr kumimoji="1" lang="en-US" altLang="ja-JP" sz="1100"/>
            <a:t>Bubble</a:t>
          </a:r>
          <a:endParaRPr kumimoji="1" lang="ja-JP" altLang="en-US" sz="1100"/>
        </a:p>
      </xdr:txBody>
    </xdr:sp>
    <xdr:clientData/>
  </xdr:twoCellAnchor>
  <xdr:twoCellAnchor>
    <xdr:from>
      <xdr:col>4</xdr:col>
      <xdr:colOff>600075</xdr:colOff>
      <xdr:row>83</xdr:row>
      <xdr:rowOff>95250</xdr:rowOff>
    </xdr:from>
    <xdr:to>
      <xdr:col>6</xdr:col>
      <xdr:colOff>485775</xdr:colOff>
      <xdr:row>90</xdr:row>
      <xdr:rowOff>85725</xdr:rowOff>
    </xdr:to>
    <xdr:sp macro="" textlink="">
      <xdr:nvSpPr>
        <xdr:cNvPr id="61" name="正方形/長方形 60"/>
        <xdr:cNvSpPr/>
      </xdr:nvSpPr>
      <xdr:spPr>
        <a:xfrm>
          <a:off x="3343275" y="15459075"/>
          <a:ext cx="1257300" cy="1257300"/>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BoddsRankProbabilityBubble</a:t>
          </a:r>
          <a:endParaRPr kumimoji="1" lang="ja-JP" altLang="en-US" sz="1100"/>
        </a:p>
      </xdr:txBody>
    </xdr:sp>
    <xdr:clientData/>
  </xdr:twoCellAnchor>
  <xdr:twoCellAnchor>
    <xdr:from>
      <xdr:col>4</xdr:col>
      <xdr:colOff>609600</xdr:colOff>
      <xdr:row>55</xdr:row>
      <xdr:rowOff>19050</xdr:rowOff>
    </xdr:from>
    <xdr:to>
      <xdr:col>6</xdr:col>
      <xdr:colOff>495300</xdr:colOff>
      <xdr:row>61</xdr:row>
      <xdr:rowOff>142875</xdr:rowOff>
    </xdr:to>
    <xdr:sp macro="" textlink="">
      <xdr:nvSpPr>
        <xdr:cNvPr id="62" name="正方形/長方形 61"/>
        <xdr:cNvSpPr/>
      </xdr:nvSpPr>
      <xdr:spPr>
        <a:xfrm>
          <a:off x="3352800" y="10229850"/>
          <a:ext cx="1257300" cy="1209675"/>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BoddsRankRoddsRankBubble</a:t>
          </a:r>
          <a:endParaRPr kumimoji="1" lang="ja-JP" altLang="en-US" sz="1100"/>
        </a:p>
      </xdr:txBody>
    </xdr:sp>
    <xdr:clientData/>
  </xdr:twoCellAnchor>
  <xdr:twoCellAnchor>
    <xdr:from>
      <xdr:col>1</xdr:col>
      <xdr:colOff>38100</xdr:colOff>
      <xdr:row>76</xdr:row>
      <xdr:rowOff>47625</xdr:rowOff>
    </xdr:from>
    <xdr:to>
      <xdr:col>2</xdr:col>
      <xdr:colOff>609600</xdr:colOff>
      <xdr:row>83</xdr:row>
      <xdr:rowOff>28575</xdr:rowOff>
    </xdr:to>
    <xdr:sp macro="" textlink="">
      <xdr:nvSpPr>
        <xdr:cNvPr id="63" name="正方形/長方形 62"/>
        <xdr:cNvSpPr/>
      </xdr:nvSpPr>
      <xdr:spPr>
        <a:xfrm>
          <a:off x="723900" y="14144625"/>
          <a:ext cx="1257300"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ProbabilityRange</a:t>
          </a:r>
          <a:endParaRPr kumimoji="1" lang="ja-JP" altLang="en-US" sz="1100"/>
        </a:p>
      </xdr:txBody>
    </xdr:sp>
    <xdr:clientData/>
  </xdr:twoCellAnchor>
  <xdr:twoCellAnchor>
    <xdr:from>
      <xdr:col>2</xdr:col>
      <xdr:colOff>657225</xdr:colOff>
      <xdr:row>69</xdr:row>
      <xdr:rowOff>0</xdr:rowOff>
    </xdr:from>
    <xdr:to>
      <xdr:col>4</xdr:col>
      <xdr:colOff>542925</xdr:colOff>
      <xdr:row>75</xdr:row>
      <xdr:rowOff>161925</xdr:rowOff>
    </xdr:to>
    <xdr:sp macro="" textlink="">
      <xdr:nvSpPr>
        <xdr:cNvPr id="64" name="正方形/長方形 63"/>
        <xdr:cNvSpPr/>
      </xdr:nvSpPr>
      <xdr:spPr>
        <a:xfrm>
          <a:off x="2028825" y="12830175"/>
          <a:ext cx="1257300"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BeforeOddsRange</a:t>
          </a:r>
          <a:endParaRPr kumimoji="1" lang="ja-JP" altLang="en-US" sz="1100"/>
        </a:p>
      </xdr:txBody>
    </xdr:sp>
    <xdr:clientData/>
  </xdr:twoCellAnchor>
  <xdr:twoCellAnchor>
    <xdr:from>
      <xdr:col>4</xdr:col>
      <xdr:colOff>590550</xdr:colOff>
      <xdr:row>69</xdr:row>
      <xdr:rowOff>19050</xdr:rowOff>
    </xdr:from>
    <xdr:to>
      <xdr:col>6</xdr:col>
      <xdr:colOff>476250</xdr:colOff>
      <xdr:row>76</xdr:row>
      <xdr:rowOff>0</xdr:rowOff>
    </xdr:to>
    <xdr:sp macro="" textlink="">
      <xdr:nvSpPr>
        <xdr:cNvPr id="65" name="正方形/長方形 64"/>
        <xdr:cNvSpPr/>
      </xdr:nvSpPr>
      <xdr:spPr>
        <a:xfrm>
          <a:off x="3333750" y="12849225"/>
          <a:ext cx="1257300"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BeforeOddsRankRange</a:t>
          </a:r>
          <a:endParaRPr kumimoji="1" lang="ja-JP" altLang="en-US" sz="1100"/>
        </a:p>
      </xdr:txBody>
    </xdr:sp>
    <xdr:clientData/>
  </xdr:twoCellAnchor>
  <xdr:twoCellAnchor>
    <xdr:from>
      <xdr:col>1</xdr:col>
      <xdr:colOff>28575</xdr:colOff>
      <xdr:row>69</xdr:row>
      <xdr:rowOff>9525</xdr:rowOff>
    </xdr:from>
    <xdr:to>
      <xdr:col>2</xdr:col>
      <xdr:colOff>600075</xdr:colOff>
      <xdr:row>75</xdr:row>
      <xdr:rowOff>171450</xdr:rowOff>
    </xdr:to>
    <xdr:sp macro="" textlink="">
      <xdr:nvSpPr>
        <xdr:cNvPr id="66" name="正方形/長方形 65"/>
        <xdr:cNvSpPr/>
      </xdr:nvSpPr>
      <xdr:spPr>
        <a:xfrm>
          <a:off x="714375" y="12839700"/>
          <a:ext cx="1257300" cy="1247775"/>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TimelineBalance</a:t>
          </a:r>
          <a:endParaRPr kumimoji="1" lang="ja-JP" altLang="en-US" sz="1100"/>
        </a:p>
      </xdr:txBody>
    </xdr:sp>
    <xdr:clientData/>
  </xdr:twoCellAnchor>
  <xdr:twoCellAnchor>
    <xdr:from>
      <xdr:col>2</xdr:col>
      <xdr:colOff>647700</xdr:colOff>
      <xdr:row>76</xdr:row>
      <xdr:rowOff>57150</xdr:rowOff>
    </xdr:from>
    <xdr:to>
      <xdr:col>4</xdr:col>
      <xdr:colOff>533400</xdr:colOff>
      <xdr:row>83</xdr:row>
      <xdr:rowOff>38100</xdr:rowOff>
    </xdr:to>
    <xdr:sp macro="" textlink="">
      <xdr:nvSpPr>
        <xdr:cNvPr id="67" name="正方形/長方形 66"/>
        <xdr:cNvSpPr/>
      </xdr:nvSpPr>
      <xdr:spPr>
        <a:xfrm>
          <a:off x="2019300" y="14154150"/>
          <a:ext cx="1257300" cy="1247775"/>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BoddsRodds</a:t>
          </a:r>
        </a:p>
        <a:p>
          <a:pPr algn="ctr"/>
          <a:r>
            <a:rPr kumimoji="1" lang="en-US" altLang="ja-JP" sz="1100"/>
            <a:t>Bubble</a:t>
          </a:r>
          <a:endParaRPr kumimoji="1" lang="ja-JP" altLang="en-US" sz="1100"/>
        </a:p>
      </xdr:txBody>
    </xdr:sp>
    <xdr:clientData/>
  </xdr:twoCellAnchor>
  <xdr:twoCellAnchor>
    <xdr:from>
      <xdr:col>4</xdr:col>
      <xdr:colOff>590550</xdr:colOff>
      <xdr:row>76</xdr:row>
      <xdr:rowOff>76200</xdr:rowOff>
    </xdr:from>
    <xdr:to>
      <xdr:col>6</xdr:col>
      <xdr:colOff>476250</xdr:colOff>
      <xdr:row>83</xdr:row>
      <xdr:rowOff>19050</xdr:rowOff>
    </xdr:to>
    <xdr:sp macro="" textlink="">
      <xdr:nvSpPr>
        <xdr:cNvPr id="68" name="正方形/長方形 67"/>
        <xdr:cNvSpPr/>
      </xdr:nvSpPr>
      <xdr:spPr>
        <a:xfrm>
          <a:off x="3333750" y="14173200"/>
          <a:ext cx="1257300" cy="1209675"/>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BoddsRankRoddsRankBubble</a:t>
          </a:r>
          <a:endParaRPr kumimoji="1" lang="ja-JP" altLang="en-US" sz="1100"/>
        </a:p>
      </xdr:txBody>
    </xdr:sp>
    <xdr:clientData/>
  </xdr:twoCellAnchor>
  <xdr:twoCellAnchor>
    <xdr:from>
      <xdr:col>2</xdr:col>
      <xdr:colOff>600075</xdr:colOff>
      <xdr:row>108</xdr:row>
      <xdr:rowOff>161925</xdr:rowOff>
    </xdr:from>
    <xdr:to>
      <xdr:col>4</xdr:col>
      <xdr:colOff>485775</xdr:colOff>
      <xdr:row>115</xdr:row>
      <xdr:rowOff>152400</xdr:rowOff>
    </xdr:to>
    <xdr:sp macro="" textlink="">
      <xdr:nvSpPr>
        <xdr:cNvPr id="45" name="正方形/長方形 44"/>
        <xdr:cNvSpPr/>
      </xdr:nvSpPr>
      <xdr:spPr>
        <a:xfrm>
          <a:off x="1971675" y="20221575"/>
          <a:ext cx="1257300" cy="1257300"/>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BoddsRankBoddsBubble</a:t>
          </a:r>
          <a:endParaRPr kumimoji="1" lang="ja-JP" altLang="en-US" sz="1100"/>
        </a:p>
      </xdr:txBody>
    </xdr:sp>
    <xdr:clientData/>
  </xdr:twoCellAnchor>
  <xdr:twoCellAnchor>
    <xdr:from>
      <xdr:col>11</xdr:col>
      <xdr:colOff>342900</xdr:colOff>
      <xdr:row>111</xdr:row>
      <xdr:rowOff>104775</xdr:rowOff>
    </xdr:from>
    <xdr:to>
      <xdr:col>13</xdr:col>
      <xdr:colOff>228600</xdr:colOff>
      <xdr:row>118</xdr:row>
      <xdr:rowOff>85725</xdr:rowOff>
    </xdr:to>
    <xdr:sp macro="" textlink="">
      <xdr:nvSpPr>
        <xdr:cNvPr id="57" name="正方形/長方形 56"/>
        <xdr:cNvSpPr/>
      </xdr:nvSpPr>
      <xdr:spPr>
        <a:xfrm>
          <a:off x="7886700" y="20707350"/>
          <a:ext cx="1257300"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ProbabilityRange</a:t>
          </a:r>
          <a:endParaRPr kumimoji="1" lang="ja-JP" altLang="en-US" sz="1100"/>
        </a:p>
      </xdr:txBody>
    </xdr:sp>
    <xdr:clientData/>
  </xdr:twoCellAnchor>
  <xdr:twoCellAnchor>
    <xdr:from>
      <xdr:col>2</xdr:col>
      <xdr:colOff>647700</xdr:colOff>
      <xdr:row>95</xdr:row>
      <xdr:rowOff>0</xdr:rowOff>
    </xdr:from>
    <xdr:to>
      <xdr:col>4</xdr:col>
      <xdr:colOff>533400</xdr:colOff>
      <xdr:row>101</xdr:row>
      <xdr:rowOff>76200</xdr:rowOff>
    </xdr:to>
    <xdr:sp macro="" textlink="">
      <xdr:nvSpPr>
        <xdr:cNvPr id="58" name="正方形/長方形 57"/>
        <xdr:cNvSpPr/>
      </xdr:nvSpPr>
      <xdr:spPr>
        <a:xfrm>
          <a:off x="2019300" y="17621250"/>
          <a:ext cx="1257300"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BeforeOddsRange</a:t>
          </a:r>
          <a:endParaRPr kumimoji="1" lang="ja-JP" altLang="en-US" sz="1100"/>
        </a:p>
      </xdr:txBody>
    </xdr:sp>
    <xdr:clientData/>
  </xdr:twoCellAnchor>
  <xdr:twoCellAnchor>
    <xdr:from>
      <xdr:col>4</xdr:col>
      <xdr:colOff>581025</xdr:colOff>
      <xdr:row>95</xdr:row>
      <xdr:rowOff>19050</xdr:rowOff>
    </xdr:from>
    <xdr:to>
      <xdr:col>6</xdr:col>
      <xdr:colOff>466725</xdr:colOff>
      <xdr:row>101</xdr:row>
      <xdr:rowOff>95250</xdr:rowOff>
    </xdr:to>
    <xdr:sp macro="" textlink="">
      <xdr:nvSpPr>
        <xdr:cNvPr id="59" name="正方形/長方形 58"/>
        <xdr:cNvSpPr/>
      </xdr:nvSpPr>
      <xdr:spPr>
        <a:xfrm>
          <a:off x="3324225" y="17640300"/>
          <a:ext cx="1257300"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BeforeOddsRankRange</a:t>
          </a:r>
          <a:endParaRPr kumimoji="1" lang="ja-JP" altLang="en-US" sz="1100"/>
        </a:p>
      </xdr:txBody>
    </xdr:sp>
    <xdr:clientData/>
  </xdr:twoCellAnchor>
  <xdr:twoCellAnchor>
    <xdr:from>
      <xdr:col>1</xdr:col>
      <xdr:colOff>19050</xdr:colOff>
      <xdr:row>95</xdr:row>
      <xdr:rowOff>9525</xdr:rowOff>
    </xdr:from>
    <xdr:to>
      <xdr:col>2</xdr:col>
      <xdr:colOff>590550</xdr:colOff>
      <xdr:row>101</xdr:row>
      <xdr:rowOff>85725</xdr:rowOff>
    </xdr:to>
    <xdr:sp macro="" textlink="">
      <xdr:nvSpPr>
        <xdr:cNvPr id="60" name="正方形/長方形 59"/>
        <xdr:cNvSpPr/>
      </xdr:nvSpPr>
      <xdr:spPr>
        <a:xfrm>
          <a:off x="704850" y="17630775"/>
          <a:ext cx="1257300" cy="1247775"/>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TimelineBalance</a:t>
          </a:r>
          <a:endParaRPr kumimoji="1" lang="ja-JP" altLang="en-US" sz="1100"/>
        </a:p>
      </xdr:txBody>
    </xdr:sp>
    <xdr:clientData/>
  </xdr:twoCellAnchor>
  <xdr:twoCellAnchor>
    <xdr:from>
      <xdr:col>0</xdr:col>
      <xdr:colOff>657225</xdr:colOff>
      <xdr:row>109</xdr:row>
      <xdr:rowOff>0</xdr:rowOff>
    </xdr:from>
    <xdr:to>
      <xdr:col>2</xdr:col>
      <xdr:colOff>542925</xdr:colOff>
      <xdr:row>115</xdr:row>
      <xdr:rowOff>161925</xdr:rowOff>
    </xdr:to>
    <xdr:sp macro="" textlink="">
      <xdr:nvSpPr>
        <xdr:cNvPr id="69" name="正方形/長方形 68"/>
        <xdr:cNvSpPr/>
      </xdr:nvSpPr>
      <xdr:spPr>
        <a:xfrm>
          <a:off x="657225" y="20240625"/>
          <a:ext cx="1257300" cy="1247775"/>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BoddsRodds</a:t>
          </a:r>
        </a:p>
        <a:p>
          <a:pPr algn="ctr"/>
          <a:r>
            <a:rPr kumimoji="1" lang="en-US" altLang="ja-JP" sz="1100"/>
            <a:t>Bubble</a:t>
          </a:r>
          <a:endParaRPr kumimoji="1" lang="ja-JP" altLang="en-US" sz="1100"/>
        </a:p>
      </xdr:txBody>
    </xdr:sp>
    <xdr:clientData/>
  </xdr:twoCellAnchor>
  <xdr:twoCellAnchor>
    <xdr:from>
      <xdr:col>4</xdr:col>
      <xdr:colOff>552450</xdr:colOff>
      <xdr:row>109</xdr:row>
      <xdr:rowOff>9525</xdr:rowOff>
    </xdr:from>
    <xdr:to>
      <xdr:col>6</xdr:col>
      <xdr:colOff>438150</xdr:colOff>
      <xdr:row>115</xdr:row>
      <xdr:rowOff>133350</xdr:rowOff>
    </xdr:to>
    <xdr:sp macro="" textlink="">
      <xdr:nvSpPr>
        <xdr:cNvPr id="70" name="正方形/長方形 69"/>
        <xdr:cNvSpPr/>
      </xdr:nvSpPr>
      <xdr:spPr>
        <a:xfrm>
          <a:off x="3295650" y="20250150"/>
          <a:ext cx="1257300" cy="1209675"/>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BoddsRankRoddsRankBubble</a:t>
          </a:r>
          <a:endParaRPr kumimoji="1" lang="ja-JP" altLang="en-US" sz="1100"/>
        </a:p>
      </xdr:txBody>
    </xdr:sp>
    <xdr:clientData/>
  </xdr:twoCellAnchor>
  <xdr:twoCellAnchor>
    <xdr:from>
      <xdr:col>9</xdr:col>
      <xdr:colOff>238125</xdr:colOff>
      <xdr:row>75</xdr:row>
      <xdr:rowOff>123825</xdr:rowOff>
    </xdr:from>
    <xdr:to>
      <xdr:col>11</xdr:col>
      <xdr:colOff>123825</xdr:colOff>
      <xdr:row>82</xdr:row>
      <xdr:rowOff>104775</xdr:rowOff>
    </xdr:to>
    <xdr:sp macro="" textlink="">
      <xdr:nvSpPr>
        <xdr:cNvPr id="71" name="正方形/長方形 70"/>
        <xdr:cNvSpPr/>
      </xdr:nvSpPr>
      <xdr:spPr>
        <a:xfrm>
          <a:off x="6410325" y="14039850"/>
          <a:ext cx="1257300"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TopBeforeOddsRange</a:t>
          </a:r>
          <a:endParaRPr kumimoji="1" lang="ja-JP" altLang="en-US" sz="1100"/>
        </a:p>
      </xdr:txBody>
    </xdr:sp>
    <xdr:clientData/>
  </xdr:twoCellAnchor>
  <xdr:twoCellAnchor>
    <xdr:from>
      <xdr:col>11</xdr:col>
      <xdr:colOff>371475</xdr:colOff>
      <xdr:row>75</xdr:row>
      <xdr:rowOff>171450</xdr:rowOff>
    </xdr:from>
    <xdr:to>
      <xdr:col>13</xdr:col>
      <xdr:colOff>257175</xdr:colOff>
      <xdr:row>82</xdr:row>
      <xdr:rowOff>114300</xdr:rowOff>
    </xdr:to>
    <xdr:sp macro="" textlink="">
      <xdr:nvSpPr>
        <xdr:cNvPr id="72" name="正方形/長方形 71"/>
        <xdr:cNvSpPr/>
      </xdr:nvSpPr>
      <xdr:spPr>
        <a:xfrm>
          <a:off x="7915275" y="14087475"/>
          <a:ext cx="1257300" cy="1209675"/>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BoddsRankRoddsRankBubble</a:t>
          </a:r>
          <a:endParaRPr kumimoji="1" lang="ja-JP" altLang="en-US" sz="1100"/>
        </a:p>
      </xdr:txBody>
    </xdr:sp>
    <xdr:clientData/>
  </xdr:twoCellAnchor>
  <xdr:twoCellAnchor>
    <xdr:from>
      <xdr:col>9</xdr:col>
      <xdr:colOff>276225</xdr:colOff>
      <xdr:row>83</xdr:row>
      <xdr:rowOff>28575</xdr:rowOff>
    </xdr:from>
    <xdr:to>
      <xdr:col>11</xdr:col>
      <xdr:colOff>161925</xdr:colOff>
      <xdr:row>90</xdr:row>
      <xdr:rowOff>9525</xdr:rowOff>
    </xdr:to>
    <xdr:sp macro="" textlink="">
      <xdr:nvSpPr>
        <xdr:cNvPr id="73" name="正方形/長方形 72"/>
        <xdr:cNvSpPr/>
      </xdr:nvSpPr>
      <xdr:spPr>
        <a:xfrm>
          <a:off x="6448425" y="15392400"/>
          <a:ext cx="1257300"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TopResultOddsRange</a:t>
          </a:r>
          <a:endParaRPr kumimoji="1" lang="ja-JP" altLang="en-US" sz="1100"/>
        </a:p>
      </xdr:txBody>
    </xdr:sp>
    <xdr:clientData/>
  </xdr:twoCellAnchor>
  <xdr:twoCellAnchor>
    <xdr:from>
      <xdr:col>10</xdr:col>
      <xdr:colOff>628650</xdr:colOff>
      <xdr:row>96</xdr:row>
      <xdr:rowOff>0</xdr:rowOff>
    </xdr:from>
    <xdr:to>
      <xdr:col>12</xdr:col>
      <xdr:colOff>514350</xdr:colOff>
      <xdr:row>102</xdr:row>
      <xdr:rowOff>85725</xdr:rowOff>
    </xdr:to>
    <xdr:sp macro="" textlink="">
      <xdr:nvSpPr>
        <xdr:cNvPr id="78" name="正方形/長方形 77"/>
        <xdr:cNvSpPr/>
      </xdr:nvSpPr>
      <xdr:spPr>
        <a:xfrm>
          <a:off x="7486650" y="17802225"/>
          <a:ext cx="1257300" cy="1257300"/>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BestBoddsRankBoddsBubble</a:t>
          </a:r>
          <a:endParaRPr kumimoji="1" lang="ja-JP" altLang="en-US" sz="1100"/>
        </a:p>
      </xdr:txBody>
    </xdr:sp>
    <xdr:clientData/>
  </xdr:twoCellAnchor>
  <xdr:twoCellAnchor>
    <xdr:from>
      <xdr:col>9</xdr:col>
      <xdr:colOff>0</xdr:colOff>
      <xdr:row>96</xdr:row>
      <xdr:rowOff>19050</xdr:rowOff>
    </xdr:from>
    <xdr:to>
      <xdr:col>10</xdr:col>
      <xdr:colOff>571500</xdr:colOff>
      <xdr:row>102</xdr:row>
      <xdr:rowOff>95250</xdr:rowOff>
    </xdr:to>
    <xdr:sp macro="" textlink="">
      <xdr:nvSpPr>
        <xdr:cNvPr id="79" name="正方形/長方形 78"/>
        <xdr:cNvSpPr/>
      </xdr:nvSpPr>
      <xdr:spPr>
        <a:xfrm>
          <a:off x="6172200" y="17821275"/>
          <a:ext cx="1257300" cy="1247775"/>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BestBoddsRodds</a:t>
          </a:r>
        </a:p>
        <a:p>
          <a:pPr algn="ctr"/>
          <a:r>
            <a:rPr kumimoji="1" lang="en-US" altLang="ja-JP" sz="1100"/>
            <a:t>Bubble</a:t>
          </a:r>
          <a:endParaRPr kumimoji="1" lang="ja-JP" altLang="en-US" sz="1100"/>
        </a:p>
      </xdr:txBody>
    </xdr:sp>
    <xdr:clientData/>
  </xdr:twoCellAnchor>
  <xdr:twoCellAnchor>
    <xdr:from>
      <xdr:col>12</xdr:col>
      <xdr:colOff>581025</xdr:colOff>
      <xdr:row>96</xdr:row>
      <xdr:rowOff>28575</xdr:rowOff>
    </xdr:from>
    <xdr:to>
      <xdr:col>14</xdr:col>
      <xdr:colOff>466725</xdr:colOff>
      <xdr:row>102</xdr:row>
      <xdr:rowOff>66675</xdr:rowOff>
    </xdr:to>
    <xdr:sp macro="" textlink="">
      <xdr:nvSpPr>
        <xdr:cNvPr id="80" name="正方形/長方形 79"/>
        <xdr:cNvSpPr/>
      </xdr:nvSpPr>
      <xdr:spPr>
        <a:xfrm>
          <a:off x="8810625" y="17830800"/>
          <a:ext cx="1257300" cy="1209675"/>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BestBoddsRankRoddsRankBubble</a:t>
          </a:r>
          <a:endParaRPr kumimoji="1" lang="ja-JP" altLang="en-US" sz="1100"/>
        </a:p>
      </xdr:txBody>
    </xdr:sp>
    <xdr:clientData/>
  </xdr:twoCellAnchor>
  <xdr:twoCellAnchor>
    <xdr:from>
      <xdr:col>2</xdr:col>
      <xdr:colOff>609600</xdr:colOff>
      <xdr:row>101</xdr:row>
      <xdr:rowOff>123825</xdr:rowOff>
    </xdr:from>
    <xdr:to>
      <xdr:col>4</xdr:col>
      <xdr:colOff>495300</xdr:colOff>
      <xdr:row>108</xdr:row>
      <xdr:rowOff>114300</xdr:rowOff>
    </xdr:to>
    <xdr:sp macro="" textlink="">
      <xdr:nvSpPr>
        <xdr:cNvPr id="81" name="正方形/長方形 80"/>
        <xdr:cNvSpPr/>
      </xdr:nvSpPr>
      <xdr:spPr>
        <a:xfrm>
          <a:off x="1981200" y="18916650"/>
          <a:ext cx="1257300" cy="1257300"/>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BestBoddsRankBoddsBubble</a:t>
          </a:r>
          <a:endParaRPr kumimoji="1" lang="ja-JP" altLang="en-US" sz="1100"/>
        </a:p>
      </xdr:txBody>
    </xdr:sp>
    <xdr:clientData/>
  </xdr:twoCellAnchor>
  <xdr:twoCellAnchor>
    <xdr:from>
      <xdr:col>4</xdr:col>
      <xdr:colOff>561975</xdr:colOff>
      <xdr:row>101</xdr:row>
      <xdr:rowOff>152400</xdr:rowOff>
    </xdr:from>
    <xdr:to>
      <xdr:col>6</xdr:col>
      <xdr:colOff>447675</xdr:colOff>
      <xdr:row>108</xdr:row>
      <xdr:rowOff>95250</xdr:rowOff>
    </xdr:to>
    <xdr:sp macro="" textlink="">
      <xdr:nvSpPr>
        <xdr:cNvPr id="83" name="正方形/長方形 82"/>
        <xdr:cNvSpPr/>
      </xdr:nvSpPr>
      <xdr:spPr>
        <a:xfrm>
          <a:off x="3305175" y="18945225"/>
          <a:ext cx="1257300" cy="1209675"/>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BestBoddsRankRoddsRankBubble</a:t>
          </a:r>
          <a:endParaRPr kumimoji="1" lang="ja-JP" altLang="en-US" sz="1100"/>
        </a:p>
      </xdr:txBody>
    </xdr:sp>
    <xdr:clientData/>
  </xdr:twoCellAnchor>
  <xdr:twoCellAnchor>
    <xdr:from>
      <xdr:col>0</xdr:col>
      <xdr:colOff>666750</xdr:colOff>
      <xdr:row>101</xdr:row>
      <xdr:rowOff>133350</xdr:rowOff>
    </xdr:from>
    <xdr:to>
      <xdr:col>2</xdr:col>
      <xdr:colOff>552450</xdr:colOff>
      <xdr:row>108</xdr:row>
      <xdr:rowOff>114300</xdr:rowOff>
    </xdr:to>
    <xdr:sp macro="" textlink="">
      <xdr:nvSpPr>
        <xdr:cNvPr id="91" name="正方形/長方形 90"/>
        <xdr:cNvSpPr/>
      </xdr:nvSpPr>
      <xdr:spPr>
        <a:xfrm>
          <a:off x="666750" y="18926175"/>
          <a:ext cx="1257300"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ProbabilityRange</a:t>
          </a:r>
          <a:endParaRPr kumimoji="1" lang="ja-JP" altLang="en-US" sz="1100"/>
        </a:p>
      </xdr:txBody>
    </xdr:sp>
    <xdr:clientData/>
  </xdr:twoCellAnchor>
  <xdr:twoCellAnchor>
    <xdr:from>
      <xdr:col>2</xdr:col>
      <xdr:colOff>676275</xdr:colOff>
      <xdr:row>120</xdr:row>
      <xdr:rowOff>0</xdr:rowOff>
    </xdr:from>
    <xdr:to>
      <xdr:col>4</xdr:col>
      <xdr:colOff>561975</xdr:colOff>
      <xdr:row>126</xdr:row>
      <xdr:rowOff>161925</xdr:rowOff>
    </xdr:to>
    <xdr:sp macro="" textlink="">
      <xdr:nvSpPr>
        <xdr:cNvPr id="94" name="正方形/長方形 93"/>
        <xdr:cNvSpPr/>
      </xdr:nvSpPr>
      <xdr:spPr>
        <a:xfrm>
          <a:off x="2047875" y="22402800"/>
          <a:ext cx="1257300"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BeforeOddsRange</a:t>
          </a:r>
          <a:endParaRPr kumimoji="1" lang="ja-JP" altLang="en-US" sz="1100"/>
        </a:p>
      </xdr:txBody>
    </xdr:sp>
    <xdr:clientData/>
  </xdr:twoCellAnchor>
  <xdr:twoCellAnchor>
    <xdr:from>
      <xdr:col>4</xdr:col>
      <xdr:colOff>609600</xdr:colOff>
      <xdr:row>120</xdr:row>
      <xdr:rowOff>19050</xdr:rowOff>
    </xdr:from>
    <xdr:to>
      <xdr:col>6</xdr:col>
      <xdr:colOff>495300</xdr:colOff>
      <xdr:row>127</xdr:row>
      <xdr:rowOff>0</xdr:rowOff>
    </xdr:to>
    <xdr:sp macro="" textlink="">
      <xdr:nvSpPr>
        <xdr:cNvPr id="95" name="正方形/長方形 94"/>
        <xdr:cNvSpPr/>
      </xdr:nvSpPr>
      <xdr:spPr>
        <a:xfrm>
          <a:off x="3352800" y="22421850"/>
          <a:ext cx="1257300"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BeforeOddsRankRange</a:t>
          </a:r>
          <a:endParaRPr kumimoji="1" lang="ja-JP" altLang="en-US" sz="1100"/>
        </a:p>
      </xdr:txBody>
    </xdr:sp>
    <xdr:clientData/>
  </xdr:twoCellAnchor>
  <xdr:twoCellAnchor>
    <xdr:from>
      <xdr:col>1</xdr:col>
      <xdr:colOff>47625</xdr:colOff>
      <xdr:row>120</xdr:row>
      <xdr:rowOff>9525</xdr:rowOff>
    </xdr:from>
    <xdr:to>
      <xdr:col>2</xdr:col>
      <xdr:colOff>619125</xdr:colOff>
      <xdr:row>126</xdr:row>
      <xdr:rowOff>171450</xdr:rowOff>
    </xdr:to>
    <xdr:sp macro="" textlink="">
      <xdr:nvSpPr>
        <xdr:cNvPr id="96" name="正方形/長方形 95"/>
        <xdr:cNvSpPr/>
      </xdr:nvSpPr>
      <xdr:spPr>
        <a:xfrm>
          <a:off x="733425" y="22412325"/>
          <a:ext cx="1257300" cy="1247775"/>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TimelineBalance</a:t>
          </a:r>
          <a:endParaRPr kumimoji="1" lang="ja-JP" altLang="en-US" sz="1100"/>
        </a:p>
      </xdr:txBody>
    </xdr:sp>
    <xdr:clientData/>
  </xdr:twoCellAnchor>
  <xdr:twoCellAnchor>
    <xdr:from>
      <xdr:col>2</xdr:col>
      <xdr:colOff>638175</xdr:colOff>
      <xdr:row>127</xdr:row>
      <xdr:rowOff>28575</xdr:rowOff>
    </xdr:from>
    <xdr:to>
      <xdr:col>4</xdr:col>
      <xdr:colOff>523875</xdr:colOff>
      <xdr:row>134</xdr:row>
      <xdr:rowOff>19050</xdr:rowOff>
    </xdr:to>
    <xdr:sp macro="" textlink="">
      <xdr:nvSpPr>
        <xdr:cNvPr id="99" name="正方形/長方形 98"/>
        <xdr:cNvSpPr/>
      </xdr:nvSpPr>
      <xdr:spPr>
        <a:xfrm>
          <a:off x="2009775" y="23698200"/>
          <a:ext cx="1257300" cy="1257300"/>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BestBoddsRankBoddsBubble</a:t>
          </a:r>
          <a:endParaRPr kumimoji="1" lang="ja-JP" altLang="en-US" sz="1100"/>
        </a:p>
      </xdr:txBody>
    </xdr:sp>
    <xdr:clientData/>
  </xdr:twoCellAnchor>
  <xdr:twoCellAnchor>
    <xdr:from>
      <xdr:col>4</xdr:col>
      <xdr:colOff>590550</xdr:colOff>
      <xdr:row>127</xdr:row>
      <xdr:rowOff>28575</xdr:rowOff>
    </xdr:from>
    <xdr:to>
      <xdr:col>6</xdr:col>
      <xdr:colOff>476250</xdr:colOff>
      <xdr:row>133</xdr:row>
      <xdr:rowOff>152400</xdr:rowOff>
    </xdr:to>
    <xdr:sp macro="" textlink="">
      <xdr:nvSpPr>
        <xdr:cNvPr id="100" name="正方形/長方形 99"/>
        <xdr:cNvSpPr/>
      </xdr:nvSpPr>
      <xdr:spPr>
        <a:xfrm>
          <a:off x="3333750" y="23698200"/>
          <a:ext cx="1257300" cy="1209675"/>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BestBoddsRankRoddsRankBubble</a:t>
          </a:r>
          <a:endParaRPr kumimoji="1" lang="ja-JP" altLang="en-US" sz="1100"/>
        </a:p>
      </xdr:txBody>
    </xdr:sp>
    <xdr:clientData/>
  </xdr:twoCellAnchor>
  <xdr:twoCellAnchor>
    <xdr:from>
      <xdr:col>1</xdr:col>
      <xdr:colOff>19050</xdr:colOff>
      <xdr:row>134</xdr:row>
      <xdr:rowOff>66675</xdr:rowOff>
    </xdr:from>
    <xdr:to>
      <xdr:col>2</xdr:col>
      <xdr:colOff>590550</xdr:colOff>
      <xdr:row>141</xdr:row>
      <xdr:rowOff>47625</xdr:rowOff>
    </xdr:to>
    <xdr:sp macro="" textlink="">
      <xdr:nvSpPr>
        <xdr:cNvPr id="101" name="正方形/長方形 100"/>
        <xdr:cNvSpPr/>
      </xdr:nvSpPr>
      <xdr:spPr>
        <a:xfrm>
          <a:off x="704850" y="25003125"/>
          <a:ext cx="1257300"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ProbabilityRange</a:t>
          </a:r>
          <a:endParaRPr kumimoji="1" lang="ja-JP" altLang="en-US" sz="1100"/>
        </a:p>
      </xdr:txBody>
    </xdr:sp>
    <xdr:clientData/>
  </xdr:twoCellAnchor>
  <xdr:twoCellAnchor>
    <xdr:from>
      <xdr:col>2</xdr:col>
      <xdr:colOff>647700</xdr:colOff>
      <xdr:row>134</xdr:row>
      <xdr:rowOff>66675</xdr:rowOff>
    </xdr:from>
    <xdr:to>
      <xdr:col>4</xdr:col>
      <xdr:colOff>533400</xdr:colOff>
      <xdr:row>141</xdr:row>
      <xdr:rowOff>47625</xdr:rowOff>
    </xdr:to>
    <xdr:sp macro="" textlink="">
      <xdr:nvSpPr>
        <xdr:cNvPr id="103" name="正方形/長方形 102"/>
        <xdr:cNvSpPr/>
      </xdr:nvSpPr>
      <xdr:spPr>
        <a:xfrm>
          <a:off x="2019300" y="25003125"/>
          <a:ext cx="1257300" cy="1247775"/>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BoddsProbabilityBubble</a:t>
          </a:r>
          <a:endParaRPr kumimoji="1" lang="ja-JP" altLang="en-US" sz="1100"/>
        </a:p>
      </xdr:txBody>
    </xdr:sp>
    <xdr:clientData/>
  </xdr:twoCellAnchor>
  <xdr:twoCellAnchor>
    <xdr:from>
      <xdr:col>4</xdr:col>
      <xdr:colOff>581025</xdr:colOff>
      <xdr:row>134</xdr:row>
      <xdr:rowOff>38100</xdr:rowOff>
    </xdr:from>
    <xdr:to>
      <xdr:col>6</xdr:col>
      <xdr:colOff>466725</xdr:colOff>
      <xdr:row>141</xdr:row>
      <xdr:rowOff>104775</xdr:rowOff>
    </xdr:to>
    <xdr:sp macro="" textlink="">
      <xdr:nvSpPr>
        <xdr:cNvPr id="104" name="正方形/長方形 103"/>
        <xdr:cNvSpPr/>
      </xdr:nvSpPr>
      <xdr:spPr>
        <a:xfrm>
          <a:off x="3324225" y="24974550"/>
          <a:ext cx="1257300" cy="1333500"/>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BoddsRankProbabilityBubble</a:t>
          </a:r>
          <a:endParaRPr kumimoji="1" lang="ja-JP" altLang="en-US" sz="1100"/>
        </a:p>
      </xdr:txBody>
    </xdr:sp>
    <xdr:clientData/>
  </xdr:twoCellAnchor>
  <xdr:twoCellAnchor>
    <xdr:from>
      <xdr:col>1</xdr:col>
      <xdr:colOff>28575</xdr:colOff>
      <xdr:row>127</xdr:row>
      <xdr:rowOff>38100</xdr:rowOff>
    </xdr:from>
    <xdr:to>
      <xdr:col>2</xdr:col>
      <xdr:colOff>600075</xdr:colOff>
      <xdr:row>134</xdr:row>
      <xdr:rowOff>19050</xdr:rowOff>
    </xdr:to>
    <xdr:sp macro="" textlink="">
      <xdr:nvSpPr>
        <xdr:cNvPr id="107" name="正方形/長方形 106"/>
        <xdr:cNvSpPr/>
      </xdr:nvSpPr>
      <xdr:spPr>
        <a:xfrm>
          <a:off x="714375" y="23707725"/>
          <a:ext cx="1257300" cy="1247775"/>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TimelinePerformance</a:t>
          </a:r>
          <a:endParaRPr kumimoji="1" lang="ja-JP" altLang="en-US" sz="1100"/>
        </a:p>
      </xdr:txBody>
    </xdr:sp>
    <xdr:clientData/>
  </xdr:twoCellAnchor>
  <xdr:twoCellAnchor>
    <xdr:from>
      <xdr:col>3</xdr:col>
      <xdr:colOff>47625</xdr:colOff>
      <xdr:row>151</xdr:row>
      <xdr:rowOff>171450</xdr:rowOff>
    </xdr:from>
    <xdr:to>
      <xdr:col>5</xdr:col>
      <xdr:colOff>54588</xdr:colOff>
      <xdr:row>158</xdr:row>
      <xdr:rowOff>152400</xdr:rowOff>
    </xdr:to>
    <xdr:sp macro="" textlink="">
      <xdr:nvSpPr>
        <xdr:cNvPr id="74" name="正方形/長方形 73"/>
        <xdr:cNvSpPr/>
      </xdr:nvSpPr>
      <xdr:spPr>
        <a:xfrm>
          <a:off x="2105025" y="28270200"/>
          <a:ext cx="1378563"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BeforeOddsRange</a:t>
          </a:r>
          <a:endParaRPr kumimoji="1" lang="ja-JP" altLang="en-US" sz="1100"/>
        </a:p>
      </xdr:txBody>
    </xdr:sp>
    <xdr:clientData/>
  </xdr:twoCellAnchor>
  <xdr:twoCellAnchor>
    <xdr:from>
      <xdr:col>1</xdr:col>
      <xdr:colOff>9524</xdr:colOff>
      <xdr:row>152</xdr:row>
      <xdr:rowOff>28575</xdr:rowOff>
    </xdr:from>
    <xdr:to>
      <xdr:col>3</xdr:col>
      <xdr:colOff>9525</xdr:colOff>
      <xdr:row>159</xdr:row>
      <xdr:rowOff>9525</xdr:rowOff>
    </xdr:to>
    <xdr:sp macro="" textlink="">
      <xdr:nvSpPr>
        <xdr:cNvPr id="75" name="正方形/長方形 74"/>
        <xdr:cNvSpPr/>
      </xdr:nvSpPr>
      <xdr:spPr>
        <a:xfrm>
          <a:off x="695324" y="28308300"/>
          <a:ext cx="1371601"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BeforeOddsRankRange</a:t>
          </a:r>
          <a:endParaRPr kumimoji="1" lang="ja-JP" altLang="en-US" sz="1100"/>
        </a:p>
      </xdr:txBody>
    </xdr:sp>
    <xdr:clientData/>
  </xdr:twoCellAnchor>
  <xdr:twoCellAnchor>
    <xdr:from>
      <xdr:col>1</xdr:col>
      <xdr:colOff>28575</xdr:colOff>
      <xdr:row>145</xdr:row>
      <xdr:rowOff>9525</xdr:rowOff>
    </xdr:from>
    <xdr:to>
      <xdr:col>3</xdr:col>
      <xdr:colOff>21614</xdr:colOff>
      <xdr:row>151</xdr:row>
      <xdr:rowOff>171450</xdr:rowOff>
    </xdr:to>
    <xdr:sp macro="" textlink="">
      <xdr:nvSpPr>
        <xdr:cNvPr id="76" name="正方形/長方形 75"/>
        <xdr:cNvSpPr/>
      </xdr:nvSpPr>
      <xdr:spPr>
        <a:xfrm>
          <a:off x="714375" y="27022425"/>
          <a:ext cx="1364639" cy="1247775"/>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TimelineBalance</a:t>
          </a:r>
          <a:endParaRPr kumimoji="1" lang="ja-JP" altLang="en-US" sz="1100"/>
        </a:p>
      </xdr:txBody>
    </xdr:sp>
    <xdr:clientData/>
  </xdr:twoCellAnchor>
  <xdr:twoCellAnchor>
    <xdr:from>
      <xdr:col>3</xdr:col>
      <xdr:colOff>38100</xdr:colOff>
      <xdr:row>145</xdr:row>
      <xdr:rowOff>19050</xdr:rowOff>
    </xdr:from>
    <xdr:to>
      <xdr:col>5</xdr:col>
      <xdr:colOff>38101</xdr:colOff>
      <xdr:row>152</xdr:row>
      <xdr:rowOff>0</xdr:rowOff>
    </xdr:to>
    <xdr:sp macro="" textlink="">
      <xdr:nvSpPr>
        <xdr:cNvPr id="84" name="正方形/長方形 83"/>
        <xdr:cNvSpPr/>
      </xdr:nvSpPr>
      <xdr:spPr>
        <a:xfrm>
          <a:off x="2095500" y="27031950"/>
          <a:ext cx="1371601"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ProbabilityRange</a:t>
          </a:r>
          <a:endParaRPr kumimoji="1" lang="ja-JP" altLang="en-US" sz="1100"/>
        </a:p>
      </xdr:txBody>
    </xdr:sp>
    <xdr:clientData/>
  </xdr:twoCellAnchor>
  <xdr:twoCellAnchor>
    <xdr:from>
      <xdr:col>3</xdr:col>
      <xdr:colOff>66674</xdr:colOff>
      <xdr:row>159</xdr:row>
      <xdr:rowOff>28575</xdr:rowOff>
    </xdr:from>
    <xdr:to>
      <xdr:col>5</xdr:col>
      <xdr:colOff>66675</xdr:colOff>
      <xdr:row>166</xdr:row>
      <xdr:rowOff>9525</xdr:rowOff>
    </xdr:to>
    <xdr:sp macro="" textlink="">
      <xdr:nvSpPr>
        <xdr:cNvPr id="88" name="正方形/長方形 87"/>
        <xdr:cNvSpPr/>
      </xdr:nvSpPr>
      <xdr:spPr>
        <a:xfrm>
          <a:off x="2124074" y="29575125"/>
          <a:ext cx="1371601"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ResultOddsRange</a:t>
          </a:r>
          <a:endParaRPr kumimoji="1" lang="ja-JP" altLang="en-US" sz="1100"/>
        </a:p>
      </xdr:txBody>
    </xdr:sp>
    <xdr:clientData/>
  </xdr:twoCellAnchor>
  <xdr:twoCellAnchor>
    <xdr:from>
      <xdr:col>1</xdr:col>
      <xdr:colOff>38099</xdr:colOff>
      <xdr:row>159</xdr:row>
      <xdr:rowOff>47625</xdr:rowOff>
    </xdr:from>
    <xdr:to>
      <xdr:col>3</xdr:col>
      <xdr:colOff>10250</xdr:colOff>
      <xdr:row>166</xdr:row>
      <xdr:rowOff>28575</xdr:rowOff>
    </xdr:to>
    <xdr:sp macro="" textlink="">
      <xdr:nvSpPr>
        <xdr:cNvPr id="89" name="正方形/長方形 88"/>
        <xdr:cNvSpPr/>
      </xdr:nvSpPr>
      <xdr:spPr>
        <a:xfrm>
          <a:off x="723899" y="29594175"/>
          <a:ext cx="1343751"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ResultOddsRankRange</a:t>
          </a:r>
          <a:endParaRPr kumimoji="1" lang="ja-JP" altLang="en-US" sz="1100"/>
        </a:p>
      </xdr:txBody>
    </xdr:sp>
    <xdr:clientData/>
  </xdr:twoCellAnchor>
  <xdr:twoCellAnchor>
    <xdr:from>
      <xdr:col>5</xdr:col>
      <xdr:colOff>85725</xdr:colOff>
      <xdr:row>145</xdr:row>
      <xdr:rowOff>9525</xdr:rowOff>
    </xdr:from>
    <xdr:to>
      <xdr:col>6</xdr:col>
      <xdr:colOff>657225</xdr:colOff>
      <xdr:row>152</xdr:row>
      <xdr:rowOff>19050</xdr:rowOff>
    </xdr:to>
    <xdr:sp macro="" textlink="">
      <xdr:nvSpPr>
        <xdr:cNvPr id="90" name="正方形/長方形 89"/>
        <xdr:cNvSpPr/>
      </xdr:nvSpPr>
      <xdr:spPr>
        <a:xfrm>
          <a:off x="3514725" y="27022425"/>
          <a:ext cx="1257300" cy="1276350"/>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BoddsRankProbabilityBubble</a:t>
          </a:r>
          <a:endParaRPr kumimoji="1" lang="ja-JP" altLang="en-US" sz="1100"/>
        </a:p>
      </xdr:txBody>
    </xdr:sp>
    <xdr:clientData/>
  </xdr:twoCellAnchor>
  <xdr:twoCellAnchor>
    <xdr:from>
      <xdr:col>5</xdr:col>
      <xdr:colOff>123825</xdr:colOff>
      <xdr:row>152</xdr:row>
      <xdr:rowOff>9525</xdr:rowOff>
    </xdr:from>
    <xdr:to>
      <xdr:col>7</xdr:col>
      <xdr:colOff>9525</xdr:colOff>
      <xdr:row>158</xdr:row>
      <xdr:rowOff>171450</xdr:rowOff>
    </xdr:to>
    <xdr:sp macro="" textlink="">
      <xdr:nvSpPr>
        <xdr:cNvPr id="92" name="正方形/長方形 91"/>
        <xdr:cNvSpPr/>
      </xdr:nvSpPr>
      <xdr:spPr>
        <a:xfrm>
          <a:off x="3552825" y="28289250"/>
          <a:ext cx="1257300" cy="1247775"/>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BoddsProbabilityBubble</a:t>
          </a:r>
          <a:endParaRPr kumimoji="1" lang="ja-JP" altLang="en-US" sz="1100"/>
        </a:p>
      </xdr:txBody>
    </xdr:sp>
    <xdr:clientData/>
  </xdr:twoCellAnchor>
  <xdr:twoCellAnchor>
    <xdr:from>
      <xdr:col>11</xdr:col>
      <xdr:colOff>428625</xdr:colOff>
      <xdr:row>87</xdr:row>
      <xdr:rowOff>95250</xdr:rowOff>
    </xdr:from>
    <xdr:to>
      <xdr:col>13</xdr:col>
      <xdr:colOff>314325</xdr:colOff>
      <xdr:row>93</xdr:row>
      <xdr:rowOff>257175</xdr:rowOff>
    </xdr:to>
    <xdr:sp macro="" textlink="">
      <xdr:nvSpPr>
        <xdr:cNvPr id="93" name="正方形/長方形 92"/>
        <xdr:cNvSpPr/>
      </xdr:nvSpPr>
      <xdr:spPr>
        <a:xfrm>
          <a:off x="7972425" y="16182975"/>
          <a:ext cx="1257300" cy="1247775"/>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BestBoddsRankProbBubble</a:t>
          </a:r>
          <a:endParaRPr kumimoji="1" lang="ja-JP" altLang="en-US" sz="1100"/>
        </a:p>
      </xdr:txBody>
    </xdr:sp>
    <xdr:clientData/>
  </xdr:twoCellAnchor>
  <xdr:twoCellAnchor>
    <xdr:from>
      <xdr:col>5</xdr:col>
      <xdr:colOff>104775</xdr:colOff>
      <xdr:row>159</xdr:row>
      <xdr:rowOff>38100</xdr:rowOff>
    </xdr:from>
    <xdr:to>
      <xdr:col>6</xdr:col>
      <xdr:colOff>676275</xdr:colOff>
      <xdr:row>166</xdr:row>
      <xdr:rowOff>19050</xdr:rowOff>
    </xdr:to>
    <xdr:sp macro="" textlink="">
      <xdr:nvSpPr>
        <xdr:cNvPr id="97" name="正方形/長方形 96"/>
        <xdr:cNvSpPr/>
      </xdr:nvSpPr>
      <xdr:spPr>
        <a:xfrm>
          <a:off x="3533775" y="29584650"/>
          <a:ext cx="1257300" cy="1247775"/>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BestBoddsRankProbBubble</a:t>
          </a:r>
          <a:endParaRPr kumimoji="1" lang="ja-JP" altLang="en-US" sz="1100"/>
        </a:p>
      </xdr:txBody>
    </xdr:sp>
    <xdr:clientData/>
  </xdr:twoCellAnchor>
  <xdr:twoCellAnchor>
    <xdr:from>
      <xdr:col>3</xdr:col>
      <xdr:colOff>38101</xdr:colOff>
      <xdr:row>177</xdr:row>
      <xdr:rowOff>161925</xdr:rowOff>
    </xdr:from>
    <xdr:to>
      <xdr:col>5</xdr:col>
      <xdr:colOff>45064</xdr:colOff>
      <xdr:row>184</xdr:row>
      <xdr:rowOff>142875</xdr:rowOff>
    </xdr:to>
    <xdr:sp macro="" textlink="">
      <xdr:nvSpPr>
        <xdr:cNvPr id="77" name="正方形/長方形 76"/>
        <xdr:cNvSpPr/>
      </xdr:nvSpPr>
      <xdr:spPr>
        <a:xfrm>
          <a:off x="2095501" y="33051750"/>
          <a:ext cx="1378563"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BeforeOddsRange</a:t>
          </a:r>
          <a:endParaRPr kumimoji="1" lang="ja-JP" altLang="en-US" sz="1100"/>
        </a:p>
      </xdr:txBody>
    </xdr:sp>
    <xdr:clientData/>
  </xdr:twoCellAnchor>
  <xdr:twoCellAnchor>
    <xdr:from>
      <xdr:col>1</xdr:col>
      <xdr:colOff>0</xdr:colOff>
      <xdr:row>178</xdr:row>
      <xdr:rowOff>19050</xdr:rowOff>
    </xdr:from>
    <xdr:to>
      <xdr:col>3</xdr:col>
      <xdr:colOff>1</xdr:colOff>
      <xdr:row>185</xdr:row>
      <xdr:rowOff>0</xdr:rowOff>
    </xdr:to>
    <xdr:sp macro="" textlink="">
      <xdr:nvSpPr>
        <xdr:cNvPr id="82" name="正方形/長方形 81"/>
        <xdr:cNvSpPr/>
      </xdr:nvSpPr>
      <xdr:spPr>
        <a:xfrm>
          <a:off x="685800" y="33089850"/>
          <a:ext cx="1371601"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BeforeOddsRankRange</a:t>
          </a:r>
          <a:endParaRPr kumimoji="1" lang="ja-JP" altLang="en-US" sz="1100"/>
        </a:p>
      </xdr:txBody>
    </xdr:sp>
    <xdr:clientData/>
  </xdr:twoCellAnchor>
  <xdr:twoCellAnchor>
    <xdr:from>
      <xdr:col>1</xdr:col>
      <xdr:colOff>19051</xdr:colOff>
      <xdr:row>171</xdr:row>
      <xdr:rowOff>0</xdr:rowOff>
    </xdr:from>
    <xdr:to>
      <xdr:col>3</xdr:col>
      <xdr:colOff>12090</xdr:colOff>
      <xdr:row>177</xdr:row>
      <xdr:rowOff>161925</xdr:rowOff>
    </xdr:to>
    <xdr:sp macro="" textlink="">
      <xdr:nvSpPr>
        <xdr:cNvPr id="85" name="正方形/長方形 84"/>
        <xdr:cNvSpPr/>
      </xdr:nvSpPr>
      <xdr:spPr>
        <a:xfrm>
          <a:off x="704851" y="31803975"/>
          <a:ext cx="1364639" cy="1247775"/>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TimelineBalance</a:t>
          </a:r>
          <a:endParaRPr kumimoji="1" lang="ja-JP" altLang="en-US" sz="1100"/>
        </a:p>
      </xdr:txBody>
    </xdr:sp>
    <xdr:clientData/>
  </xdr:twoCellAnchor>
  <xdr:twoCellAnchor>
    <xdr:from>
      <xdr:col>3</xdr:col>
      <xdr:colOff>28576</xdr:colOff>
      <xdr:row>171</xdr:row>
      <xdr:rowOff>9525</xdr:rowOff>
    </xdr:from>
    <xdr:to>
      <xdr:col>5</xdr:col>
      <xdr:colOff>28577</xdr:colOff>
      <xdr:row>177</xdr:row>
      <xdr:rowOff>171450</xdr:rowOff>
    </xdr:to>
    <xdr:sp macro="" textlink="">
      <xdr:nvSpPr>
        <xdr:cNvPr id="86" name="正方形/長方形 85"/>
        <xdr:cNvSpPr/>
      </xdr:nvSpPr>
      <xdr:spPr>
        <a:xfrm>
          <a:off x="2085976" y="31813500"/>
          <a:ext cx="1371601"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ProbabilityRange</a:t>
          </a:r>
          <a:endParaRPr kumimoji="1" lang="ja-JP" altLang="en-US" sz="1100"/>
        </a:p>
      </xdr:txBody>
    </xdr:sp>
    <xdr:clientData/>
  </xdr:twoCellAnchor>
  <xdr:twoCellAnchor>
    <xdr:from>
      <xdr:col>3</xdr:col>
      <xdr:colOff>57150</xdr:colOff>
      <xdr:row>185</xdr:row>
      <xdr:rowOff>19050</xdr:rowOff>
    </xdr:from>
    <xdr:to>
      <xdr:col>5</xdr:col>
      <xdr:colOff>57151</xdr:colOff>
      <xdr:row>192</xdr:row>
      <xdr:rowOff>0</xdr:rowOff>
    </xdr:to>
    <xdr:sp macro="" textlink="">
      <xdr:nvSpPr>
        <xdr:cNvPr id="87" name="正方形/長方形 86"/>
        <xdr:cNvSpPr/>
      </xdr:nvSpPr>
      <xdr:spPr>
        <a:xfrm>
          <a:off x="2114550" y="34356675"/>
          <a:ext cx="1371601"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ResultOddsRange</a:t>
          </a:r>
          <a:endParaRPr kumimoji="1" lang="ja-JP" altLang="en-US" sz="1100"/>
        </a:p>
      </xdr:txBody>
    </xdr:sp>
    <xdr:clientData/>
  </xdr:twoCellAnchor>
  <xdr:twoCellAnchor>
    <xdr:from>
      <xdr:col>1</xdr:col>
      <xdr:colOff>28575</xdr:colOff>
      <xdr:row>185</xdr:row>
      <xdr:rowOff>38100</xdr:rowOff>
    </xdr:from>
    <xdr:to>
      <xdr:col>3</xdr:col>
      <xdr:colOff>726</xdr:colOff>
      <xdr:row>192</xdr:row>
      <xdr:rowOff>19050</xdr:rowOff>
    </xdr:to>
    <xdr:sp macro="" textlink="">
      <xdr:nvSpPr>
        <xdr:cNvPr id="98" name="正方形/長方形 97"/>
        <xdr:cNvSpPr/>
      </xdr:nvSpPr>
      <xdr:spPr>
        <a:xfrm>
          <a:off x="714375" y="34375725"/>
          <a:ext cx="1343751"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ResultOddsRankRange</a:t>
          </a:r>
          <a:endParaRPr kumimoji="1" lang="ja-JP" altLang="en-US" sz="1100"/>
        </a:p>
      </xdr:txBody>
    </xdr:sp>
    <xdr:clientData/>
  </xdr:twoCellAnchor>
  <xdr:twoCellAnchor>
    <xdr:from>
      <xdr:col>11</xdr:col>
      <xdr:colOff>85725</xdr:colOff>
      <xdr:row>104</xdr:row>
      <xdr:rowOff>19050</xdr:rowOff>
    </xdr:from>
    <xdr:to>
      <xdr:col>12</xdr:col>
      <xdr:colOff>657225</xdr:colOff>
      <xdr:row>111</xdr:row>
      <xdr:rowOff>0</xdr:rowOff>
    </xdr:to>
    <xdr:sp macro="" textlink="">
      <xdr:nvSpPr>
        <xdr:cNvPr id="109" name="正方形/長方形 108"/>
        <xdr:cNvSpPr/>
      </xdr:nvSpPr>
      <xdr:spPr>
        <a:xfrm>
          <a:off x="7629525" y="19354800"/>
          <a:ext cx="1257300" cy="1247775"/>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BestBoddsRankRoddsRankBetcntBubble</a:t>
          </a:r>
          <a:endParaRPr kumimoji="1" lang="ja-JP" altLang="en-US" sz="1100"/>
        </a:p>
      </xdr:txBody>
    </xdr:sp>
    <xdr:clientData/>
  </xdr:twoCellAnchor>
  <xdr:twoCellAnchor>
    <xdr:from>
      <xdr:col>3</xdr:col>
      <xdr:colOff>38101</xdr:colOff>
      <xdr:row>204</xdr:row>
      <xdr:rowOff>161925</xdr:rowOff>
    </xdr:from>
    <xdr:to>
      <xdr:col>5</xdr:col>
      <xdr:colOff>45064</xdr:colOff>
      <xdr:row>211</xdr:row>
      <xdr:rowOff>142875</xdr:rowOff>
    </xdr:to>
    <xdr:sp macro="" textlink="">
      <xdr:nvSpPr>
        <xdr:cNvPr id="102" name="正方形/長方形 101"/>
        <xdr:cNvSpPr/>
      </xdr:nvSpPr>
      <xdr:spPr>
        <a:xfrm>
          <a:off x="2095501" y="33051750"/>
          <a:ext cx="1378563"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BeforeOddsRange</a:t>
          </a:r>
          <a:endParaRPr kumimoji="1" lang="ja-JP" altLang="en-US" sz="1100"/>
        </a:p>
      </xdr:txBody>
    </xdr:sp>
    <xdr:clientData/>
  </xdr:twoCellAnchor>
  <xdr:twoCellAnchor>
    <xdr:from>
      <xdr:col>1</xdr:col>
      <xdr:colOff>0</xdr:colOff>
      <xdr:row>205</xdr:row>
      <xdr:rowOff>19050</xdr:rowOff>
    </xdr:from>
    <xdr:to>
      <xdr:col>3</xdr:col>
      <xdr:colOff>1</xdr:colOff>
      <xdr:row>212</xdr:row>
      <xdr:rowOff>0</xdr:rowOff>
    </xdr:to>
    <xdr:sp macro="" textlink="">
      <xdr:nvSpPr>
        <xdr:cNvPr id="105" name="正方形/長方形 104"/>
        <xdr:cNvSpPr/>
      </xdr:nvSpPr>
      <xdr:spPr>
        <a:xfrm>
          <a:off x="685800" y="33089850"/>
          <a:ext cx="1371601"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BeforeOddsRankRange</a:t>
          </a:r>
          <a:endParaRPr kumimoji="1" lang="ja-JP" altLang="en-US" sz="1100"/>
        </a:p>
      </xdr:txBody>
    </xdr:sp>
    <xdr:clientData/>
  </xdr:twoCellAnchor>
  <xdr:twoCellAnchor>
    <xdr:from>
      <xdr:col>1</xdr:col>
      <xdr:colOff>19051</xdr:colOff>
      <xdr:row>198</xdr:row>
      <xdr:rowOff>0</xdr:rowOff>
    </xdr:from>
    <xdr:to>
      <xdr:col>3</xdr:col>
      <xdr:colOff>12090</xdr:colOff>
      <xdr:row>204</xdr:row>
      <xdr:rowOff>161925</xdr:rowOff>
    </xdr:to>
    <xdr:sp macro="" textlink="">
      <xdr:nvSpPr>
        <xdr:cNvPr id="111" name="正方形/長方形 110"/>
        <xdr:cNvSpPr/>
      </xdr:nvSpPr>
      <xdr:spPr>
        <a:xfrm>
          <a:off x="704851" y="31803975"/>
          <a:ext cx="1364639" cy="1247775"/>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TimelineBalance</a:t>
          </a:r>
          <a:endParaRPr kumimoji="1" lang="ja-JP" altLang="en-US" sz="1100"/>
        </a:p>
      </xdr:txBody>
    </xdr:sp>
    <xdr:clientData/>
  </xdr:twoCellAnchor>
  <xdr:twoCellAnchor>
    <xdr:from>
      <xdr:col>3</xdr:col>
      <xdr:colOff>28576</xdr:colOff>
      <xdr:row>198</xdr:row>
      <xdr:rowOff>9525</xdr:rowOff>
    </xdr:from>
    <xdr:to>
      <xdr:col>5</xdr:col>
      <xdr:colOff>28577</xdr:colOff>
      <xdr:row>204</xdr:row>
      <xdr:rowOff>171450</xdr:rowOff>
    </xdr:to>
    <xdr:sp macro="" textlink="">
      <xdr:nvSpPr>
        <xdr:cNvPr id="112" name="正方形/長方形 111"/>
        <xdr:cNvSpPr/>
      </xdr:nvSpPr>
      <xdr:spPr>
        <a:xfrm>
          <a:off x="2085976" y="31813500"/>
          <a:ext cx="1371601"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ProbabilityRange</a:t>
          </a:r>
          <a:endParaRPr kumimoji="1" lang="ja-JP" altLang="en-US" sz="1100"/>
        </a:p>
      </xdr:txBody>
    </xdr:sp>
    <xdr:clientData/>
  </xdr:twoCellAnchor>
  <xdr:twoCellAnchor>
    <xdr:from>
      <xdr:col>3</xdr:col>
      <xdr:colOff>57150</xdr:colOff>
      <xdr:row>212</xdr:row>
      <xdr:rowOff>19050</xdr:rowOff>
    </xdr:from>
    <xdr:to>
      <xdr:col>5</xdr:col>
      <xdr:colOff>57151</xdr:colOff>
      <xdr:row>219</xdr:row>
      <xdr:rowOff>0</xdr:rowOff>
    </xdr:to>
    <xdr:sp macro="" textlink="">
      <xdr:nvSpPr>
        <xdr:cNvPr id="113" name="正方形/長方形 112"/>
        <xdr:cNvSpPr/>
      </xdr:nvSpPr>
      <xdr:spPr>
        <a:xfrm>
          <a:off x="2114550" y="34356675"/>
          <a:ext cx="1371601"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ResultOddsRange</a:t>
          </a:r>
          <a:endParaRPr kumimoji="1" lang="ja-JP" altLang="en-US" sz="1100"/>
        </a:p>
      </xdr:txBody>
    </xdr:sp>
    <xdr:clientData/>
  </xdr:twoCellAnchor>
  <xdr:twoCellAnchor>
    <xdr:from>
      <xdr:col>1</xdr:col>
      <xdr:colOff>28575</xdr:colOff>
      <xdr:row>212</xdr:row>
      <xdr:rowOff>38100</xdr:rowOff>
    </xdr:from>
    <xdr:to>
      <xdr:col>3</xdr:col>
      <xdr:colOff>726</xdr:colOff>
      <xdr:row>219</xdr:row>
      <xdr:rowOff>19050</xdr:rowOff>
    </xdr:to>
    <xdr:sp macro="" textlink="">
      <xdr:nvSpPr>
        <xdr:cNvPr id="114" name="正方形/長方形 113"/>
        <xdr:cNvSpPr/>
      </xdr:nvSpPr>
      <xdr:spPr>
        <a:xfrm>
          <a:off x="714375" y="34375725"/>
          <a:ext cx="1343751"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ResultOddsRankRange</a:t>
          </a:r>
          <a:endParaRPr kumimoji="1" lang="ja-JP" altLang="en-US" sz="1100"/>
        </a:p>
      </xdr:txBody>
    </xdr:sp>
    <xdr:clientData/>
  </xdr:twoCellAnchor>
  <xdr:twoCellAnchor>
    <xdr:from>
      <xdr:col>5</xdr:col>
      <xdr:colOff>85726</xdr:colOff>
      <xdr:row>212</xdr:row>
      <xdr:rowOff>19050</xdr:rowOff>
    </xdr:from>
    <xdr:to>
      <xdr:col>6</xdr:col>
      <xdr:colOff>657226</xdr:colOff>
      <xdr:row>219</xdr:row>
      <xdr:rowOff>0</xdr:rowOff>
    </xdr:to>
    <xdr:sp macro="" textlink="">
      <xdr:nvSpPr>
        <xdr:cNvPr id="115" name="正方形/長方形 114"/>
        <xdr:cNvSpPr/>
      </xdr:nvSpPr>
      <xdr:spPr>
        <a:xfrm>
          <a:off x="3514726" y="34356675"/>
          <a:ext cx="1257300" cy="1247775"/>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BestBoddsRankRoddsRankBetcntBubble</a:t>
          </a:r>
          <a:endParaRPr kumimoji="1" lang="ja-JP" altLang="en-US" sz="1100"/>
        </a:p>
      </xdr:txBody>
    </xdr:sp>
    <xdr:clientData/>
  </xdr:twoCellAnchor>
  <xdr:twoCellAnchor>
    <xdr:from>
      <xdr:col>5</xdr:col>
      <xdr:colOff>85725</xdr:colOff>
      <xdr:row>205</xdr:row>
      <xdr:rowOff>28575</xdr:rowOff>
    </xdr:from>
    <xdr:to>
      <xdr:col>6</xdr:col>
      <xdr:colOff>657225</xdr:colOff>
      <xdr:row>211</xdr:row>
      <xdr:rowOff>152400</xdr:rowOff>
    </xdr:to>
    <xdr:sp macro="" textlink="">
      <xdr:nvSpPr>
        <xdr:cNvPr id="116" name="正方形/長方形 115"/>
        <xdr:cNvSpPr/>
      </xdr:nvSpPr>
      <xdr:spPr>
        <a:xfrm>
          <a:off x="3514725" y="33099375"/>
          <a:ext cx="1257300" cy="1209675"/>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BestBoddsRankRoddsRankBubble</a:t>
          </a:r>
          <a:endParaRPr kumimoji="1" lang="ja-JP" altLang="en-US" sz="1100"/>
        </a:p>
      </xdr:txBody>
    </xdr:sp>
    <xdr:clientData/>
  </xdr:twoCellAnchor>
  <xdr:twoCellAnchor>
    <xdr:from>
      <xdr:col>5</xdr:col>
      <xdr:colOff>85725</xdr:colOff>
      <xdr:row>198</xdr:row>
      <xdr:rowOff>9525</xdr:rowOff>
    </xdr:from>
    <xdr:to>
      <xdr:col>6</xdr:col>
      <xdr:colOff>657225</xdr:colOff>
      <xdr:row>205</xdr:row>
      <xdr:rowOff>0</xdr:rowOff>
    </xdr:to>
    <xdr:sp macro="" textlink="">
      <xdr:nvSpPr>
        <xdr:cNvPr id="117" name="正方形/長方形 116"/>
        <xdr:cNvSpPr/>
      </xdr:nvSpPr>
      <xdr:spPr>
        <a:xfrm>
          <a:off x="3514725" y="31813500"/>
          <a:ext cx="1257300" cy="1257300"/>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BestBoddsRankprobabilityBubble</a:t>
          </a:r>
          <a:endParaRPr kumimoji="1" lang="ja-JP" altLang="en-US" sz="1100"/>
        </a:p>
      </xdr:txBody>
    </xdr:sp>
    <xdr:clientData/>
  </xdr:twoCellAnchor>
  <xdr:twoCellAnchor>
    <xdr:from>
      <xdr:col>5</xdr:col>
      <xdr:colOff>104775</xdr:colOff>
      <xdr:row>178</xdr:row>
      <xdr:rowOff>19049</xdr:rowOff>
    </xdr:from>
    <xdr:to>
      <xdr:col>6</xdr:col>
      <xdr:colOff>676275</xdr:colOff>
      <xdr:row>185</xdr:row>
      <xdr:rowOff>19049</xdr:rowOff>
    </xdr:to>
    <xdr:sp macro="" textlink="">
      <xdr:nvSpPr>
        <xdr:cNvPr id="118" name="正方形/長方形 117"/>
        <xdr:cNvSpPr/>
      </xdr:nvSpPr>
      <xdr:spPr>
        <a:xfrm>
          <a:off x="3533775" y="33089849"/>
          <a:ext cx="1257300" cy="1266825"/>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BestRoddsRankProbBubble</a:t>
          </a:r>
          <a:endParaRPr kumimoji="1" lang="ja-JP" altLang="en-US" sz="1100"/>
        </a:p>
      </xdr:txBody>
    </xdr:sp>
    <xdr:clientData/>
  </xdr:twoCellAnchor>
  <xdr:twoCellAnchor>
    <xdr:from>
      <xdr:col>5</xdr:col>
      <xdr:colOff>114300</xdr:colOff>
      <xdr:row>185</xdr:row>
      <xdr:rowOff>66675</xdr:rowOff>
    </xdr:from>
    <xdr:to>
      <xdr:col>7</xdr:col>
      <xdr:colOff>0</xdr:colOff>
      <xdr:row>192</xdr:row>
      <xdr:rowOff>66675</xdr:rowOff>
    </xdr:to>
    <xdr:sp macro="" textlink="">
      <xdr:nvSpPr>
        <xdr:cNvPr id="119" name="正方形/長方形 118"/>
        <xdr:cNvSpPr/>
      </xdr:nvSpPr>
      <xdr:spPr>
        <a:xfrm>
          <a:off x="3543300" y="34404300"/>
          <a:ext cx="1257300" cy="1266825"/>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BestRoddsRankProbBetcntBubble</a:t>
          </a:r>
          <a:endParaRPr kumimoji="1" lang="ja-JP" altLang="en-US" sz="1100"/>
        </a:p>
      </xdr:txBody>
    </xdr:sp>
    <xdr:clientData/>
  </xdr:twoCellAnchor>
  <xdr:twoCellAnchor>
    <xdr:from>
      <xdr:col>9</xdr:col>
      <xdr:colOff>323850</xdr:colOff>
      <xdr:row>30</xdr:row>
      <xdr:rowOff>57150</xdr:rowOff>
    </xdr:from>
    <xdr:to>
      <xdr:col>11</xdr:col>
      <xdr:colOff>209550</xdr:colOff>
      <xdr:row>37</xdr:row>
      <xdr:rowOff>57150</xdr:rowOff>
    </xdr:to>
    <xdr:sp macro="" textlink="">
      <xdr:nvSpPr>
        <xdr:cNvPr id="120" name="正方形/長方形 119"/>
        <xdr:cNvSpPr/>
      </xdr:nvSpPr>
      <xdr:spPr>
        <a:xfrm>
          <a:off x="6496050" y="5657850"/>
          <a:ext cx="1257300" cy="1266825"/>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RoddsRankProbabilityBubble</a:t>
          </a:r>
          <a:endParaRPr kumimoji="1" lang="ja-JP" altLang="en-US" sz="1100"/>
        </a:p>
      </xdr:txBody>
    </xdr:sp>
    <xdr:clientData/>
  </xdr:twoCellAnchor>
  <xdr:twoCellAnchor>
    <xdr:from>
      <xdr:col>11</xdr:col>
      <xdr:colOff>400050</xdr:colOff>
      <xdr:row>30</xdr:row>
      <xdr:rowOff>19050</xdr:rowOff>
    </xdr:from>
    <xdr:to>
      <xdr:col>13</xdr:col>
      <xdr:colOff>285750</xdr:colOff>
      <xdr:row>37</xdr:row>
      <xdr:rowOff>19050</xdr:rowOff>
    </xdr:to>
    <xdr:sp macro="" textlink="">
      <xdr:nvSpPr>
        <xdr:cNvPr id="121" name="正方形/長方形 120"/>
        <xdr:cNvSpPr/>
      </xdr:nvSpPr>
      <xdr:spPr>
        <a:xfrm>
          <a:off x="7943850" y="5619750"/>
          <a:ext cx="1257300" cy="1266825"/>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BestBoddsRankProbabilityBubble</a:t>
          </a:r>
          <a:endParaRPr kumimoji="1" lang="ja-JP" altLang="en-US" sz="1100"/>
        </a:p>
      </xdr:txBody>
    </xdr:sp>
    <xdr:clientData/>
  </xdr:twoCellAnchor>
  <xdr:twoCellAnchor>
    <xdr:from>
      <xdr:col>9</xdr:col>
      <xdr:colOff>133350</xdr:colOff>
      <xdr:row>68</xdr:row>
      <xdr:rowOff>57150</xdr:rowOff>
    </xdr:from>
    <xdr:to>
      <xdr:col>11</xdr:col>
      <xdr:colOff>19050</xdr:colOff>
      <xdr:row>75</xdr:row>
      <xdr:rowOff>38100</xdr:rowOff>
    </xdr:to>
    <xdr:sp macro="" textlink="">
      <xdr:nvSpPr>
        <xdr:cNvPr id="122" name="正方形/長方形 121"/>
        <xdr:cNvSpPr/>
      </xdr:nvSpPr>
      <xdr:spPr>
        <a:xfrm>
          <a:off x="6305550" y="12706350"/>
          <a:ext cx="1257300" cy="1247775"/>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BestBoddsRankRoddsRankBetcntBubble</a:t>
          </a:r>
          <a:endParaRPr kumimoji="1" lang="ja-JP" altLang="en-US" sz="1100"/>
        </a:p>
      </xdr:txBody>
    </xdr:sp>
    <xdr:clientData/>
  </xdr:twoCellAnchor>
  <xdr:twoCellAnchor>
    <xdr:from>
      <xdr:col>8</xdr:col>
      <xdr:colOff>657225</xdr:colOff>
      <xdr:row>104</xdr:row>
      <xdr:rowOff>0</xdr:rowOff>
    </xdr:from>
    <xdr:to>
      <xdr:col>10</xdr:col>
      <xdr:colOff>542925</xdr:colOff>
      <xdr:row>111</xdr:row>
      <xdr:rowOff>0</xdr:rowOff>
    </xdr:to>
    <xdr:sp macro="" textlink="">
      <xdr:nvSpPr>
        <xdr:cNvPr id="123" name="正方形/長方形 122"/>
        <xdr:cNvSpPr/>
      </xdr:nvSpPr>
      <xdr:spPr>
        <a:xfrm>
          <a:off x="6143625" y="19335750"/>
          <a:ext cx="1257300" cy="1266825"/>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RoddsRankProbabilityBetcntBubble</a:t>
          </a:r>
          <a:endParaRPr kumimoji="1" lang="ja-JP" altLang="en-US" sz="1100"/>
        </a:p>
      </xdr:txBody>
    </xdr:sp>
    <xdr:clientData/>
  </xdr:twoCellAnchor>
  <xdr:twoCellAnchor>
    <xdr:from>
      <xdr:col>5</xdr:col>
      <xdr:colOff>123825</xdr:colOff>
      <xdr:row>171</xdr:row>
      <xdr:rowOff>0</xdr:rowOff>
    </xdr:from>
    <xdr:to>
      <xdr:col>7</xdr:col>
      <xdr:colOff>9525</xdr:colOff>
      <xdr:row>177</xdr:row>
      <xdr:rowOff>171450</xdr:rowOff>
    </xdr:to>
    <xdr:sp macro="" textlink="">
      <xdr:nvSpPr>
        <xdr:cNvPr id="125" name="正方形/長方形 124"/>
        <xdr:cNvSpPr/>
      </xdr:nvSpPr>
      <xdr:spPr>
        <a:xfrm>
          <a:off x="3552825" y="31803975"/>
          <a:ext cx="1257300" cy="1257300"/>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BestBoddsRankprobabilityBubble</a:t>
          </a:r>
          <a:endParaRPr kumimoji="1" lang="ja-JP" altLang="en-US" sz="1100"/>
        </a:p>
      </xdr:txBody>
    </xdr:sp>
    <xdr:clientData/>
  </xdr:twoCellAnchor>
  <xdr:twoCellAnchor>
    <xdr:from>
      <xdr:col>3</xdr:col>
      <xdr:colOff>38101</xdr:colOff>
      <xdr:row>229</xdr:row>
      <xdr:rowOff>161925</xdr:rowOff>
    </xdr:from>
    <xdr:to>
      <xdr:col>5</xdr:col>
      <xdr:colOff>45064</xdr:colOff>
      <xdr:row>236</xdr:row>
      <xdr:rowOff>142875</xdr:rowOff>
    </xdr:to>
    <xdr:sp macro="" textlink="">
      <xdr:nvSpPr>
        <xdr:cNvPr id="106" name="正方形/長方形 105"/>
        <xdr:cNvSpPr/>
      </xdr:nvSpPr>
      <xdr:spPr>
        <a:xfrm>
          <a:off x="2095501" y="42633900"/>
          <a:ext cx="1378563"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BeforeOddsRange</a:t>
          </a:r>
          <a:endParaRPr kumimoji="1" lang="ja-JP" altLang="en-US" sz="1100"/>
        </a:p>
      </xdr:txBody>
    </xdr:sp>
    <xdr:clientData/>
  </xdr:twoCellAnchor>
  <xdr:twoCellAnchor>
    <xdr:from>
      <xdr:col>1</xdr:col>
      <xdr:colOff>0</xdr:colOff>
      <xdr:row>230</xdr:row>
      <xdr:rowOff>19050</xdr:rowOff>
    </xdr:from>
    <xdr:to>
      <xdr:col>3</xdr:col>
      <xdr:colOff>1</xdr:colOff>
      <xdr:row>237</xdr:row>
      <xdr:rowOff>0</xdr:rowOff>
    </xdr:to>
    <xdr:sp macro="" textlink="">
      <xdr:nvSpPr>
        <xdr:cNvPr id="108" name="正方形/長方形 107"/>
        <xdr:cNvSpPr/>
      </xdr:nvSpPr>
      <xdr:spPr>
        <a:xfrm>
          <a:off x="685800" y="42672000"/>
          <a:ext cx="1371601"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BeforeOddsRankRange</a:t>
          </a:r>
          <a:endParaRPr kumimoji="1" lang="ja-JP" altLang="en-US" sz="1100"/>
        </a:p>
      </xdr:txBody>
    </xdr:sp>
    <xdr:clientData/>
  </xdr:twoCellAnchor>
  <xdr:twoCellAnchor>
    <xdr:from>
      <xdr:col>1</xdr:col>
      <xdr:colOff>19051</xdr:colOff>
      <xdr:row>223</xdr:row>
      <xdr:rowOff>0</xdr:rowOff>
    </xdr:from>
    <xdr:to>
      <xdr:col>3</xdr:col>
      <xdr:colOff>12090</xdr:colOff>
      <xdr:row>229</xdr:row>
      <xdr:rowOff>161925</xdr:rowOff>
    </xdr:to>
    <xdr:sp macro="" textlink="">
      <xdr:nvSpPr>
        <xdr:cNvPr id="110" name="正方形/長方形 109"/>
        <xdr:cNvSpPr/>
      </xdr:nvSpPr>
      <xdr:spPr>
        <a:xfrm>
          <a:off x="704851" y="41386125"/>
          <a:ext cx="1364639" cy="1247775"/>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TimelineBalance</a:t>
          </a:r>
          <a:endParaRPr kumimoji="1" lang="ja-JP" altLang="en-US" sz="1100"/>
        </a:p>
      </xdr:txBody>
    </xdr:sp>
    <xdr:clientData/>
  </xdr:twoCellAnchor>
  <xdr:twoCellAnchor>
    <xdr:from>
      <xdr:col>3</xdr:col>
      <xdr:colOff>57150</xdr:colOff>
      <xdr:row>237</xdr:row>
      <xdr:rowOff>19050</xdr:rowOff>
    </xdr:from>
    <xdr:to>
      <xdr:col>5</xdr:col>
      <xdr:colOff>57151</xdr:colOff>
      <xdr:row>244</xdr:row>
      <xdr:rowOff>0</xdr:rowOff>
    </xdr:to>
    <xdr:sp macro="" textlink="">
      <xdr:nvSpPr>
        <xdr:cNvPr id="126" name="正方形/長方形 125"/>
        <xdr:cNvSpPr/>
      </xdr:nvSpPr>
      <xdr:spPr>
        <a:xfrm>
          <a:off x="2114550" y="43938825"/>
          <a:ext cx="1371601"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ResultOddsRange</a:t>
          </a:r>
          <a:endParaRPr kumimoji="1" lang="ja-JP" altLang="en-US" sz="1100"/>
        </a:p>
      </xdr:txBody>
    </xdr:sp>
    <xdr:clientData/>
  </xdr:twoCellAnchor>
  <xdr:twoCellAnchor>
    <xdr:from>
      <xdr:col>1</xdr:col>
      <xdr:colOff>28575</xdr:colOff>
      <xdr:row>237</xdr:row>
      <xdr:rowOff>38100</xdr:rowOff>
    </xdr:from>
    <xdr:to>
      <xdr:col>3</xdr:col>
      <xdr:colOff>726</xdr:colOff>
      <xdr:row>244</xdr:row>
      <xdr:rowOff>19050</xdr:rowOff>
    </xdr:to>
    <xdr:sp macro="" textlink="">
      <xdr:nvSpPr>
        <xdr:cNvPr id="127" name="正方形/長方形 126"/>
        <xdr:cNvSpPr/>
      </xdr:nvSpPr>
      <xdr:spPr>
        <a:xfrm>
          <a:off x="714375" y="43957875"/>
          <a:ext cx="1343751"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ResultOddsRankRange</a:t>
          </a:r>
          <a:endParaRPr kumimoji="1" lang="ja-JP" altLang="en-US" sz="1100"/>
        </a:p>
      </xdr:txBody>
    </xdr:sp>
    <xdr:clientData/>
  </xdr:twoCellAnchor>
  <xdr:twoCellAnchor>
    <xdr:from>
      <xdr:col>11</xdr:col>
      <xdr:colOff>279281</xdr:colOff>
      <xdr:row>4</xdr:row>
      <xdr:rowOff>61479</xdr:rowOff>
    </xdr:from>
    <xdr:to>
      <xdr:col>13</xdr:col>
      <xdr:colOff>265393</xdr:colOff>
      <xdr:row>11</xdr:row>
      <xdr:rowOff>54145</xdr:rowOff>
    </xdr:to>
    <xdr:sp macro="" textlink="">
      <xdr:nvSpPr>
        <xdr:cNvPr id="131" name="正方形/長方形 130"/>
        <xdr:cNvSpPr/>
      </xdr:nvSpPr>
      <xdr:spPr>
        <a:xfrm>
          <a:off x="7798428" y="868303"/>
          <a:ext cx="1353230" cy="1247724"/>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TermTimelineBalance</a:t>
          </a:r>
          <a:endParaRPr kumimoji="1" lang="ja-JP" altLang="en-US" sz="1100"/>
        </a:p>
      </xdr:txBody>
    </xdr:sp>
    <xdr:clientData/>
  </xdr:twoCellAnchor>
  <xdr:twoCellAnchor>
    <xdr:from>
      <xdr:col>13</xdr:col>
      <xdr:colOff>388058</xdr:colOff>
      <xdr:row>4</xdr:row>
      <xdr:rowOff>81010</xdr:rowOff>
    </xdr:from>
    <xdr:to>
      <xdr:col>15</xdr:col>
      <xdr:colOff>381098</xdr:colOff>
      <xdr:row>11</xdr:row>
      <xdr:rowOff>61961</xdr:rowOff>
    </xdr:to>
    <xdr:sp macro="" textlink="">
      <xdr:nvSpPr>
        <xdr:cNvPr id="132" name="正方形/長方形 131"/>
        <xdr:cNvSpPr/>
      </xdr:nvSpPr>
      <xdr:spPr>
        <a:xfrm>
          <a:off x="9274323" y="887834"/>
          <a:ext cx="1360157" cy="1236009"/>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TermTimelinePerformance</a:t>
          </a:r>
        </a:p>
      </xdr:txBody>
    </xdr:sp>
    <xdr:clientData/>
  </xdr:twoCellAnchor>
  <xdr:twoCellAnchor>
    <xdr:from>
      <xdr:col>13</xdr:col>
      <xdr:colOff>393102</xdr:colOff>
      <xdr:row>12</xdr:row>
      <xdr:rowOff>107985</xdr:rowOff>
    </xdr:from>
    <xdr:to>
      <xdr:col>15</xdr:col>
      <xdr:colOff>379214</xdr:colOff>
      <xdr:row>19</xdr:row>
      <xdr:rowOff>80931</xdr:rowOff>
    </xdr:to>
    <xdr:sp macro="" textlink="">
      <xdr:nvSpPr>
        <xdr:cNvPr id="133" name="正方形/長方形 132"/>
        <xdr:cNvSpPr/>
      </xdr:nvSpPr>
      <xdr:spPr>
        <a:xfrm>
          <a:off x="9279367" y="2349161"/>
          <a:ext cx="1353229" cy="1228005"/>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TermTimelineOdds</a:t>
          </a:r>
        </a:p>
      </xdr:txBody>
    </xdr:sp>
    <xdr:clientData/>
  </xdr:twoCellAnchor>
  <xdr:twoCellAnchor>
    <xdr:from>
      <xdr:col>3</xdr:col>
      <xdr:colOff>89647</xdr:colOff>
      <xdr:row>222</xdr:row>
      <xdr:rowOff>155914</xdr:rowOff>
    </xdr:from>
    <xdr:to>
      <xdr:col>4</xdr:col>
      <xdr:colOff>658906</xdr:colOff>
      <xdr:row>229</xdr:row>
      <xdr:rowOff>136864</xdr:rowOff>
    </xdr:to>
    <xdr:sp macro="" textlink="">
      <xdr:nvSpPr>
        <xdr:cNvPr id="134" name="正方形/長方形 133"/>
        <xdr:cNvSpPr/>
      </xdr:nvSpPr>
      <xdr:spPr>
        <a:xfrm>
          <a:off x="2140323" y="41034973"/>
          <a:ext cx="1252818" cy="1236009"/>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TimelinePerformance</a:t>
          </a:r>
          <a:endParaRPr kumimoji="1" lang="ja-JP" altLang="en-US" sz="1100"/>
        </a:p>
      </xdr:txBody>
    </xdr:sp>
    <xdr:clientData/>
  </xdr:twoCellAnchor>
  <xdr:twoCellAnchor>
    <xdr:from>
      <xdr:col>5</xdr:col>
      <xdr:colOff>105029</xdr:colOff>
      <xdr:row>222</xdr:row>
      <xdr:rowOff>168088</xdr:rowOff>
    </xdr:from>
    <xdr:to>
      <xdr:col>7</xdr:col>
      <xdr:colOff>91141</xdr:colOff>
      <xdr:row>229</xdr:row>
      <xdr:rowOff>160753</xdr:rowOff>
    </xdr:to>
    <xdr:sp macro="" textlink="">
      <xdr:nvSpPr>
        <xdr:cNvPr id="135" name="正方形/長方形 134"/>
        <xdr:cNvSpPr/>
      </xdr:nvSpPr>
      <xdr:spPr>
        <a:xfrm>
          <a:off x="3522823" y="41047147"/>
          <a:ext cx="1353230" cy="1247724"/>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TermTimelineBalance</a:t>
          </a:r>
          <a:endParaRPr kumimoji="1" lang="ja-JP" altLang="en-US" sz="1100"/>
        </a:p>
      </xdr:txBody>
    </xdr:sp>
    <xdr:clientData/>
  </xdr:twoCellAnchor>
  <xdr:twoCellAnchor>
    <xdr:from>
      <xdr:col>5</xdr:col>
      <xdr:colOff>105109</xdr:colOff>
      <xdr:row>230</xdr:row>
      <xdr:rowOff>24573</xdr:rowOff>
    </xdr:from>
    <xdr:to>
      <xdr:col>7</xdr:col>
      <xdr:colOff>98148</xdr:colOff>
      <xdr:row>237</xdr:row>
      <xdr:rowOff>5523</xdr:rowOff>
    </xdr:to>
    <xdr:sp macro="" textlink="">
      <xdr:nvSpPr>
        <xdr:cNvPr id="136" name="正方形/長方形 135"/>
        <xdr:cNvSpPr/>
      </xdr:nvSpPr>
      <xdr:spPr>
        <a:xfrm>
          <a:off x="3534109" y="42677523"/>
          <a:ext cx="1364639" cy="1247775"/>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TermTimelinePerformance</a:t>
          </a:r>
        </a:p>
      </xdr:txBody>
    </xdr:sp>
    <xdr:clientData/>
  </xdr:twoCellAnchor>
  <xdr:twoCellAnchor>
    <xdr:from>
      <xdr:col>5</xdr:col>
      <xdr:colOff>126402</xdr:colOff>
      <xdr:row>237</xdr:row>
      <xdr:rowOff>88527</xdr:rowOff>
    </xdr:from>
    <xdr:to>
      <xdr:col>7</xdr:col>
      <xdr:colOff>112513</xdr:colOff>
      <xdr:row>244</xdr:row>
      <xdr:rowOff>61474</xdr:rowOff>
    </xdr:to>
    <xdr:sp macro="" textlink="">
      <xdr:nvSpPr>
        <xdr:cNvPr id="137" name="正方形/長方形 136"/>
        <xdr:cNvSpPr/>
      </xdr:nvSpPr>
      <xdr:spPr>
        <a:xfrm>
          <a:off x="3555402" y="44008302"/>
          <a:ext cx="1357711" cy="1239772"/>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TermTimelineOdds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171450</xdr:colOff>
      <xdr:row>21</xdr:row>
      <xdr:rowOff>152400</xdr:rowOff>
    </xdr:from>
    <xdr:to>
      <xdr:col>2</xdr:col>
      <xdr:colOff>276225</xdr:colOff>
      <xdr:row>23</xdr:row>
      <xdr:rowOff>66675</xdr:rowOff>
    </xdr:to>
    <xdr:sp macro="" textlink="">
      <xdr:nvSpPr>
        <xdr:cNvPr id="2" name="フローチャート: 処理 1"/>
        <xdr:cNvSpPr/>
      </xdr:nvSpPr>
      <xdr:spPr>
        <a:xfrm>
          <a:off x="857250" y="4857750"/>
          <a:ext cx="1400175" cy="276225"/>
        </a:xfrm>
        <a:prstGeom prst="flowChartProcess">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t>MlClassification 1</a:t>
          </a:r>
          <a:endParaRPr kumimoji="1" lang="ja-JP" altLang="en-US" sz="1100"/>
        </a:p>
      </xdr:txBody>
    </xdr:sp>
    <xdr:clientData/>
  </xdr:twoCellAnchor>
  <xdr:twoCellAnchor>
    <xdr:from>
      <xdr:col>1</xdr:col>
      <xdr:colOff>180975</xdr:colOff>
      <xdr:row>23</xdr:row>
      <xdr:rowOff>66675</xdr:rowOff>
    </xdr:from>
    <xdr:to>
      <xdr:col>2</xdr:col>
      <xdr:colOff>285750</xdr:colOff>
      <xdr:row>24</xdr:row>
      <xdr:rowOff>161925</xdr:rowOff>
    </xdr:to>
    <xdr:sp macro="" textlink="">
      <xdr:nvSpPr>
        <xdr:cNvPr id="4" name="フローチャート: 処理 3"/>
        <xdr:cNvSpPr/>
      </xdr:nvSpPr>
      <xdr:spPr>
        <a:xfrm>
          <a:off x="866775" y="5133975"/>
          <a:ext cx="1400175" cy="276225"/>
        </a:xfrm>
        <a:prstGeom prst="flowChartProcess">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t>MlClassification n</a:t>
          </a:r>
        </a:p>
      </xdr:txBody>
    </xdr:sp>
    <xdr:clientData/>
  </xdr:twoCellAnchor>
  <xdr:twoCellAnchor>
    <xdr:from>
      <xdr:col>2</xdr:col>
      <xdr:colOff>409576</xdr:colOff>
      <xdr:row>33</xdr:row>
      <xdr:rowOff>104775</xdr:rowOff>
    </xdr:from>
    <xdr:to>
      <xdr:col>3</xdr:col>
      <xdr:colOff>123826</xdr:colOff>
      <xdr:row>35</xdr:row>
      <xdr:rowOff>19050</xdr:rowOff>
    </xdr:to>
    <xdr:sp macro="" textlink="">
      <xdr:nvSpPr>
        <xdr:cNvPr id="5" name="フローチャート: 処理 4"/>
        <xdr:cNvSpPr/>
      </xdr:nvSpPr>
      <xdr:spPr>
        <a:xfrm>
          <a:off x="2390776" y="6981825"/>
          <a:ext cx="952500" cy="276225"/>
        </a:xfrm>
        <a:prstGeom prst="flowChartProcess">
          <a:avLst/>
        </a:prstGeom>
        <a:ln>
          <a:solidFill>
            <a:schemeClr val="accent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t>prediction 1</a:t>
          </a:r>
          <a:endParaRPr kumimoji="1" lang="ja-JP" altLang="en-US" sz="1100"/>
        </a:p>
      </xdr:txBody>
    </xdr:sp>
    <xdr:clientData/>
  </xdr:twoCellAnchor>
  <xdr:twoCellAnchor>
    <xdr:from>
      <xdr:col>3</xdr:col>
      <xdr:colOff>161925</xdr:colOff>
      <xdr:row>33</xdr:row>
      <xdr:rowOff>114300</xdr:rowOff>
    </xdr:from>
    <xdr:to>
      <xdr:col>4</xdr:col>
      <xdr:colOff>438150</xdr:colOff>
      <xdr:row>35</xdr:row>
      <xdr:rowOff>28575</xdr:rowOff>
    </xdr:to>
    <xdr:sp macro="" textlink="">
      <xdr:nvSpPr>
        <xdr:cNvPr id="7" name="フローチャート: 処理 6"/>
        <xdr:cNvSpPr/>
      </xdr:nvSpPr>
      <xdr:spPr>
        <a:xfrm>
          <a:off x="3381375" y="2828925"/>
          <a:ext cx="1400175" cy="276225"/>
        </a:xfrm>
        <a:prstGeom prst="flowChartProcess">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t>evaluation</a:t>
          </a:r>
          <a:r>
            <a:rPr kumimoji="1" lang="en-US" altLang="ja-JP" sz="1100" baseline="0"/>
            <a:t> 1</a:t>
          </a:r>
          <a:endParaRPr kumimoji="1" lang="ja-JP" altLang="en-US" sz="1100"/>
        </a:p>
      </xdr:txBody>
    </xdr:sp>
    <xdr:clientData/>
  </xdr:twoCellAnchor>
  <xdr:twoCellAnchor>
    <xdr:from>
      <xdr:col>2</xdr:col>
      <xdr:colOff>428625</xdr:colOff>
      <xdr:row>37</xdr:row>
      <xdr:rowOff>85725</xdr:rowOff>
    </xdr:from>
    <xdr:to>
      <xdr:col>3</xdr:col>
      <xdr:colOff>142875</xdr:colOff>
      <xdr:row>39</xdr:row>
      <xdr:rowOff>0</xdr:rowOff>
    </xdr:to>
    <xdr:sp macro="" textlink="">
      <xdr:nvSpPr>
        <xdr:cNvPr id="10" name="フローチャート: 処理 9"/>
        <xdr:cNvSpPr/>
      </xdr:nvSpPr>
      <xdr:spPr>
        <a:xfrm>
          <a:off x="2409825" y="7686675"/>
          <a:ext cx="952500" cy="276225"/>
        </a:xfrm>
        <a:prstGeom prst="flowChartProcess">
          <a:avLst/>
        </a:prstGeom>
        <a:ln>
          <a:solidFill>
            <a:schemeClr val="accent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t>prediction</a:t>
          </a:r>
          <a:r>
            <a:rPr kumimoji="1" lang="en-US" altLang="ja-JP" sz="1100" baseline="0"/>
            <a:t> n</a:t>
          </a:r>
          <a:endParaRPr kumimoji="1" lang="ja-JP" altLang="en-US" sz="1100"/>
        </a:p>
      </xdr:txBody>
    </xdr:sp>
    <xdr:clientData/>
  </xdr:twoCellAnchor>
  <xdr:twoCellAnchor>
    <xdr:from>
      <xdr:col>0</xdr:col>
      <xdr:colOff>581025</xdr:colOff>
      <xdr:row>33</xdr:row>
      <xdr:rowOff>114300</xdr:rowOff>
    </xdr:from>
    <xdr:to>
      <xdr:col>2</xdr:col>
      <xdr:colOff>0</xdr:colOff>
      <xdr:row>35</xdr:row>
      <xdr:rowOff>28575</xdr:rowOff>
    </xdr:to>
    <xdr:sp macro="" textlink="">
      <xdr:nvSpPr>
        <xdr:cNvPr id="13" name="フローチャート: 処理 12"/>
        <xdr:cNvSpPr/>
      </xdr:nvSpPr>
      <xdr:spPr>
        <a:xfrm>
          <a:off x="581025" y="6991350"/>
          <a:ext cx="1400175" cy="276225"/>
        </a:xfrm>
        <a:prstGeom prst="flowChartProcess">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t>MlClassification 1</a:t>
          </a:r>
          <a:endParaRPr kumimoji="1" lang="ja-JP" altLang="en-US" sz="1100"/>
        </a:p>
      </xdr:txBody>
    </xdr:sp>
    <xdr:clientData/>
  </xdr:twoCellAnchor>
  <xdr:twoCellAnchor>
    <xdr:from>
      <xdr:col>3</xdr:col>
      <xdr:colOff>152400</xdr:colOff>
      <xdr:row>35</xdr:row>
      <xdr:rowOff>85725</xdr:rowOff>
    </xdr:from>
    <xdr:to>
      <xdr:col>4</xdr:col>
      <xdr:colOff>428625</xdr:colOff>
      <xdr:row>37</xdr:row>
      <xdr:rowOff>0</xdr:rowOff>
    </xdr:to>
    <xdr:sp macro="" textlink="">
      <xdr:nvSpPr>
        <xdr:cNvPr id="14" name="フローチャート: 処理 13"/>
        <xdr:cNvSpPr/>
      </xdr:nvSpPr>
      <xdr:spPr>
        <a:xfrm>
          <a:off x="3371850" y="3162300"/>
          <a:ext cx="1400175" cy="276225"/>
        </a:xfrm>
        <a:prstGeom prst="flowChartProcess">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t>evaluation</a:t>
          </a:r>
          <a:r>
            <a:rPr kumimoji="1" lang="en-US" altLang="ja-JP" sz="1100" baseline="0"/>
            <a:t> n</a:t>
          </a:r>
          <a:endParaRPr kumimoji="1" lang="ja-JP" altLang="en-US" sz="1100"/>
        </a:p>
      </xdr:txBody>
    </xdr:sp>
    <xdr:clientData/>
  </xdr:twoCellAnchor>
  <xdr:twoCellAnchor>
    <xdr:from>
      <xdr:col>5</xdr:col>
      <xdr:colOff>171449</xdr:colOff>
      <xdr:row>35</xdr:row>
      <xdr:rowOff>171451</xdr:rowOff>
    </xdr:from>
    <xdr:to>
      <xdr:col>8</xdr:col>
      <xdr:colOff>485775</xdr:colOff>
      <xdr:row>38</xdr:row>
      <xdr:rowOff>9526</xdr:rowOff>
    </xdr:to>
    <xdr:sp macro="" textlink="">
      <xdr:nvSpPr>
        <xdr:cNvPr id="15" name="フローチャート: 代替処理 14"/>
        <xdr:cNvSpPr/>
      </xdr:nvSpPr>
      <xdr:spPr>
        <a:xfrm>
          <a:off x="5848349" y="7410451"/>
          <a:ext cx="2371726" cy="381000"/>
        </a:xfrm>
        <a:prstGeom prst="flowChartAlternateProcess">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kumimoji="1" lang="en-US" altLang="ja-JP" sz="1200"/>
            <a:t>pattern selector (</a:t>
          </a:r>
          <a:r>
            <a:rPr kumimoji="1" lang="en-US" altLang="ja-JP" sz="1200" baseline="0"/>
            <a:t> all,   hitrate...)</a:t>
          </a:r>
          <a:endParaRPr kumimoji="1" lang="ja-JP" altLang="en-US" sz="1200"/>
        </a:p>
      </xdr:txBody>
    </xdr:sp>
    <xdr:clientData/>
  </xdr:twoCellAnchor>
  <xdr:twoCellAnchor>
    <xdr:from>
      <xdr:col>4</xdr:col>
      <xdr:colOff>619125</xdr:colOff>
      <xdr:row>33</xdr:row>
      <xdr:rowOff>114300</xdr:rowOff>
    </xdr:from>
    <xdr:to>
      <xdr:col>4</xdr:col>
      <xdr:colOff>895350</xdr:colOff>
      <xdr:row>40</xdr:row>
      <xdr:rowOff>142875</xdr:rowOff>
    </xdr:to>
    <xdr:sp macro="" textlink="">
      <xdr:nvSpPr>
        <xdr:cNvPr id="17" name="右中かっこ 16"/>
        <xdr:cNvSpPr/>
      </xdr:nvSpPr>
      <xdr:spPr>
        <a:xfrm>
          <a:off x="4962525" y="6991350"/>
          <a:ext cx="276225" cy="12954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3</xdr:col>
      <xdr:colOff>171450</xdr:colOff>
      <xdr:row>37</xdr:row>
      <xdr:rowOff>76200</xdr:rowOff>
    </xdr:from>
    <xdr:to>
      <xdr:col>4</xdr:col>
      <xdr:colOff>447675</xdr:colOff>
      <xdr:row>38</xdr:row>
      <xdr:rowOff>171450</xdr:rowOff>
    </xdr:to>
    <xdr:sp macro="" textlink="">
      <xdr:nvSpPr>
        <xdr:cNvPr id="18" name="フローチャート: 処理 17"/>
        <xdr:cNvSpPr/>
      </xdr:nvSpPr>
      <xdr:spPr>
        <a:xfrm>
          <a:off x="3390900" y="3514725"/>
          <a:ext cx="1400175" cy="276225"/>
        </a:xfrm>
        <a:prstGeom prst="flowChartProcess">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t>evaluation</a:t>
          </a:r>
          <a:r>
            <a:rPr kumimoji="1" lang="en-US" altLang="ja-JP" sz="1100" baseline="0"/>
            <a:t> 1</a:t>
          </a:r>
          <a:endParaRPr kumimoji="1" lang="ja-JP" altLang="en-US" sz="1100"/>
        </a:p>
      </xdr:txBody>
    </xdr:sp>
    <xdr:clientData/>
  </xdr:twoCellAnchor>
  <xdr:twoCellAnchor>
    <xdr:from>
      <xdr:col>3</xdr:col>
      <xdr:colOff>285750</xdr:colOff>
      <xdr:row>21</xdr:row>
      <xdr:rowOff>152400</xdr:rowOff>
    </xdr:from>
    <xdr:to>
      <xdr:col>4</xdr:col>
      <xdr:colOff>561975</xdr:colOff>
      <xdr:row>23</xdr:row>
      <xdr:rowOff>66675</xdr:rowOff>
    </xdr:to>
    <xdr:sp macro="" textlink="">
      <xdr:nvSpPr>
        <xdr:cNvPr id="20" name="フローチャート: 処理 19"/>
        <xdr:cNvSpPr/>
      </xdr:nvSpPr>
      <xdr:spPr>
        <a:xfrm>
          <a:off x="3505200" y="4857750"/>
          <a:ext cx="1400175" cy="276225"/>
        </a:xfrm>
        <a:prstGeom prst="flowChartProcess">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t>evaluation</a:t>
          </a:r>
          <a:r>
            <a:rPr kumimoji="1" lang="en-US" altLang="ja-JP" sz="1100" baseline="0"/>
            <a:t> 1</a:t>
          </a:r>
          <a:endParaRPr kumimoji="1" lang="ja-JP" altLang="en-US" sz="1100"/>
        </a:p>
      </xdr:txBody>
    </xdr:sp>
    <xdr:clientData/>
  </xdr:twoCellAnchor>
  <xdr:twoCellAnchor>
    <xdr:from>
      <xdr:col>3</xdr:col>
      <xdr:colOff>285750</xdr:colOff>
      <xdr:row>23</xdr:row>
      <xdr:rowOff>85725</xdr:rowOff>
    </xdr:from>
    <xdr:to>
      <xdr:col>4</xdr:col>
      <xdr:colOff>561975</xdr:colOff>
      <xdr:row>25</xdr:row>
      <xdr:rowOff>0</xdr:rowOff>
    </xdr:to>
    <xdr:sp macro="" textlink="">
      <xdr:nvSpPr>
        <xdr:cNvPr id="21" name="フローチャート: 処理 20"/>
        <xdr:cNvSpPr/>
      </xdr:nvSpPr>
      <xdr:spPr>
        <a:xfrm>
          <a:off x="3505200" y="5153025"/>
          <a:ext cx="1400175" cy="276225"/>
        </a:xfrm>
        <a:prstGeom prst="flowChartProcess">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t>evaluation</a:t>
          </a:r>
          <a:r>
            <a:rPr kumimoji="1" lang="en-US" altLang="ja-JP" sz="1100" baseline="0"/>
            <a:t> n</a:t>
          </a:r>
          <a:endParaRPr kumimoji="1" lang="ja-JP" altLang="en-US" sz="1100"/>
        </a:p>
      </xdr:txBody>
    </xdr:sp>
    <xdr:clientData/>
  </xdr:twoCellAnchor>
  <xdr:twoCellAnchor>
    <xdr:from>
      <xdr:col>1</xdr:col>
      <xdr:colOff>142875</xdr:colOff>
      <xdr:row>13</xdr:row>
      <xdr:rowOff>9525</xdr:rowOff>
    </xdr:from>
    <xdr:to>
      <xdr:col>2</xdr:col>
      <xdr:colOff>400050</xdr:colOff>
      <xdr:row>15</xdr:row>
      <xdr:rowOff>19050</xdr:rowOff>
    </xdr:to>
    <xdr:sp macro="" textlink="">
      <xdr:nvSpPr>
        <xdr:cNvPr id="22" name="フローチャート: 代替処理 21"/>
        <xdr:cNvSpPr/>
      </xdr:nvSpPr>
      <xdr:spPr>
        <a:xfrm>
          <a:off x="828675" y="3267075"/>
          <a:ext cx="1552575" cy="371475"/>
        </a:xfrm>
        <a:prstGeom prst="flowChartAlternateProcess">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r>
            <a:rPr kumimoji="1" lang="en-US" altLang="ja-JP" sz="1100"/>
            <a:t>MultiModelClassifier</a:t>
          </a:r>
          <a:endParaRPr kumimoji="1" lang="ja-JP" altLang="en-US" sz="1100"/>
        </a:p>
      </xdr:txBody>
    </xdr:sp>
    <xdr:clientData/>
  </xdr:twoCellAnchor>
  <xdr:twoCellAnchor>
    <xdr:from>
      <xdr:col>1</xdr:col>
      <xdr:colOff>895350</xdr:colOff>
      <xdr:row>15</xdr:row>
      <xdr:rowOff>123825</xdr:rowOff>
    </xdr:from>
    <xdr:to>
      <xdr:col>1</xdr:col>
      <xdr:colOff>895350</xdr:colOff>
      <xdr:row>21</xdr:row>
      <xdr:rowOff>19050</xdr:rowOff>
    </xdr:to>
    <xdr:cxnSp macro="">
      <xdr:nvCxnSpPr>
        <xdr:cNvPr id="24" name="直線矢印コネクタ 23"/>
        <xdr:cNvCxnSpPr/>
      </xdr:nvCxnSpPr>
      <xdr:spPr>
        <a:xfrm>
          <a:off x="1581150" y="3743325"/>
          <a:ext cx="0" cy="9810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66675</xdr:colOff>
      <xdr:row>28</xdr:row>
      <xdr:rowOff>123825</xdr:rowOff>
    </xdr:from>
    <xdr:to>
      <xdr:col>8</xdr:col>
      <xdr:colOff>657225</xdr:colOff>
      <xdr:row>30</xdr:row>
      <xdr:rowOff>142875</xdr:rowOff>
    </xdr:to>
    <xdr:sp macro="" textlink="">
      <xdr:nvSpPr>
        <xdr:cNvPr id="26" name="フローチャート: 代替処理 25"/>
        <xdr:cNvSpPr/>
      </xdr:nvSpPr>
      <xdr:spPr>
        <a:xfrm>
          <a:off x="5743575" y="6096000"/>
          <a:ext cx="2647950" cy="381000"/>
        </a:xfrm>
        <a:prstGeom prst="flowChartAlternateProcess">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kumimoji="1" lang="en-US" altLang="ja-JP" sz="1200"/>
            <a:t>probability selector (all, best, worst)</a:t>
          </a:r>
          <a:endParaRPr kumimoji="1" lang="ja-JP" altLang="en-US" sz="1200"/>
        </a:p>
      </xdr:txBody>
    </xdr:sp>
    <xdr:clientData/>
  </xdr:twoCellAnchor>
  <xdr:twoCellAnchor>
    <xdr:from>
      <xdr:col>1</xdr:col>
      <xdr:colOff>295275</xdr:colOff>
      <xdr:row>7</xdr:row>
      <xdr:rowOff>133350</xdr:rowOff>
    </xdr:from>
    <xdr:to>
      <xdr:col>2</xdr:col>
      <xdr:colOff>247650</xdr:colOff>
      <xdr:row>10</xdr:row>
      <xdr:rowOff>114300</xdr:rowOff>
    </xdr:to>
    <xdr:sp macro="" textlink="">
      <xdr:nvSpPr>
        <xdr:cNvPr id="27" name="フローチャート: 磁気ディスク 26"/>
        <xdr:cNvSpPr/>
      </xdr:nvSpPr>
      <xdr:spPr>
        <a:xfrm>
          <a:off x="981075" y="2305050"/>
          <a:ext cx="1247775" cy="523875"/>
        </a:xfrm>
        <a:prstGeom prst="flowChartMagneticDisk">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t>ml_classification</a:t>
          </a:r>
          <a:endParaRPr kumimoji="1" lang="ja-JP" altLang="en-US" sz="1100"/>
        </a:p>
      </xdr:txBody>
    </xdr:sp>
    <xdr:clientData/>
  </xdr:twoCellAnchor>
  <xdr:twoCellAnchor>
    <xdr:from>
      <xdr:col>1</xdr:col>
      <xdr:colOff>919163</xdr:colOff>
      <xdr:row>10</xdr:row>
      <xdr:rowOff>114300</xdr:rowOff>
    </xdr:from>
    <xdr:to>
      <xdr:col>1</xdr:col>
      <xdr:colOff>919163</xdr:colOff>
      <xdr:row>13</xdr:row>
      <xdr:rowOff>9525</xdr:rowOff>
    </xdr:to>
    <xdr:cxnSp macro="">
      <xdr:nvCxnSpPr>
        <xdr:cNvPr id="28" name="直線矢印コネクタ 27"/>
        <xdr:cNvCxnSpPr>
          <a:stCxn id="27" idx="3"/>
          <a:endCxn id="22" idx="0"/>
        </xdr:cNvCxnSpPr>
      </xdr:nvCxnSpPr>
      <xdr:spPr>
        <a:xfrm>
          <a:off x="1604963" y="2828925"/>
          <a:ext cx="0" cy="4381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466725</xdr:colOff>
      <xdr:row>11</xdr:row>
      <xdr:rowOff>161925</xdr:rowOff>
    </xdr:from>
    <xdr:to>
      <xdr:col>4</xdr:col>
      <xdr:colOff>952500</xdr:colOff>
      <xdr:row>15</xdr:row>
      <xdr:rowOff>0</xdr:rowOff>
    </xdr:to>
    <xdr:sp macro="" textlink="">
      <xdr:nvSpPr>
        <xdr:cNvPr id="37" name="フローチャート: 書類 36"/>
        <xdr:cNvSpPr/>
      </xdr:nvSpPr>
      <xdr:spPr>
        <a:xfrm>
          <a:off x="3686175" y="3057525"/>
          <a:ext cx="1609725" cy="561975"/>
        </a:xfrm>
        <a:prstGeom prst="flowChartDocumen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t>evaluation</a:t>
          </a:r>
          <a:r>
            <a:rPr kumimoji="1" lang="en-US" altLang="ja-JP" sz="1100" baseline="0"/>
            <a:t> </a:t>
          </a:r>
          <a:r>
            <a:rPr kumimoji="1" lang="ja-JP" altLang="en-US" sz="1100" baseline="0"/>
            <a:t>定義ファイル</a:t>
          </a:r>
          <a:endParaRPr kumimoji="1" lang="en-US" altLang="ja-JP" sz="1100" baseline="0"/>
        </a:p>
        <a:p>
          <a:pPr algn="l"/>
          <a:r>
            <a:rPr kumimoji="1" lang="en-US" altLang="ja-JP" sz="1100" baseline="0"/>
            <a:t>(*.tsv)</a:t>
          </a:r>
          <a:endParaRPr kumimoji="1" lang="ja-JP" altLang="en-US" sz="1100"/>
        </a:p>
      </xdr:txBody>
    </xdr:sp>
    <xdr:clientData/>
  </xdr:twoCellAnchor>
  <xdr:twoCellAnchor>
    <xdr:from>
      <xdr:col>4</xdr:col>
      <xdr:colOff>147638</xdr:colOff>
      <xdr:row>14</xdr:row>
      <xdr:rowOff>143822</xdr:rowOff>
    </xdr:from>
    <xdr:to>
      <xdr:col>4</xdr:col>
      <xdr:colOff>161925</xdr:colOff>
      <xdr:row>20</xdr:row>
      <xdr:rowOff>9525</xdr:rowOff>
    </xdr:to>
    <xdr:cxnSp macro="">
      <xdr:nvCxnSpPr>
        <xdr:cNvPr id="38" name="直線矢印コネクタ 37"/>
        <xdr:cNvCxnSpPr>
          <a:stCxn id="37" idx="2"/>
        </xdr:cNvCxnSpPr>
      </xdr:nvCxnSpPr>
      <xdr:spPr>
        <a:xfrm>
          <a:off x="4491038" y="3582347"/>
          <a:ext cx="14287" cy="95155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695325</xdr:colOff>
      <xdr:row>22</xdr:row>
      <xdr:rowOff>9525</xdr:rowOff>
    </xdr:from>
    <xdr:to>
      <xdr:col>4</xdr:col>
      <xdr:colOff>971550</xdr:colOff>
      <xdr:row>24</xdr:row>
      <xdr:rowOff>171450</xdr:rowOff>
    </xdr:to>
    <xdr:sp macro="" textlink="">
      <xdr:nvSpPr>
        <xdr:cNvPr id="53" name="右中かっこ 52"/>
        <xdr:cNvSpPr/>
      </xdr:nvSpPr>
      <xdr:spPr>
        <a:xfrm>
          <a:off x="5038725" y="4895850"/>
          <a:ext cx="276225" cy="52387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3</xdr:col>
      <xdr:colOff>923925</xdr:colOff>
      <xdr:row>29</xdr:row>
      <xdr:rowOff>133350</xdr:rowOff>
    </xdr:from>
    <xdr:to>
      <xdr:col>5</xdr:col>
      <xdr:colOff>66675</xdr:colOff>
      <xdr:row>32</xdr:row>
      <xdr:rowOff>171450</xdr:rowOff>
    </xdr:to>
    <xdr:cxnSp macro="">
      <xdr:nvCxnSpPr>
        <xdr:cNvPr id="58" name="直線矢印コネクタ 57"/>
        <xdr:cNvCxnSpPr>
          <a:stCxn id="26" idx="1"/>
        </xdr:cNvCxnSpPr>
      </xdr:nvCxnSpPr>
      <xdr:spPr>
        <a:xfrm flipH="1">
          <a:off x="4143375" y="6286500"/>
          <a:ext cx="1600200" cy="581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971550</xdr:colOff>
      <xdr:row>23</xdr:row>
      <xdr:rowOff>90488</xdr:rowOff>
    </xdr:from>
    <xdr:to>
      <xdr:col>5</xdr:col>
      <xdr:colOff>66675</xdr:colOff>
      <xdr:row>29</xdr:row>
      <xdr:rowOff>133350</xdr:rowOff>
    </xdr:to>
    <xdr:cxnSp macro="">
      <xdr:nvCxnSpPr>
        <xdr:cNvPr id="62" name="直線矢印コネクタ 61"/>
        <xdr:cNvCxnSpPr>
          <a:stCxn id="53" idx="1"/>
          <a:endCxn id="26" idx="1"/>
        </xdr:cNvCxnSpPr>
      </xdr:nvCxnSpPr>
      <xdr:spPr>
        <a:xfrm>
          <a:off x="5314950" y="5157788"/>
          <a:ext cx="428625" cy="11287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571500</xdr:colOff>
      <xdr:row>39</xdr:row>
      <xdr:rowOff>66675</xdr:rowOff>
    </xdr:from>
    <xdr:to>
      <xdr:col>1</xdr:col>
      <xdr:colOff>1285875</xdr:colOff>
      <xdr:row>40</xdr:row>
      <xdr:rowOff>161925</xdr:rowOff>
    </xdr:to>
    <xdr:sp macro="" textlink="">
      <xdr:nvSpPr>
        <xdr:cNvPr id="69" name="フローチャート: 処理 68"/>
        <xdr:cNvSpPr/>
      </xdr:nvSpPr>
      <xdr:spPr>
        <a:xfrm>
          <a:off x="571500" y="8029575"/>
          <a:ext cx="1400175" cy="276225"/>
        </a:xfrm>
        <a:prstGeom prst="flowChartProcess">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t>MlClassification n</a:t>
          </a:r>
          <a:endParaRPr kumimoji="1" lang="ja-JP" altLang="en-US" sz="1100"/>
        </a:p>
      </xdr:txBody>
    </xdr:sp>
    <xdr:clientData/>
  </xdr:twoCellAnchor>
  <xdr:twoCellAnchor>
    <xdr:from>
      <xdr:col>4</xdr:col>
      <xdr:colOff>962025</xdr:colOff>
      <xdr:row>37</xdr:row>
      <xdr:rowOff>1</xdr:rowOff>
    </xdr:from>
    <xdr:to>
      <xdr:col>5</xdr:col>
      <xdr:colOff>171449</xdr:colOff>
      <xdr:row>37</xdr:row>
      <xdr:rowOff>9525</xdr:rowOff>
    </xdr:to>
    <xdr:cxnSp macro="">
      <xdr:nvCxnSpPr>
        <xdr:cNvPr id="76" name="直線矢印コネクタ 75"/>
        <xdr:cNvCxnSpPr>
          <a:stCxn id="15" idx="1"/>
        </xdr:cNvCxnSpPr>
      </xdr:nvCxnSpPr>
      <xdr:spPr>
        <a:xfrm flipH="1">
          <a:off x="5305425" y="7600951"/>
          <a:ext cx="542924" cy="95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161925</xdr:colOff>
      <xdr:row>39</xdr:row>
      <xdr:rowOff>28575</xdr:rowOff>
    </xdr:from>
    <xdr:to>
      <xdr:col>4</xdr:col>
      <xdr:colOff>438150</xdr:colOff>
      <xdr:row>40</xdr:row>
      <xdr:rowOff>123825</xdr:rowOff>
    </xdr:to>
    <xdr:sp macro="" textlink="">
      <xdr:nvSpPr>
        <xdr:cNvPr id="80" name="フローチャート: 処理 79"/>
        <xdr:cNvSpPr/>
      </xdr:nvSpPr>
      <xdr:spPr>
        <a:xfrm>
          <a:off x="3381375" y="7991475"/>
          <a:ext cx="1400175" cy="276225"/>
        </a:xfrm>
        <a:prstGeom prst="flowChartProcess">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t>evaluation</a:t>
          </a:r>
          <a:r>
            <a:rPr kumimoji="1" lang="en-US" altLang="ja-JP" sz="1100" baseline="0"/>
            <a:t> n</a:t>
          </a:r>
          <a:endParaRPr kumimoji="1" lang="ja-JP" altLang="en-US" sz="1100"/>
        </a:p>
      </xdr:txBody>
    </xdr:sp>
    <xdr:clientData/>
  </xdr:twoCellAnchor>
  <xdr:twoCellAnchor>
    <xdr:from>
      <xdr:col>3</xdr:col>
      <xdr:colOff>619125</xdr:colOff>
      <xdr:row>43</xdr:row>
      <xdr:rowOff>114300</xdr:rowOff>
    </xdr:from>
    <xdr:to>
      <xdr:col>4</xdr:col>
      <xdr:colOff>447675</xdr:colOff>
      <xdr:row>45</xdr:row>
      <xdr:rowOff>28575</xdr:rowOff>
    </xdr:to>
    <xdr:sp macro="" textlink="">
      <xdr:nvSpPr>
        <xdr:cNvPr id="81" name="フローチャート: 処理 80"/>
        <xdr:cNvSpPr/>
      </xdr:nvSpPr>
      <xdr:spPr>
        <a:xfrm>
          <a:off x="3838575" y="8801100"/>
          <a:ext cx="952500" cy="276225"/>
        </a:xfrm>
        <a:prstGeom prst="flowChartProcess">
          <a:avLst/>
        </a:prstGeom>
        <a:ln>
          <a:solidFill>
            <a:schemeClr val="accent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t>prediction 1</a:t>
          </a:r>
          <a:endParaRPr kumimoji="1" lang="ja-JP" altLang="en-US" sz="1100"/>
        </a:p>
      </xdr:txBody>
    </xdr:sp>
    <xdr:clientData/>
  </xdr:twoCellAnchor>
  <xdr:twoCellAnchor>
    <xdr:from>
      <xdr:col>3</xdr:col>
      <xdr:colOff>628649</xdr:colOff>
      <xdr:row>45</xdr:row>
      <xdr:rowOff>114300</xdr:rowOff>
    </xdr:from>
    <xdr:to>
      <xdr:col>4</xdr:col>
      <xdr:colOff>457199</xdr:colOff>
      <xdr:row>47</xdr:row>
      <xdr:rowOff>28575</xdr:rowOff>
    </xdr:to>
    <xdr:sp macro="" textlink="">
      <xdr:nvSpPr>
        <xdr:cNvPr id="82" name="フローチャート: 処理 81"/>
        <xdr:cNvSpPr/>
      </xdr:nvSpPr>
      <xdr:spPr>
        <a:xfrm>
          <a:off x="3848099" y="9163050"/>
          <a:ext cx="952500" cy="276225"/>
        </a:xfrm>
        <a:prstGeom prst="flowChartProcess">
          <a:avLst/>
        </a:prstGeom>
        <a:ln>
          <a:solidFill>
            <a:schemeClr val="accent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t>prediction</a:t>
          </a:r>
          <a:r>
            <a:rPr kumimoji="1" lang="en-US" altLang="ja-JP" sz="1100" baseline="0"/>
            <a:t> n</a:t>
          </a:r>
          <a:endParaRPr kumimoji="1" lang="ja-JP" altLang="en-US" sz="1100"/>
        </a:p>
      </xdr:txBody>
    </xdr:sp>
    <xdr:clientData/>
  </xdr:twoCellAnchor>
  <xdr:twoCellAnchor>
    <xdr:from>
      <xdr:col>5</xdr:col>
      <xdr:colOff>200025</xdr:colOff>
      <xdr:row>42</xdr:row>
      <xdr:rowOff>66675</xdr:rowOff>
    </xdr:from>
    <xdr:to>
      <xdr:col>8</xdr:col>
      <xdr:colOff>514351</xdr:colOff>
      <xdr:row>44</xdr:row>
      <xdr:rowOff>85725</xdr:rowOff>
    </xdr:to>
    <xdr:sp macro="" textlink="">
      <xdr:nvSpPr>
        <xdr:cNvPr id="83" name="フローチャート: 代替処理 82"/>
        <xdr:cNvSpPr/>
      </xdr:nvSpPr>
      <xdr:spPr>
        <a:xfrm>
          <a:off x="5876925" y="8572500"/>
          <a:ext cx="2371726" cy="381000"/>
        </a:xfrm>
        <a:prstGeom prst="flowChartAlternateProcess">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kumimoji="1" lang="en-US" altLang="ja-JP" sz="1200"/>
            <a:t>prediction selector (all, hitrate...)</a:t>
          </a:r>
          <a:endParaRPr kumimoji="1" lang="ja-JP" altLang="en-US" sz="1200"/>
        </a:p>
      </xdr:txBody>
    </xdr:sp>
    <xdr:clientData/>
  </xdr:twoCellAnchor>
  <xdr:twoCellAnchor>
    <xdr:from>
      <xdr:col>4</xdr:col>
      <xdr:colOff>895350</xdr:colOff>
      <xdr:row>40</xdr:row>
      <xdr:rowOff>66675</xdr:rowOff>
    </xdr:from>
    <xdr:to>
      <xdr:col>5</xdr:col>
      <xdr:colOff>200025</xdr:colOff>
      <xdr:row>43</xdr:row>
      <xdr:rowOff>76200</xdr:rowOff>
    </xdr:to>
    <xdr:cxnSp macro="">
      <xdr:nvCxnSpPr>
        <xdr:cNvPr id="84" name="直線矢印コネクタ 83"/>
        <xdr:cNvCxnSpPr>
          <a:endCxn id="83" idx="1"/>
        </xdr:cNvCxnSpPr>
      </xdr:nvCxnSpPr>
      <xdr:spPr>
        <a:xfrm>
          <a:off x="5238750" y="8210550"/>
          <a:ext cx="638175" cy="5524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1028700</xdr:colOff>
      <xdr:row>43</xdr:row>
      <xdr:rowOff>76200</xdr:rowOff>
    </xdr:from>
    <xdr:to>
      <xdr:col>5</xdr:col>
      <xdr:colOff>200025</xdr:colOff>
      <xdr:row>45</xdr:row>
      <xdr:rowOff>85725</xdr:rowOff>
    </xdr:to>
    <xdr:cxnSp macro="">
      <xdr:nvCxnSpPr>
        <xdr:cNvPr id="87" name="直線矢印コネクタ 86"/>
        <xdr:cNvCxnSpPr>
          <a:stCxn id="83" idx="1"/>
        </xdr:cNvCxnSpPr>
      </xdr:nvCxnSpPr>
      <xdr:spPr>
        <a:xfrm flipH="1">
          <a:off x="5372100" y="8763000"/>
          <a:ext cx="504825" cy="3714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600075</xdr:colOff>
      <xdr:row>43</xdr:row>
      <xdr:rowOff>123825</xdr:rowOff>
    </xdr:from>
    <xdr:to>
      <xdr:col>4</xdr:col>
      <xdr:colOff>876300</xdr:colOff>
      <xdr:row>47</xdr:row>
      <xdr:rowOff>9525</xdr:rowOff>
    </xdr:to>
    <xdr:sp macro="" textlink="">
      <xdr:nvSpPr>
        <xdr:cNvPr id="93" name="右中かっこ 92"/>
        <xdr:cNvSpPr/>
      </xdr:nvSpPr>
      <xdr:spPr>
        <a:xfrm>
          <a:off x="4943475" y="8810625"/>
          <a:ext cx="276225" cy="6096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xdr:col>
      <xdr:colOff>504825</xdr:colOff>
      <xdr:row>51</xdr:row>
      <xdr:rowOff>104775</xdr:rowOff>
    </xdr:from>
    <xdr:to>
      <xdr:col>3</xdr:col>
      <xdr:colOff>219075</xdr:colOff>
      <xdr:row>53</xdr:row>
      <xdr:rowOff>19050</xdr:rowOff>
    </xdr:to>
    <xdr:sp macro="" textlink="">
      <xdr:nvSpPr>
        <xdr:cNvPr id="95" name="フローチャート: 処理 94"/>
        <xdr:cNvSpPr/>
      </xdr:nvSpPr>
      <xdr:spPr>
        <a:xfrm>
          <a:off x="2486025" y="10239375"/>
          <a:ext cx="952500" cy="276225"/>
        </a:xfrm>
        <a:prstGeom prst="flowChartProcess">
          <a:avLst/>
        </a:prstGeom>
        <a:ln>
          <a:solidFill>
            <a:schemeClr val="accent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t>prediction 1</a:t>
          </a:r>
          <a:endParaRPr kumimoji="1" lang="ja-JP" altLang="en-US" sz="1100"/>
        </a:p>
      </xdr:txBody>
    </xdr:sp>
    <xdr:clientData/>
  </xdr:twoCellAnchor>
  <xdr:twoCellAnchor>
    <xdr:from>
      <xdr:col>2</xdr:col>
      <xdr:colOff>504824</xdr:colOff>
      <xdr:row>54</xdr:row>
      <xdr:rowOff>9525</xdr:rowOff>
    </xdr:from>
    <xdr:to>
      <xdr:col>3</xdr:col>
      <xdr:colOff>219074</xdr:colOff>
      <xdr:row>55</xdr:row>
      <xdr:rowOff>104775</xdr:rowOff>
    </xdr:to>
    <xdr:sp macro="" textlink="">
      <xdr:nvSpPr>
        <xdr:cNvPr id="96" name="フローチャート: 処理 95"/>
        <xdr:cNvSpPr/>
      </xdr:nvSpPr>
      <xdr:spPr>
        <a:xfrm>
          <a:off x="2486024" y="10687050"/>
          <a:ext cx="952500" cy="276225"/>
        </a:xfrm>
        <a:prstGeom prst="flowChartProcess">
          <a:avLst/>
        </a:prstGeom>
        <a:ln>
          <a:solidFill>
            <a:schemeClr val="accent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t>prediction</a:t>
          </a:r>
          <a:r>
            <a:rPr kumimoji="1" lang="en-US" altLang="ja-JP" sz="1100" baseline="0"/>
            <a:t> n</a:t>
          </a:r>
          <a:endParaRPr kumimoji="1" lang="ja-JP" altLang="en-US" sz="1100"/>
        </a:p>
      </xdr:txBody>
    </xdr:sp>
    <xdr:clientData/>
  </xdr:twoCellAnchor>
  <xdr:twoCellAnchor>
    <xdr:from>
      <xdr:col>5</xdr:col>
      <xdr:colOff>285750</xdr:colOff>
      <xdr:row>52</xdr:row>
      <xdr:rowOff>19049</xdr:rowOff>
    </xdr:from>
    <xdr:to>
      <xdr:col>9</xdr:col>
      <xdr:colOff>171450</xdr:colOff>
      <xdr:row>56</xdr:row>
      <xdr:rowOff>142874</xdr:rowOff>
    </xdr:to>
    <xdr:sp macro="" textlink="">
      <xdr:nvSpPr>
        <xdr:cNvPr id="97" name="フローチャート: 代替処理 96"/>
        <xdr:cNvSpPr/>
      </xdr:nvSpPr>
      <xdr:spPr>
        <a:xfrm>
          <a:off x="5962650" y="9515474"/>
          <a:ext cx="2628900" cy="847725"/>
        </a:xfrm>
        <a:prstGeom prst="flowChartAlternateProcess">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kumimoji="1" lang="en-US" altLang="ja-JP" sz="1200"/>
            <a:t>model selector (all, best_betrate...)</a:t>
          </a:r>
          <a:endParaRPr kumimoji="1" lang="ja-JP" altLang="en-US" sz="1200"/>
        </a:p>
      </xdr:txBody>
    </xdr:sp>
    <xdr:clientData/>
  </xdr:twoCellAnchor>
  <xdr:twoCellAnchor>
    <xdr:from>
      <xdr:col>4</xdr:col>
      <xdr:colOff>847725</xdr:colOff>
      <xdr:row>40</xdr:row>
      <xdr:rowOff>142875</xdr:rowOff>
    </xdr:from>
    <xdr:to>
      <xdr:col>5</xdr:col>
      <xdr:colOff>495300</xdr:colOff>
      <xdr:row>51</xdr:row>
      <xdr:rowOff>76200</xdr:rowOff>
    </xdr:to>
    <xdr:cxnSp macro="">
      <xdr:nvCxnSpPr>
        <xdr:cNvPr id="98" name="直線矢印コネクタ 97"/>
        <xdr:cNvCxnSpPr/>
      </xdr:nvCxnSpPr>
      <xdr:spPr>
        <a:xfrm>
          <a:off x="5191125" y="8286750"/>
          <a:ext cx="981075" cy="1924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266700</xdr:colOff>
      <xdr:row>51</xdr:row>
      <xdr:rowOff>114300</xdr:rowOff>
    </xdr:from>
    <xdr:to>
      <xdr:col>4</xdr:col>
      <xdr:colOff>542925</xdr:colOff>
      <xdr:row>53</xdr:row>
      <xdr:rowOff>28575</xdr:rowOff>
    </xdr:to>
    <xdr:sp macro="" textlink="">
      <xdr:nvSpPr>
        <xdr:cNvPr id="102" name="フローチャート: 処理 101"/>
        <xdr:cNvSpPr/>
      </xdr:nvSpPr>
      <xdr:spPr>
        <a:xfrm>
          <a:off x="3486150" y="10248900"/>
          <a:ext cx="1400175" cy="276225"/>
        </a:xfrm>
        <a:prstGeom prst="flowChartProcess">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t>evaluation</a:t>
          </a:r>
          <a:r>
            <a:rPr kumimoji="1" lang="en-US" altLang="ja-JP" sz="1100" baseline="0"/>
            <a:t> 1</a:t>
          </a:r>
          <a:endParaRPr kumimoji="1" lang="ja-JP" altLang="en-US" sz="1100"/>
        </a:p>
      </xdr:txBody>
    </xdr:sp>
    <xdr:clientData/>
  </xdr:twoCellAnchor>
  <xdr:twoCellAnchor>
    <xdr:from>
      <xdr:col>3</xdr:col>
      <xdr:colOff>266700</xdr:colOff>
      <xdr:row>54</xdr:row>
      <xdr:rowOff>19050</xdr:rowOff>
    </xdr:from>
    <xdr:to>
      <xdr:col>4</xdr:col>
      <xdr:colOff>542925</xdr:colOff>
      <xdr:row>55</xdr:row>
      <xdr:rowOff>114300</xdr:rowOff>
    </xdr:to>
    <xdr:sp macro="" textlink="">
      <xdr:nvSpPr>
        <xdr:cNvPr id="103" name="フローチャート: 処理 102"/>
        <xdr:cNvSpPr/>
      </xdr:nvSpPr>
      <xdr:spPr>
        <a:xfrm>
          <a:off x="3486150" y="10696575"/>
          <a:ext cx="1400175" cy="276225"/>
        </a:xfrm>
        <a:prstGeom prst="flowChartProcess">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t>evaluation</a:t>
          </a:r>
          <a:r>
            <a:rPr kumimoji="1" lang="en-US" altLang="ja-JP" sz="1100" baseline="0"/>
            <a:t> 1</a:t>
          </a:r>
          <a:endParaRPr kumimoji="1" lang="ja-JP" altLang="en-US" sz="1100"/>
        </a:p>
      </xdr:txBody>
    </xdr:sp>
    <xdr:clientData/>
  </xdr:twoCellAnchor>
  <xdr:twoCellAnchor>
    <xdr:from>
      <xdr:col>4</xdr:col>
      <xdr:colOff>647700</xdr:colOff>
      <xdr:row>51</xdr:row>
      <xdr:rowOff>171450</xdr:rowOff>
    </xdr:from>
    <xdr:to>
      <xdr:col>4</xdr:col>
      <xdr:colOff>923925</xdr:colOff>
      <xdr:row>55</xdr:row>
      <xdr:rowOff>57150</xdr:rowOff>
    </xdr:to>
    <xdr:sp macro="" textlink="">
      <xdr:nvSpPr>
        <xdr:cNvPr id="104" name="右中かっこ 103"/>
        <xdr:cNvSpPr/>
      </xdr:nvSpPr>
      <xdr:spPr>
        <a:xfrm>
          <a:off x="4991100" y="10306050"/>
          <a:ext cx="276225" cy="6096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0</xdr:col>
      <xdr:colOff>361950</xdr:colOff>
      <xdr:row>51</xdr:row>
      <xdr:rowOff>76200</xdr:rowOff>
    </xdr:from>
    <xdr:to>
      <xdr:col>1</xdr:col>
      <xdr:colOff>1228725</xdr:colOff>
      <xdr:row>53</xdr:row>
      <xdr:rowOff>85725</xdr:rowOff>
    </xdr:to>
    <xdr:sp macro="" textlink="">
      <xdr:nvSpPr>
        <xdr:cNvPr id="105" name="フローチャート: 代替処理 104"/>
        <xdr:cNvSpPr/>
      </xdr:nvSpPr>
      <xdr:spPr>
        <a:xfrm>
          <a:off x="361950" y="10210800"/>
          <a:ext cx="1552575" cy="371475"/>
        </a:xfrm>
        <a:prstGeom prst="flowChartAlternateProcess">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r>
            <a:rPr kumimoji="1" lang="en-US" altLang="ja-JP" sz="1100"/>
            <a:t>ResultCreator</a:t>
          </a:r>
          <a:endParaRPr kumimoji="1" lang="ja-JP" altLang="en-US" sz="1100"/>
        </a:p>
      </xdr:txBody>
    </xdr:sp>
    <xdr:clientData/>
  </xdr:twoCellAnchor>
  <xdr:twoCellAnchor>
    <xdr:from>
      <xdr:col>1</xdr:col>
      <xdr:colOff>1228725</xdr:colOff>
      <xdr:row>52</xdr:row>
      <xdr:rowOff>76200</xdr:rowOff>
    </xdr:from>
    <xdr:to>
      <xdr:col>2</xdr:col>
      <xdr:colOff>533401</xdr:colOff>
      <xdr:row>52</xdr:row>
      <xdr:rowOff>80963</xdr:rowOff>
    </xdr:to>
    <xdr:cxnSp macro="">
      <xdr:nvCxnSpPr>
        <xdr:cNvPr id="106" name="直線矢印コネクタ 105"/>
        <xdr:cNvCxnSpPr>
          <a:endCxn id="105" idx="3"/>
        </xdr:cNvCxnSpPr>
      </xdr:nvCxnSpPr>
      <xdr:spPr>
        <a:xfrm flipH="1">
          <a:off x="1914525" y="10391775"/>
          <a:ext cx="600076"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1228725</xdr:colOff>
      <xdr:row>52</xdr:row>
      <xdr:rowOff>80963</xdr:rowOff>
    </xdr:from>
    <xdr:to>
      <xdr:col>2</xdr:col>
      <xdr:colOff>533400</xdr:colOff>
      <xdr:row>54</xdr:row>
      <xdr:rowOff>57150</xdr:rowOff>
    </xdr:to>
    <xdr:cxnSp macro="">
      <xdr:nvCxnSpPr>
        <xdr:cNvPr id="111" name="直線矢印コネクタ 110"/>
        <xdr:cNvCxnSpPr>
          <a:endCxn id="105" idx="3"/>
        </xdr:cNvCxnSpPr>
      </xdr:nvCxnSpPr>
      <xdr:spPr>
        <a:xfrm flipH="1" flipV="1">
          <a:off x="1914525" y="10396538"/>
          <a:ext cx="600075" cy="3381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1076325</xdr:colOff>
      <xdr:row>52</xdr:row>
      <xdr:rowOff>171450</xdr:rowOff>
    </xdr:from>
    <xdr:to>
      <xdr:col>5</xdr:col>
      <xdr:colOff>161925</xdr:colOff>
      <xdr:row>53</xdr:row>
      <xdr:rowOff>85725</xdr:rowOff>
    </xdr:to>
    <xdr:cxnSp macro="">
      <xdr:nvCxnSpPr>
        <xdr:cNvPr id="114" name="直線矢印コネクタ 113"/>
        <xdr:cNvCxnSpPr/>
      </xdr:nvCxnSpPr>
      <xdr:spPr>
        <a:xfrm flipH="1">
          <a:off x="5419725" y="10487025"/>
          <a:ext cx="419100" cy="95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438150</xdr:colOff>
      <xdr:row>60</xdr:row>
      <xdr:rowOff>133350</xdr:rowOff>
    </xdr:from>
    <xdr:to>
      <xdr:col>1</xdr:col>
      <xdr:colOff>1152525</xdr:colOff>
      <xdr:row>62</xdr:row>
      <xdr:rowOff>47625</xdr:rowOff>
    </xdr:to>
    <xdr:sp macro="" textlink="">
      <xdr:nvSpPr>
        <xdr:cNvPr id="117" name="フローチャート: 処理 116"/>
        <xdr:cNvSpPr/>
      </xdr:nvSpPr>
      <xdr:spPr>
        <a:xfrm>
          <a:off x="438150" y="11896725"/>
          <a:ext cx="1400175" cy="276225"/>
        </a:xfrm>
        <a:prstGeom prst="flowChartProcess">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MlResult 1</a:t>
          </a:r>
          <a:endParaRPr kumimoji="1" lang="ja-JP" altLang="en-US" sz="1100"/>
        </a:p>
      </xdr:txBody>
    </xdr:sp>
    <xdr:clientData/>
  </xdr:twoCellAnchor>
  <xdr:twoCellAnchor>
    <xdr:from>
      <xdr:col>0</xdr:col>
      <xdr:colOff>447675</xdr:colOff>
      <xdr:row>62</xdr:row>
      <xdr:rowOff>47625</xdr:rowOff>
    </xdr:from>
    <xdr:to>
      <xdr:col>1</xdr:col>
      <xdr:colOff>1162050</xdr:colOff>
      <xdr:row>63</xdr:row>
      <xdr:rowOff>142875</xdr:rowOff>
    </xdr:to>
    <xdr:sp macro="" textlink="">
      <xdr:nvSpPr>
        <xdr:cNvPr id="118" name="フローチャート: 処理 117"/>
        <xdr:cNvSpPr/>
      </xdr:nvSpPr>
      <xdr:spPr>
        <a:xfrm>
          <a:off x="447675" y="12172950"/>
          <a:ext cx="1400175" cy="276225"/>
        </a:xfrm>
        <a:prstGeom prst="flowChartProcess">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MlResult</a:t>
          </a:r>
          <a:r>
            <a:rPr kumimoji="1" lang="en-US" altLang="ja-JP" sz="1100" baseline="0"/>
            <a:t> n</a:t>
          </a:r>
          <a:endParaRPr kumimoji="1" lang="en-US" altLang="ja-JP" sz="1100"/>
        </a:p>
      </xdr:txBody>
    </xdr:sp>
    <xdr:clientData/>
  </xdr:twoCellAnchor>
  <xdr:twoCellAnchor>
    <xdr:from>
      <xdr:col>1</xdr:col>
      <xdr:colOff>419100</xdr:colOff>
      <xdr:row>54</xdr:row>
      <xdr:rowOff>104775</xdr:rowOff>
    </xdr:from>
    <xdr:to>
      <xdr:col>1</xdr:col>
      <xdr:colOff>419100</xdr:colOff>
      <xdr:row>60</xdr:row>
      <xdr:rowOff>0</xdr:rowOff>
    </xdr:to>
    <xdr:cxnSp macro="">
      <xdr:nvCxnSpPr>
        <xdr:cNvPr id="119" name="直線矢印コネクタ 118"/>
        <xdr:cNvCxnSpPr/>
      </xdr:nvCxnSpPr>
      <xdr:spPr>
        <a:xfrm>
          <a:off x="1104900" y="10782300"/>
          <a:ext cx="0" cy="9810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1047750</xdr:colOff>
      <xdr:row>61</xdr:row>
      <xdr:rowOff>57150</xdr:rowOff>
    </xdr:from>
    <xdr:to>
      <xdr:col>4</xdr:col>
      <xdr:colOff>1057276</xdr:colOff>
      <xdr:row>63</xdr:row>
      <xdr:rowOff>76200</xdr:rowOff>
    </xdr:to>
    <xdr:sp macro="" textlink="">
      <xdr:nvSpPr>
        <xdr:cNvPr id="120" name="フローチャート: 代替処理 119"/>
        <xdr:cNvSpPr/>
      </xdr:nvSpPr>
      <xdr:spPr>
        <a:xfrm>
          <a:off x="3028950" y="12001500"/>
          <a:ext cx="2371726" cy="38100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t>PatternCountBonusProvider</a:t>
          </a:r>
          <a:endParaRPr kumimoji="1" lang="ja-JP" altLang="en-US" sz="1200"/>
        </a:p>
      </xdr:txBody>
    </xdr:sp>
    <xdr:clientData/>
  </xdr:twoCellAnchor>
  <xdr:twoCellAnchor>
    <xdr:from>
      <xdr:col>2</xdr:col>
      <xdr:colOff>85725</xdr:colOff>
      <xdr:row>62</xdr:row>
      <xdr:rowOff>76200</xdr:rowOff>
    </xdr:from>
    <xdr:to>
      <xdr:col>2</xdr:col>
      <xdr:colOff>819150</xdr:colOff>
      <xdr:row>62</xdr:row>
      <xdr:rowOff>76200</xdr:rowOff>
    </xdr:to>
    <xdr:cxnSp macro="">
      <xdr:nvCxnSpPr>
        <xdr:cNvPr id="123" name="直線矢印コネクタ 122"/>
        <xdr:cNvCxnSpPr/>
      </xdr:nvCxnSpPr>
      <xdr:spPr>
        <a:xfrm>
          <a:off x="2066925" y="12201525"/>
          <a:ext cx="7334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400050</xdr:colOff>
      <xdr:row>67</xdr:row>
      <xdr:rowOff>38100</xdr:rowOff>
    </xdr:from>
    <xdr:to>
      <xdr:col>1</xdr:col>
      <xdr:colOff>1114425</xdr:colOff>
      <xdr:row>68</xdr:row>
      <xdr:rowOff>133350</xdr:rowOff>
    </xdr:to>
    <xdr:sp macro="" textlink="">
      <xdr:nvSpPr>
        <xdr:cNvPr id="125" name="フローチャート: 処理 124"/>
        <xdr:cNvSpPr/>
      </xdr:nvSpPr>
      <xdr:spPr>
        <a:xfrm>
          <a:off x="400050" y="13068300"/>
          <a:ext cx="1400175" cy="276225"/>
        </a:xfrm>
        <a:prstGeom prst="flowChartProcess">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MlResult 1</a:t>
          </a:r>
          <a:endParaRPr kumimoji="1" lang="ja-JP" altLang="en-US" sz="1100"/>
        </a:p>
      </xdr:txBody>
    </xdr:sp>
    <xdr:clientData/>
  </xdr:twoCellAnchor>
  <xdr:twoCellAnchor>
    <xdr:from>
      <xdr:col>0</xdr:col>
      <xdr:colOff>409575</xdr:colOff>
      <xdr:row>68</xdr:row>
      <xdr:rowOff>133350</xdr:rowOff>
    </xdr:from>
    <xdr:to>
      <xdr:col>1</xdr:col>
      <xdr:colOff>1123950</xdr:colOff>
      <xdr:row>70</xdr:row>
      <xdr:rowOff>47625</xdr:rowOff>
    </xdr:to>
    <xdr:sp macro="" textlink="">
      <xdr:nvSpPr>
        <xdr:cNvPr id="126" name="フローチャート: 処理 125"/>
        <xdr:cNvSpPr/>
      </xdr:nvSpPr>
      <xdr:spPr>
        <a:xfrm>
          <a:off x="409575" y="13344525"/>
          <a:ext cx="1400175" cy="276225"/>
        </a:xfrm>
        <a:prstGeom prst="flowChartProcess">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MlResult</a:t>
          </a:r>
          <a:r>
            <a:rPr kumimoji="1" lang="en-US" altLang="ja-JP" sz="1100" baseline="0"/>
            <a:t> n</a:t>
          </a:r>
          <a:endParaRPr kumimoji="1" lang="en-US" altLang="ja-JP" sz="1100"/>
        </a:p>
      </xdr:txBody>
    </xdr:sp>
    <xdr:clientData/>
  </xdr:twoCellAnchor>
  <xdr:twoCellAnchor>
    <xdr:from>
      <xdr:col>1</xdr:col>
      <xdr:colOff>414338</xdr:colOff>
      <xdr:row>63</xdr:row>
      <xdr:rowOff>76200</xdr:rowOff>
    </xdr:from>
    <xdr:to>
      <xdr:col>2</xdr:col>
      <xdr:colOff>857251</xdr:colOff>
      <xdr:row>67</xdr:row>
      <xdr:rowOff>38100</xdr:rowOff>
    </xdr:to>
    <xdr:cxnSp macro="">
      <xdr:nvCxnSpPr>
        <xdr:cNvPr id="127" name="直線矢印コネクタ 126"/>
        <xdr:cNvCxnSpPr>
          <a:endCxn id="125" idx="0"/>
        </xdr:cNvCxnSpPr>
      </xdr:nvCxnSpPr>
      <xdr:spPr>
        <a:xfrm flipH="1">
          <a:off x="1100138" y="12382500"/>
          <a:ext cx="1738313" cy="685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1000125</xdr:colOff>
      <xdr:row>67</xdr:row>
      <xdr:rowOff>104775</xdr:rowOff>
    </xdr:from>
    <xdr:to>
      <xdr:col>4</xdr:col>
      <xdr:colOff>1009651</xdr:colOff>
      <xdr:row>69</xdr:row>
      <xdr:rowOff>123825</xdr:rowOff>
    </xdr:to>
    <xdr:sp macro="" textlink="">
      <xdr:nvSpPr>
        <xdr:cNvPr id="130" name="フローチャート: 代替処理 129"/>
        <xdr:cNvSpPr/>
      </xdr:nvSpPr>
      <xdr:spPr>
        <a:xfrm>
          <a:off x="2981325" y="13134975"/>
          <a:ext cx="2371726" cy="38100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t>ProbabilityBonusProvider</a:t>
          </a:r>
          <a:endParaRPr kumimoji="1" lang="ja-JP" altLang="en-US" sz="1200"/>
        </a:p>
      </xdr:txBody>
    </xdr:sp>
    <xdr:clientData/>
  </xdr:twoCellAnchor>
  <xdr:twoCellAnchor>
    <xdr:from>
      <xdr:col>1</xdr:col>
      <xdr:colOff>1219200</xdr:colOff>
      <xdr:row>68</xdr:row>
      <xdr:rowOff>161925</xdr:rowOff>
    </xdr:from>
    <xdr:to>
      <xdr:col>2</xdr:col>
      <xdr:colOff>923925</xdr:colOff>
      <xdr:row>69</xdr:row>
      <xdr:rowOff>0</xdr:rowOff>
    </xdr:to>
    <xdr:cxnSp macro="">
      <xdr:nvCxnSpPr>
        <xdr:cNvPr id="131" name="直線矢印コネクタ 130"/>
        <xdr:cNvCxnSpPr/>
      </xdr:nvCxnSpPr>
      <xdr:spPr>
        <a:xfrm flipV="1">
          <a:off x="1905000" y="13373100"/>
          <a:ext cx="1000125" cy="19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104775</xdr:colOff>
      <xdr:row>71</xdr:row>
      <xdr:rowOff>152400</xdr:rowOff>
    </xdr:from>
    <xdr:to>
      <xdr:col>4</xdr:col>
      <xdr:colOff>381000</xdr:colOff>
      <xdr:row>73</xdr:row>
      <xdr:rowOff>66675</xdr:rowOff>
    </xdr:to>
    <xdr:sp macro="" textlink="">
      <xdr:nvSpPr>
        <xdr:cNvPr id="132" name="フローチャート: 処理 131"/>
        <xdr:cNvSpPr/>
      </xdr:nvSpPr>
      <xdr:spPr>
        <a:xfrm>
          <a:off x="3324225" y="13906500"/>
          <a:ext cx="1400175" cy="276225"/>
        </a:xfrm>
        <a:prstGeom prst="flowChartProcess">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MlResult 1</a:t>
          </a:r>
          <a:endParaRPr kumimoji="1" lang="ja-JP" altLang="en-US" sz="1100"/>
        </a:p>
      </xdr:txBody>
    </xdr:sp>
    <xdr:clientData/>
  </xdr:twoCellAnchor>
  <xdr:twoCellAnchor>
    <xdr:from>
      <xdr:col>3</xdr:col>
      <xdr:colOff>114300</xdr:colOff>
      <xdr:row>73</xdr:row>
      <xdr:rowOff>66675</xdr:rowOff>
    </xdr:from>
    <xdr:to>
      <xdr:col>4</xdr:col>
      <xdr:colOff>390525</xdr:colOff>
      <xdr:row>74</xdr:row>
      <xdr:rowOff>161925</xdr:rowOff>
    </xdr:to>
    <xdr:sp macro="" textlink="">
      <xdr:nvSpPr>
        <xdr:cNvPr id="133" name="フローチャート: 処理 132"/>
        <xdr:cNvSpPr/>
      </xdr:nvSpPr>
      <xdr:spPr>
        <a:xfrm>
          <a:off x="3333750" y="14182725"/>
          <a:ext cx="1400175" cy="276225"/>
        </a:xfrm>
        <a:prstGeom prst="flowChartProcess">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MlResult</a:t>
          </a:r>
          <a:r>
            <a:rPr kumimoji="1" lang="en-US" altLang="ja-JP" sz="1100" baseline="0"/>
            <a:t> n</a:t>
          </a:r>
          <a:endParaRPr kumimoji="1" lang="en-US" altLang="ja-JP" sz="1100"/>
        </a:p>
      </xdr:txBody>
    </xdr:sp>
    <xdr:clientData/>
  </xdr:twoCellAnchor>
  <xdr:twoCellAnchor>
    <xdr:from>
      <xdr:col>2</xdr:col>
      <xdr:colOff>1019175</xdr:colOff>
      <xdr:row>78</xdr:row>
      <xdr:rowOff>19050</xdr:rowOff>
    </xdr:from>
    <xdr:to>
      <xdr:col>4</xdr:col>
      <xdr:colOff>1028701</xdr:colOff>
      <xdr:row>80</xdr:row>
      <xdr:rowOff>38100</xdr:rowOff>
    </xdr:to>
    <xdr:sp macro="" textlink="">
      <xdr:nvSpPr>
        <xdr:cNvPr id="134" name="フローチャート: 代替処理 133"/>
        <xdr:cNvSpPr/>
      </xdr:nvSpPr>
      <xdr:spPr>
        <a:xfrm>
          <a:off x="3000375" y="15039975"/>
          <a:ext cx="2371726" cy="38100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t>BoforeOddsBonusProvider</a:t>
          </a:r>
          <a:endParaRPr kumimoji="1" lang="ja-JP" altLang="en-US" sz="1200"/>
        </a:p>
      </xdr:txBody>
    </xdr:sp>
    <xdr:clientData/>
  </xdr:twoCellAnchor>
  <xdr:twoCellAnchor>
    <xdr:from>
      <xdr:col>3</xdr:col>
      <xdr:colOff>819150</xdr:colOff>
      <xdr:row>69</xdr:row>
      <xdr:rowOff>85725</xdr:rowOff>
    </xdr:from>
    <xdr:to>
      <xdr:col>3</xdr:col>
      <xdr:colOff>838201</xdr:colOff>
      <xdr:row>71</xdr:row>
      <xdr:rowOff>85725</xdr:rowOff>
    </xdr:to>
    <xdr:cxnSp macro="">
      <xdr:nvCxnSpPr>
        <xdr:cNvPr id="135" name="直線矢印コネクタ 134"/>
        <xdr:cNvCxnSpPr/>
      </xdr:nvCxnSpPr>
      <xdr:spPr>
        <a:xfrm flipH="1">
          <a:off x="4038600" y="13477875"/>
          <a:ext cx="19051" cy="361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76200</xdr:colOff>
      <xdr:row>82</xdr:row>
      <xdr:rowOff>133350</xdr:rowOff>
    </xdr:from>
    <xdr:to>
      <xdr:col>4</xdr:col>
      <xdr:colOff>352425</xdr:colOff>
      <xdr:row>84</xdr:row>
      <xdr:rowOff>47625</xdr:rowOff>
    </xdr:to>
    <xdr:sp macro="" textlink="">
      <xdr:nvSpPr>
        <xdr:cNvPr id="138" name="フローチャート: 処理 137"/>
        <xdr:cNvSpPr/>
      </xdr:nvSpPr>
      <xdr:spPr>
        <a:xfrm>
          <a:off x="3295650" y="15878175"/>
          <a:ext cx="1400175" cy="276225"/>
        </a:xfrm>
        <a:prstGeom prst="flowChartProcess">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MlResult 1</a:t>
          </a:r>
          <a:endParaRPr kumimoji="1" lang="ja-JP" altLang="en-US" sz="1100"/>
        </a:p>
      </xdr:txBody>
    </xdr:sp>
    <xdr:clientData/>
  </xdr:twoCellAnchor>
  <xdr:twoCellAnchor>
    <xdr:from>
      <xdr:col>3</xdr:col>
      <xdr:colOff>85725</xdr:colOff>
      <xdr:row>84</xdr:row>
      <xdr:rowOff>47625</xdr:rowOff>
    </xdr:from>
    <xdr:to>
      <xdr:col>4</xdr:col>
      <xdr:colOff>361950</xdr:colOff>
      <xdr:row>85</xdr:row>
      <xdr:rowOff>142875</xdr:rowOff>
    </xdr:to>
    <xdr:sp macro="" textlink="">
      <xdr:nvSpPr>
        <xdr:cNvPr id="139" name="フローチャート: 処理 138"/>
        <xdr:cNvSpPr/>
      </xdr:nvSpPr>
      <xdr:spPr>
        <a:xfrm>
          <a:off x="3305175" y="16154400"/>
          <a:ext cx="1400175" cy="276225"/>
        </a:xfrm>
        <a:prstGeom prst="flowChartProcess">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MlResult</a:t>
          </a:r>
          <a:r>
            <a:rPr kumimoji="1" lang="en-US" altLang="ja-JP" sz="1100" baseline="0"/>
            <a:t> n</a:t>
          </a:r>
          <a:endParaRPr kumimoji="1" lang="en-US" altLang="ja-JP" sz="1100"/>
        </a:p>
      </xdr:txBody>
    </xdr:sp>
    <xdr:clientData/>
  </xdr:twoCellAnchor>
  <xdr:twoCellAnchor>
    <xdr:from>
      <xdr:col>3</xdr:col>
      <xdr:colOff>742950</xdr:colOff>
      <xdr:row>80</xdr:row>
      <xdr:rowOff>66675</xdr:rowOff>
    </xdr:from>
    <xdr:to>
      <xdr:col>3</xdr:col>
      <xdr:colOff>762001</xdr:colOff>
      <xdr:row>82</xdr:row>
      <xdr:rowOff>66675</xdr:rowOff>
    </xdr:to>
    <xdr:cxnSp macro="">
      <xdr:nvCxnSpPr>
        <xdr:cNvPr id="140" name="直線矢印コネクタ 139"/>
        <xdr:cNvCxnSpPr/>
      </xdr:nvCxnSpPr>
      <xdr:spPr>
        <a:xfrm flipH="1">
          <a:off x="3962400" y="15449550"/>
          <a:ext cx="19051" cy="361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1200150</xdr:colOff>
      <xdr:row>69</xdr:row>
      <xdr:rowOff>95250</xdr:rowOff>
    </xdr:from>
    <xdr:to>
      <xdr:col>2</xdr:col>
      <xdr:colOff>876300</xdr:colOff>
      <xdr:row>78</xdr:row>
      <xdr:rowOff>28575</xdr:rowOff>
    </xdr:to>
    <xdr:cxnSp macro="">
      <xdr:nvCxnSpPr>
        <xdr:cNvPr id="143" name="直線矢印コネクタ 142"/>
        <xdr:cNvCxnSpPr/>
      </xdr:nvCxnSpPr>
      <xdr:spPr>
        <a:xfrm>
          <a:off x="1885950" y="13487400"/>
          <a:ext cx="971550" cy="15621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657225</xdr:colOff>
      <xdr:row>74</xdr:row>
      <xdr:rowOff>161925</xdr:rowOff>
    </xdr:from>
    <xdr:to>
      <xdr:col>9</xdr:col>
      <xdr:colOff>285751</xdr:colOff>
      <xdr:row>77</xdr:row>
      <xdr:rowOff>0</xdr:rowOff>
    </xdr:to>
    <xdr:sp macro="" textlink="">
      <xdr:nvSpPr>
        <xdr:cNvPr id="146" name="フローチャート: 代替処理 145"/>
        <xdr:cNvSpPr/>
      </xdr:nvSpPr>
      <xdr:spPr>
        <a:xfrm>
          <a:off x="6334125" y="14458950"/>
          <a:ext cx="2371726" cy="38100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t>BonusMergeProvider</a:t>
          </a:r>
          <a:endParaRPr kumimoji="1" lang="ja-JP" altLang="en-US" sz="1200"/>
        </a:p>
      </xdr:txBody>
    </xdr:sp>
    <xdr:clientData/>
  </xdr:twoCellAnchor>
  <xdr:twoCellAnchor>
    <xdr:from>
      <xdr:col>4</xdr:col>
      <xdr:colOff>552450</xdr:colOff>
      <xdr:row>73</xdr:row>
      <xdr:rowOff>47625</xdr:rowOff>
    </xdr:from>
    <xdr:to>
      <xdr:col>5</xdr:col>
      <xdr:colOff>457200</xdr:colOff>
      <xdr:row>75</xdr:row>
      <xdr:rowOff>152400</xdr:rowOff>
    </xdr:to>
    <xdr:cxnSp macro="">
      <xdr:nvCxnSpPr>
        <xdr:cNvPr id="147" name="直線矢印コネクタ 146"/>
        <xdr:cNvCxnSpPr/>
      </xdr:nvCxnSpPr>
      <xdr:spPr>
        <a:xfrm>
          <a:off x="4895850" y="14163675"/>
          <a:ext cx="1238250" cy="4667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504825</xdr:colOff>
      <xdr:row>76</xdr:row>
      <xdr:rowOff>47625</xdr:rowOff>
    </xdr:from>
    <xdr:to>
      <xdr:col>5</xdr:col>
      <xdr:colOff>495300</xdr:colOff>
      <xdr:row>84</xdr:row>
      <xdr:rowOff>0</xdr:rowOff>
    </xdr:to>
    <xdr:cxnSp macro="">
      <xdr:nvCxnSpPr>
        <xdr:cNvPr id="149" name="直線矢印コネクタ 148"/>
        <xdr:cNvCxnSpPr/>
      </xdr:nvCxnSpPr>
      <xdr:spPr>
        <a:xfrm flipV="1">
          <a:off x="4848225" y="14706600"/>
          <a:ext cx="1323975" cy="14001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28575</xdr:colOff>
      <xdr:row>86</xdr:row>
      <xdr:rowOff>104775</xdr:rowOff>
    </xdr:from>
    <xdr:to>
      <xdr:col>9</xdr:col>
      <xdr:colOff>342901</xdr:colOff>
      <xdr:row>88</xdr:row>
      <xdr:rowOff>123825</xdr:rowOff>
    </xdr:to>
    <xdr:sp macro="" textlink="">
      <xdr:nvSpPr>
        <xdr:cNvPr id="153" name="フローチャート: 代替処理 152"/>
        <xdr:cNvSpPr/>
      </xdr:nvSpPr>
      <xdr:spPr>
        <a:xfrm>
          <a:off x="6391275" y="16573500"/>
          <a:ext cx="2371726" cy="38100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t>SimulationPatternProvider</a:t>
          </a:r>
          <a:endParaRPr kumimoji="1" lang="ja-JP" altLang="en-US" sz="1200"/>
        </a:p>
      </xdr:txBody>
    </xdr:sp>
    <xdr:clientData/>
  </xdr:twoCellAnchor>
  <xdr:twoCellAnchor>
    <xdr:from>
      <xdr:col>6</xdr:col>
      <xdr:colOff>400050</xdr:colOff>
      <xdr:row>79</xdr:row>
      <xdr:rowOff>171450</xdr:rowOff>
    </xdr:from>
    <xdr:to>
      <xdr:col>8</xdr:col>
      <xdr:colOff>428625</xdr:colOff>
      <xdr:row>81</xdr:row>
      <xdr:rowOff>85725</xdr:rowOff>
    </xdr:to>
    <xdr:sp macro="" textlink="">
      <xdr:nvSpPr>
        <xdr:cNvPr id="154" name="フローチャート: 処理 153"/>
        <xdr:cNvSpPr/>
      </xdr:nvSpPr>
      <xdr:spPr>
        <a:xfrm>
          <a:off x="6762750" y="15373350"/>
          <a:ext cx="1400175" cy="276225"/>
        </a:xfrm>
        <a:prstGeom prst="flowChartProcess">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MlResult 1</a:t>
          </a:r>
          <a:endParaRPr kumimoji="1" lang="ja-JP" altLang="en-US" sz="1100"/>
        </a:p>
      </xdr:txBody>
    </xdr:sp>
    <xdr:clientData/>
  </xdr:twoCellAnchor>
  <xdr:twoCellAnchor>
    <xdr:from>
      <xdr:col>6</xdr:col>
      <xdr:colOff>409575</xdr:colOff>
      <xdr:row>81</xdr:row>
      <xdr:rowOff>85725</xdr:rowOff>
    </xdr:from>
    <xdr:to>
      <xdr:col>8</xdr:col>
      <xdr:colOff>438150</xdr:colOff>
      <xdr:row>83</xdr:row>
      <xdr:rowOff>0</xdr:rowOff>
    </xdr:to>
    <xdr:sp macro="" textlink="">
      <xdr:nvSpPr>
        <xdr:cNvPr id="155" name="フローチャート: 処理 154"/>
        <xdr:cNvSpPr/>
      </xdr:nvSpPr>
      <xdr:spPr>
        <a:xfrm>
          <a:off x="6772275" y="15649575"/>
          <a:ext cx="1400175" cy="276225"/>
        </a:xfrm>
        <a:prstGeom prst="flowChartProcess">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MlResult</a:t>
          </a:r>
          <a:r>
            <a:rPr kumimoji="1" lang="en-US" altLang="ja-JP" sz="1100" baseline="0"/>
            <a:t> n</a:t>
          </a:r>
          <a:endParaRPr kumimoji="1" lang="en-US" altLang="ja-JP" sz="1100"/>
        </a:p>
      </xdr:txBody>
    </xdr:sp>
    <xdr:clientData/>
  </xdr:twoCellAnchor>
  <xdr:twoCellAnchor>
    <xdr:from>
      <xdr:col>7</xdr:col>
      <xdr:colOff>238125</xdr:colOff>
      <xdr:row>77</xdr:row>
      <xdr:rowOff>114300</xdr:rowOff>
    </xdr:from>
    <xdr:to>
      <xdr:col>7</xdr:col>
      <xdr:colOff>257176</xdr:colOff>
      <xdr:row>79</xdr:row>
      <xdr:rowOff>114300</xdr:rowOff>
    </xdr:to>
    <xdr:cxnSp macro="">
      <xdr:nvCxnSpPr>
        <xdr:cNvPr id="156" name="直線矢印コネクタ 155"/>
        <xdr:cNvCxnSpPr/>
      </xdr:nvCxnSpPr>
      <xdr:spPr>
        <a:xfrm flipH="1">
          <a:off x="7286625" y="14954250"/>
          <a:ext cx="19051" cy="361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257175</xdr:colOff>
      <xdr:row>83</xdr:row>
      <xdr:rowOff>123825</xdr:rowOff>
    </xdr:from>
    <xdr:to>
      <xdr:col>7</xdr:col>
      <xdr:colOff>257177</xdr:colOff>
      <xdr:row>86</xdr:row>
      <xdr:rowOff>28575</xdr:rowOff>
    </xdr:to>
    <xdr:cxnSp macro="">
      <xdr:nvCxnSpPr>
        <xdr:cNvPr id="157" name="直線矢印コネクタ 156"/>
        <xdr:cNvCxnSpPr/>
      </xdr:nvCxnSpPr>
      <xdr:spPr>
        <a:xfrm flipH="1">
          <a:off x="7305675" y="16049625"/>
          <a:ext cx="2" cy="4476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400050</xdr:colOff>
      <xdr:row>91</xdr:row>
      <xdr:rowOff>104775</xdr:rowOff>
    </xdr:from>
    <xdr:to>
      <xdr:col>8</xdr:col>
      <xdr:colOff>428625</xdr:colOff>
      <xdr:row>93</xdr:row>
      <xdr:rowOff>19050</xdr:rowOff>
    </xdr:to>
    <xdr:sp macro="" textlink="">
      <xdr:nvSpPr>
        <xdr:cNvPr id="159" name="フローチャート: 処理 158"/>
        <xdr:cNvSpPr/>
      </xdr:nvSpPr>
      <xdr:spPr>
        <a:xfrm>
          <a:off x="6762750" y="17478375"/>
          <a:ext cx="1400175" cy="276225"/>
        </a:xfrm>
        <a:prstGeom prst="flowChartProcess">
          <a:avLst/>
        </a:prstGeom>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1100"/>
            <a:t>MlResult 1</a:t>
          </a:r>
          <a:endParaRPr kumimoji="1" lang="ja-JP" altLang="en-US" sz="1100"/>
        </a:p>
      </xdr:txBody>
    </xdr:sp>
    <xdr:clientData/>
  </xdr:twoCellAnchor>
  <xdr:twoCellAnchor>
    <xdr:from>
      <xdr:col>6</xdr:col>
      <xdr:colOff>400050</xdr:colOff>
      <xdr:row>93</xdr:row>
      <xdr:rowOff>85725</xdr:rowOff>
    </xdr:from>
    <xdr:to>
      <xdr:col>8</xdr:col>
      <xdr:colOff>428625</xdr:colOff>
      <xdr:row>95</xdr:row>
      <xdr:rowOff>0</xdr:rowOff>
    </xdr:to>
    <xdr:sp macro="" textlink="">
      <xdr:nvSpPr>
        <xdr:cNvPr id="160" name="フローチャート: 処理 159"/>
        <xdr:cNvSpPr/>
      </xdr:nvSpPr>
      <xdr:spPr>
        <a:xfrm>
          <a:off x="6762750" y="17907000"/>
          <a:ext cx="1400175" cy="276225"/>
        </a:xfrm>
        <a:prstGeom prst="flowChartProcess">
          <a:avLst/>
        </a:prstGeom>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1100"/>
            <a:t>MlResult</a:t>
          </a:r>
          <a:r>
            <a:rPr kumimoji="1" lang="en-US" altLang="ja-JP" sz="1100" baseline="0"/>
            <a:t> n</a:t>
          </a:r>
          <a:endParaRPr kumimoji="1" lang="en-US" altLang="ja-JP" sz="1100"/>
        </a:p>
      </xdr:txBody>
    </xdr:sp>
    <xdr:clientData/>
  </xdr:twoCellAnchor>
  <xdr:twoCellAnchor>
    <xdr:from>
      <xdr:col>7</xdr:col>
      <xdr:colOff>238125</xdr:colOff>
      <xdr:row>89</xdr:row>
      <xdr:rowOff>47625</xdr:rowOff>
    </xdr:from>
    <xdr:to>
      <xdr:col>7</xdr:col>
      <xdr:colOff>257176</xdr:colOff>
      <xdr:row>91</xdr:row>
      <xdr:rowOff>47625</xdr:rowOff>
    </xdr:to>
    <xdr:cxnSp macro="">
      <xdr:nvCxnSpPr>
        <xdr:cNvPr id="161" name="直線矢印コネクタ 160"/>
        <xdr:cNvCxnSpPr/>
      </xdr:nvCxnSpPr>
      <xdr:spPr>
        <a:xfrm flipH="1">
          <a:off x="7286625" y="17059275"/>
          <a:ext cx="19051" cy="361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11</xdr:col>
      <xdr:colOff>28575</xdr:colOff>
      <xdr:row>13</xdr:row>
      <xdr:rowOff>200026</xdr:rowOff>
    </xdr:from>
    <xdr:to>
      <xdr:col>22</xdr:col>
      <xdr:colOff>0</xdr:colOff>
      <xdr:row>13</xdr:row>
      <xdr:rowOff>209550</xdr:rowOff>
    </xdr:to>
    <xdr:cxnSp macro="">
      <xdr:nvCxnSpPr>
        <xdr:cNvPr id="3" name="直線矢印コネクタ 2"/>
        <xdr:cNvCxnSpPr/>
      </xdr:nvCxnSpPr>
      <xdr:spPr>
        <a:xfrm flipV="1">
          <a:off x="7791450" y="2552701"/>
          <a:ext cx="4162425" cy="95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19050</xdr:colOff>
      <xdr:row>14</xdr:row>
      <xdr:rowOff>180974</xdr:rowOff>
    </xdr:from>
    <xdr:to>
      <xdr:col>22</xdr:col>
      <xdr:colOff>0</xdr:colOff>
      <xdr:row>14</xdr:row>
      <xdr:rowOff>180975</xdr:rowOff>
    </xdr:to>
    <xdr:cxnSp macro="">
      <xdr:nvCxnSpPr>
        <xdr:cNvPr id="5" name="直線矢印コネクタ 4"/>
        <xdr:cNvCxnSpPr/>
      </xdr:nvCxnSpPr>
      <xdr:spPr>
        <a:xfrm>
          <a:off x="9877425" y="2895599"/>
          <a:ext cx="2076450"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9525</xdr:colOff>
      <xdr:row>15</xdr:row>
      <xdr:rowOff>180975</xdr:rowOff>
    </xdr:from>
    <xdr:to>
      <xdr:col>21</xdr:col>
      <xdr:colOff>0</xdr:colOff>
      <xdr:row>15</xdr:row>
      <xdr:rowOff>190500</xdr:rowOff>
    </xdr:to>
    <xdr:cxnSp macro="">
      <xdr:nvCxnSpPr>
        <xdr:cNvPr id="7" name="直線矢印コネクタ 6"/>
        <xdr:cNvCxnSpPr/>
      </xdr:nvCxnSpPr>
      <xdr:spPr>
        <a:xfrm>
          <a:off x="10706100" y="3257550"/>
          <a:ext cx="82867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0</xdr:colOff>
      <xdr:row>16</xdr:row>
      <xdr:rowOff>200025</xdr:rowOff>
    </xdr:from>
    <xdr:to>
      <xdr:col>22</xdr:col>
      <xdr:colOff>9525</xdr:colOff>
      <xdr:row>16</xdr:row>
      <xdr:rowOff>200025</xdr:rowOff>
    </xdr:to>
    <xdr:cxnSp macro="">
      <xdr:nvCxnSpPr>
        <xdr:cNvPr id="11" name="直線矢印コネクタ 10"/>
        <xdr:cNvCxnSpPr/>
      </xdr:nvCxnSpPr>
      <xdr:spPr>
        <a:xfrm>
          <a:off x="11534775" y="3648075"/>
          <a:ext cx="4286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19050</xdr:colOff>
      <xdr:row>18</xdr:row>
      <xdr:rowOff>209550</xdr:rowOff>
    </xdr:from>
    <xdr:to>
      <xdr:col>17</xdr:col>
      <xdr:colOff>19050</xdr:colOff>
      <xdr:row>18</xdr:row>
      <xdr:rowOff>209550</xdr:rowOff>
    </xdr:to>
    <xdr:cxnSp macro="">
      <xdr:nvCxnSpPr>
        <xdr:cNvPr id="13" name="直線矢印コネクタ 12"/>
        <xdr:cNvCxnSpPr/>
      </xdr:nvCxnSpPr>
      <xdr:spPr>
        <a:xfrm>
          <a:off x="8201025" y="4229100"/>
          <a:ext cx="20955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9525</xdr:colOff>
      <xdr:row>18</xdr:row>
      <xdr:rowOff>200025</xdr:rowOff>
    </xdr:from>
    <xdr:to>
      <xdr:col>22</xdr:col>
      <xdr:colOff>0</xdr:colOff>
      <xdr:row>18</xdr:row>
      <xdr:rowOff>200025</xdr:rowOff>
    </xdr:to>
    <xdr:cxnSp macro="">
      <xdr:nvCxnSpPr>
        <xdr:cNvPr id="17" name="直線矢印コネクタ 16"/>
        <xdr:cNvCxnSpPr/>
      </xdr:nvCxnSpPr>
      <xdr:spPr>
        <a:xfrm>
          <a:off x="10287000" y="4219575"/>
          <a:ext cx="16668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0</xdr:colOff>
      <xdr:row>19</xdr:row>
      <xdr:rowOff>85725</xdr:rowOff>
    </xdr:from>
    <xdr:to>
      <xdr:col>20</xdr:col>
      <xdr:colOff>19050</xdr:colOff>
      <xdr:row>19</xdr:row>
      <xdr:rowOff>95250</xdr:rowOff>
    </xdr:to>
    <xdr:cxnSp macro="">
      <xdr:nvCxnSpPr>
        <xdr:cNvPr id="20" name="直線矢印コネクタ 19"/>
        <xdr:cNvCxnSpPr/>
      </xdr:nvCxnSpPr>
      <xdr:spPr>
        <a:xfrm flipV="1">
          <a:off x="10277475" y="4467225"/>
          <a:ext cx="127635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0</xdr:colOff>
      <xdr:row>20</xdr:row>
      <xdr:rowOff>66675</xdr:rowOff>
    </xdr:from>
    <xdr:to>
      <xdr:col>21</xdr:col>
      <xdr:colOff>400050</xdr:colOff>
      <xdr:row>20</xdr:row>
      <xdr:rowOff>66676</xdr:rowOff>
    </xdr:to>
    <xdr:cxnSp macro="">
      <xdr:nvCxnSpPr>
        <xdr:cNvPr id="9" name="直線矢印コネクタ 8"/>
        <xdr:cNvCxnSpPr/>
      </xdr:nvCxnSpPr>
      <xdr:spPr>
        <a:xfrm>
          <a:off x="9858375" y="4629150"/>
          <a:ext cx="2495550"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200024</xdr:colOff>
      <xdr:row>93</xdr:row>
      <xdr:rowOff>161924</xdr:rowOff>
    </xdr:from>
    <xdr:to>
      <xdr:col>12</xdr:col>
      <xdr:colOff>66675</xdr:colOff>
      <xdr:row>144</xdr:row>
      <xdr:rowOff>123825</xdr:rowOff>
    </xdr:to>
    <xdr:pic>
      <xdr:nvPicPr>
        <xdr:cNvPr id="2" name="図 1"/>
        <xdr:cNvPicPr>
          <a:picLocks noChangeAspect="1"/>
        </xdr:cNvPicPr>
      </xdr:nvPicPr>
      <xdr:blipFill>
        <a:blip xmlns:r="http://schemas.openxmlformats.org/officeDocument/2006/relationships" r:embed="rId1"/>
        <a:stretch>
          <a:fillRect/>
        </a:stretch>
      </xdr:blipFill>
      <xdr:spPr>
        <a:xfrm>
          <a:off x="200024" y="16992599"/>
          <a:ext cx="9191626" cy="9191626"/>
        </a:xfrm>
        <a:prstGeom prst="rect">
          <a:avLst/>
        </a:prstGeom>
      </xdr:spPr>
    </xdr:pic>
    <xdr:clientData/>
  </xdr:twoCellAnchor>
  <xdr:twoCellAnchor>
    <xdr:from>
      <xdr:col>0</xdr:col>
      <xdr:colOff>609600</xdr:colOff>
      <xdr:row>109</xdr:row>
      <xdr:rowOff>66675</xdr:rowOff>
    </xdr:from>
    <xdr:to>
      <xdr:col>3</xdr:col>
      <xdr:colOff>228600</xdr:colOff>
      <xdr:row>112</xdr:row>
      <xdr:rowOff>38100</xdr:rowOff>
    </xdr:to>
    <xdr:sp macro="" textlink="">
      <xdr:nvSpPr>
        <xdr:cNvPr id="3" name="四角形吹き出し 2"/>
        <xdr:cNvSpPr/>
      </xdr:nvSpPr>
      <xdr:spPr>
        <a:xfrm>
          <a:off x="609600" y="19792950"/>
          <a:ext cx="2657475" cy="514350"/>
        </a:xfrm>
        <a:prstGeom prst="wedgeRectCallout">
          <a:avLst>
            <a:gd name="adj1" fmla="val 2129"/>
            <a:gd name="adj2" fmla="val 256500"/>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ko-KR" altLang="en-US" sz="1100" b="0" u="sng"/>
            <a:t>월단위 틱으로 바꿔준다</a:t>
          </a:r>
          <a:r>
            <a:rPr kumimoji="1" lang="en-US" altLang="ko-KR" sz="1100" b="0" u="sng"/>
            <a:t>.</a:t>
          </a:r>
        </a:p>
        <a:p>
          <a:pPr marL="0" marR="0" lvl="0" indent="0" algn="l" defTabSz="914400" eaLnBrk="1" fontAlgn="auto" latinLnBrk="0" hangingPunct="1">
            <a:lnSpc>
              <a:spcPct val="100000"/>
            </a:lnSpc>
            <a:spcBef>
              <a:spcPts val="0"/>
            </a:spcBef>
            <a:spcAft>
              <a:spcPts val="0"/>
            </a:spcAft>
            <a:buClrTx/>
            <a:buSzTx/>
            <a:buFontTx/>
            <a:buNone/>
            <a:tabLst/>
            <a:defRPr/>
          </a:pPr>
          <a:r>
            <a:rPr lang="en-US" altLang="ja-JP" sz="1100" b="0" i="0" u="sng">
              <a:solidFill>
                <a:schemeClr val="lt1"/>
              </a:solidFill>
              <a:effectLst/>
              <a:latin typeface="+mn-lt"/>
              <a:ea typeface="+mn-ea"/>
              <a:cs typeface="+mn-cs"/>
            </a:rPr>
            <a:t>setXAxisMaxLabelCount</a:t>
          </a:r>
        </a:p>
        <a:p>
          <a:pPr algn="l"/>
          <a:endParaRPr kumimoji="1" lang="en-US" altLang="ko-KR" sz="1100" b="0" u="sng"/>
        </a:p>
      </xdr:txBody>
    </xdr:sp>
    <xdr:clientData/>
  </xdr:twoCellAnchor>
  <xdr:twoCellAnchor>
    <xdr:from>
      <xdr:col>0</xdr:col>
      <xdr:colOff>904875</xdr:colOff>
      <xdr:row>75</xdr:row>
      <xdr:rowOff>95251</xdr:rowOff>
    </xdr:from>
    <xdr:to>
      <xdr:col>11</xdr:col>
      <xdr:colOff>419100</xdr:colOff>
      <xdr:row>89</xdr:row>
      <xdr:rowOff>142877</xdr:rowOff>
    </xdr:to>
    <xdr:sp macro="" textlink="">
      <xdr:nvSpPr>
        <xdr:cNvPr id="4" name="四角形吹き出し 3"/>
        <xdr:cNvSpPr/>
      </xdr:nvSpPr>
      <xdr:spPr>
        <a:xfrm>
          <a:off x="904875" y="13668376"/>
          <a:ext cx="8039100" cy="2581276"/>
        </a:xfrm>
        <a:prstGeom prst="wedgeRectCallout">
          <a:avLst>
            <a:gd name="adj1" fmla="val 12182"/>
            <a:gd name="adj2" fmla="val 86381"/>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ko-KR" sz="1100" u="sng"/>
            <a:t>1.x</a:t>
          </a:r>
          <a:r>
            <a:rPr kumimoji="1" lang="ko-KR" altLang="en-US" sz="1100" u="sng"/>
            <a:t>축 라벨표시 </a:t>
          </a:r>
          <a:r>
            <a:rPr kumimoji="1" lang="en-US" altLang="ko-KR" sz="1100" u="sng"/>
            <a:t>12</a:t>
          </a:r>
          <a:r>
            <a:rPr kumimoji="1" lang="ko-KR" altLang="en-US" sz="1100" u="sng"/>
            <a:t>개 고정</a:t>
          </a:r>
        </a:p>
        <a:p>
          <a:pPr algn="l"/>
          <a:r>
            <a:rPr kumimoji="1" lang="en-US" altLang="ko-KR" sz="1100" u="sng"/>
            <a:t>2.</a:t>
          </a:r>
          <a:r>
            <a:rPr kumimoji="1" lang="ko-KR" altLang="en-US" sz="1100" u="sng"/>
            <a:t>기존시리즈 제거 </a:t>
          </a:r>
          <a:r>
            <a:rPr kumimoji="1" lang="en-US" altLang="ko-KR" sz="1100" u="sng"/>
            <a:t>betrate</a:t>
          </a:r>
        </a:p>
        <a:p>
          <a:pPr algn="l"/>
          <a:r>
            <a:rPr kumimoji="1" lang="ko-KR" altLang="en-US" sz="1100" u="sng"/>
            <a:t> </a:t>
          </a:r>
          <a:r>
            <a:rPr kumimoji="1" lang="en-US" altLang="ko-KR" sz="1100"/>
            <a:t>3. </a:t>
          </a:r>
          <a:r>
            <a:rPr kumimoji="1" lang="ko-KR" altLang="en-US" sz="1100"/>
            <a:t>변동폭 </a:t>
          </a:r>
          <a:r>
            <a:rPr kumimoji="1" lang="en-US" altLang="ko-KR" sz="1100"/>
            <a:t>Y</a:t>
          </a:r>
          <a:r>
            <a:rPr kumimoji="1" lang="ko-KR" altLang="en-US" sz="1100"/>
            <a:t>축그룹추가 </a:t>
          </a:r>
          <a:r>
            <a:rPr kumimoji="1" lang="en-US" altLang="ko-KR" sz="1100"/>
            <a:t>(</a:t>
          </a:r>
          <a:r>
            <a:rPr kumimoji="1" lang="ko-KR" altLang="en-US" sz="1100"/>
            <a:t>이하 동일그룹</a:t>
          </a:r>
          <a:r>
            <a:rPr kumimoji="1" lang="en-US" altLang="ko-KR" sz="1100"/>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ko-KR" sz="1100"/>
            <a:t> </a:t>
          </a:r>
          <a:r>
            <a:rPr kumimoji="1" lang="ko-KR" altLang="ja-JP" sz="1100" u="sng">
              <a:solidFill>
                <a:schemeClr val="dk1"/>
              </a:solidFill>
              <a:effectLst/>
              <a:latin typeface="+mn-lt"/>
              <a:ea typeface="+mn-ea"/>
              <a:cs typeface="+mn-cs"/>
            </a:rPr>
            <a:t> </a:t>
          </a:r>
          <a:r>
            <a:rPr kumimoji="1" lang="en-US" altLang="ja-JP" sz="1100" u="sng">
              <a:solidFill>
                <a:schemeClr val="dk1"/>
              </a:solidFill>
              <a:effectLst/>
              <a:latin typeface="+mn-lt"/>
              <a:ea typeface="+mn-ea"/>
              <a:cs typeface="+mn-cs"/>
            </a:rPr>
            <a:t>incamt (1...0)</a:t>
          </a:r>
          <a:endParaRPr lang="ja-JP" altLang="ja-JP">
            <a:effectLst/>
          </a:endParaRPr>
        </a:p>
        <a:p>
          <a:pPr algn="l"/>
          <a:r>
            <a:rPr kumimoji="1" lang="en-US" altLang="ko-KR" sz="1100"/>
            <a:t>  hitodds (X</a:t>
          </a:r>
          <a:r>
            <a:rPr kumimoji="1" lang="ko-KR" altLang="en-US" sz="1100"/>
            <a:t>축은 </a:t>
          </a:r>
          <a:r>
            <a:rPr kumimoji="1" lang="en-US" altLang="ko-KR" sz="1100"/>
            <a:t>resultodds</a:t>
          </a:r>
          <a:r>
            <a:rPr kumimoji="1" lang="ko-KR" altLang="en-US" sz="1100"/>
            <a:t>의 </a:t>
          </a:r>
          <a:r>
            <a:rPr kumimoji="1" lang="en-US" altLang="ko-KR" sz="1100"/>
            <a:t>x</a:t>
          </a:r>
          <a:r>
            <a:rPr kumimoji="1" lang="ko-KR" altLang="en-US" sz="1100"/>
            <a:t>축갯수에 맞줘서 </a:t>
          </a:r>
          <a:r>
            <a:rPr kumimoji="1" lang="en-US" altLang="ko-KR" sz="1100"/>
            <a:t>scale up)</a:t>
          </a:r>
        </a:p>
        <a:p>
          <a:pPr algn="l"/>
          <a:r>
            <a:rPr kumimoji="1" lang="en-US" altLang="ko-KR" sz="1100"/>
            <a:t>  beforeodds</a:t>
          </a:r>
        </a:p>
        <a:p>
          <a:pPr algn="l"/>
          <a:r>
            <a:rPr kumimoji="1" lang="en-US" altLang="ko-KR" sz="1100"/>
            <a:t>  resultodds</a:t>
          </a:r>
        </a:p>
        <a:p>
          <a:pPr algn="l"/>
          <a:endParaRPr kumimoji="1" lang="en-US" altLang="ko-KR" sz="1100"/>
        </a:p>
        <a:p>
          <a:pPr algn="l"/>
          <a:r>
            <a:rPr kumimoji="1" lang="en-US" altLang="ko-KR" sz="1100"/>
            <a:t>http://java-ml.sourceforge.net/api/0.1.1/net/sf/javaml/utils/ArrayUtils.html#normalize(double[],%20double)</a:t>
          </a:r>
        </a:p>
        <a:p>
          <a:pPr algn="l"/>
          <a:r>
            <a:rPr kumimoji="1" lang="en-US" altLang="ko-KR" sz="1100"/>
            <a:t>ArrayUtils.normalize</a:t>
          </a:r>
        </a:p>
      </xdr:txBody>
    </xdr:sp>
    <xdr:clientData/>
  </xdr:twoCellAnchor>
  <xdr:twoCellAnchor>
    <xdr:from>
      <xdr:col>0</xdr:col>
      <xdr:colOff>609600</xdr:colOff>
      <xdr:row>143</xdr:row>
      <xdr:rowOff>9525</xdr:rowOff>
    </xdr:from>
    <xdr:to>
      <xdr:col>3</xdr:col>
      <xdr:colOff>228600</xdr:colOff>
      <xdr:row>145</xdr:row>
      <xdr:rowOff>161925</xdr:rowOff>
    </xdr:to>
    <xdr:sp macro="" textlink="">
      <xdr:nvSpPr>
        <xdr:cNvPr id="5" name="四角形吹き出し 4"/>
        <xdr:cNvSpPr/>
      </xdr:nvSpPr>
      <xdr:spPr>
        <a:xfrm>
          <a:off x="609600" y="25888950"/>
          <a:ext cx="2657475" cy="514350"/>
        </a:xfrm>
        <a:prstGeom prst="wedgeRectCallout">
          <a:avLst>
            <a:gd name="adj1" fmla="val -18660"/>
            <a:gd name="adj2" fmla="val -212018"/>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ko-KR" altLang="en-US" sz="1100" b="0" i="0">
              <a:solidFill>
                <a:sysClr val="windowText" lastClr="000000"/>
              </a:solidFill>
              <a:effectLst/>
              <a:latin typeface="+mn-lt"/>
              <a:ea typeface="+mn-ea"/>
              <a:cs typeface="+mn-cs"/>
            </a:rPr>
            <a:t>시리즈추가</a:t>
          </a:r>
        </a:p>
        <a:p>
          <a:pPr marL="0" marR="0" lvl="0" indent="0" algn="l" defTabSz="914400" eaLnBrk="1" fontAlgn="auto" latinLnBrk="0" hangingPunct="1">
            <a:lnSpc>
              <a:spcPct val="100000"/>
            </a:lnSpc>
            <a:spcBef>
              <a:spcPts val="0"/>
            </a:spcBef>
            <a:spcAft>
              <a:spcPts val="0"/>
            </a:spcAft>
            <a:buClrTx/>
            <a:buSzTx/>
            <a:buFontTx/>
            <a:buNone/>
            <a:tabLst/>
            <a:defRPr/>
          </a:pPr>
          <a:r>
            <a:rPr lang="ko-KR" altLang="en-US" sz="1100" b="0" i="0">
              <a:solidFill>
                <a:sysClr val="windowText" lastClr="000000"/>
              </a:solidFill>
              <a:effectLst/>
              <a:latin typeface="+mn-lt"/>
              <a:ea typeface="+mn-ea"/>
              <a:cs typeface="+mn-cs"/>
            </a:rPr>
            <a:t>  </a:t>
          </a:r>
          <a:r>
            <a:rPr lang="en-US" altLang="ja-JP" sz="1100" b="0" i="0">
              <a:solidFill>
                <a:sysClr val="windowText" lastClr="000000"/>
              </a:solidFill>
              <a:effectLst/>
              <a:latin typeface="+mn-lt"/>
              <a:ea typeface="+mn-ea"/>
              <a:cs typeface="+mn-cs"/>
            </a:rPr>
            <a:t>beforeoddssetXAxisMaxLabelCount</a:t>
          </a:r>
        </a:p>
        <a:p>
          <a:pPr algn="l"/>
          <a:endParaRPr kumimoji="1" lang="en-US" altLang="ko-KR" sz="1100" b="0">
            <a:solidFill>
              <a:sysClr val="windowText" lastClr="000000"/>
            </a:solidFill>
          </a:endParaRPr>
        </a:p>
      </xdr:txBody>
    </xdr:sp>
    <xdr:clientData/>
  </xdr:twoCellAnchor>
  <xdr:twoCellAnchor>
    <xdr:from>
      <xdr:col>6</xdr:col>
      <xdr:colOff>276224</xdr:colOff>
      <xdr:row>144</xdr:row>
      <xdr:rowOff>171448</xdr:rowOff>
    </xdr:from>
    <xdr:to>
      <xdr:col>13</xdr:col>
      <xdr:colOff>276225</xdr:colOff>
      <xdr:row>157</xdr:row>
      <xdr:rowOff>104775</xdr:rowOff>
    </xdr:to>
    <xdr:sp macro="" textlink="">
      <xdr:nvSpPr>
        <xdr:cNvPr id="6" name="四角形吹き出し 5"/>
        <xdr:cNvSpPr/>
      </xdr:nvSpPr>
      <xdr:spPr>
        <a:xfrm>
          <a:off x="5372099" y="26231848"/>
          <a:ext cx="4800601" cy="2286002"/>
        </a:xfrm>
        <a:prstGeom prst="wedgeRectCallout">
          <a:avLst>
            <a:gd name="adj1" fmla="val -20660"/>
            <a:gd name="adj2" fmla="val -80768"/>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ko-KR" altLang="en-US" sz="1100" b="0">
              <a:solidFill>
                <a:sysClr val="windowText" lastClr="000000"/>
              </a:solidFill>
            </a:rPr>
            <a:t>기존그래프 제거</a:t>
          </a:r>
        </a:p>
        <a:p>
          <a:pPr algn="l"/>
          <a:r>
            <a:rPr kumimoji="1" lang="ko-KR" altLang="en-US" sz="1100" b="0">
              <a:solidFill>
                <a:sysClr val="windowText" lastClr="000000"/>
              </a:solidFill>
            </a:rPr>
            <a:t>예측확률그래프 추가</a:t>
          </a:r>
        </a:p>
        <a:p>
          <a:pPr algn="l"/>
          <a:r>
            <a:rPr kumimoji="1" lang="ko-KR" altLang="en-US" sz="1100" b="0">
              <a:solidFill>
                <a:sysClr val="windowText" lastClr="000000"/>
              </a:solidFill>
            </a:rPr>
            <a:t>  </a:t>
          </a:r>
          <a:r>
            <a:rPr kumimoji="1" lang="en-US" altLang="ko-KR" sz="1100" b="0">
              <a:solidFill>
                <a:sysClr val="windowText" lastClr="000000"/>
              </a:solidFill>
            </a:rPr>
            <a:t>X</a:t>
          </a:r>
          <a:r>
            <a:rPr kumimoji="1" lang="ko-KR" altLang="en-US" sz="1100" b="0">
              <a:solidFill>
                <a:sysClr val="windowText" lastClr="000000"/>
              </a:solidFill>
            </a:rPr>
            <a:t>축</a:t>
          </a:r>
          <a:r>
            <a:rPr kumimoji="1" lang="en-US" altLang="ko-KR" sz="1100" b="0">
              <a:solidFill>
                <a:sysClr val="windowText" lastClr="000000"/>
              </a:solidFill>
            </a:rPr>
            <a:t>: </a:t>
          </a:r>
          <a:r>
            <a:rPr kumimoji="1" lang="ko-KR" altLang="en-US" sz="1100" b="0">
              <a:solidFill>
                <a:sysClr val="windowText" lastClr="000000"/>
              </a:solidFill>
            </a:rPr>
            <a:t>예측 확률</a:t>
          </a:r>
        </a:p>
        <a:p>
          <a:pPr algn="l"/>
          <a:r>
            <a:rPr kumimoji="1" lang="ko-KR" altLang="en-US" sz="1100" b="0">
              <a:solidFill>
                <a:sysClr val="windowText" lastClr="000000"/>
              </a:solidFill>
            </a:rPr>
            <a:t>  </a:t>
          </a:r>
          <a:r>
            <a:rPr kumimoji="1" lang="en-US" altLang="ko-KR" sz="1100" b="0">
              <a:solidFill>
                <a:sysClr val="windowText" lastClr="000000"/>
              </a:solidFill>
            </a:rPr>
            <a:t>Y</a:t>
          </a:r>
          <a:r>
            <a:rPr kumimoji="1" lang="ko-KR" altLang="en-US" sz="1100" b="0">
              <a:solidFill>
                <a:sysClr val="windowText" lastClr="000000"/>
              </a:solidFill>
            </a:rPr>
            <a:t>축그룹 </a:t>
          </a:r>
          <a:r>
            <a:rPr kumimoji="1" lang="en-US" altLang="ko-KR" sz="1100" b="0">
              <a:solidFill>
                <a:sysClr val="windowText" lastClr="000000"/>
              </a:solidFill>
            </a:rPr>
            <a:t>0: </a:t>
          </a:r>
          <a:r>
            <a:rPr kumimoji="1" lang="ko-KR" altLang="en-US" sz="1100" b="0">
              <a:solidFill>
                <a:sysClr val="windowText" lastClr="000000"/>
              </a:solidFill>
            </a:rPr>
            <a:t>적중율</a:t>
          </a:r>
          <a:r>
            <a:rPr kumimoji="1" lang="en-US" altLang="ko-KR" sz="1100" b="0">
              <a:solidFill>
                <a:sysClr val="windowText" lastClr="000000"/>
              </a:solidFill>
            </a:rPr>
            <a:t>, </a:t>
          </a:r>
          <a:r>
            <a:rPr kumimoji="1" lang="ko-KR" altLang="en-US" sz="1100" b="0">
              <a:solidFill>
                <a:sysClr val="windowText" lastClr="000000"/>
              </a:solidFill>
            </a:rPr>
            <a:t>수익률</a:t>
          </a:r>
        </a:p>
        <a:p>
          <a:pPr algn="l"/>
          <a:r>
            <a:rPr kumimoji="1" lang="ko-KR" altLang="en-US" sz="1100" b="0">
              <a:solidFill>
                <a:sysClr val="windowText" lastClr="000000"/>
              </a:solidFill>
            </a:rPr>
            <a:t>  </a:t>
          </a:r>
          <a:r>
            <a:rPr kumimoji="1" lang="en-US" altLang="ko-KR" sz="1100" b="0">
              <a:solidFill>
                <a:sysClr val="windowText" lastClr="000000"/>
              </a:solidFill>
            </a:rPr>
            <a:t>Y</a:t>
          </a:r>
          <a:r>
            <a:rPr kumimoji="1" lang="ko-KR" altLang="en-US" sz="1100" b="0">
              <a:solidFill>
                <a:sysClr val="windowText" lastClr="000000"/>
              </a:solidFill>
            </a:rPr>
            <a:t>축그룹 </a:t>
          </a:r>
          <a:r>
            <a:rPr kumimoji="1" lang="en-US" altLang="ko-KR" sz="1100" b="0">
              <a:solidFill>
                <a:sysClr val="windowText" lastClr="000000"/>
              </a:solidFill>
            </a:rPr>
            <a:t>1: </a:t>
          </a:r>
          <a:r>
            <a:rPr kumimoji="1" lang="ko-KR" altLang="en-US" sz="1100" b="0">
              <a:solidFill>
                <a:sysClr val="windowText" lastClr="000000"/>
              </a:solidFill>
            </a:rPr>
            <a:t>수익금액</a:t>
          </a:r>
        </a:p>
        <a:p>
          <a:pPr algn="l"/>
          <a:r>
            <a:rPr kumimoji="1" lang="ko-KR" altLang="en-US" sz="1100" b="0">
              <a:solidFill>
                <a:sysClr val="windowText" lastClr="000000"/>
              </a:solidFill>
            </a:rPr>
            <a:t>  상단추가라벨</a:t>
          </a:r>
        </a:p>
        <a:p>
          <a:pPr algn="l"/>
          <a:r>
            <a:rPr kumimoji="1" lang="ko-KR" altLang="en-US" sz="1100" b="0">
              <a:solidFill>
                <a:sysClr val="windowText" lastClr="000000"/>
              </a:solidFill>
            </a:rPr>
            <a:t>    </a:t>
          </a:r>
          <a:r>
            <a:rPr kumimoji="1" lang="en-US" altLang="ko-KR" sz="1100" b="0">
              <a:solidFill>
                <a:sysClr val="windowText" lastClr="000000"/>
              </a:solidFill>
            </a:rPr>
            <a:t>(</a:t>
          </a:r>
          <a:r>
            <a:rPr kumimoji="1" lang="ko-KR" altLang="en-US" sz="1100" b="0">
              <a:solidFill>
                <a:sysClr val="windowText" lastClr="000000"/>
              </a:solidFill>
            </a:rPr>
            <a:t>범위</a:t>
          </a:r>
          <a:r>
            <a:rPr kumimoji="1" lang="en-US" altLang="ko-KR" sz="1100" b="0">
              <a:solidFill>
                <a:sysClr val="windowText" lastClr="000000"/>
              </a:solidFill>
            </a:rPr>
            <a:t>best min</a:t>
          </a:r>
          <a:r>
            <a:rPr kumimoji="1" lang="ko-KR" altLang="en-US" sz="1100" b="0">
              <a:solidFill>
                <a:sysClr val="windowText" lastClr="000000"/>
              </a:solidFill>
            </a:rPr>
            <a:t>～</a:t>
          </a:r>
          <a:r>
            <a:rPr kumimoji="1" lang="en-US" altLang="ko-KR" sz="1100" b="0">
              <a:solidFill>
                <a:sysClr val="windowText" lastClr="000000"/>
              </a:solidFill>
            </a:rPr>
            <a:t>max worst min~max) (betcnt, hitcnt, hitamt)</a:t>
          </a:r>
        </a:p>
        <a:p>
          <a:pPr algn="l"/>
          <a:r>
            <a:rPr kumimoji="1" lang="en-US" altLang="ko-KR" sz="1100" b="0">
              <a:solidFill>
                <a:sysClr val="windowText" lastClr="000000"/>
              </a:solidFill>
            </a:rPr>
            <a:t>  </a:t>
          </a:r>
          <a:r>
            <a:rPr kumimoji="1" lang="ko-KR" altLang="en-US" sz="1100" b="0">
              <a:solidFill>
                <a:sysClr val="windowText" lastClr="000000"/>
              </a:solidFill>
            </a:rPr>
            <a:t>하단라벨</a:t>
          </a:r>
          <a:r>
            <a:rPr kumimoji="1" lang="en-US" altLang="ko-KR" sz="1100" b="0">
              <a:solidFill>
                <a:sysClr val="windowText" lastClr="000000"/>
              </a:solidFill>
            </a:rPr>
            <a:t>: </a:t>
          </a:r>
        </a:p>
        <a:p>
          <a:pPr algn="l"/>
          <a:r>
            <a:rPr kumimoji="1" lang="en-US" altLang="ko-KR" sz="1100" b="0">
              <a:solidFill>
                <a:sysClr val="windowText" lastClr="000000"/>
              </a:solidFill>
            </a:rPr>
            <a:t>    (rate....)</a:t>
          </a:r>
        </a:p>
        <a:p>
          <a:pPr algn="l"/>
          <a:endParaRPr kumimoji="1" lang="en-US" altLang="ko-KR" sz="1100" b="0">
            <a:solidFill>
              <a:sysClr val="windowText" lastClr="000000"/>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20</xdr:row>
      <xdr:rowOff>152400</xdr:rowOff>
    </xdr:from>
    <xdr:to>
      <xdr:col>3</xdr:col>
      <xdr:colOff>171450</xdr:colOff>
      <xdr:row>29</xdr:row>
      <xdr:rowOff>0</xdr:rowOff>
    </xdr:to>
    <xdr:sp macro="" textlink="">
      <xdr:nvSpPr>
        <xdr:cNvPr id="2" name="テキスト ボックス 1"/>
        <xdr:cNvSpPr txBox="1"/>
      </xdr:nvSpPr>
      <xdr:spPr>
        <a:xfrm>
          <a:off x="323850" y="3771900"/>
          <a:ext cx="676275" cy="1476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rec_race</a:t>
          </a:r>
          <a:endParaRPr kumimoji="1" lang="ja-JP" altLang="en-US" sz="1100"/>
        </a:p>
      </xdr:txBody>
    </xdr:sp>
    <xdr:clientData/>
  </xdr:twoCellAnchor>
  <xdr:twoCellAnchor>
    <xdr:from>
      <xdr:col>6</xdr:col>
      <xdr:colOff>38100</xdr:colOff>
      <xdr:row>20</xdr:row>
      <xdr:rowOff>161925</xdr:rowOff>
    </xdr:from>
    <xdr:to>
      <xdr:col>11</xdr:col>
      <xdr:colOff>28575</xdr:colOff>
      <xdr:row>30</xdr:row>
      <xdr:rowOff>57150</xdr:rowOff>
    </xdr:to>
    <xdr:sp macro="" textlink="">
      <xdr:nvSpPr>
        <xdr:cNvPr id="3" name="テキスト ボックス 2"/>
        <xdr:cNvSpPr txBox="1"/>
      </xdr:nvSpPr>
      <xdr:spPr>
        <a:xfrm>
          <a:off x="1695450" y="3781425"/>
          <a:ext cx="1371600" cy="1704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t>prediction</a:t>
          </a:r>
        </a:p>
        <a:p>
          <a:r>
            <a:rPr kumimoji="1" lang="en-US" altLang="ja-JP" sz="1100"/>
            <a:t>config_id</a:t>
          </a:r>
        </a:p>
        <a:p>
          <a:r>
            <a:rPr kumimoji="1" lang="en-US" altLang="ja-JP" sz="1100"/>
            <a:t>rank1</a:t>
          </a:r>
        </a:p>
        <a:p>
          <a:r>
            <a:rPr kumimoji="1" lang="en-US" altLang="ja-JP" sz="1100"/>
            <a:t>rank1_probability</a:t>
          </a:r>
        </a:p>
        <a:p>
          <a:r>
            <a:rPr kumimoji="1" lang="en-US" altLang="ja-JP" sz="1100"/>
            <a:t>rank2</a:t>
          </a:r>
        </a:p>
        <a:p>
          <a:r>
            <a:rPr kumimoji="1" lang="en-US" altLang="ja-JP" sz="1100"/>
            <a:t>rank2_probability</a:t>
          </a:r>
        </a:p>
        <a:p>
          <a:r>
            <a:rPr kumimoji="1" lang="en-US" altLang="ja-JP" sz="1100"/>
            <a:t>rank3</a:t>
          </a:r>
        </a:p>
        <a:p>
          <a:r>
            <a:rPr kumimoji="1" lang="en-US" altLang="ja-JP" sz="1100"/>
            <a:t>rank3_probability</a:t>
          </a:r>
          <a:endParaRPr kumimoji="1" lang="ja-JP" altLang="en-US" sz="1100"/>
        </a:p>
      </xdr:txBody>
    </xdr:sp>
    <xdr:clientData/>
  </xdr:twoCellAnchor>
  <xdr:twoCellAnchor>
    <xdr:from>
      <xdr:col>11</xdr:col>
      <xdr:colOff>276224</xdr:colOff>
      <xdr:row>21</xdr:row>
      <xdr:rowOff>28575</xdr:rowOff>
    </xdr:from>
    <xdr:to>
      <xdr:col>16</xdr:col>
      <xdr:colOff>238124</xdr:colOff>
      <xdr:row>28</xdr:row>
      <xdr:rowOff>171450</xdr:rowOff>
    </xdr:to>
    <xdr:sp macro="" textlink="">
      <xdr:nvSpPr>
        <xdr:cNvPr id="4" name="テキスト ボックス 3"/>
        <xdr:cNvSpPr txBox="1"/>
      </xdr:nvSpPr>
      <xdr:spPr>
        <a:xfrm>
          <a:off x="3314699" y="3829050"/>
          <a:ext cx="1343025" cy="1409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t>result</a:t>
          </a:r>
        </a:p>
        <a:p>
          <a:r>
            <a:rPr kumimoji="1" lang="en-US" altLang="ja-JP" sz="1100"/>
            <a:t>config_id</a:t>
          </a:r>
        </a:p>
        <a:p>
          <a:r>
            <a:rPr kumimoji="1" lang="en-US" altLang="ja-JP" sz="1100"/>
            <a:t>predict_123</a:t>
          </a:r>
        </a:p>
        <a:p>
          <a:r>
            <a:rPr kumimoji="1" lang="en-US" altLang="ja-JP" sz="1100"/>
            <a:t>result_123</a:t>
          </a:r>
        </a:p>
      </xdr:txBody>
    </xdr:sp>
    <xdr:clientData/>
  </xdr:twoCellAnchor>
  <xdr:twoCellAnchor>
    <xdr:from>
      <xdr:col>9</xdr:col>
      <xdr:colOff>9525</xdr:colOff>
      <xdr:row>13</xdr:row>
      <xdr:rowOff>85726</xdr:rowOff>
    </xdr:from>
    <xdr:to>
      <xdr:col>14</xdr:col>
      <xdr:colOff>133350</xdr:colOff>
      <xdr:row>20</xdr:row>
      <xdr:rowOff>76201</xdr:rowOff>
    </xdr:to>
    <xdr:sp macro="" textlink="">
      <xdr:nvSpPr>
        <xdr:cNvPr id="5" name="テキスト ボックス 4"/>
        <xdr:cNvSpPr txBox="1"/>
      </xdr:nvSpPr>
      <xdr:spPr>
        <a:xfrm>
          <a:off x="2495550" y="2438401"/>
          <a:ext cx="1504950" cy="1257300"/>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t>result_config</a:t>
          </a:r>
        </a:p>
        <a:p>
          <a:r>
            <a:rPr kumimoji="1" lang="en-US" altLang="ja-JP" sz="1100" b="1"/>
            <a:t>id</a:t>
          </a:r>
        </a:p>
        <a:p>
          <a:r>
            <a:rPr kumimoji="1" lang="en-US" altLang="ja-JP" sz="1100" b="0"/>
            <a:t>rank1_predition_id</a:t>
          </a:r>
        </a:p>
        <a:p>
          <a:r>
            <a:rPr kumimoji="1" lang="en-US" altLang="ja-JP" sz="1100" b="0"/>
            <a:t>rank2_prediction_id</a:t>
          </a:r>
        </a:p>
        <a:p>
          <a:r>
            <a:rPr kumimoji="1" lang="en-US" altLang="ja-JP" sz="1100" b="0"/>
            <a:t>rank3_prediction_id</a:t>
          </a:r>
        </a:p>
      </xdr:txBody>
    </xdr:sp>
    <xdr:clientData/>
  </xdr:twoCellAnchor>
  <xdr:twoCellAnchor>
    <xdr:from>
      <xdr:col>3</xdr:col>
      <xdr:colOff>133349</xdr:colOff>
      <xdr:row>13</xdr:row>
      <xdr:rowOff>76200</xdr:rowOff>
    </xdr:from>
    <xdr:to>
      <xdr:col>7</xdr:col>
      <xdr:colOff>123824</xdr:colOff>
      <xdr:row>20</xdr:row>
      <xdr:rowOff>66675</xdr:rowOff>
    </xdr:to>
    <xdr:sp macro="" textlink="">
      <xdr:nvSpPr>
        <xdr:cNvPr id="6" name="テキスト ボックス 5"/>
        <xdr:cNvSpPr txBox="1"/>
      </xdr:nvSpPr>
      <xdr:spPr>
        <a:xfrm>
          <a:off x="962024" y="2428875"/>
          <a:ext cx="1095375" cy="1257300"/>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t>model_config</a:t>
          </a:r>
        </a:p>
        <a:p>
          <a:r>
            <a:rPr kumimoji="1" lang="en-US" altLang="ja-JP" sz="1100" b="1"/>
            <a:t>id</a:t>
          </a:r>
        </a:p>
        <a:p>
          <a:r>
            <a:rPr kumimoji="1" lang="en-US" altLang="ja-JP" sz="1100" b="0"/>
            <a:t>rank</a:t>
          </a:r>
        </a:p>
        <a:p>
          <a:r>
            <a:rPr kumimoji="1" lang="en-US" altLang="ja-JP" sz="1100" b="0"/>
            <a:t>algorithm</a:t>
          </a:r>
        </a:p>
        <a:p>
          <a:r>
            <a:rPr kumimoji="1" lang="en-US" altLang="ja-JP" sz="1100" b="0"/>
            <a:t>feature</a:t>
          </a:r>
        </a:p>
      </xdr:txBody>
    </xdr:sp>
    <xdr:clientData/>
  </xdr:twoCellAnchor>
  <xdr:twoCellAnchor>
    <xdr:from>
      <xdr:col>18</xdr:col>
      <xdr:colOff>171450</xdr:colOff>
      <xdr:row>20</xdr:row>
      <xdr:rowOff>171450</xdr:rowOff>
    </xdr:from>
    <xdr:to>
      <xdr:col>23</xdr:col>
      <xdr:colOff>200025</xdr:colOff>
      <xdr:row>27</xdr:row>
      <xdr:rowOff>161925</xdr:rowOff>
    </xdr:to>
    <xdr:sp macro="" textlink="">
      <xdr:nvSpPr>
        <xdr:cNvPr id="7" name="テキスト ボックス 6"/>
        <xdr:cNvSpPr txBox="1"/>
      </xdr:nvSpPr>
      <xdr:spPr>
        <a:xfrm>
          <a:off x="5143500" y="3790950"/>
          <a:ext cx="1409700" cy="1257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t>stat</a:t>
          </a:r>
        </a:p>
        <a:p>
          <a:r>
            <a:rPr kumimoji="1" lang="en-US" altLang="ja-JP" sz="1100" b="0"/>
            <a:t>tile_num</a:t>
          </a:r>
        </a:p>
        <a:p>
          <a:endParaRPr kumimoji="1" lang="en-US" altLang="ja-JP" sz="1100" b="0"/>
        </a:p>
      </xdr:txBody>
    </xdr:sp>
    <xdr:clientData/>
  </xdr:twoCellAnchor>
  <xdr:twoCellAnchor>
    <xdr:from>
      <xdr:col>16</xdr:col>
      <xdr:colOff>66675</xdr:colOff>
      <xdr:row>13</xdr:row>
      <xdr:rowOff>38100</xdr:rowOff>
    </xdr:from>
    <xdr:to>
      <xdr:col>21</xdr:col>
      <xdr:colOff>133350</xdr:colOff>
      <xdr:row>20</xdr:row>
      <xdr:rowOff>28575</xdr:rowOff>
    </xdr:to>
    <xdr:sp macro="" textlink="">
      <xdr:nvSpPr>
        <xdr:cNvPr id="8" name="テキスト ボックス 7"/>
        <xdr:cNvSpPr txBox="1"/>
      </xdr:nvSpPr>
      <xdr:spPr>
        <a:xfrm>
          <a:off x="4486275" y="2390775"/>
          <a:ext cx="1447800" cy="1257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t>stat_config</a:t>
          </a:r>
        </a:p>
        <a:p>
          <a:r>
            <a:rPr kumimoji="1" lang="en-US" altLang="ja-JP" sz="1100" b="1"/>
            <a:t>id</a:t>
          </a:r>
        </a:p>
        <a:p>
          <a:r>
            <a:rPr kumimoji="1" lang="en-US" altLang="ja-JP" sz="1100" b="0"/>
            <a:t>rank1_predition_id</a:t>
          </a:r>
        </a:p>
        <a:p>
          <a:r>
            <a:rPr kumimoji="1" lang="en-US" altLang="ja-JP" sz="1100" b="0"/>
            <a:t>rank2_prediction_id</a:t>
          </a:r>
        </a:p>
        <a:p>
          <a:r>
            <a:rPr kumimoji="1" lang="en-US" altLang="ja-JP" sz="1100" b="0"/>
            <a:t>rank3_prediction_id</a:t>
          </a:r>
        </a:p>
      </xdr:txBody>
    </xdr: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23.bin"/><Relationship Id="rId4" Type="http://schemas.openxmlformats.org/officeDocument/2006/relationships/comments" Target="../comments4.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1.xml"/><Relationship Id="rId1" Type="http://schemas.openxmlformats.org/officeDocument/2006/relationships/printerSettings" Target="../printerSettings/printerSettings25.bin"/><Relationship Id="rId4" Type="http://schemas.openxmlformats.org/officeDocument/2006/relationships/comments" Target="../comments6.xml"/></Relationships>
</file>

<file path=xl/worksheets/_rels/sheet2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0"/>
  <sheetViews>
    <sheetView topLeftCell="A130" zoomScaleNormal="100" workbookViewId="0">
      <selection activeCell="C2" sqref="C2"/>
    </sheetView>
  </sheetViews>
  <sheetFormatPr defaultColWidth="9" defaultRowHeight="17.25"/>
  <cols>
    <col min="1" max="1" width="16" style="166" customWidth="1"/>
    <col min="2" max="2" width="69" style="165" customWidth="1"/>
    <col min="3" max="3" width="3.33203125" style="164" customWidth="1"/>
    <col min="4" max="4" width="7.109375" style="164" customWidth="1"/>
    <col min="5" max="5" width="7.77734375" style="164" customWidth="1"/>
    <col min="6" max="6" width="5.33203125" style="187" customWidth="1"/>
    <col min="7" max="7" width="2" style="164" customWidth="1"/>
    <col min="8" max="8" width="5.33203125" style="164" customWidth="1"/>
    <col min="9" max="9" width="6.21875" style="164" customWidth="1"/>
    <col min="10" max="10" width="5.44140625" style="164" customWidth="1"/>
    <col min="11" max="11" width="4" style="164" customWidth="1"/>
    <col min="12" max="12" width="14" style="164" customWidth="1"/>
    <col min="13" max="13" width="19.21875" style="164" customWidth="1"/>
    <col min="14" max="14" width="16.109375" style="164" customWidth="1"/>
    <col min="15" max="15" width="9" style="164"/>
    <col min="16" max="16" width="17.77734375" style="164" customWidth="1"/>
    <col min="17" max="17" width="12.44140625" style="164" customWidth="1"/>
    <col min="18" max="16384" width="9" style="164"/>
  </cols>
  <sheetData>
    <row r="1" spans="1:14" ht="24.75" customHeight="1">
      <c r="A1" s="166" t="s">
        <v>1498</v>
      </c>
      <c r="B1" s="165" t="s">
        <v>1376</v>
      </c>
      <c r="D1" s="102" t="s">
        <v>2041</v>
      </c>
      <c r="E1" s="139" t="s">
        <v>2285</v>
      </c>
      <c r="F1" s="186" t="s">
        <v>2819</v>
      </c>
      <c r="G1" s="102"/>
      <c r="H1" s="140" t="s">
        <v>74</v>
      </c>
      <c r="I1" s="140" t="s">
        <v>78</v>
      </c>
      <c r="J1" s="140" t="s">
        <v>82</v>
      </c>
      <c r="L1" s="138" t="s">
        <v>2249</v>
      </c>
      <c r="M1" s="138" t="s">
        <v>2250</v>
      </c>
      <c r="N1" s="138" t="s">
        <v>2251</v>
      </c>
    </row>
    <row r="2" spans="1:14">
      <c r="A2" s="102" t="s">
        <v>124</v>
      </c>
      <c r="B2" s="29" t="s">
        <v>861</v>
      </c>
      <c r="D2" s="164">
        <v>1</v>
      </c>
      <c r="H2" s="141" t="s">
        <v>2286</v>
      </c>
      <c r="I2" s="141" t="s">
        <v>2286</v>
      </c>
      <c r="J2" s="141" t="s">
        <v>2286</v>
      </c>
      <c r="L2" s="133" t="s">
        <v>160</v>
      </c>
      <c r="M2" s="132" t="s">
        <v>2225</v>
      </c>
      <c r="N2" s="132" t="s">
        <v>2226</v>
      </c>
    </row>
    <row r="3" spans="1:14">
      <c r="A3" s="183" t="s">
        <v>2836</v>
      </c>
      <c r="B3" s="164" t="s">
        <v>2837</v>
      </c>
      <c r="D3" s="164">
        <v>163</v>
      </c>
      <c r="E3" s="164">
        <v>114</v>
      </c>
      <c r="F3" s="187">
        <f t="shared" ref="F3:F12" si="0">E3/D3</f>
        <v>0.69938650306748462</v>
      </c>
      <c r="H3" s="141" t="s">
        <v>2286</v>
      </c>
      <c r="I3" s="141" t="s">
        <v>2286</v>
      </c>
      <c r="J3" s="141" t="s">
        <v>2286</v>
      </c>
      <c r="L3" s="133" t="s">
        <v>1493</v>
      </c>
      <c r="M3" s="132" t="s">
        <v>2225</v>
      </c>
      <c r="N3" s="132" t="s">
        <v>2226</v>
      </c>
    </row>
    <row r="4" spans="1:14">
      <c r="A4" s="183" t="s">
        <v>5220</v>
      </c>
      <c r="B4" s="164" t="s">
        <v>2654</v>
      </c>
      <c r="D4" s="164">
        <v>288</v>
      </c>
      <c r="E4" s="164">
        <v>0</v>
      </c>
      <c r="F4" s="187">
        <f t="shared" si="0"/>
        <v>0</v>
      </c>
      <c r="H4" s="190" t="s">
        <v>2980</v>
      </c>
      <c r="I4" s="141" t="s">
        <v>2286</v>
      </c>
      <c r="J4" s="141" t="s">
        <v>2286</v>
      </c>
      <c r="L4" s="133"/>
      <c r="M4" s="132" t="s">
        <v>2229</v>
      </c>
      <c r="N4" s="132" t="s">
        <v>2226</v>
      </c>
    </row>
    <row r="5" spans="1:14">
      <c r="A5" s="183" t="s">
        <v>2811</v>
      </c>
      <c r="B5" s="164" t="s">
        <v>2043</v>
      </c>
      <c r="D5" s="164">
        <v>172</v>
      </c>
      <c r="E5" s="164">
        <v>63</v>
      </c>
      <c r="F5" s="187">
        <f t="shared" si="0"/>
        <v>0.36627906976744184</v>
      </c>
      <c r="H5" s="141" t="s">
        <v>2286</v>
      </c>
      <c r="I5" s="141" t="s">
        <v>2286</v>
      </c>
      <c r="J5" s="141" t="s">
        <v>2286</v>
      </c>
      <c r="L5" s="133" t="s">
        <v>1493</v>
      </c>
      <c r="M5" s="132" t="s">
        <v>2225</v>
      </c>
      <c r="N5" s="132" t="s">
        <v>2226</v>
      </c>
    </row>
    <row r="6" spans="1:14">
      <c r="A6" s="183" t="s">
        <v>2981</v>
      </c>
      <c r="B6" s="164" t="s">
        <v>2652</v>
      </c>
      <c r="D6" s="164">
        <v>168</v>
      </c>
      <c r="E6" s="164">
        <v>65</v>
      </c>
      <c r="F6" s="187">
        <f t="shared" si="0"/>
        <v>0.38690476190476192</v>
      </c>
      <c r="H6" s="141" t="s">
        <v>2286</v>
      </c>
      <c r="I6" s="141" t="s">
        <v>2286</v>
      </c>
      <c r="J6" s="141" t="s">
        <v>2286</v>
      </c>
      <c r="L6" s="133"/>
      <c r="M6" s="132"/>
      <c r="N6" s="132"/>
    </row>
    <row r="7" spans="1:14">
      <c r="A7" s="183" t="s">
        <v>1491</v>
      </c>
      <c r="B7" s="164" t="s">
        <v>1492</v>
      </c>
      <c r="D7" s="164">
        <v>84</v>
      </c>
      <c r="E7" s="164">
        <v>72</v>
      </c>
      <c r="F7" s="187">
        <f t="shared" si="0"/>
        <v>0.8571428571428571</v>
      </c>
      <c r="H7" s="141" t="s">
        <v>2286</v>
      </c>
      <c r="I7" s="141" t="s">
        <v>2286</v>
      </c>
      <c r="J7" s="141" t="s">
        <v>2286</v>
      </c>
      <c r="L7" s="133"/>
      <c r="M7" s="132" t="s">
        <v>2227</v>
      </c>
      <c r="N7" s="132" t="s">
        <v>2226</v>
      </c>
    </row>
    <row r="8" spans="1:14">
      <c r="A8" s="183" t="s">
        <v>2813</v>
      </c>
      <c r="B8" s="164" t="s">
        <v>2825</v>
      </c>
      <c r="D8" s="164">
        <v>42</v>
      </c>
      <c r="E8" s="164">
        <v>28</v>
      </c>
      <c r="F8" s="187">
        <f t="shared" si="0"/>
        <v>0.66666666666666663</v>
      </c>
      <c r="H8" s="141" t="s">
        <v>2286</v>
      </c>
      <c r="I8" s="141" t="s">
        <v>2286</v>
      </c>
      <c r="J8" s="141" t="s">
        <v>2286</v>
      </c>
      <c r="L8" s="133"/>
      <c r="M8" s="132" t="s">
        <v>2230</v>
      </c>
      <c r="N8" s="132" t="s">
        <v>2226</v>
      </c>
    </row>
    <row r="9" spans="1:14">
      <c r="A9" s="183" t="s">
        <v>2832</v>
      </c>
      <c r="B9" s="164" t="s">
        <v>2824</v>
      </c>
      <c r="D9" s="164">
        <v>49</v>
      </c>
      <c r="E9" s="164">
        <v>40</v>
      </c>
      <c r="F9" s="187">
        <f t="shared" si="0"/>
        <v>0.81632653061224492</v>
      </c>
      <c r="H9" s="141" t="s">
        <v>2286</v>
      </c>
      <c r="I9" s="141" t="s">
        <v>2286</v>
      </c>
      <c r="J9" s="141" t="s">
        <v>2286</v>
      </c>
      <c r="L9" s="133" t="s">
        <v>1503</v>
      </c>
      <c r="M9" s="132" t="s">
        <v>2225</v>
      </c>
      <c r="N9" s="132" t="s">
        <v>2226</v>
      </c>
    </row>
    <row r="10" spans="1:14">
      <c r="A10" s="183" t="s">
        <v>2814</v>
      </c>
      <c r="B10" s="164" t="s">
        <v>2655</v>
      </c>
      <c r="D10" s="164">
        <v>68</v>
      </c>
      <c r="E10" s="164">
        <v>42</v>
      </c>
      <c r="F10" s="187">
        <f t="shared" si="0"/>
        <v>0.61764705882352944</v>
      </c>
      <c r="H10" s="141" t="s">
        <v>2286</v>
      </c>
      <c r="I10" s="141" t="s">
        <v>2286</v>
      </c>
      <c r="J10" s="141" t="s">
        <v>2286</v>
      </c>
      <c r="L10" s="133"/>
      <c r="M10" s="132"/>
      <c r="N10" s="132"/>
    </row>
    <row r="11" spans="1:14">
      <c r="A11" s="183" t="s">
        <v>2833</v>
      </c>
      <c r="B11" s="164" t="s">
        <v>2839</v>
      </c>
      <c r="D11" s="164">
        <v>84</v>
      </c>
      <c r="E11" s="164">
        <v>45</v>
      </c>
      <c r="F11" s="187">
        <f t="shared" si="0"/>
        <v>0.5357142857142857</v>
      </c>
      <c r="H11" s="141" t="s">
        <v>2286</v>
      </c>
      <c r="I11" s="141" t="s">
        <v>2286</v>
      </c>
      <c r="J11" s="141" t="s">
        <v>2286</v>
      </c>
      <c r="L11" s="133"/>
      <c r="M11" s="132"/>
      <c r="N11" s="132"/>
    </row>
    <row r="12" spans="1:14">
      <c r="A12" s="183" t="s">
        <v>2844</v>
      </c>
      <c r="B12" s="164" t="s">
        <v>2845</v>
      </c>
      <c r="D12" s="164">
        <v>56</v>
      </c>
      <c r="E12" s="164">
        <v>30</v>
      </c>
      <c r="F12" s="187">
        <f t="shared" si="0"/>
        <v>0.5357142857142857</v>
      </c>
      <c r="H12" s="141" t="s">
        <v>2286</v>
      </c>
      <c r="I12" s="141" t="s">
        <v>2286</v>
      </c>
      <c r="J12" s="141" t="s">
        <v>2286</v>
      </c>
      <c r="L12" s="133"/>
      <c r="M12" s="132"/>
      <c r="N12" s="132"/>
    </row>
    <row r="13" spans="1:14">
      <c r="A13" s="193" t="s">
        <v>850</v>
      </c>
      <c r="B13" s="181" t="s">
        <v>2706</v>
      </c>
      <c r="D13" s="164">
        <v>63</v>
      </c>
      <c r="E13" s="164">
        <v>25</v>
      </c>
      <c r="F13" s="187">
        <f t="shared" ref="F13:F14" si="1">E13/D13</f>
        <v>0.3968253968253968</v>
      </c>
      <c r="H13" s="141" t="s">
        <v>2286</v>
      </c>
      <c r="I13" s="141" t="s">
        <v>2286</v>
      </c>
      <c r="J13" s="141" t="s">
        <v>2286</v>
      </c>
      <c r="L13" s="135"/>
      <c r="M13" s="132"/>
      <c r="N13" s="132"/>
    </row>
    <row r="14" spans="1:14">
      <c r="A14" s="189" t="s">
        <v>2705</v>
      </c>
      <c r="B14" s="181" t="s">
        <v>1811</v>
      </c>
      <c r="D14" s="164">
        <v>285</v>
      </c>
      <c r="E14" s="164">
        <v>40</v>
      </c>
      <c r="F14" s="187">
        <f t="shared" si="1"/>
        <v>0.14035087719298245</v>
      </c>
      <c r="H14" s="141" t="s">
        <v>2286</v>
      </c>
      <c r="I14" s="141" t="s">
        <v>2286</v>
      </c>
      <c r="J14" s="141" t="s">
        <v>2286</v>
      </c>
      <c r="L14" s="135"/>
      <c r="M14" s="132"/>
      <c r="N14" s="132"/>
    </row>
    <row r="15" spans="1:14">
      <c r="A15" s="195" t="s">
        <v>2807</v>
      </c>
      <c r="B15" s="164" t="s">
        <v>1608</v>
      </c>
      <c r="D15" s="164">
        <v>16</v>
      </c>
      <c r="E15" s="164">
        <v>16</v>
      </c>
      <c r="F15" s="187">
        <f>E15/D15</f>
        <v>1</v>
      </c>
      <c r="H15" s="141" t="s">
        <v>2286</v>
      </c>
      <c r="I15" s="141" t="s">
        <v>2286</v>
      </c>
      <c r="J15" s="141" t="s">
        <v>2286</v>
      </c>
      <c r="L15" s="133" t="s">
        <v>127</v>
      </c>
      <c r="M15" s="132" t="s">
        <v>2225</v>
      </c>
      <c r="N15" s="132" t="s">
        <v>2226</v>
      </c>
    </row>
    <row r="16" spans="1:14">
      <c r="A16" s="196" t="s">
        <v>2808</v>
      </c>
      <c r="B16" s="164" t="s">
        <v>1490</v>
      </c>
      <c r="D16" s="164">
        <v>64</v>
      </c>
      <c r="E16" s="164">
        <v>31</v>
      </c>
      <c r="F16" s="187">
        <f>E16/D16</f>
        <v>0.484375</v>
      </c>
      <c r="H16" s="141" t="s">
        <v>2286</v>
      </c>
      <c r="I16" s="141" t="s">
        <v>2286</v>
      </c>
      <c r="J16" s="141" t="s">
        <v>2286</v>
      </c>
      <c r="L16" s="133"/>
      <c r="M16" s="132" t="s">
        <v>2231</v>
      </c>
      <c r="N16" s="132" t="s">
        <v>2226</v>
      </c>
    </row>
    <row r="17" spans="1:14">
      <c r="A17" s="205" t="s">
        <v>3543</v>
      </c>
      <c r="B17" s="3" t="s">
        <v>3769</v>
      </c>
      <c r="D17" s="164">
        <v>64</v>
      </c>
      <c r="E17" s="164">
        <v>31</v>
      </c>
      <c r="F17" s="187">
        <f>E17/D17</f>
        <v>0.484375</v>
      </c>
      <c r="H17" s="141" t="s">
        <v>2286</v>
      </c>
      <c r="I17" s="141" t="s">
        <v>2286</v>
      </c>
      <c r="J17" s="141" t="s">
        <v>2286</v>
      </c>
      <c r="L17" s="133"/>
      <c r="M17" s="132" t="s">
        <v>2231</v>
      </c>
      <c r="N17" s="132" t="s">
        <v>2226</v>
      </c>
    </row>
    <row r="18" spans="1:14">
      <c r="A18" s="170" t="s">
        <v>2827</v>
      </c>
      <c r="B18" s="165" t="s">
        <v>3020</v>
      </c>
      <c r="D18" s="164">
        <v>32</v>
      </c>
      <c r="E18" s="164">
        <v>21</v>
      </c>
      <c r="F18" s="187">
        <f>E18/D18</f>
        <v>0.65625</v>
      </c>
      <c r="H18" s="141" t="s">
        <v>2286</v>
      </c>
      <c r="I18" s="141" t="s">
        <v>2286</v>
      </c>
      <c r="J18" s="141" t="s">
        <v>2286</v>
      </c>
      <c r="L18" s="137"/>
      <c r="M18" s="132" t="s">
        <v>2235</v>
      </c>
      <c r="N18" s="132" t="s">
        <v>2233</v>
      </c>
    </row>
    <row r="19" spans="1:14">
      <c r="A19" s="170" t="s">
        <v>2828</v>
      </c>
      <c r="B19" s="165" t="s">
        <v>2435</v>
      </c>
      <c r="D19" s="164">
        <v>126</v>
      </c>
      <c r="E19" s="164">
        <v>41</v>
      </c>
      <c r="F19" s="187">
        <f t="shared" ref="F19:F20" si="2">E19/D19</f>
        <v>0.32539682539682541</v>
      </c>
      <c r="H19" s="141" t="s">
        <v>2286</v>
      </c>
      <c r="I19" s="141" t="s">
        <v>2286</v>
      </c>
      <c r="J19" s="141" t="s">
        <v>2286</v>
      </c>
      <c r="L19" s="137" t="s">
        <v>1571</v>
      </c>
      <c r="M19" s="132" t="s">
        <v>2236</v>
      </c>
      <c r="N19" s="132" t="s">
        <v>2233</v>
      </c>
    </row>
    <row r="20" spans="1:14">
      <c r="A20" s="167" t="s">
        <v>2878</v>
      </c>
      <c r="B20" s="164" t="s">
        <v>2882</v>
      </c>
      <c r="D20" s="164">
        <v>210</v>
      </c>
      <c r="E20" s="164">
        <v>43</v>
      </c>
      <c r="F20" s="187">
        <f t="shared" si="2"/>
        <v>0.20476190476190476</v>
      </c>
      <c r="H20" s="141" t="s">
        <v>2286</v>
      </c>
      <c r="I20" s="141" t="s">
        <v>2286</v>
      </c>
      <c r="J20" s="141" t="s">
        <v>2286</v>
      </c>
    </row>
    <row r="21" spans="1:14">
      <c r="A21" s="170" t="s">
        <v>4162</v>
      </c>
      <c r="B21" s="165" t="s">
        <v>4163</v>
      </c>
      <c r="D21" s="164">
        <v>474</v>
      </c>
      <c r="E21" s="164">
        <v>55</v>
      </c>
      <c r="F21" s="187">
        <f t="shared" ref="F21:F22" si="3">E21/D21</f>
        <v>0.1160337552742616</v>
      </c>
      <c r="H21" s="141" t="s">
        <v>2286</v>
      </c>
      <c r="I21" s="141" t="s">
        <v>2286</v>
      </c>
      <c r="J21" s="141" t="s">
        <v>2286</v>
      </c>
    </row>
    <row r="22" spans="1:14">
      <c r="A22" s="167" t="s">
        <v>5218</v>
      </c>
      <c r="B22" s="164" t="s">
        <v>2901</v>
      </c>
      <c r="D22" s="164">
        <v>821</v>
      </c>
      <c r="E22" s="164">
        <v>53</v>
      </c>
      <c r="F22" s="187">
        <f t="shared" si="3"/>
        <v>6.4555420219244819E-2</v>
      </c>
      <c r="H22" s="190" t="s">
        <v>2980</v>
      </c>
      <c r="I22" s="141" t="s">
        <v>2286</v>
      </c>
      <c r="J22" s="141" t="s">
        <v>2286</v>
      </c>
      <c r="L22" s="135"/>
      <c r="M22" s="132"/>
      <c r="N22" s="132"/>
    </row>
    <row r="23" spans="1:14">
      <c r="A23" s="170" t="s">
        <v>2830</v>
      </c>
      <c r="B23" s="165" t="s">
        <v>1612</v>
      </c>
      <c r="D23" s="164">
        <v>194</v>
      </c>
      <c r="E23" s="164">
        <v>96</v>
      </c>
      <c r="F23" s="187">
        <f t="shared" ref="F23:F27" si="4">E23/D23</f>
        <v>0.49484536082474229</v>
      </c>
      <c r="H23" s="141" t="s">
        <v>2286</v>
      </c>
      <c r="I23" s="141" t="s">
        <v>2286</v>
      </c>
      <c r="J23" s="141" t="s">
        <v>2286</v>
      </c>
      <c r="L23" s="135" t="s">
        <v>1613</v>
      </c>
      <c r="M23" s="132" t="s">
        <v>2236</v>
      </c>
      <c r="N23" s="132" t="s">
        <v>2233</v>
      </c>
    </row>
    <row r="24" spans="1:14">
      <c r="A24" s="170" t="s">
        <v>1609</v>
      </c>
      <c r="B24" s="165" t="s">
        <v>2835</v>
      </c>
      <c r="D24" s="164">
        <v>59</v>
      </c>
      <c r="E24" s="164">
        <v>36</v>
      </c>
      <c r="F24" s="187">
        <f>E24/D24</f>
        <v>0.61016949152542377</v>
      </c>
      <c r="H24" s="141" t="s">
        <v>2286</v>
      </c>
      <c r="I24" s="141" t="s">
        <v>2286</v>
      </c>
      <c r="J24" s="141" t="s">
        <v>2286</v>
      </c>
      <c r="L24" s="135" t="s">
        <v>2081</v>
      </c>
      <c r="M24" s="132" t="s">
        <v>2236</v>
      </c>
      <c r="N24" s="132" t="s">
        <v>2233</v>
      </c>
    </row>
    <row r="25" spans="1:14">
      <c r="A25" s="170" t="s">
        <v>2829</v>
      </c>
      <c r="B25" s="165" t="s">
        <v>2997</v>
      </c>
      <c r="D25" s="164">
        <v>99</v>
      </c>
      <c r="E25" s="164">
        <v>65</v>
      </c>
      <c r="F25" s="187">
        <f>E25/D25</f>
        <v>0.65656565656565657</v>
      </c>
      <c r="H25" s="141" t="s">
        <v>2286</v>
      </c>
      <c r="I25" s="141" t="s">
        <v>2286</v>
      </c>
      <c r="J25" s="141" t="s">
        <v>2286</v>
      </c>
      <c r="L25" s="135"/>
      <c r="M25" s="132" t="s">
        <v>2231</v>
      </c>
      <c r="N25" s="132" t="s">
        <v>2226</v>
      </c>
    </row>
    <row r="26" spans="1:14">
      <c r="A26" s="170" t="s">
        <v>2834</v>
      </c>
      <c r="B26" s="165" t="s">
        <v>2493</v>
      </c>
      <c r="D26" s="164">
        <v>66</v>
      </c>
      <c r="E26" s="164">
        <v>33</v>
      </c>
      <c r="F26" s="187">
        <f>E26/D26</f>
        <v>0.5</v>
      </c>
      <c r="H26" s="141" t="s">
        <v>2286</v>
      </c>
      <c r="I26" s="141" t="s">
        <v>2286</v>
      </c>
      <c r="J26" s="141" t="s">
        <v>2286</v>
      </c>
      <c r="L26" s="135"/>
      <c r="M26" s="132" t="s">
        <v>2231</v>
      </c>
      <c r="N26" s="132" t="s">
        <v>2226</v>
      </c>
    </row>
    <row r="27" spans="1:14">
      <c r="A27" s="170" t="s">
        <v>2831</v>
      </c>
      <c r="B27" s="165" t="s">
        <v>2999</v>
      </c>
      <c r="D27" s="164">
        <v>59</v>
      </c>
      <c r="E27" s="164">
        <v>40</v>
      </c>
      <c r="F27" s="187">
        <f t="shared" si="4"/>
        <v>0.67796610169491522</v>
      </c>
      <c r="H27" s="141" t="s">
        <v>2286</v>
      </c>
      <c r="I27" s="141" t="s">
        <v>2286</v>
      </c>
      <c r="J27" s="141" t="s">
        <v>2286</v>
      </c>
      <c r="L27" s="135"/>
      <c r="M27" s="132" t="s">
        <v>2231</v>
      </c>
      <c r="N27" s="132" t="s">
        <v>2226</v>
      </c>
    </row>
    <row r="28" spans="1:14">
      <c r="A28" s="183" t="s">
        <v>2846</v>
      </c>
      <c r="B28" s="164" t="s">
        <v>2851</v>
      </c>
      <c r="D28" s="164">
        <v>96</v>
      </c>
      <c r="E28" s="164">
        <v>72</v>
      </c>
      <c r="F28" s="187">
        <f t="shared" ref="F28:F46" si="5">E28/D28</f>
        <v>0.75</v>
      </c>
      <c r="H28" s="141" t="s">
        <v>2286</v>
      </c>
      <c r="I28" s="141" t="s">
        <v>2286</v>
      </c>
      <c r="J28" s="141" t="s">
        <v>2286</v>
      </c>
      <c r="L28" s="135"/>
      <c r="M28" s="132" t="s">
        <v>2231</v>
      </c>
      <c r="N28" s="132" t="s">
        <v>2226</v>
      </c>
    </row>
    <row r="29" spans="1:14">
      <c r="A29" s="170" t="s">
        <v>2848</v>
      </c>
      <c r="B29" s="165" t="s">
        <v>2852</v>
      </c>
      <c r="D29" s="164">
        <v>28</v>
      </c>
      <c r="E29" s="164">
        <v>18</v>
      </c>
      <c r="F29" s="187">
        <f t="shared" si="5"/>
        <v>0.6428571428571429</v>
      </c>
      <c r="H29" s="141" t="s">
        <v>2286</v>
      </c>
      <c r="I29" s="141" t="s">
        <v>2286</v>
      </c>
      <c r="J29" s="141" t="s">
        <v>2286</v>
      </c>
      <c r="L29" s="135" t="s">
        <v>1610</v>
      </c>
      <c r="M29" s="132" t="s">
        <v>2236</v>
      </c>
      <c r="N29" s="132" t="s">
        <v>2233</v>
      </c>
    </row>
    <row r="30" spans="1:14">
      <c r="A30" s="183" t="s">
        <v>2847</v>
      </c>
      <c r="B30" s="164" t="s">
        <v>2857</v>
      </c>
      <c r="D30" s="164">
        <v>48</v>
      </c>
      <c r="E30" s="164">
        <v>34</v>
      </c>
      <c r="F30" s="187">
        <f t="shared" si="5"/>
        <v>0.70833333333333337</v>
      </c>
      <c r="H30" s="141" t="s">
        <v>2286</v>
      </c>
      <c r="I30" s="141" t="s">
        <v>2286</v>
      </c>
      <c r="J30" s="141" t="s">
        <v>2286</v>
      </c>
      <c r="L30" s="135" t="s">
        <v>1609</v>
      </c>
      <c r="M30" s="132" t="s">
        <v>2236</v>
      </c>
      <c r="N30" s="132" t="s">
        <v>2233</v>
      </c>
    </row>
    <row r="31" spans="1:14">
      <c r="A31" s="170" t="s">
        <v>2850</v>
      </c>
      <c r="B31" s="165" t="s">
        <v>2854</v>
      </c>
      <c r="D31" s="164">
        <v>32</v>
      </c>
      <c r="E31" s="164">
        <v>20</v>
      </c>
      <c r="F31" s="187">
        <f>E31/D31</f>
        <v>0.625</v>
      </c>
      <c r="H31" s="141" t="s">
        <v>2286</v>
      </c>
      <c r="I31" s="141" t="s">
        <v>2286</v>
      </c>
      <c r="J31" s="141" t="s">
        <v>2286</v>
      </c>
      <c r="L31" s="135" t="s">
        <v>1610</v>
      </c>
      <c r="M31" s="132" t="s">
        <v>2236</v>
      </c>
      <c r="N31" s="132" t="s">
        <v>2233</v>
      </c>
    </row>
    <row r="32" spans="1:14">
      <c r="A32" s="170" t="s">
        <v>2849</v>
      </c>
      <c r="B32" s="165" t="s">
        <v>2853</v>
      </c>
      <c r="D32" s="164">
        <v>24</v>
      </c>
      <c r="E32" s="164">
        <v>19</v>
      </c>
      <c r="F32" s="187">
        <f t="shared" si="5"/>
        <v>0.79166666666666663</v>
      </c>
      <c r="H32" s="141" t="s">
        <v>2286</v>
      </c>
      <c r="I32" s="141" t="s">
        <v>2286</v>
      </c>
      <c r="J32" s="141" t="s">
        <v>2286</v>
      </c>
      <c r="L32" s="135" t="s">
        <v>1610</v>
      </c>
      <c r="M32" s="132" t="s">
        <v>2236</v>
      </c>
      <c r="N32" s="132" t="s">
        <v>2233</v>
      </c>
    </row>
    <row r="33" spans="1:14">
      <c r="A33" s="170" t="s">
        <v>2933</v>
      </c>
      <c r="B33" s="165" t="s">
        <v>2938</v>
      </c>
      <c r="D33" s="164">
        <v>370</v>
      </c>
      <c r="E33" s="164">
        <v>66</v>
      </c>
      <c r="F33" s="187">
        <f t="shared" si="5"/>
        <v>0.17837837837837839</v>
      </c>
      <c r="H33" s="141" t="s">
        <v>2286</v>
      </c>
      <c r="I33" s="141" t="s">
        <v>2286</v>
      </c>
      <c r="J33" s="141" t="s">
        <v>2286</v>
      </c>
    </row>
    <row r="34" spans="1:14">
      <c r="A34" s="170" t="s">
        <v>5219</v>
      </c>
      <c r="B34" s="165" t="s">
        <v>2939</v>
      </c>
      <c r="D34" s="164">
        <v>621</v>
      </c>
      <c r="E34" s="164">
        <v>51</v>
      </c>
      <c r="F34" s="187">
        <f t="shared" si="5"/>
        <v>8.2125603864734303E-2</v>
      </c>
      <c r="H34" s="190" t="s">
        <v>2980</v>
      </c>
      <c r="I34" s="141" t="s">
        <v>2286</v>
      </c>
      <c r="J34" s="141" t="s">
        <v>2286</v>
      </c>
    </row>
    <row r="35" spans="1:14">
      <c r="A35" s="170" t="s">
        <v>2935</v>
      </c>
      <c r="B35" s="165" t="s">
        <v>2940</v>
      </c>
      <c r="D35" s="164">
        <v>396</v>
      </c>
      <c r="E35" s="164">
        <v>48</v>
      </c>
      <c r="F35" s="187">
        <f t="shared" si="5"/>
        <v>0.12121212121212122</v>
      </c>
      <c r="H35" s="141" t="s">
        <v>2286</v>
      </c>
      <c r="I35" s="141" t="s">
        <v>2286</v>
      </c>
      <c r="J35" s="141" t="s">
        <v>2286</v>
      </c>
    </row>
    <row r="36" spans="1:14">
      <c r="A36" s="170" t="s">
        <v>2936</v>
      </c>
      <c r="B36" s="165" t="s">
        <v>2941</v>
      </c>
      <c r="D36" s="164">
        <v>367</v>
      </c>
      <c r="E36" s="164">
        <v>57</v>
      </c>
      <c r="F36" s="187">
        <f t="shared" si="5"/>
        <v>0.15531335149863759</v>
      </c>
      <c r="H36" s="141" t="s">
        <v>2286</v>
      </c>
      <c r="I36" s="141" t="s">
        <v>2286</v>
      </c>
      <c r="J36" s="141" t="s">
        <v>2286</v>
      </c>
    </row>
    <row r="37" spans="1:14">
      <c r="A37" s="183" t="s">
        <v>2943</v>
      </c>
      <c r="B37" s="164" t="s">
        <v>2949</v>
      </c>
      <c r="D37" s="164">
        <v>383</v>
      </c>
      <c r="E37" s="164">
        <v>38</v>
      </c>
      <c r="F37" s="187">
        <f t="shared" si="5"/>
        <v>9.921671018276762E-2</v>
      </c>
      <c r="H37" s="141" t="s">
        <v>2286</v>
      </c>
      <c r="I37" s="141" t="s">
        <v>2286</v>
      </c>
      <c r="J37" s="141" t="s">
        <v>2286</v>
      </c>
    </row>
    <row r="38" spans="1:14">
      <c r="A38" s="170" t="s">
        <v>2944</v>
      </c>
      <c r="B38" s="165" t="s">
        <v>2950</v>
      </c>
      <c r="D38" s="164">
        <v>112</v>
      </c>
      <c r="E38" s="164">
        <v>52</v>
      </c>
      <c r="F38" s="187">
        <f t="shared" si="5"/>
        <v>0.4642857142857143</v>
      </c>
      <c r="H38" s="141" t="s">
        <v>2286</v>
      </c>
      <c r="I38" s="141" t="s">
        <v>2286</v>
      </c>
      <c r="J38" s="141" t="s">
        <v>2286</v>
      </c>
    </row>
    <row r="39" spans="1:14">
      <c r="A39" s="183" t="s">
        <v>2945</v>
      </c>
      <c r="B39" s="164" t="s">
        <v>2951</v>
      </c>
      <c r="D39" s="164">
        <v>191</v>
      </c>
      <c r="E39" s="164">
        <v>60</v>
      </c>
      <c r="F39" s="187">
        <f t="shared" si="5"/>
        <v>0.31413612565445026</v>
      </c>
      <c r="H39" s="141" t="s">
        <v>2286</v>
      </c>
      <c r="I39" s="141" t="s">
        <v>2286</v>
      </c>
      <c r="J39" s="141" t="s">
        <v>2286</v>
      </c>
    </row>
    <row r="40" spans="1:14">
      <c r="A40" s="170" t="s">
        <v>2947</v>
      </c>
      <c r="B40" s="165" t="s">
        <v>2953</v>
      </c>
      <c r="D40" s="164">
        <v>125</v>
      </c>
      <c r="E40" s="164">
        <v>39</v>
      </c>
      <c r="F40" s="187">
        <f t="shared" si="5"/>
        <v>0.312</v>
      </c>
      <c r="H40" s="141" t="s">
        <v>2286</v>
      </c>
      <c r="I40" s="141" t="s">
        <v>2286</v>
      </c>
      <c r="J40" s="141" t="s">
        <v>2286</v>
      </c>
      <c r="L40" s="137" t="s">
        <v>1567</v>
      </c>
      <c r="M40" s="132" t="s">
        <v>2236</v>
      </c>
      <c r="N40" s="132" t="s">
        <v>2233</v>
      </c>
    </row>
    <row r="41" spans="1:14">
      <c r="A41" s="170" t="s">
        <v>2948</v>
      </c>
      <c r="B41" s="165" t="s">
        <v>2954</v>
      </c>
      <c r="D41" s="164">
        <v>80</v>
      </c>
      <c r="E41" s="164">
        <v>31</v>
      </c>
      <c r="F41" s="187">
        <f t="shared" si="5"/>
        <v>0.38750000000000001</v>
      </c>
      <c r="H41" s="141" t="s">
        <v>2286</v>
      </c>
      <c r="I41" s="141" t="s">
        <v>2286</v>
      </c>
      <c r="J41" s="141" t="s">
        <v>2286</v>
      </c>
    </row>
    <row r="42" spans="1:14">
      <c r="A42" s="183" t="s">
        <v>4083</v>
      </c>
      <c r="B42" s="164" t="s">
        <v>2970</v>
      </c>
      <c r="D42" s="164">
        <v>1476</v>
      </c>
      <c r="E42" s="164">
        <v>53</v>
      </c>
      <c r="F42" s="187">
        <f t="shared" si="5"/>
        <v>3.5907859078590787E-2</v>
      </c>
      <c r="H42" s="190" t="s">
        <v>2980</v>
      </c>
      <c r="I42" s="141" t="s">
        <v>2286</v>
      </c>
      <c r="J42" s="141" t="s">
        <v>2286</v>
      </c>
      <c r="L42" s="137"/>
      <c r="M42" s="132" t="s">
        <v>2242</v>
      </c>
      <c r="N42" s="132" t="s">
        <v>2226</v>
      </c>
    </row>
    <row r="43" spans="1:14">
      <c r="A43" s="170" t="s">
        <v>3542</v>
      </c>
      <c r="B43" s="165" t="s">
        <v>4087</v>
      </c>
      <c r="D43" s="164">
        <v>438</v>
      </c>
      <c r="E43" s="164">
        <v>51</v>
      </c>
      <c r="F43" s="187">
        <f t="shared" si="5"/>
        <v>0.11643835616438356</v>
      </c>
      <c r="H43" s="141" t="s">
        <v>2286</v>
      </c>
      <c r="I43" s="141" t="s">
        <v>2286</v>
      </c>
      <c r="J43" s="141" t="s">
        <v>2286</v>
      </c>
      <c r="L43" s="137"/>
      <c r="M43" s="132" t="s">
        <v>2243</v>
      </c>
      <c r="N43" s="132" t="s">
        <v>2226</v>
      </c>
    </row>
    <row r="44" spans="1:14">
      <c r="A44" s="183" t="s">
        <v>2966</v>
      </c>
      <c r="B44" s="164" t="s">
        <v>2971</v>
      </c>
      <c r="D44" s="164">
        <v>741</v>
      </c>
      <c r="E44" s="164">
        <v>31</v>
      </c>
      <c r="F44" s="187">
        <f t="shared" si="5"/>
        <v>4.1835357624831308E-2</v>
      </c>
      <c r="H44" s="141" t="s">
        <v>2286</v>
      </c>
      <c r="I44" s="141" t="s">
        <v>2286</v>
      </c>
      <c r="J44" s="141" t="s">
        <v>2286</v>
      </c>
      <c r="L44" s="135" t="s">
        <v>1815</v>
      </c>
      <c r="M44" s="132" t="s">
        <v>2242</v>
      </c>
      <c r="N44" s="132" t="s">
        <v>2226</v>
      </c>
    </row>
    <row r="45" spans="1:14">
      <c r="A45" s="170" t="s">
        <v>2968</v>
      </c>
      <c r="B45" s="165" t="s">
        <v>3014</v>
      </c>
      <c r="D45" s="164">
        <v>466</v>
      </c>
      <c r="E45" s="164">
        <v>35</v>
      </c>
      <c r="F45" s="187">
        <f t="shared" si="5"/>
        <v>7.5107296137339061E-2</v>
      </c>
      <c r="H45" s="141" t="s">
        <v>2286</v>
      </c>
      <c r="I45" s="141" t="s">
        <v>2286</v>
      </c>
      <c r="J45" s="141" t="s">
        <v>2286</v>
      </c>
      <c r="L45" s="137" t="s">
        <v>2082</v>
      </c>
      <c r="M45" s="132" t="s">
        <v>2245</v>
      </c>
      <c r="N45" s="132" t="s">
        <v>2244</v>
      </c>
    </row>
    <row r="46" spans="1:14">
      <c r="A46" s="170" t="s">
        <v>2969</v>
      </c>
      <c r="B46" s="165" t="s">
        <v>2972</v>
      </c>
      <c r="D46" s="164">
        <v>253</v>
      </c>
      <c r="E46" s="164">
        <v>47</v>
      </c>
      <c r="F46" s="187">
        <f t="shared" si="5"/>
        <v>0.1857707509881423</v>
      </c>
      <c r="H46" s="141" t="s">
        <v>2286</v>
      </c>
      <c r="I46" s="141" t="s">
        <v>2286</v>
      </c>
      <c r="J46" s="141" t="s">
        <v>2286</v>
      </c>
      <c r="L46" s="135" t="s">
        <v>2035</v>
      </c>
      <c r="M46" s="132" t="s">
        <v>2236</v>
      </c>
      <c r="N46" s="132" t="s">
        <v>2233</v>
      </c>
    </row>
    <row r="47" spans="1:14">
      <c r="A47" s="170" t="s">
        <v>3012</v>
      </c>
      <c r="B47" s="165" t="s">
        <v>3015</v>
      </c>
      <c r="D47" s="164">
        <v>323</v>
      </c>
      <c r="E47" s="164">
        <v>41</v>
      </c>
      <c r="F47" s="187">
        <f>E47/D47</f>
        <v>0.12693498452012383</v>
      </c>
      <c r="H47" s="141" t="s">
        <v>2286</v>
      </c>
      <c r="I47" s="141" t="s">
        <v>2286</v>
      </c>
      <c r="J47" s="141" t="s">
        <v>2286</v>
      </c>
      <c r="L47" s="137"/>
      <c r="M47" s="132" t="s">
        <v>2243</v>
      </c>
      <c r="N47" s="132" t="s">
        <v>2226</v>
      </c>
    </row>
    <row r="48" spans="1:14">
      <c r="A48" s="170" t="s">
        <v>3021</v>
      </c>
      <c r="B48" s="165" t="s">
        <v>3016</v>
      </c>
      <c r="D48" s="164">
        <v>159</v>
      </c>
      <c r="E48" s="164">
        <v>44</v>
      </c>
      <c r="F48" s="187">
        <f t="shared" ref="F48:F52" si="6">E48/D48</f>
        <v>0.27672955974842767</v>
      </c>
      <c r="H48" s="141" t="s">
        <v>2286</v>
      </c>
      <c r="I48" s="141" t="s">
        <v>2286</v>
      </c>
      <c r="J48" s="141" t="s">
        <v>2286</v>
      </c>
      <c r="L48" s="137"/>
      <c r="M48" s="132" t="s">
        <v>2243</v>
      </c>
      <c r="N48" s="132" t="s">
        <v>2226</v>
      </c>
    </row>
    <row r="49" spans="1:14">
      <c r="A49" s="170" t="s">
        <v>3022</v>
      </c>
      <c r="B49" s="165" t="s">
        <v>3001</v>
      </c>
      <c r="D49" s="164">
        <v>197</v>
      </c>
      <c r="E49" s="164">
        <v>67</v>
      </c>
      <c r="F49" s="187">
        <f>E49/D49</f>
        <v>0.34010152284263961</v>
      </c>
      <c r="H49" s="141" t="s">
        <v>2286</v>
      </c>
      <c r="I49" s="141" t="s">
        <v>2286</v>
      </c>
      <c r="J49" s="141" t="s">
        <v>2286</v>
      </c>
      <c r="L49" s="137"/>
      <c r="M49" s="132" t="s">
        <v>2243</v>
      </c>
      <c r="N49" s="132" t="s">
        <v>2226</v>
      </c>
    </row>
    <row r="50" spans="1:14">
      <c r="A50" s="170" t="s">
        <v>2998</v>
      </c>
      <c r="B50" s="165" t="s">
        <v>3000</v>
      </c>
      <c r="D50" s="164">
        <v>393</v>
      </c>
      <c r="E50" s="164">
        <v>43</v>
      </c>
      <c r="F50" s="187">
        <f t="shared" si="6"/>
        <v>0.10941475826972011</v>
      </c>
      <c r="H50" s="141" t="s">
        <v>2286</v>
      </c>
      <c r="I50" s="141" t="s">
        <v>2286</v>
      </c>
      <c r="J50" s="141" t="s">
        <v>2286</v>
      </c>
      <c r="L50" s="137"/>
      <c r="M50" s="132" t="s">
        <v>2243</v>
      </c>
      <c r="N50" s="132" t="s">
        <v>2226</v>
      </c>
    </row>
    <row r="51" spans="1:14">
      <c r="A51" s="170" t="s">
        <v>3033</v>
      </c>
      <c r="B51" s="165" t="s">
        <v>3036</v>
      </c>
      <c r="D51" s="164">
        <v>413</v>
      </c>
      <c r="E51" s="164">
        <v>46</v>
      </c>
      <c r="F51" s="187">
        <f t="shared" si="6"/>
        <v>0.11138014527845036</v>
      </c>
      <c r="H51" s="141" t="s">
        <v>2286</v>
      </c>
      <c r="I51" s="141" t="s">
        <v>2286</v>
      </c>
      <c r="J51" s="141" t="s">
        <v>2286</v>
      </c>
    </row>
    <row r="52" spans="1:14">
      <c r="A52" s="170" t="s">
        <v>3034</v>
      </c>
      <c r="B52" s="165" t="s">
        <v>3037</v>
      </c>
      <c r="D52" s="164">
        <v>185</v>
      </c>
      <c r="E52" s="164">
        <v>44</v>
      </c>
      <c r="F52" s="187">
        <f t="shared" si="6"/>
        <v>0.23783783783783785</v>
      </c>
      <c r="H52" s="141" t="s">
        <v>2286</v>
      </c>
      <c r="I52" s="141" t="s">
        <v>2286</v>
      </c>
      <c r="J52" s="141" t="s">
        <v>2286</v>
      </c>
    </row>
    <row r="53" spans="1:14">
      <c r="A53" s="166" t="s">
        <v>4092</v>
      </c>
      <c r="B53" s="165" t="s">
        <v>4086</v>
      </c>
      <c r="L53" s="137"/>
      <c r="M53" s="132" t="s">
        <v>2242</v>
      </c>
      <c r="N53" s="132" t="s">
        <v>2226</v>
      </c>
    </row>
    <row r="54" spans="1:14">
      <c r="A54" s="166" t="s">
        <v>4088</v>
      </c>
      <c r="B54" s="165" t="s">
        <v>4089</v>
      </c>
      <c r="L54" s="137"/>
      <c r="M54" s="132" t="s">
        <v>2243</v>
      </c>
      <c r="N54" s="132" t="s">
        <v>2226</v>
      </c>
    </row>
    <row r="55" spans="1:14">
      <c r="A55" s="166" t="s">
        <v>4084</v>
      </c>
      <c r="B55" s="165" t="s">
        <v>4090</v>
      </c>
      <c r="L55" s="135" t="s">
        <v>1815</v>
      </c>
      <c r="M55" s="132" t="s">
        <v>2242</v>
      </c>
      <c r="N55" s="132" t="s">
        <v>2226</v>
      </c>
    </row>
    <row r="56" spans="1:14">
      <c r="A56" s="166" t="s">
        <v>4085</v>
      </c>
      <c r="B56" s="165" t="s">
        <v>4159</v>
      </c>
      <c r="L56" s="135"/>
      <c r="M56" s="132" t="s">
        <v>2243</v>
      </c>
      <c r="N56" s="132" t="s">
        <v>2226</v>
      </c>
    </row>
    <row r="57" spans="1:14">
      <c r="A57" s="166" t="s">
        <v>4167</v>
      </c>
      <c r="B57" s="157" t="s">
        <v>4160</v>
      </c>
      <c r="L57" s="135" t="s">
        <v>2094</v>
      </c>
      <c r="M57" s="132" t="s">
        <v>2236</v>
      </c>
      <c r="N57" s="132" t="s">
        <v>2233</v>
      </c>
    </row>
    <row r="58" spans="1:14">
      <c r="A58" s="166" t="s">
        <v>4169</v>
      </c>
      <c r="B58" s="165" t="s">
        <v>4164</v>
      </c>
      <c r="L58" s="135" t="s">
        <v>2093</v>
      </c>
      <c r="M58" s="132" t="s">
        <v>2246</v>
      </c>
      <c r="N58" s="132" t="s">
        <v>2233</v>
      </c>
    </row>
    <row r="59" spans="1:14">
      <c r="A59" s="166" t="s">
        <v>4166</v>
      </c>
      <c r="B59" s="165" t="s">
        <v>4165</v>
      </c>
      <c r="L59" s="135"/>
      <c r="M59" s="132" t="s">
        <v>2245</v>
      </c>
      <c r="N59" s="132" t="s">
        <v>2244</v>
      </c>
    </row>
    <row r="60" spans="1:14">
      <c r="A60" s="166" t="s">
        <v>5193</v>
      </c>
      <c r="B60" s="165" t="s">
        <v>5194</v>
      </c>
      <c r="L60" s="135" t="s">
        <v>2092</v>
      </c>
      <c r="M60" s="132" t="s">
        <v>2247</v>
      </c>
      <c r="N60" s="132" t="s">
        <v>2233</v>
      </c>
    </row>
    <row r="61" spans="1:14">
      <c r="A61" s="166" t="s">
        <v>5196</v>
      </c>
      <c r="B61" s="166" t="s">
        <v>5195</v>
      </c>
      <c r="L61" s="135" t="s">
        <v>2094</v>
      </c>
      <c r="M61" s="132" t="s">
        <v>2236</v>
      </c>
      <c r="N61" s="132" t="s">
        <v>2233</v>
      </c>
    </row>
    <row r="62" spans="1:14">
      <c r="A62" s="166" t="s">
        <v>5197</v>
      </c>
      <c r="B62" s="165" t="s">
        <v>5198</v>
      </c>
      <c r="L62" s="135"/>
      <c r="M62" s="132" t="s">
        <v>2245</v>
      </c>
      <c r="N62" s="132" t="s">
        <v>2244</v>
      </c>
    </row>
    <row r="63" spans="1:14">
      <c r="A63" s="166" t="s">
        <v>5199</v>
      </c>
      <c r="B63" s="165" t="s">
        <v>5202</v>
      </c>
      <c r="L63" s="135" t="s">
        <v>2093</v>
      </c>
      <c r="M63" s="132" t="s">
        <v>2246</v>
      </c>
      <c r="N63" s="132" t="s">
        <v>2233</v>
      </c>
    </row>
    <row r="64" spans="1:14">
      <c r="A64" s="166" t="s">
        <v>5200</v>
      </c>
      <c r="B64" s="166" t="s">
        <v>5203</v>
      </c>
      <c r="L64" s="135"/>
      <c r="M64" s="132" t="s">
        <v>2245</v>
      </c>
      <c r="N64" s="132" t="s">
        <v>2244</v>
      </c>
    </row>
    <row r="65" spans="1:14">
      <c r="A65" s="166" t="s">
        <v>5201</v>
      </c>
      <c r="B65" s="165" t="s">
        <v>5204</v>
      </c>
      <c r="L65" s="135" t="s">
        <v>2092</v>
      </c>
      <c r="M65" s="132" t="s">
        <v>2247</v>
      </c>
      <c r="N65" s="132" t="s">
        <v>2233</v>
      </c>
    </row>
    <row r="66" spans="1:14">
      <c r="L66" s="137" t="s">
        <v>2082</v>
      </c>
      <c r="M66" s="132" t="s">
        <v>2245</v>
      </c>
      <c r="N66" s="132" t="s">
        <v>2244</v>
      </c>
    </row>
    <row r="67" spans="1:14">
      <c r="L67" s="135" t="s">
        <v>2035</v>
      </c>
      <c r="M67" s="132" t="s">
        <v>2236</v>
      </c>
      <c r="N67" s="132" t="s">
        <v>2233</v>
      </c>
    </row>
    <row r="68" spans="1:14">
      <c r="A68" s="51" t="s">
        <v>2454</v>
      </c>
      <c r="B68" s="158" t="s">
        <v>2455</v>
      </c>
      <c r="L68" s="137" t="s">
        <v>2278</v>
      </c>
      <c r="M68" s="132" t="s">
        <v>2242</v>
      </c>
      <c r="N68" s="132" t="s">
        <v>2226</v>
      </c>
    </row>
    <row r="69" spans="1:14">
      <c r="L69" s="135" t="s">
        <v>2036</v>
      </c>
      <c r="M69" s="132" t="s">
        <v>2245</v>
      </c>
      <c r="N69" s="132" t="s">
        <v>2244</v>
      </c>
    </row>
    <row r="70" spans="1:14">
      <c r="L70" s="135" t="s">
        <v>2094</v>
      </c>
      <c r="M70" s="132" t="s">
        <v>2236</v>
      </c>
      <c r="N70" s="132" t="s">
        <v>2233</v>
      </c>
    </row>
    <row r="71" spans="1:14">
      <c r="L71" s="135"/>
      <c r="M71" s="132" t="s">
        <v>2245</v>
      </c>
      <c r="N71" s="132" t="s">
        <v>2244</v>
      </c>
    </row>
    <row r="72" spans="1:14">
      <c r="L72" s="135" t="s">
        <v>2093</v>
      </c>
      <c r="M72" s="132" t="s">
        <v>2246</v>
      </c>
      <c r="N72" s="132" t="s">
        <v>2233</v>
      </c>
    </row>
    <row r="73" spans="1:14">
      <c r="L73" s="135"/>
      <c r="M73" s="132" t="s">
        <v>2245</v>
      </c>
      <c r="N73" s="132" t="s">
        <v>2244</v>
      </c>
    </row>
    <row r="74" spans="1:14">
      <c r="L74" s="135" t="s">
        <v>2092</v>
      </c>
      <c r="M74" s="132" t="s">
        <v>2247</v>
      </c>
      <c r="N74" s="132" t="s">
        <v>2233</v>
      </c>
    </row>
    <row r="75" spans="1:14">
      <c r="A75" s="185" t="s">
        <v>2651</v>
      </c>
      <c r="B75" s="157"/>
    </row>
    <row r="76" spans="1:14">
      <c r="A76" s="154" t="s">
        <v>1508</v>
      </c>
      <c r="B76" s="157" t="s">
        <v>2044</v>
      </c>
      <c r="D76" s="164">
        <v>33</v>
      </c>
      <c r="H76" s="141"/>
      <c r="I76" s="141"/>
      <c r="J76" s="141"/>
      <c r="L76" s="134" t="s">
        <v>1507</v>
      </c>
      <c r="M76" s="132" t="s">
        <v>2235</v>
      </c>
      <c r="N76" s="132" t="s">
        <v>2233</v>
      </c>
    </row>
    <row r="77" spans="1:14">
      <c r="A77" s="157" t="s">
        <v>1807</v>
      </c>
      <c r="B77" s="157" t="s">
        <v>1811</v>
      </c>
      <c r="D77" s="164">
        <v>129</v>
      </c>
      <c r="E77" s="164">
        <v>19</v>
      </c>
      <c r="H77" s="141"/>
      <c r="I77" s="141"/>
      <c r="J77" s="141"/>
      <c r="L77" s="134" t="s">
        <v>1504</v>
      </c>
      <c r="M77" s="132" t="s">
        <v>2236</v>
      </c>
      <c r="N77" s="132" t="s">
        <v>2233</v>
      </c>
    </row>
    <row r="78" spans="1:14">
      <c r="A78" s="184" t="s">
        <v>2973</v>
      </c>
      <c r="H78" s="141" t="s">
        <v>2290</v>
      </c>
      <c r="I78" s="141" t="s">
        <v>2290</v>
      </c>
      <c r="J78" s="141" t="s">
        <v>2290</v>
      </c>
      <c r="L78" s="135" t="s">
        <v>1812</v>
      </c>
      <c r="M78" s="132" t="s">
        <v>2247</v>
      </c>
      <c r="N78" s="132" t="s">
        <v>2233</v>
      </c>
    </row>
    <row r="79" spans="1:14">
      <c r="A79" s="142" t="s">
        <v>1506</v>
      </c>
      <c r="B79" s="157" t="s">
        <v>2320</v>
      </c>
      <c r="D79" s="164">
        <v>10</v>
      </c>
      <c r="H79" s="141" t="s">
        <v>2295</v>
      </c>
      <c r="I79" s="141" t="s">
        <v>2290</v>
      </c>
      <c r="J79" s="141" t="s">
        <v>2295</v>
      </c>
      <c r="L79" s="136" t="s">
        <v>2045</v>
      </c>
      <c r="M79" s="132" t="s">
        <v>2247</v>
      </c>
      <c r="N79" s="132" t="s">
        <v>2233</v>
      </c>
    </row>
    <row r="80" spans="1:14">
      <c r="A80" s="142" t="s">
        <v>1507</v>
      </c>
      <c r="B80" s="157" t="s">
        <v>1494</v>
      </c>
      <c r="D80" s="164">
        <v>103</v>
      </c>
      <c r="H80" s="141" t="s">
        <v>2295</v>
      </c>
      <c r="I80" s="141" t="s">
        <v>2290</v>
      </c>
      <c r="J80" s="141" t="s">
        <v>2295</v>
      </c>
      <c r="L80" s="134" t="s">
        <v>1506</v>
      </c>
      <c r="M80" s="132" t="s">
        <v>2235</v>
      </c>
      <c r="N80" s="132" t="s">
        <v>2233</v>
      </c>
    </row>
    <row r="81" spans="1:14">
      <c r="A81" s="166" t="s">
        <v>2816</v>
      </c>
      <c r="L81" s="135"/>
      <c r="M81" s="132" t="s">
        <v>2245</v>
      </c>
      <c r="N81" s="132" t="s">
        <v>2244</v>
      </c>
    </row>
    <row r="82" spans="1:14">
      <c r="A82" s="167" t="s">
        <v>2709</v>
      </c>
      <c r="B82" s="181" t="s">
        <v>2707</v>
      </c>
      <c r="D82" s="164">
        <v>10</v>
      </c>
      <c r="E82" s="164">
        <v>8</v>
      </c>
      <c r="H82" s="141"/>
      <c r="I82" s="141"/>
      <c r="J82" s="141"/>
      <c r="L82" s="135"/>
      <c r="M82" s="132"/>
      <c r="N82" s="132"/>
    </row>
    <row r="83" spans="1:14">
      <c r="A83" s="167" t="s">
        <v>2710</v>
      </c>
      <c r="B83" s="181" t="s">
        <v>2711</v>
      </c>
      <c r="D83" s="164">
        <v>58</v>
      </c>
      <c r="E83" s="164">
        <v>24</v>
      </c>
      <c r="H83" s="141"/>
      <c r="I83" s="141"/>
      <c r="J83" s="141"/>
      <c r="L83" s="135"/>
      <c r="M83" s="132"/>
      <c r="N83" s="132"/>
    </row>
    <row r="84" spans="1:14">
      <c r="A84" s="167" t="s">
        <v>2712</v>
      </c>
      <c r="B84" s="181" t="s">
        <v>2714</v>
      </c>
      <c r="D84" s="164">
        <v>76</v>
      </c>
      <c r="E84" s="164">
        <v>28</v>
      </c>
      <c r="H84" s="141"/>
      <c r="I84" s="141"/>
      <c r="J84" s="141"/>
      <c r="L84" s="135"/>
      <c r="M84" s="132"/>
      <c r="N84" s="132"/>
    </row>
    <row r="85" spans="1:14">
      <c r="A85" s="167" t="s">
        <v>2713</v>
      </c>
      <c r="B85" s="181" t="s">
        <v>2715</v>
      </c>
      <c r="D85" s="164">
        <v>38</v>
      </c>
      <c r="E85" s="164">
        <v>20</v>
      </c>
      <c r="H85" s="141"/>
      <c r="I85" s="141"/>
      <c r="J85" s="141"/>
      <c r="L85" s="135"/>
      <c r="M85" s="132"/>
      <c r="N85" s="132"/>
    </row>
    <row r="86" spans="1:14">
      <c r="A86" s="167" t="s">
        <v>2716</v>
      </c>
      <c r="B86" s="181" t="s">
        <v>2717</v>
      </c>
      <c r="D86" s="164">
        <v>82</v>
      </c>
      <c r="E86" s="164">
        <v>28</v>
      </c>
      <c r="H86" s="141"/>
      <c r="I86" s="141"/>
      <c r="J86" s="141"/>
      <c r="L86" s="135"/>
      <c r="M86" s="132"/>
      <c r="N86" s="132"/>
    </row>
    <row r="87" spans="1:14">
      <c r="A87" s="157" t="s">
        <v>2815</v>
      </c>
      <c r="B87" s="157"/>
      <c r="H87" s="141" t="s">
        <v>2290</v>
      </c>
      <c r="I87" s="141" t="s">
        <v>2290</v>
      </c>
      <c r="J87" s="141" t="s">
        <v>2290</v>
      </c>
      <c r="L87" s="134" t="s">
        <v>1505</v>
      </c>
      <c r="M87" s="132" t="s">
        <v>2236</v>
      </c>
      <c r="N87" s="132" t="s">
        <v>2233</v>
      </c>
    </row>
    <row r="88" spans="1:14">
      <c r="A88" s="164" t="s">
        <v>2556</v>
      </c>
      <c r="B88" s="157" t="s">
        <v>2552</v>
      </c>
      <c r="D88" s="164">
        <v>73</v>
      </c>
      <c r="E88" s="164">
        <v>31</v>
      </c>
      <c r="H88" s="141" t="s">
        <v>2290</v>
      </c>
      <c r="I88" s="141" t="s">
        <v>2290</v>
      </c>
      <c r="J88" s="141" t="s">
        <v>2295</v>
      </c>
      <c r="L88" s="134" t="s">
        <v>1807</v>
      </c>
      <c r="M88" s="132" t="s">
        <v>2247</v>
      </c>
      <c r="N88" s="132" t="s">
        <v>2233</v>
      </c>
    </row>
    <row r="89" spans="1:14">
      <c r="A89" s="164" t="s">
        <v>2559</v>
      </c>
      <c r="B89" s="157" t="s">
        <v>2553</v>
      </c>
      <c r="D89" s="164">
        <v>27</v>
      </c>
      <c r="E89" s="164">
        <v>13</v>
      </c>
      <c r="H89" s="141"/>
      <c r="I89" s="141"/>
      <c r="J89" s="141"/>
      <c r="L89" s="135"/>
      <c r="M89" s="132"/>
      <c r="N89" s="132"/>
    </row>
    <row r="90" spans="1:14">
      <c r="A90" s="154" t="s">
        <v>2603</v>
      </c>
      <c r="B90" s="157" t="s">
        <v>2604</v>
      </c>
      <c r="D90" s="164">
        <v>41</v>
      </c>
    </row>
    <row r="91" spans="1:14">
      <c r="A91" s="154" t="s">
        <v>2597</v>
      </c>
      <c r="B91" s="157" t="s">
        <v>2598</v>
      </c>
      <c r="D91" s="164">
        <v>167</v>
      </c>
      <c r="H91" s="141"/>
      <c r="I91" s="141"/>
      <c r="J91" s="141"/>
      <c r="L91" s="135"/>
      <c r="M91" s="132"/>
      <c r="N91" s="132"/>
    </row>
    <row r="92" spans="1:14">
      <c r="A92" s="154" t="s">
        <v>2592</v>
      </c>
      <c r="B92" s="157" t="s">
        <v>2594</v>
      </c>
      <c r="D92" s="164">
        <v>76</v>
      </c>
      <c r="H92" s="141"/>
      <c r="I92" s="141"/>
      <c r="J92" s="141"/>
      <c r="L92" s="135"/>
      <c r="M92" s="132"/>
      <c r="N92" s="132"/>
    </row>
    <row r="93" spans="1:14">
      <c r="A93" s="154" t="s">
        <v>2593</v>
      </c>
      <c r="B93" s="157" t="s">
        <v>2596</v>
      </c>
      <c r="D93" s="164">
        <v>87</v>
      </c>
      <c r="H93" s="141"/>
      <c r="I93" s="141"/>
      <c r="J93" s="141"/>
      <c r="L93" s="135"/>
      <c r="M93" s="132"/>
      <c r="N93" s="132"/>
    </row>
    <row r="94" spans="1:14">
      <c r="A94" s="154" t="s">
        <v>2599</v>
      </c>
      <c r="B94" s="157" t="s">
        <v>2600</v>
      </c>
      <c r="D94" s="164">
        <v>56</v>
      </c>
    </row>
    <row r="95" spans="1:14">
      <c r="A95" s="154" t="s">
        <v>2601</v>
      </c>
      <c r="B95" s="157" t="s">
        <v>2602</v>
      </c>
      <c r="D95" s="164">
        <v>50</v>
      </c>
    </row>
    <row r="96" spans="1:14">
      <c r="A96" s="154" t="s">
        <v>2605</v>
      </c>
      <c r="B96" s="157" t="s">
        <v>2663</v>
      </c>
      <c r="D96" s="164">
        <v>60</v>
      </c>
    </row>
    <row r="97" spans="1:14">
      <c r="A97" s="154" t="s">
        <v>2660</v>
      </c>
      <c r="B97" s="157" t="s">
        <v>2664</v>
      </c>
      <c r="D97" s="164">
        <v>60</v>
      </c>
    </row>
    <row r="98" spans="1:14">
      <c r="A98" s="154" t="s">
        <v>2558</v>
      </c>
      <c r="B98" s="157" t="s">
        <v>2551</v>
      </c>
      <c r="D98" s="164">
        <v>36</v>
      </c>
      <c r="E98" s="164">
        <v>14</v>
      </c>
      <c r="H98" s="141" t="s">
        <v>2290</v>
      </c>
      <c r="I98" s="141"/>
      <c r="J98" s="141" t="s">
        <v>2290</v>
      </c>
      <c r="L98" s="133" t="s">
        <v>1809</v>
      </c>
      <c r="M98" s="132" t="s">
        <v>2234</v>
      </c>
      <c r="N98" s="132" t="s">
        <v>2233</v>
      </c>
    </row>
    <row r="99" spans="1:14">
      <c r="A99" s="154" t="s">
        <v>2560</v>
      </c>
      <c r="B99" s="157" t="s">
        <v>2554</v>
      </c>
      <c r="D99" s="164">
        <v>14</v>
      </c>
      <c r="E99" s="164">
        <v>7</v>
      </c>
      <c r="H99" s="141"/>
      <c r="I99" s="141"/>
      <c r="J99" s="141"/>
      <c r="L99" s="135"/>
      <c r="M99" s="132"/>
      <c r="N99" s="132"/>
    </row>
    <row r="100" spans="1:14">
      <c r="A100" s="154" t="s">
        <v>2606</v>
      </c>
      <c r="B100" s="157" t="s">
        <v>2613</v>
      </c>
      <c r="D100" s="164">
        <v>24</v>
      </c>
    </row>
    <row r="101" spans="1:14">
      <c r="A101" s="154" t="s">
        <v>2607</v>
      </c>
      <c r="B101" s="157" t="s">
        <v>2618</v>
      </c>
      <c r="D101" s="164">
        <v>79</v>
      </c>
    </row>
    <row r="102" spans="1:14">
      <c r="A102" s="154" t="s">
        <v>2608</v>
      </c>
      <c r="B102" s="157" t="s">
        <v>2614</v>
      </c>
      <c r="D102" s="164">
        <v>26</v>
      </c>
    </row>
    <row r="103" spans="1:14">
      <c r="A103" s="154" t="s">
        <v>2609</v>
      </c>
      <c r="B103" s="157" t="s">
        <v>2619</v>
      </c>
      <c r="D103" s="164">
        <v>43</v>
      </c>
    </row>
    <row r="104" spans="1:14">
      <c r="A104" s="154" t="s">
        <v>2610</v>
      </c>
      <c r="B104" s="157" t="s">
        <v>2615</v>
      </c>
      <c r="D104" s="164">
        <v>28</v>
      </c>
    </row>
    <row r="105" spans="1:14">
      <c r="A105" s="154" t="s">
        <v>2611</v>
      </c>
      <c r="B105" s="157" t="s">
        <v>2616</v>
      </c>
      <c r="D105" s="164">
        <v>25</v>
      </c>
    </row>
    <row r="106" spans="1:14">
      <c r="A106" s="154" t="s">
        <v>2612</v>
      </c>
      <c r="B106" s="157" t="s">
        <v>2617</v>
      </c>
      <c r="D106" s="164">
        <v>31</v>
      </c>
      <c r="H106" s="141"/>
      <c r="I106" s="141"/>
      <c r="J106" s="141"/>
      <c r="L106" s="135"/>
      <c r="M106" s="132"/>
      <c r="N106" s="132"/>
    </row>
    <row r="107" spans="1:14">
      <c r="A107" s="154" t="s">
        <v>2662</v>
      </c>
      <c r="B107" s="157" t="s">
        <v>2666</v>
      </c>
      <c r="D107" s="164">
        <v>31</v>
      </c>
      <c r="H107" s="141"/>
      <c r="I107" s="141"/>
      <c r="J107" s="141"/>
      <c r="L107" s="135"/>
      <c r="M107" s="132"/>
      <c r="N107" s="132"/>
    </row>
    <row r="108" spans="1:14">
      <c r="A108" s="154" t="s">
        <v>2555</v>
      </c>
      <c r="B108" s="157" t="s">
        <v>852</v>
      </c>
      <c r="D108" s="164">
        <v>15</v>
      </c>
      <c r="E108" s="164">
        <v>9</v>
      </c>
      <c r="H108" s="141" t="s">
        <v>2290</v>
      </c>
      <c r="I108" s="141" t="s">
        <v>2290</v>
      </c>
      <c r="J108" s="141" t="s">
        <v>2295</v>
      </c>
      <c r="L108" s="134" t="s">
        <v>2262</v>
      </c>
      <c r="M108" s="132" t="s">
        <v>2234</v>
      </c>
      <c r="N108" s="132" t="s">
        <v>2233</v>
      </c>
    </row>
    <row r="109" spans="1:14">
      <c r="A109" s="154" t="s">
        <v>2561</v>
      </c>
      <c r="B109" s="157" t="s">
        <v>2563</v>
      </c>
      <c r="D109" s="164">
        <v>53</v>
      </c>
      <c r="E109" s="164">
        <v>22</v>
      </c>
      <c r="H109" s="141"/>
      <c r="I109" s="141"/>
      <c r="J109" s="141"/>
      <c r="L109" s="135"/>
      <c r="M109" s="132"/>
      <c r="N109" s="132"/>
    </row>
    <row r="110" spans="1:14">
      <c r="A110" s="154" t="s">
        <v>2620</v>
      </c>
      <c r="B110" s="157" t="s">
        <v>2625</v>
      </c>
      <c r="D110" s="164">
        <v>71</v>
      </c>
    </row>
    <row r="111" spans="1:14">
      <c r="A111" s="154" t="s">
        <v>2632</v>
      </c>
      <c r="B111" s="157" t="s">
        <v>2626</v>
      </c>
      <c r="D111" s="164">
        <v>327</v>
      </c>
      <c r="H111" s="141"/>
      <c r="I111" s="141"/>
      <c r="J111" s="141"/>
      <c r="L111" s="135"/>
      <c r="M111" s="132"/>
      <c r="N111" s="132"/>
    </row>
    <row r="112" spans="1:14">
      <c r="A112" s="154" t="s">
        <v>2621</v>
      </c>
      <c r="B112" s="157" t="s">
        <v>2627</v>
      </c>
      <c r="D112" s="164">
        <v>100</v>
      </c>
      <c r="H112" s="141"/>
      <c r="I112" s="141"/>
      <c r="J112" s="141"/>
      <c r="L112" s="135"/>
      <c r="M112" s="132"/>
      <c r="N112" s="132"/>
    </row>
    <row r="113" spans="1:14">
      <c r="A113" s="154" t="s">
        <v>2645</v>
      </c>
      <c r="B113" s="157" t="s">
        <v>2628</v>
      </c>
      <c r="D113" s="164">
        <v>168</v>
      </c>
      <c r="H113" s="141"/>
      <c r="I113" s="141"/>
      <c r="J113" s="141"/>
      <c r="L113" s="135"/>
      <c r="M113" s="132"/>
      <c r="N113" s="132"/>
    </row>
    <row r="114" spans="1:14">
      <c r="A114" s="154" t="s">
        <v>2622</v>
      </c>
      <c r="B114" s="157" t="s">
        <v>2629</v>
      </c>
      <c r="D114" s="164">
        <v>110</v>
      </c>
    </row>
    <row r="115" spans="1:14">
      <c r="A115" s="154" t="s">
        <v>2623</v>
      </c>
      <c r="B115" s="157" t="s">
        <v>2630</v>
      </c>
      <c r="D115" s="164">
        <v>97</v>
      </c>
    </row>
    <row r="116" spans="1:14">
      <c r="A116" s="154" t="s">
        <v>2624</v>
      </c>
      <c r="B116" s="157" t="s">
        <v>2631</v>
      </c>
      <c r="D116" s="164">
        <v>111</v>
      </c>
    </row>
    <row r="117" spans="1:14">
      <c r="A117" s="154" t="s">
        <v>2665</v>
      </c>
      <c r="B117" s="157" t="s">
        <v>2668</v>
      </c>
      <c r="D117" s="164">
        <v>111</v>
      </c>
    </row>
    <row r="118" spans="1:14">
      <c r="A118" s="154" t="s">
        <v>2557</v>
      </c>
      <c r="B118" s="157" t="s">
        <v>2221</v>
      </c>
      <c r="D118" s="164">
        <v>18</v>
      </c>
      <c r="E118" s="164">
        <v>10</v>
      </c>
      <c r="H118" s="141" t="s">
        <v>2290</v>
      </c>
      <c r="I118" s="141"/>
      <c r="J118" s="141" t="s">
        <v>2290</v>
      </c>
      <c r="L118" s="133" t="s">
        <v>1808</v>
      </c>
      <c r="M118" s="132" t="s">
        <v>2234</v>
      </c>
      <c r="N118" s="132" t="s">
        <v>2233</v>
      </c>
    </row>
    <row r="119" spans="1:14">
      <c r="A119" s="154" t="s">
        <v>2562</v>
      </c>
      <c r="B119" s="157" t="s">
        <v>2564</v>
      </c>
      <c r="D119" s="164">
        <v>61</v>
      </c>
      <c r="E119" s="164">
        <v>25</v>
      </c>
      <c r="H119" s="141"/>
      <c r="I119" s="141"/>
      <c r="J119" s="141"/>
      <c r="L119" s="135"/>
      <c r="M119" s="132"/>
      <c r="N119" s="132"/>
    </row>
    <row r="120" spans="1:14">
      <c r="A120" s="154" t="s">
        <v>2633</v>
      </c>
      <c r="B120" s="157" t="s">
        <v>2638</v>
      </c>
      <c r="D120" s="164">
        <v>84</v>
      </c>
    </row>
    <row r="121" spans="1:14">
      <c r="A121" s="154" t="s">
        <v>2642</v>
      </c>
      <c r="B121" s="157" t="s">
        <v>2639</v>
      </c>
      <c r="D121" s="164">
        <v>368</v>
      </c>
    </row>
    <row r="122" spans="1:14">
      <c r="A122" s="154" t="s">
        <v>2634</v>
      </c>
      <c r="B122" s="157" t="s">
        <v>2643</v>
      </c>
      <c r="D122" s="164">
        <v>116</v>
      </c>
    </row>
    <row r="123" spans="1:14">
      <c r="A123" s="154" t="s">
        <v>2644</v>
      </c>
      <c r="B123" s="157" t="s">
        <v>2640</v>
      </c>
      <c r="D123" s="164">
        <v>192</v>
      </c>
    </row>
    <row r="124" spans="1:14">
      <c r="A124" s="154" t="s">
        <v>2635</v>
      </c>
      <c r="B124" s="157" t="s">
        <v>2646</v>
      </c>
      <c r="D124" s="164">
        <v>123</v>
      </c>
      <c r="H124" s="141"/>
      <c r="I124" s="141"/>
      <c r="J124" s="141"/>
      <c r="L124" s="135"/>
      <c r="M124" s="132"/>
      <c r="N124" s="132"/>
    </row>
    <row r="125" spans="1:14">
      <c r="A125" s="154" t="s">
        <v>2636</v>
      </c>
      <c r="B125" s="157" t="s">
        <v>2647</v>
      </c>
      <c r="D125" s="164">
        <v>112</v>
      </c>
    </row>
    <row r="126" spans="1:14">
      <c r="A126" s="154" t="s">
        <v>2637</v>
      </c>
      <c r="B126" s="157" t="s">
        <v>2641</v>
      </c>
      <c r="D126" s="164">
        <v>131</v>
      </c>
    </row>
    <row r="127" spans="1:14">
      <c r="A127" s="154" t="s">
        <v>2667</v>
      </c>
      <c r="B127" s="157" t="s">
        <v>2669</v>
      </c>
      <c r="D127" s="164">
        <v>131</v>
      </c>
    </row>
    <row r="129" spans="1:14">
      <c r="A129" s="166" t="s">
        <v>2591</v>
      </c>
    </row>
    <row r="130" spans="1:14">
      <c r="A130" s="168" t="s">
        <v>2549</v>
      </c>
      <c r="B130" s="168" t="s">
        <v>1397</v>
      </c>
      <c r="D130" s="164">
        <v>28</v>
      </c>
      <c r="H130" s="141" t="s">
        <v>2295</v>
      </c>
      <c r="I130" s="141" t="s">
        <v>2286</v>
      </c>
      <c r="J130" s="141" t="s">
        <v>2286</v>
      </c>
      <c r="L130" s="133" t="s">
        <v>1491</v>
      </c>
      <c r="M130" s="132" t="s">
        <v>2225</v>
      </c>
      <c r="N130" s="132" t="s">
        <v>2226</v>
      </c>
    </row>
    <row r="131" spans="1:14">
      <c r="A131" s="171" t="s">
        <v>1813</v>
      </c>
      <c r="B131" s="168" t="s">
        <v>2297</v>
      </c>
      <c r="D131" s="164">
        <v>55</v>
      </c>
      <c r="H131" s="141" t="s">
        <v>2290</v>
      </c>
      <c r="I131" s="141" t="s">
        <v>2290</v>
      </c>
      <c r="J131" s="141" t="s">
        <v>2290</v>
      </c>
      <c r="L131" s="133" t="s">
        <v>2264</v>
      </c>
      <c r="M131" s="132" t="s">
        <v>2247</v>
      </c>
      <c r="N131" s="132" t="s">
        <v>2233</v>
      </c>
    </row>
    <row r="132" spans="1:14">
      <c r="A132" s="171" t="s">
        <v>1812</v>
      </c>
      <c r="B132" s="168" t="s">
        <v>2046</v>
      </c>
      <c r="D132" s="164">
        <v>144</v>
      </c>
      <c r="H132" s="141" t="s">
        <v>2290</v>
      </c>
      <c r="I132" s="141" t="s">
        <v>2290</v>
      </c>
      <c r="J132" s="141" t="s">
        <v>2290</v>
      </c>
      <c r="L132" s="133" t="s">
        <v>1810</v>
      </c>
      <c r="M132" s="132" t="s">
        <v>2247</v>
      </c>
      <c r="N132" s="132" t="s">
        <v>2233</v>
      </c>
    </row>
    <row r="133" spans="1:14">
      <c r="A133" s="172" t="s">
        <v>2045</v>
      </c>
      <c r="B133" s="173" t="s">
        <v>2048</v>
      </c>
      <c r="D133" s="164">
        <v>68</v>
      </c>
      <c r="H133" s="141" t="s">
        <v>2290</v>
      </c>
      <c r="I133" s="141" t="s">
        <v>2296</v>
      </c>
      <c r="J133" s="141" t="s">
        <v>2290</v>
      </c>
      <c r="L133" s="135" t="s">
        <v>1813</v>
      </c>
      <c r="M133" s="132" t="s">
        <v>2247</v>
      </c>
      <c r="N133" s="132" t="s">
        <v>2233</v>
      </c>
    </row>
    <row r="134" spans="1:14">
      <c r="A134" s="166" t="s">
        <v>2438</v>
      </c>
      <c r="B134" s="157"/>
      <c r="L134" s="135"/>
      <c r="M134" s="132" t="s">
        <v>2231</v>
      </c>
      <c r="N134" s="132" t="s">
        <v>2226</v>
      </c>
    </row>
    <row r="135" spans="1:14">
      <c r="A135" s="159" t="s">
        <v>2439</v>
      </c>
      <c r="B135" s="160" t="s">
        <v>2437</v>
      </c>
      <c r="C135" s="160"/>
      <c r="D135" s="160">
        <v>151</v>
      </c>
      <c r="E135" s="160">
        <v>25</v>
      </c>
      <c r="F135" s="188"/>
      <c r="G135" s="160"/>
      <c r="H135" s="161" t="s">
        <v>2295</v>
      </c>
      <c r="I135" s="161" t="s">
        <v>2295</v>
      </c>
      <c r="J135" s="161" t="s">
        <v>2295</v>
      </c>
      <c r="L135" s="135"/>
      <c r="M135" s="132" t="s">
        <v>2231</v>
      </c>
      <c r="N135" s="132" t="s">
        <v>2226</v>
      </c>
    </row>
    <row r="136" spans="1:14" ht="18" thickBot="1">
      <c r="A136" s="162" t="s">
        <v>2442</v>
      </c>
      <c r="B136" s="160" t="s">
        <v>2441</v>
      </c>
      <c r="C136" s="160"/>
      <c r="D136" s="160">
        <v>143</v>
      </c>
      <c r="E136" s="160">
        <v>27</v>
      </c>
      <c r="F136" s="188"/>
      <c r="G136" s="160"/>
      <c r="H136" s="161"/>
      <c r="I136" s="161"/>
      <c r="J136" s="161"/>
      <c r="L136" s="135"/>
      <c r="M136" s="132"/>
      <c r="N136" s="132"/>
    </row>
    <row r="137" spans="1:14">
      <c r="A137" s="143" t="s">
        <v>1512</v>
      </c>
      <c r="B137" s="157" t="s">
        <v>1607</v>
      </c>
      <c r="D137" s="164">
        <v>240</v>
      </c>
      <c r="E137" s="164">
        <v>60</v>
      </c>
      <c r="H137" s="141" t="s">
        <v>2296</v>
      </c>
      <c r="I137" s="141" t="s">
        <v>2296</v>
      </c>
      <c r="J137" s="141" t="s">
        <v>2296</v>
      </c>
      <c r="L137" s="135" t="s">
        <v>2152</v>
      </c>
      <c r="M137" s="132" t="s">
        <v>2239</v>
      </c>
      <c r="N137" s="132" t="s">
        <v>2233</v>
      </c>
    </row>
    <row r="138" spans="1:14" ht="18" thickBot="1">
      <c r="A138" s="145" t="s">
        <v>1569</v>
      </c>
      <c r="B138" s="157" t="s">
        <v>1570</v>
      </c>
      <c r="D138" s="164">
        <v>2182</v>
      </c>
      <c r="H138" s="141" t="s">
        <v>2296</v>
      </c>
      <c r="I138" s="141" t="s">
        <v>2296</v>
      </c>
      <c r="J138" s="141" t="s">
        <v>2296</v>
      </c>
      <c r="L138" s="135"/>
      <c r="M138" s="132" t="s">
        <v>2231</v>
      </c>
      <c r="N138" s="132" t="s">
        <v>2226</v>
      </c>
    </row>
    <row r="139" spans="1:14">
      <c r="A139" s="166" t="s">
        <v>2051</v>
      </c>
      <c r="B139" s="164" t="s">
        <v>2040</v>
      </c>
      <c r="D139" s="164">
        <v>333</v>
      </c>
      <c r="H139" s="141" t="s">
        <v>2296</v>
      </c>
      <c r="I139" s="141" t="s">
        <v>2296</v>
      </c>
      <c r="J139" s="141" t="s">
        <v>2296</v>
      </c>
      <c r="L139" s="135"/>
      <c r="M139" s="132" t="s">
        <v>2225</v>
      </c>
      <c r="N139" s="132" t="s">
        <v>2226</v>
      </c>
    </row>
    <row r="140" spans="1:14">
      <c r="A140" s="166" t="s">
        <v>2050</v>
      </c>
      <c r="B140" s="165" t="s">
        <v>2049</v>
      </c>
      <c r="D140" s="164">
        <v>167</v>
      </c>
      <c r="H140" s="141" t="s">
        <v>2296</v>
      </c>
      <c r="I140" s="141" t="s">
        <v>2296</v>
      </c>
      <c r="J140" s="141" t="s">
        <v>2296</v>
      </c>
      <c r="L140" s="135" t="s">
        <v>1610</v>
      </c>
      <c r="M140" s="132" t="s">
        <v>2236</v>
      </c>
      <c r="N140" s="132" t="s">
        <v>2233</v>
      </c>
    </row>
    <row r="141" spans="1:14">
      <c r="A141" s="144" t="s">
        <v>1567</v>
      </c>
      <c r="B141" s="157" t="s">
        <v>1568</v>
      </c>
      <c r="D141" s="164">
        <v>244</v>
      </c>
      <c r="H141" s="141" t="s">
        <v>2290</v>
      </c>
      <c r="I141" s="141" t="s">
        <v>2290</v>
      </c>
      <c r="J141" s="141" t="s">
        <v>2290</v>
      </c>
      <c r="L141" s="137" t="s">
        <v>1508</v>
      </c>
      <c r="M141" s="132" t="s">
        <v>2236</v>
      </c>
      <c r="N141" s="132" t="s">
        <v>2233</v>
      </c>
    </row>
    <row r="142" spans="1:14" ht="18" thickBot="1">
      <c r="A142" s="145" t="s">
        <v>1571</v>
      </c>
      <c r="B142" s="157" t="s">
        <v>1572</v>
      </c>
      <c r="D142" s="164">
        <v>238</v>
      </c>
      <c r="H142" s="141" t="s">
        <v>2290</v>
      </c>
      <c r="I142" s="141" t="s">
        <v>2290</v>
      </c>
      <c r="J142" s="141" t="s">
        <v>2290</v>
      </c>
      <c r="L142" s="137"/>
      <c r="M142" s="132" t="s">
        <v>2235</v>
      </c>
      <c r="N142" s="132" t="s">
        <v>2233</v>
      </c>
    </row>
    <row r="143" spans="1:14">
      <c r="A143" s="166" t="s">
        <v>2080</v>
      </c>
      <c r="B143" s="157" t="s">
        <v>2288</v>
      </c>
      <c r="D143" s="164">
        <v>443</v>
      </c>
      <c r="E143" s="164">
        <v>53</v>
      </c>
      <c r="H143" s="141" t="s">
        <v>2296</v>
      </c>
      <c r="I143" s="141" t="s">
        <v>2296</v>
      </c>
      <c r="J143" s="141" t="s">
        <v>2296</v>
      </c>
      <c r="L143" s="137"/>
      <c r="M143" s="132" t="s">
        <v>2235</v>
      </c>
      <c r="N143" s="132" t="s">
        <v>2233</v>
      </c>
    </row>
    <row r="144" spans="1:14">
      <c r="A144" s="166" t="s">
        <v>2085</v>
      </c>
      <c r="B144" s="165" t="s">
        <v>2425</v>
      </c>
      <c r="D144" s="164">
        <v>578</v>
      </c>
      <c r="E144" s="164">
        <v>43</v>
      </c>
      <c r="H144" s="141" t="s">
        <v>2296</v>
      </c>
      <c r="I144" s="141" t="s">
        <v>2296</v>
      </c>
      <c r="J144" s="141" t="s">
        <v>2296</v>
      </c>
      <c r="L144" s="135" t="s">
        <v>1611</v>
      </c>
      <c r="M144" s="132" t="s">
        <v>2236</v>
      </c>
      <c r="N144" s="132" t="s">
        <v>2233</v>
      </c>
    </row>
    <row r="145" spans="1:14">
      <c r="A145" s="166" t="s">
        <v>2159</v>
      </c>
      <c r="B145" s="157" t="s">
        <v>2160</v>
      </c>
      <c r="H145" s="141" t="s">
        <v>2296</v>
      </c>
      <c r="I145" s="141" t="s">
        <v>2296</v>
      </c>
      <c r="J145" s="141" t="s">
        <v>2296</v>
      </c>
      <c r="L145" s="135" t="s">
        <v>2051</v>
      </c>
      <c r="M145" s="132" t="s">
        <v>2225</v>
      </c>
      <c r="N145" s="132" t="s">
        <v>2226</v>
      </c>
    </row>
    <row r="146" spans="1:14">
      <c r="A146" s="166" t="s">
        <v>2164</v>
      </c>
      <c r="B146" s="157" t="s">
        <v>2165</v>
      </c>
      <c r="H146" s="141" t="s">
        <v>2296</v>
      </c>
      <c r="I146" s="141" t="s">
        <v>2296</v>
      </c>
      <c r="J146" s="141" t="s">
        <v>2296</v>
      </c>
      <c r="L146" s="135"/>
      <c r="M146" s="132" t="s">
        <v>2227</v>
      </c>
      <c r="N146" s="132" t="s">
        <v>2226</v>
      </c>
    </row>
    <row r="147" spans="1:14">
      <c r="A147" s="166" t="s">
        <v>2166</v>
      </c>
      <c r="B147" s="157" t="s">
        <v>2167</v>
      </c>
      <c r="H147" s="141" t="s">
        <v>2296</v>
      </c>
      <c r="I147" s="141" t="s">
        <v>2296</v>
      </c>
      <c r="J147" s="141" t="s">
        <v>2296</v>
      </c>
      <c r="L147" s="135"/>
      <c r="M147" s="132" t="s">
        <v>2231</v>
      </c>
      <c r="N147" s="132" t="s">
        <v>2226</v>
      </c>
    </row>
    <row r="148" spans="1:14">
      <c r="A148" s="166" t="s">
        <v>2168</v>
      </c>
      <c r="B148" s="157" t="s">
        <v>2169</v>
      </c>
      <c r="H148" s="141" t="s">
        <v>2296</v>
      </c>
      <c r="I148" s="141" t="s">
        <v>2296</v>
      </c>
      <c r="J148" s="141" t="s">
        <v>2296</v>
      </c>
      <c r="L148" s="135" t="s">
        <v>2050</v>
      </c>
      <c r="M148" s="132" t="s">
        <v>2225</v>
      </c>
      <c r="N148" s="132" t="s">
        <v>2226</v>
      </c>
    </row>
    <row r="149" spans="1:14">
      <c r="A149" s="166" t="s">
        <v>2223</v>
      </c>
      <c r="B149" s="157"/>
      <c r="H149" s="141" t="s">
        <v>2290</v>
      </c>
      <c r="I149" s="141" t="s">
        <v>2290</v>
      </c>
      <c r="J149" s="141" t="s">
        <v>2290</v>
      </c>
      <c r="L149" s="135"/>
      <c r="M149" s="132" t="s">
        <v>2231</v>
      </c>
      <c r="N149" s="132" t="s">
        <v>2226</v>
      </c>
    </row>
    <row r="150" spans="1:14">
      <c r="A150" s="77" t="s">
        <v>2356</v>
      </c>
      <c r="B150" s="157" t="s">
        <v>2083</v>
      </c>
      <c r="D150" s="164">
        <v>278</v>
      </c>
      <c r="E150" s="164">
        <v>35</v>
      </c>
      <c r="H150" s="141" t="s">
        <v>2290</v>
      </c>
      <c r="I150" s="141" t="s">
        <v>2290</v>
      </c>
      <c r="J150" s="141" t="s">
        <v>2290</v>
      </c>
      <c r="L150" s="135" t="s">
        <v>2158</v>
      </c>
      <c r="M150" s="132" t="s">
        <v>2239</v>
      </c>
      <c r="N150" s="132" t="s">
        <v>2233</v>
      </c>
    </row>
    <row r="151" spans="1:14">
      <c r="A151" s="106" t="s">
        <v>2406</v>
      </c>
      <c r="B151" s="157" t="s">
        <v>2407</v>
      </c>
      <c r="D151" s="164">
        <v>278</v>
      </c>
      <c r="E151" s="164">
        <v>35</v>
      </c>
      <c r="H151" s="141" t="s">
        <v>2290</v>
      </c>
      <c r="I151" s="141" t="s">
        <v>2290</v>
      </c>
      <c r="J151" s="141" t="s">
        <v>2290</v>
      </c>
      <c r="L151" s="135" t="s">
        <v>2158</v>
      </c>
      <c r="M151" s="132" t="s">
        <v>2239</v>
      </c>
      <c r="N151" s="132" t="s">
        <v>2233</v>
      </c>
    </row>
    <row r="152" spans="1:14">
      <c r="A152" s="106" t="s">
        <v>2405</v>
      </c>
      <c r="B152" s="157" t="s">
        <v>2408</v>
      </c>
      <c r="D152" s="164">
        <v>278</v>
      </c>
      <c r="E152" s="164">
        <v>35</v>
      </c>
      <c r="H152" s="141" t="s">
        <v>2290</v>
      </c>
      <c r="I152" s="141" t="s">
        <v>2290</v>
      </c>
      <c r="J152" s="141" t="s">
        <v>2290</v>
      </c>
      <c r="L152" s="135" t="s">
        <v>2158</v>
      </c>
      <c r="M152" s="132" t="s">
        <v>2239</v>
      </c>
      <c r="N152" s="132" t="s">
        <v>2233</v>
      </c>
    </row>
    <row r="153" spans="1:14">
      <c r="A153" s="106" t="s">
        <v>2409</v>
      </c>
      <c r="B153" s="157" t="s">
        <v>2410</v>
      </c>
      <c r="D153" s="164">
        <v>278</v>
      </c>
      <c r="E153" s="164">
        <v>35</v>
      </c>
      <c r="H153" s="141" t="s">
        <v>2290</v>
      </c>
      <c r="I153" s="141" t="s">
        <v>2290</v>
      </c>
      <c r="J153" s="141" t="s">
        <v>2290</v>
      </c>
      <c r="L153" s="135" t="s">
        <v>2158</v>
      </c>
      <c r="M153" s="132" t="s">
        <v>2239</v>
      </c>
      <c r="N153" s="132" t="s">
        <v>2233</v>
      </c>
    </row>
    <row r="154" spans="1:14">
      <c r="A154" s="166" t="s">
        <v>2035</v>
      </c>
      <c r="B154" s="165" t="s">
        <v>2034</v>
      </c>
      <c r="H154" s="141" t="s">
        <v>2290</v>
      </c>
      <c r="I154" s="141" t="s">
        <v>2295</v>
      </c>
      <c r="J154" s="141" t="s">
        <v>2295</v>
      </c>
      <c r="L154" s="135"/>
      <c r="M154" s="132" t="s">
        <v>2231</v>
      </c>
      <c r="N154" s="132" t="s">
        <v>2226</v>
      </c>
    </row>
    <row r="155" spans="1:14">
      <c r="A155" s="166" t="s">
        <v>2036</v>
      </c>
      <c r="B155" s="165" t="s">
        <v>2037</v>
      </c>
      <c r="D155" s="164">
        <v>278</v>
      </c>
      <c r="E155" s="164">
        <v>35</v>
      </c>
      <c r="H155" s="141" t="s">
        <v>2295</v>
      </c>
      <c r="I155" s="141" t="s">
        <v>2286</v>
      </c>
      <c r="J155" s="141" t="s">
        <v>2286</v>
      </c>
      <c r="L155" s="135" t="s">
        <v>2155</v>
      </c>
      <c r="M155" s="132" t="s">
        <v>2239</v>
      </c>
      <c r="N155" s="132" t="s">
        <v>2233</v>
      </c>
    </row>
    <row r="156" spans="1:14">
      <c r="A156" s="166" t="s">
        <v>2094</v>
      </c>
      <c r="B156" s="165" t="s">
        <v>2091</v>
      </c>
      <c r="H156" s="141" t="s">
        <v>2296</v>
      </c>
      <c r="I156" s="141" t="s">
        <v>2290</v>
      </c>
      <c r="J156" s="141" t="s">
        <v>2290</v>
      </c>
      <c r="L156" s="135"/>
      <c r="M156" s="132" t="s">
        <v>2227</v>
      </c>
      <c r="N156" s="132" t="s">
        <v>2226</v>
      </c>
    </row>
    <row r="157" spans="1:14">
      <c r="A157" s="166" t="s">
        <v>2093</v>
      </c>
      <c r="B157" s="165" t="s">
        <v>2090</v>
      </c>
      <c r="H157" s="141" t="s">
        <v>2290</v>
      </c>
      <c r="I157" s="141" t="s">
        <v>2290</v>
      </c>
      <c r="J157" s="141" t="s">
        <v>2296</v>
      </c>
      <c r="L157" s="135" t="s">
        <v>2154</v>
      </c>
      <c r="M157" s="132" t="s">
        <v>2239</v>
      </c>
      <c r="N157" s="132" t="s">
        <v>2233</v>
      </c>
    </row>
    <row r="158" spans="1:14">
      <c r="A158" s="166" t="s">
        <v>2092</v>
      </c>
      <c r="B158" s="165" t="s">
        <v>2089</v>
      </c>
      <c r="D158" s="164">
        <v>109</v>
      </c>
      <c r="E158" s="164">
        <v>18</v>
      </c>
      <c r="H158" s="141" t="s">
        <v>2290</v>
      </c>
      <c r="I158" s="141" t="s">
        <v>2296</v>
      </c>
      <c r="J158" s="141" t="s">
        <v>2290</v>
      </c>
      <c r="L158" s="135"/>
      <c r="M158" s="132" t="s">
        <v>2232</v>
      </c>
      <c r="N158" s="132" t="s">
        <v>2226</v>
      </c>
    </row>
    <row r="159" spans="1:14">
      <c r="A159" s="166" t="s">
        <v>2096</v>
      </c>
      <c r="B159" s="165" t="s">
        <v>2098</v>
      </c>
      <c r="H159" s="141" t="s">
        <v>2290</v>
      </c>
      <c r="I159" s="141" t="s">
        <v>2290</v>
      </c>
      <c r="J159" s="141" t="s">
        <v>2296</v>
      </c>
      <c r="L159" s="135" t="s">
        <v>2159</v>
      </c>
      <c r="M159" s="132" t="s">
        <v>2239</v>
      </c>
      <c r="N159" s="132" t="s">
        <v>2233</v>
      </c>
    </row>
    <row r="160" spans="1:14">
      <c r="A160" s="166" t="s">
        <v>2095</v>
      </c>
      <c r="B160" s="165" t="s">
        <v>2097</v>
      </c>
      <c r="H160" s="141" t="s">
        <v>2290</v>
      </c>
      <c r="I160" s="141" t="s">
        <v>2296</v>
      </c>
      <c r="J160" s="141" t="s">
        <v>2290</v>
      </c>
      <c r="L160" s="135"/>
      <c r="M160" s="132" t="s">
        <v>2225</v>
      </c>
      <c r="N160" s="132" t="s">
        <v>2226</v>
      </c>
    </row>
    <row r="161" spans="1:14" ht="18" thickBot="1">
      <c r="A161" s="166" t="s">
        <v>2224</v>
      </c>
      <c r="B161" s="157"/>
      <c r="H161" s="141" t="s">
        <v>2290</v>
      </c>
      <c r="I161" s="141" t="s">
        <v>2290</v>
      </c>
      <c r="J161" s="141" t="s">
        <v>2290</v>
      </c>
      <c r="L161" s="135" t="s">
        <v>2085</v>
      </c>
      <c r="M161" s="132" t="s">
        <v>2231</v>
      </c>
      <c r="N161" s="132" t="s">
        <v>2226</v>
      </c>
    </row>
    <row r="162" spans="1:14">
      <c r="A162" s="143" t="s">
        <v>1509</v>
      </c>
      <c r="B162" s="157" t="s">
        <v>1497</v>
      </c>
      <c r="H162" s="141" t="s">
        <v>2286</v>
      </c>
      <c r="I162" s="141" t="s">
        <v>2286</v>
      </c>
      <c r="J162" s="141" t="s">
        <v>2286</v>
      </c>
      <c r="L162" s="135"/>
      <c r="M162" s="132" t="s">
        <v>2237</v>
      </c>
      <c r="N162" s="132" t="s">
        <v>2238</v>
      </c>
    </row>
    <row r="163" spans="1:14">
      <c r="A163" s="144" t="s">
        <v>1510</v>
      </c>
      <c r="B163" s="157" t="s">
        <v>1496</v>
      </c>
      <c r="H163" s="141" t="s">
        <v>2286</v>
      </c>
      <c r="I163" s="141" t="s">
        <v>2286</v>
      </c>
      <c r="J163" s="141" t="s">
        <v>2286</v>
      </c>
      <c r="L163" s="135"/>
      <c r="M163" s="132" t="s">
        <v>2248</v>
      </c>
      <c r="N163" s="132" t="s">
        <v>2238</v>
      </c>
    </row>
    <row r="164" spans="1:14">
      <c r="A164" s="144" t="s">
        <v>2278</v>
      </c>
      <c r="B164" s="157" t="s">
        <v>1814</v>
      </c>
      <c r="H164" s="141" t="s">
        <v>2290</v>
      </c>
      <c r="I164" s="141" t="s">
        <v>2286</v>
      </c>
      <c r="J164" s="141" t="s">
        <v>2286</v>
      </c>
      <c r="L164" s="135" t="s">
        <v>2086</v>
      </c>
      <c r="M164" s="132" t="s">
        <v>2231</v>
      </c>
      <c r="N164" s="132" t="s">
        <v>2226</v>
      </c>
    </row>
    <row r="165" spans="1:14" ht="18" thickBot="1">
      <c r="A165" s="149" t="s">
        <v>2306</v>
      </c>
      <c r="B165" s="157" t="s">
        <v>2307</v>
      </c>
      <c r="H165" s="141" t="s">
        <v>2290</v>
      </c>
      <c r="I165" s="141" t="s">
        <v>2286</v>
      </c>
      <c r="J165" s="141" t="s">
        <v>2290</v>
      </c>
      <c r="L165" s="135" t="s">
        <v>2086</v>
      </c>
      <c r="M165" s="132" t="s">
        <v>2231</v>
      </c>
      <c r="N165" s="132" t="s">
        <v>2226</v>
      </c>
    </row>
    <row r="166" spans="1:14">
      <c r="A166" s="143" t="s">
        <v>1511</v>
      </c>
      <c r="B166" s="157" t="s">
        <v>2422</v>
      </c>
      <c r="H166" s="141" t="s">
        <v>2295</v>
      </c>
      <c r="I166" s="141" t="s">
        <v>2295</v>
      </c>
      <c r="J166" s="141" t="s">
        <v>2295</v>
      </c>
      <c r="L166" s="135"/>
      <c r="M166" s="132" t="s">
        <v>2237</v>
      </c>
      <c r="N166" s="132" t="s">
        <v>2238</v>
      </c>
    </row>
    <row r="167" spans="1:14" ht="18" thickBot="1">
      <c r="A167" s="147" t="s">
        <v>1815</v>
      </c>
      <c r="B167" s="157" t="s">
        <v>2047</v>
      </c>
      <c r="H167" s="141" t="s">
        <v>2295</v>
      </c>
      <c r="I167" s="141" t="s">
        <v>2295</v>
      </c>
      <c r="J167" s="141" t="s">
        <v>2295</v>
      </c>
      <c r="L167" s="135" t="s">
        <v>2157</v>
      </c>
      <c r="M167" s="132" t="s">
        <v>2239</v>
      </c>
      <c r="N167" s="132" t="s">
        <v>2233</v>
      </c>
    </row>
    <row r="168" spans="1:14">
      <c r="A168" s="166" t="s">
        <v>2417</v>
      </c>
      <c r="B168" s="29"/>
      <c r="L168" s="135"/>
      <c r="M168" s="132"/>
      <c r="N168" s="132"/>
    </row>
    <row r="169" spans="1:14">
      <c r="A169" s="169" t="s">
        <v>2420</v>
      </c>
      <c r="B169" s="142" t="s">
        <v>2419</v>
      </c>
      <c r="D169" s="164">
        <v>24</v>
      </c>
      <c r="E169" s="164">
        <v>18</v>
      </c>
      <c r="H169" s="141" t="s">
        <v>2286</v>
      </c>
      <c r="I169" s="141" t="s">
        <v>2286</v>
      </c>
      <c r="J169" s="141" t="s">
        <v>2286</v>
      </c>
      <c r="L169" s="135"/>
      <c r="M169" s="132"/>
      <c r="N169" s="132"/>
    </row>
    <row r="170" spans="1:14">
      <c r="A170" s="169" t="s">
        <v>2426</v>
      </c>
      <c r="B170" s="142" t="s">
        <v>2427</v>
      </c>
      <c r="D170" s="164">
        <v>96</v>
      </c>
      <c r="E170" s="164">
        <v>37</v>
      </c>
      <c r="H170" s="141" t="s">
        <v>2295</v>
      </c>
      <c r="I170" s="141" t="s">
        <v>2295</v>
      </c>
      <c r="J170" s="141" t="s">
        <v>2295</v>
      </c>
      <c r="L170" s="135"/>
      <c r="M170" s="132"/>
      <c r="N170" s="132"/>
    </row>
    <row r="171" spans="1:14">
      <c r="A171" s="169" t="s">
        <v>2456</v>
      </c>
      <c r="B171" s="142" t="s">
        <v>2418</v>
      </c>
      <c r="D171" s="164">
        <v>120</v>
      </c>
      <c r="E171" s="164">
        <v>49</v>
      </c>
      <c r="H171" s="141" t="s">
        <v>2295</v>
      </c>
      <c r="I171" s="141" t="s">
        <v>2295</v>
      </c>
      <c r="J171" s="141" t="s">
        <v>2295</v>
      </c>
      <c r="L171" s="135"/>
      <c r="M171" s="132"/>
      <c r="N171" s="132"/>
    </row>
    <row r="172" spans="1:14">
      <c r="A172" s="170" t="s">
        <v>2421</v>
      </c>
      <c r="B172" s="142" t="s">
        <v>2423</v>
      </c>
      <c r="D172" s="164">
        <v>120</v>
      </c>
      <c r="E172" s="164">
        <v>55</v>
      </c>
      <c r="H172" s="141" t="s">
        <v>2295</v>
      </c>
      <c r="I172" s="141" t="s">
        <v>2295</v>
      </c>
      <c r="J172" s="141" t="s">
        <v>2295</v>
      </c>
      <c r="L172" s="135"/>
      <c r="M172" s="132" t="s">
        <v>2225</v>
      </c>
      <c r="N172" s="132" t="s">
        <v>2226</v>
      </c>
    </row>
    <row r="173" spans="1:14">
      <c r="A173" s="169" t="s">
        <v>2457</v>
      </c>
      <c r="B173" s="142" t="s">
        <v>2424</v>
      </c>
      <c r="D173" s="164">
        <v>144</v>
      </c>
      <c r="E173" s="164">
        <v>82</v>
      </c>
      <c r="H173" s="141" t="s">
        <v>2295</v>
      </c>
      <c r="I173" s="141" t="s">
        <v>2295</v>
      </c>
      <c r="J173" s="141" t="s">
        <v>2295</v>
      </c>
      <c r="L173" s="135"/>
      <c r="M173" s="132" t="s">
        <v>2230</v>
      </c>
      <c r="N173" s="132" t="s">
        <v>2226</v>
      </c>
    </row>
    <row r="174" spans="1:14">
      <c r="A174" s="169" t="s">
        <v>2428</v>
      </c>
      <c r="B174" s="142" t="s">
        <v>2429</v>
      </c>
      <c r="D174" s="164">
        <v>72</v>
      </c>
      <c r="E174" s="164">
        <v>67</v>
      </c>
      <c r="H174" s="141" t="s">
        <v>2295</v>
      </c>
      <c r="I174" s="141" t="s">
        <v>2295</v>
      </c>
      <c r="J174" s="141" t="s">
        <v>2295</v>
      </c>
      <c r="L174" s="135" t="s">
        <v>2153</v>
      </c>
      <c r="M174" s="132" t="s">
        <v>2241</v>
      </c>
      <c r="N174" s="132" t="s">
        <v>2233</v>
      </c>
    </row>
    <row r="175" spans="1:14">
      <c r="A175" s="169" t="s">
        <v>2430</v>
      </c>
      <c r="B175" s="142" t="s">
        <v>2431</v>
      </c>
      <c r="D175" s="164">
        <v>42</v>
      </c>
      <c r="E175" s="164">
        <v>36</v>
      </c>
      <c r="H175" s="141" t="s">
        <v>2295</v>
      </c>
      <c r="I175" s="141" t="s">
        <v>2295</v>
      </c>
      <c r="J175" s="141" t="s">
        <v>2295</v>
      </c>
      <c r="L175" s="135"/>
      <c r="M175" s="132" t="s">
        <v>2231</v>
      </c>
      <c r="N175" s="132" t="s">
        <v>2226</v>
      </c>
    </row>
    <row r="176" spans="1:14">
      <c r="A176" s="169" t="s">
        <v>2432</v>
      </c>
      <c r="B176" s="142" t="s">
        <v>2433</v>
      </c>
      <c r="D176" s="164">
        <v>42</v>
      </c>
      <c r="E176" s="164">
        <v>39</v>
      </c>
      <c r="H176" s="141" t="s">
        <v>2295</v>
      </c>
      <c r="I176" s="141" t="s">
        <v>2295</v>
      </c>
      <c r="J176" s="141" t="s">
        <v>2295</v>
      </c>
      <c r="L176" s="135"/>
      <c r="M176" s="132"/>
      <c r="N176" s="132"/>
    </row>
    <row r="177" spans="1:14">
      <c r="A177" s="169" t="s">
        <v>2434</v>
      </c>
      <c r="B177" s="142" t="s">
        <v>2436</v>
      </c>
      <c r="D177" s="164">
        <v>50</v>
      </c>
      <c r="E177" s="164">
        <v>34</v>
      </c>
      <c r="H177" s="141" t="s">
        <v>2295</v>
      </c>
      <c r="I177" s="141" t="s">
        <v>2295</v>
      </c>
      <c r="J177" s="141" t="s">
        <v>2295</v>
      </c>
      <c r="L177" s="135"/>
      <c r="M177" s="132" t="s">
        <v>2230</v>
      </c>
      <c r="N177" s="132" t="s">
        <v>2226</v>
      </c>
    </row>
    <row r="178" spans="1:14">
      <c r="A178" s="169" t="s">
        <v>2458</v>
      </c>
      <c r="B178" s="142" t="s">
        <v>2440</v>
      </c>
      <c r="D178" s="164">
        <v>188</v>
      </c>
      <c r="E178" s="164">
        <v>51</v>
      </c>
      <c r="H178" s="141" t="s">
        <v>2295</v>
      </c>
      <c r="I178" s="141" t="s">
        <v>2295</v>
      </c>
      <c r="J178" s="141" t="s">
        <v>2295</v>
      </c>
      <c r="L178" s="135" t="s">
        <v>2153</v>
      </c>
      <c r="M178" s="132" t="s">
        <v>2241</v>
      </c>
      <c r="N178" s="132" t="s">
        <v>2233</v>
      </c>
    </row>
    <row r="179" spans="1:14">
      <c r="A179" s="166" t="s">
        <v>2222</v>
      </c>
      <c r="B179" s="157"/>
      <c r="H179" s="141" t="s">
        <v>2290</v>
      </c>
      <c r="I179" s="141" t="s">
        <v>2290</v>
      </c>
      <c r="J179" s="141" t="s">
        <v>2290</v>
      </c>
      <c r="L179" s="135"/>
      <c r="M179" s="132" t="s">
        <v>2230</v>
      </c>
      <c r="N179" s="132" t="s">
        <v>2226</v>
      </c>
    </row>
    <row r="180" spans="1:14">
      <c r="A180" s="166" t="s">
        <v>2648</v>
      </c>
      <c r="B180" s="157" t="s">
        <v>2161</v>
      </c>
      <c r="D180" s="164">
        <v>4668</v>
      </c>
      <c r="H180" s="141" t="s">
        <v>2290</v>
      </c>
      <c r="I180" s="141" t="s">
        <v>2290</v>
      </c>
      <c r="J180" s="141" t="s">
        <v>2295</v>
      </c>
      <c r="L180" s="135" t="s">
        <v>2084</v>
      </c>
      <c r="M180" s="132" t="s">
        <v>2231</v>
      </c>
      <c r="N180" s="132" t="s">
        <v>2226</v>
      </c>
    </row>
    <row r="181" spans="1:14">
      <c r="A181" s="167" t="s">
        <v>2650</v>
      </c>
      <c r="B181" s="157" t="s">
        <v>2649</v>
      </c>
      <c r="D181" s="164">
        <v>2347</v>
      </c>
      <c r="H181" s="141" t="s">
        <v>2290</v>
      </c>
      <c r="I181" s="141" t="s">
        <v>2290</v>
      </c>
      <c r="J181" s="141" t="s">
        <v>2295</v>
      </c>
      <c r="L181" s="135" t="s">
        <v>2084</v>
      </c>
      <c r="M181" s="132" t="s">
        <v>2231</v>
      </c>
      <c r="N181" s="132" t="s">
        <v>2226</v>
      </c>
    </row>
    <row r="182" spans="1:14">
      <c r="A182" s="167" t="s">
        <v>2308</v>
      </c>
      <c r="B182" s="157" t="s">
        <v>2300</v>
      </c>
      <c r="D182" s="164">
        <v>1403</v>
      </c>
      <c r="H182" s="141" t="s">
        <v>2290</v>
      </c>
      <c r="I182" s="141" t="s">
        <v>2290</v>
      </c>
      <c r="J182" s="141" t="s">
        <v>2295</v>
      </c>
      <c r="L182" s="135" t="s">
        <v>2084</v>
      </c>
      <c r="M182" s="132" t="s">
        <v>2231</v>
      </c>
      <c r="N182" s="132" t="s">
        <v>2226</v>
      </c>
    </row>
    <row r="183" spans="1:14">
      <c r="A183" s="167" t="s">
        <v>2301</v>
      </c>
      <c r="B183" s="157" t="s">
        <v>2303</v>
      </c>
      <c r="D183" s="164">
        <v>1298</v>
      </c>
      <c r="H183" s="141" t="s">
        <v>2290</v>
      </c>
      <c r="I183" s="141" t="s">
        <v>2290</v>
      </c>
      <c r="J183" s="141" t="s">
        <v>2295</v>
      </c>
      <c r="L183" s="135" t="s">
        <v>2084</v>
      </c>
      <c r="M183" s="132" t="s">
        <v>2231</v>
      </c>
      <c r="N183" s="132" t="s">
        <v>2226</v>
      </c>
    </row>
    <row r="184" spans="1:14" ht="18" thickBot="1">
      <c r="A184" s="167" t="s">
        <v>2309</v>
      </c>
      <c r="B184" s="157" t="s">
        <v>2304</v>
      </c>
      <c r="H184" s="141" t="s">
        <v>2290</v>
      </c>
      <c r="I184" s="141" t="s">
        <v>2290</v>
      </c>
      <c r="J184" s="141" t="s">
        <v>2295</v>
      </c>
      <c r="L184" s="135" t="s">
        <v>2084</v>
      </c>
      <c r="M184" s="132" t="s">
        <v>2231</v>
      </c>
      <c r="N184" s="132" t="s">
        <v>2226</v>
      </c>
    </row>
    <row r="185" spans="1:14">
      <c r="A185" s="146" t="s">
        <v>2153</v>
      </c>
      <c r="B185" s="157" t="s">
        <v>2115</v>
      </c>
      <c r="H185" s="141" t="s">
        <v>2290</v>
      </c>
      <c r="I185" s="141" t="s">
        <v>2290</v>
      </c>
      <c r="J185" s="141" t="s">
        <v>2295</v>
      </c>
      <c r="L185" s="135"/>
      <c r="M185" s="132" t="s">
        <v>2231</v>
      </c>
      <c r="N185" s="132" t="s">
        <v>2226</v>
      </c>
    </row>
    <row r="186" spans="1:14" ht="18" thickBot="1">
      <c r="A186" s="147" t="s">
        <v>2162</v>
      </c>
      <c r="B186" s="157" t="s">
        <v>2163</v>
      </c>
      <c r="H186" s="141" t="s">
        <v>2290</v>
      </c>
      <c r="I186" s="141" t="s">
        <v>2290</v>
      </c>
      <c r="J186" s="141" t="s">
        <v>2295</v>
      </c>
      <c r="L186" s="135"/>
      <c r="M186" s="132" t="s">
        <v>2237</v>
      </c>
      <c r="N186" s="132" t="s">
        <v>2238</v>
      </c>
    </row>
    <row r="187" spans="1:14">
      <c r="A187" s="148" t="s">
        <v>2299</v>
      </c>
      <c r="B187" s="157" t="s">
        <v>2319</v>
      </c>
      <c r="H187" s="141" t="s">
        <v>2295</v>
      </c>
      <c r="I187" s="141" t="s">
        <v>2295</v>
      </c>
      <c r="J187" s="141" t="s">
        <v>2295</v>
      </c>
      <c r="L187" s="133"/>
      <c r="M187" s="132"/>
      <c r="N187" s="132"/>
    </row>
    <row r="188" spans="1:14" ht="18" thickBot="1">
      <c r="A188" s="150" t="s">
        <v>2298</v>
      </c>
      <c r="B188" s="157" t="s">
        <v>2324</v>
      </c>
      <c r="D188" s="164">
        <v>999</v>
      </c>
      <c r="H188" s="141" t="s">
        <v>2295</v>
      </c>
      <c r="I188" s="141" t="s">
        <v>2295</v>
      </c>
      <c r="J188" s="141" t="s">
        <v>2295</v>
      </c>
      <c r="L188" s="133"/>
      <c r="M188" s="132"/>
      <c r="N188" s="132"/>
    </row>
    <row r="206" spans="1:2">
      <c r="A206" s="142" t="s">
        <v>2292</v>
      </c>
      <c r="B206" s="164"/>
    </row>
    <row r="207" spans="1:2">
      <c r="A207" s="142" t="s">
        <v>2292</v>
      </c>
      <c r="B207" s="164"/>
    </row>
    <row r="208" spans="1:2">
      <c r="A208" s="142" t="s">
        <v>2293</v>
      </c>
      <c r="B208" s="164"/>
    </row>
    <row r="209" spans="1:2">
      <c r="A209" s="142" t="s">
        <v>2294</v>
      </c>
      <c r="B209" s="164"/>
    </row>
    <row r="210" spans="1:2">
      <c r="A210" s="164"/>
      <c r="B210" s="164"/>
    </row>
    <row r="211" spans="1:2">
      <c r="A211" s="152" t="s">
        <v>2335</v>
      </c>
      <c r="B211" s="164"/>
    </row>
    <row r="212" spans="1:2">
      <c r="A212" s="151" t="s">
        <v>2333</v>
      </c>
      <c r="B212" s="151" t="s">
        <v>2334</v>
      </c>
    </row>
    <row r="213" spans="1:2">
      <c r="A213" s="132" t="s">
        <v>2230</v>
      </c>
      <c r="B213" s="132" t="s">
        <v>2226</v>
      </c>
    </row>
    <row r="214" spans="1:2">
      <c r="A214" s="132" t="s">
        <v>2243</v>
      </c>
      <c r="B214" s="132" t="s">
        <v>2226</v>
      </c>
    </row>
    <row r="215" spans="1:2">
      <c r="A215" s="132" t="s">
        <v>2242</v>
      </c>
      <c r="B215" s="132" t="s">
        <v>2226</v>
      </c>
    </row>
    <row r="216" spans="1:2">
      <c r="A216" s="132" t="s">
        <v>2228</v>
      </c>
      <c r="B216" s="132" t="s">
        <v>2226</v>
      </c>
    </row>
    <row r="217" spans="1:2">
      <c r="A217" s="132" t="s">
        <v>2232</v>
      </c>
      <c r="B217" s="132" t="s">
        <v>2226</v>
      </c>
    </row>
    <row r="218" spans="1:2">
      <c r="A218" s="132" t="s">
        <v>2287</v>
      </c>
      <c r="B218" s="132" t="s">
        <v>2238</v>
      </c>
    </row>
    <row r="219" spans="1:2">
      <c r="A219" s="132" t="s">
        <v>2248</v>
      </c>
      <c r="B219" s="132" t="s">
        <v>2238</v>
      </c>
    </row>
    <row r="220" spans="1:2">
      <c r="A220" s="153" t="s">
        <v>2245</v>
      </c>
      <c r="B220" s="153" t="s">
        <v>2244</v>
      </c>
    </row>
    <row r="221" spans="1:2">
      <c r="A221" s="132" t="s">
        <v>2239</v>
      </c>
      <c r="B221" s="132" t="s">
        <v>2233</v>
      </c>
    </row>
    <row r="222" spans="1:2">
      <c r="A222" s="132" t="s">
        <v>2241</v>
      </c>
      <c r="B222" s="132" t="s">
        <v>2233</v>
      </c>
    </row>
    <row r="223" spans="1:2">
      <c r="A223" s="132" t="s">
        <v>2235</v>
      </c>
      <c r="B223" s="132" t="s">
        <v>2233</v>
      </c>
    </row>
    <row r="224" spans="1:2">
      <c r="A224" s="132" t="s">
        <v>2236</v>
      </c>
      <c r="B224" s="132" t="s">
        <v>2233</v>
      </c>
    </row>
    <row r="225" spans="1:2">
      <c r="A225" s="132" t="s">
        <v>2234</v>
      </c>
      <c r="B225" s="132" t="s">
        <v>2233</v>
      </c>
    </row>
    <row r="226" spans="1:2">
      <c r="A226" s="132" t="s">
        <v>2247</v>
      </c>
      <c r="B226" s="132" t="s">
        <v>2233</v>
      </c>
    </row>
    <row r="227" spans="1:2">
      <c r="A227" s="132" t="s">
        <v>2227</v>
      </c>
      <c r="B227" s="132" t="s">
        <v>2226</v>
      </c>
    </row>
    <row r="228" spans="1:2">
      <c r="A228" s="132" t="s">
        <v>2229</v>
      </c>
      <c r="B228" s="132" t="s">
        <v>2226</v>
      </c>
    </row>
    <row r="229" spans="1:2">
      <c r="A229" s="132" t="s">
        <v>2225</v>
      </c>
      <c r="B229" s="132" t="s">
        <v>2226</v>
      </c>
    </row>
    <row r="230" spans="1:2">
      <c r="A230" s="132" t="s">
        <v>2231</v>
      </c>
      <c r="B230" s="132" t="s">
        <v>2226</v>
      </c>
    </row>
  </sheetData>
  <autoFilter ref="A1:B52"/>
  <phoneticPr fontId="7"/>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9"/>
  <sheetViews>
    <sheetView topLeftCell="A88" zoomScale="115" zoomScaleNormal="115" workbookViewId="0">
      <selection activeCell="B104" sqref="A1:B109"/>
    </sheetView>
  </sheetViews>
  <sheetFormatPr defaultColWidth="9" defaultRowHeight="17.25"/>
  <cols>
    <col min="1" max="1" width="14.5546875" style="32" customWidth="1"/>
    <col min="2" max="2" width="103.5546875" style="33" customWidth="1"/>
    <col min="3" max="16384" width="9" style="30"/>
  </cols>
  <sheetData>
    <row r="1" spans="1:2" ht="17.25" customHeight="1">
      <c r="A1" s="32" t="s">
        <v>1500</v>
      </c>
      <c r="B1" s="33" t="s">
        <v>1519</v>
      </c>
    </row>
    <row r="2" spans="1:2">
      <c r="A2" s="32" t="s">
        <v>982</v>
      </c>
      <c r="B2" s="33" t="s">
        <v>982</v>
      </c>
    </row>
    <row r="3" spans="1:2">
      <c r="A3" s="32" t="s">
        <v>1520</v>
      </c>
      <c r="B3" s="33" t="s">
        <v>1521</v>
      </c>
    </row>
    <row r="4" spans="1:2">
      <c r="A4" s="32" t="s">
        <v>1523</v>
      </c>
      <c r="B4" s="78" t="s">
        <v>839</v>
      </c>
    </row>
    <row r="5" spans="1:2" s="80" customFormat="1">
      <c r="A5" s="81" t="s">
        <v>1524</v>
      </c>
      <c r="B5" s="85" t="s">
        <v>1522</v>
      </c>
    </row>
    <row r="6" spans="1:2">
      <c r="A6" s="32" t="s">
        <v>1442</v>
      </c>
      <c r="B6" s="79" t="s">
        <v>1531</v>
      </c>
    </row>
    <row r="7" spans="1:2" s="83" customFormat="1">
      <c r="A7" s="84" t="s">
        <v>1525</v>
      </c>
      <c r="B7" s="89" t="s">
        <v>1618</v>
      </c>
    </row>
    <row r="8" spans="1:2" s="86" customFormat="1">
      <c r="A8" s="88" t="s">
        <v>1746</v>
      </c>
      <c r="B8" s="89" t="s">
        <v>1017</v>
      </c>
    </row>
    <row r="9" spans="1:2">
      <c r="A9" s="32" t="s">
        <v>1529</v>
      </c>
      <c r="B9" s="33" t="s">
        <v>1526</v>
      </c>
    </row>
    <row r="10" spans="1:2">
      <c r="A10" s="32" t="s">
        <v>1528</v>
      </c>
      <c r="B10" s="82" t="s">
        <v>1527</v>
      </c>
    </row>
    <row r="11" spans="1:2">
      <c r="A11" s="32" t="s">
        <v>1530</v>
      </c>
      <c r="B11" s="33" t="s">
        <v>1532</v>
      </c>
    </row>
    <row r="12" spans="1:2">
      <c r="A12" s="88" t="s">
        <v>1601</v>
      </c>
      <c r="B12" s="33" t="s">
        <v>1602</v>
      </c>
    </row>
    <row r="13" spans="1:2">
      <c r="A13" s="88" t="s">
        <v>1594</v>
      </c>
      <c r="B13" s="89" t="s">
        <v>1630</v>
      </c>
    </row>
    <row r="14" spans="1:2">
      <c r="A14" s="88" t="s">
        <v>1603</v>
      </c>
      <c r="B14" s="89" t="s">
        <v>1632</v>
      </c>
    </row>
    <row r="15" spans="1:2">
      <c r="A15" s="32" t="s">
        <v>1791</v>
      </c>
      <c r="B15" s="33" t="s">
        <v>1799</v>
      </c>
    </row>
    <row r="16" spans="1:2">
      <c r="A16" s="94" t="s">
        <v>1817</v>
      </c>
      <c r="B16" s="89" t="s">
        <v>1818</v>
      </c>
    </row>
    <row r="17" spans="1:2">
      <c r="A17" s="32" t="s">
        <v>1533</v>
      </c>
      <c r="B17" s="33" t="s">
        <v>1534</v>
      </c>
    </row>
    <row r="18" spans="1:2">
      <c r="A18" s="88" t="s">
        <v>1600</v>
      </c>
      <c r="B18" s="89" t="s">
        <v>1631</v>
      </c>
    </row>
    <row r="19" spans="1:2">
      <c r="A19" s="88" t="s">
        <v>1617</v>
      </c>
      <c r="B19" s="89" t="s">
        <v>1626</v>
      </c>
    </row>
    <row r="20" spans="1:2">
      <c r="A20" s="88" t="s">
        <v>1619</v>
      </c>
      <c r="B20" s="89" t="s">
        <v>1627</v>
      </c>
    </row>
    <row r="21" spans="1:2">
      <c r="A21" s="88" t="s">
        <v>1623</v>
      </c>
      <c r="B21" s="89" t="s">
        <v>1628</v>
      </c>
    </row>
    <row r="22" spans="1:2">
      <c r="A22" s="94" t="s">
        <v>1816</v>
      </c>
      <c r="B22" s="89" t="s">
        <v>1819</v>
      </c>
    </row>
    <row r="23" spans="1:2">
      <c r="A23" s="94" t="s">
        <v>2002</v>
      </c>
      <c r="B23" s="33" t="s">
        <v>2001</v>
      </c>
    </row>
    <row r="24" spans="1:2">
      <c r="A24" s="104" t="s">
        <v>2038</v>
      </c>
      <c r="B24" s="103" t="s">
        <v>2039</v>
      </c>
    </row>
    <row r="25" spans="1:2" s="101" customFormat="1">
      <c r="A25" s="104" t="s">
        <v>2058</v>
      </c>
      <c r="B25" s="103"/>
    </row>
    <row r="26" spans="1:2">
      <c r="A26" s="104" t="s">
        <v>2055</v>
      </c>
      <c r="B26" s="33" t="s">
        <v>2103</v>
      </c>
    </row>
    <row r="27" spans="1:2" s="101" customFormat="1">
      <c r="A27" s="104" t="s">
        <v>2059</v>
      </c>
      <c r="B27" s="103"/>
    </row>
    <row r="28" spans="1:2">
      <c r="A28" s="104" t="s">
        <v>2056</v>
      </c>
      <c r="B28" s="103" t="s">
        <v>2057</v>
      </c>
    </row>
    <row r="29" spans="1:2">
      <c r="A29" s="104" t="s">
        <v>2061</v>
      </c>
      <c r="B29" s="103"/>
    </row>
    <row r="30" spans="1:2" s="101" customFormat="1">
      <c r="A30" s="104" t="s">
        <v>2060</v>
      </c>
      <c r="B30" s="103" t="s">
        <v>2062</v>
      </c>
    </row>
    <row r="31" spans="1:2">
      <c r="A31" s="32" t="s">
        <v>2800</v>
      </c>
    </row>
    <row r="32" spans="1:2">
      <c r="A32" s="104" t="s">
        <v>2099</v>
      </c>
      <c r="B32" s="33" t="s">
        <v>3915</v>
      </c>
    </row>
    <row r="33" spans="1:2">
      <c r="A33" s="104" t="s">
        <v>2100</v>
      </c>
    </row>
    <row r="34" spans="1:2">
      <c r="A34" s="104" t="s">
        <v>2101</v>
      </c>
      <c r="B34" s="103" t="s">
        <v>2102</v>
      </c>
    </row>
    <row r="35" spans="1:2" s="107" customFormat="1">
      <c r="A35" s="110" t="s">
        <v>2144</v>
      </c>
      <c r="B35" s="111"/>
    </row>
    <row r="36" spans="1:2" s="107" customFormat="1">
      <c r="A36" s="110" t="s">
        <v>2145</v>
      </c>
      <c r="B36" s="111"/>
    </row>
    <row r="37" spans="1:2" s="107" customFormat="1">
      <c r="A37" s="110" t="s">
        <v>2148</v>
      </c>
      <c r="B37" s="89" t="s">
        <v>2146</v>
      </c>
    </row>
    <row r="38" spans="1:2" s="107" customFormat="1">
      <c r="A38" s="110" t="s">
        <v>2149</v>
      </c>
      <c r="B38" s="89" t="s">
        <v>2147</v>
      </c>
    </row>
    <row r="39" spans="1:2" s="107" customFormat="1">
      <c r="A39" s="110" t="s">
        <v>2150</v>
      </c>
      <c r="B39" s="89" t="s">
        <v>2151</v>
      </c>
    </row>
    <row r="40" spans="1:2" s="107" customFormat="1">
      <c r="A40" s="110" t="s">
        <v>2538</v>
      </c>
      <c r="B40" s="111" t="s">
        <v>2539</v>
      </c>
    </row>
    <row r="41" spans="1:2" s="107" customFormat="1">
      <c r="A41" s="166" t="s">
        <v>3605</v>
      </c>
      <c r="B41" s="165" t="s">
        <v>3602</v>
      </c>
    </row>
    <row r="42" spans="1:2" s="107" customFormat="1">
      <c r="A42" s="166" t="s">
        <v>3698</v>
      </c>
      <c r="B42" s="165" t="s">
        <v>3699</v>
      </c>
    </row>
    <row r="43" spans="1:2" s="164" customFormat="1">
      <c r="A43" s="166" t="s">
        <v>3834</v>
      </c>
      <c r="B43" s="165"/>
    </row>
    <row r="44" spans="1:2" s="107" customFormat="1">
      <c r="A44" s="110" t="s">
        <v>3891</v>
      </c>
      <c r="B44" s="111" t="s">
        <v>3890</v>
      </c>
    </row>
    <row r="45" spans="1:2" s="107" customFormat="1">
      <c r="A45" s="166" t="s">
        <v>3892</v>
      </c>
      <c r="B45" s="165" t="s">
        <v>4189</v>
      </c>
    </row>
    <row r="46" spans="1:2" s="107" customFormat="1">
      <c r="A46" s="166" t="s">
        <v>3893</v>
      </c>
      <c r="B46" s="165" t="s">
        <v>4190</v>
      </c>
    </row>
    <row r="47" spans="1:2" s="107" customFormat="1">
      <c r="A47" s="166" t="s">
        <v>3912</v>
      </c>
      <c r="B47" s="111" t="s">
        <v>3916</v>
      </c>
    </row>
    <row r="48" spans="1:2" s="107" customFormat="1">
      <c r="A48" s="166" t="s">
        <v>3913</v>
      </c>
      <c r="B48" s="165" t="s">
        <v>3917</v>
      </c>
    </row>
    <row r="49" spans="1:2">
      <c r="A49" s="166" t="s">
        <v>3914</v>
      </c>
      <c r="B49" s="165" t="s">
        <v>3918</v>
      </c>
    </row>
    <row r="50" spans="1:2">
      <c r="A50" s="32" t="s">
        <v>4188</v>
      </c>
      <c r="B50" s="165" t="s">
        <v>4191</v>
      </c>
    </row>
    <row r="51" spans="1:2">
      <c r="A51" s="32" t="s">
        <v>4463</v>
      </c>
    </row>
    <row r="52" spans="1:2" s="164" customFormat="1">
      <c r="A52" s="100" t="s">
        <v>4746</v>
      </c>
      <c r="B52" s="165" t="s">
        <v>4748</v>
      </c>
    </row>
    <row r="53" spans="1:2" s="164" customFormat="1">
      <c r="A53" s="166" t="s">
        <v>4717</v>
      </c>
      <c r="B53" s="165" t="s">
        <v>4716</v>
      </c>
    </row>
    <row r="54" spans="1:2" s="164" customFormat="1">
      <c r="A54" s="166" t="s">
        <v>4718</v>
      </c>
      <c r="B54" s="165" t="s">
        <v>4766</v>
      </c>
    </row>
    <row r="55" spans="1:2" s="164" customFormat="1">
      <c r="A55" s="166" t="s">
        <v>4747</v>
      </c>
      <c r="B55" s="165" t="s">
        <v>4749</v>
      </c>
    </row>
    <row r="56" spans="1:2" s="164" customFormat="1">
      <c r="A56" s="166" t="s">
        <v>4755</v>
      </c>
      <c r="B56" s="165" t="s">
        <v>4756</v>
      </c>
    </row>
    <row r="57" spans="1:2">
      <c r="A57" s="166" t="s">
        <v>4757</v>
      </c>
      <c r="B57" s="165" t="s">
        <v>4758</v>
      </c>
    </row>
    <row r="58" spans="1:2">
      <c r="A58" s="32" t="s">
        <v>4760</v>
      </c>
      <c r="B58" s="166" t="s">
        <v>4759</v>
      </c>
    </row>
    <row r="59" spans="1:2">
      <c r="A59" s="166" t="s">
        <v>4761</v>
      </c>
      <c r="B59" s="166" t="s">
        <v>4762</v>
      </c>
    </row>
    <row r="60" spans="1:2" s="164" customFormat="1">
      <c r="A60" s="166" t="s">
        <v>4763</v>
      </c>
      <c r="B60" s="166" t="s">
        <v>4764</v>
      </c>
    </row>
    <row r="61" spans="1:2" s="164" customFormat="1">
      <c r="A61" s="166" t="s">
        <v>4775</v>
      </c>
      <c r="B61" s="165" t="s">
        <v>4781</v>
      </c>
    </row>
    <row r="62" spans="1:2" s="164" customFormat="1">
      <c r="A62" s="166" t="s">
        <v>4783</v>
      </c>
      <c r="B62" s="165" t="s">
        <v>4782</v>
      </c>
    </row>
    <row r="63" spans="1:2" s="164" customFormat="1">
      <c r="A63" s="166" t="s">
        <v>4784</v>
      </c>
      <c r="B63" s="165" t="s">
        <v>4785</v>
      </c>
    </row>
    <row r="64" spans="1:2" s="164" customFormat="1">
      <c r="A64" s="166" t="s">
        <v>4786</v>
      </c>
      <c r="B64" s="165" t="s">
        <v>4787</v>
      </c>
    </row>
    <row r="65" spans="1:2" s="164" customFormat="1">
      <c r="A65" s="165" t="s">
        <v>4816</v>
      </c>
    </row>
    <row r="66" spans="1:2" s="164" customFormat="1">
      <c r="A66" s="166" t="s">
        <v>4788</v>
      </c>
      <c r="B66" s="165" t="s">
        <v>4789</v>
      </c>
    </row>
    <row r="67" spans="1:2" s="164" customFormat="1">
      <c r="A67" s="165" t="s">
        <v>4817</v>
      </c>
      <c r="B67" s="165"/>
    </row>
    <row r="68" spans="1:2">
      <c r="A68" s="166" t="s">
        <v>4790</v>
      </c>
      <c r="B68" s="165" t="s">
        <v>4791</v>
      </c>
    </row>
    <row r="69" spans="1:2" s="164" customFormat="1">
      <c r="A69" s="166" t="s">
        <v>4818</v>
      </c>
      <c r="B69" s="165"/>
    </row>
    <row r="70" spans="1:2">
      <c r="A70" s="32" t="s">
        <v>4813</v>
      </c>
      <c r="B70" s="33" t="s">
        <v>4814</v>
      </c>
    </row>
    <row r="71" spans="1:2" s="164" customFormat="1">
      <c r="A71" s="166" t="s">
        <v>4819</v>
      </c>
      <c r="B71" s="165"/>
    </row>
    <row r="72" spans="1:2">
      <c r="A72" s="166" t="s">
        <v>4815</v>
      </c>
      <c r="B72" s="165" t="s">
        <v>5257</v>
      </c>
    </row>
    <row r="73" spans="1:2" s="164" customFormat="1">
      <c r="A73" s="166" t="s">
        <v>4820</v>
      </c>
      <c r="B73" s="165"/>
    </row>
    <row r="74" spans="1:2" s="164" customFormat="1">
      <c r="A74" s="166" t="s">
        <v>4822</v>
      </c>
      <c r="B74" s="165" t="s">
        <v>4821</v>
      </c>
    </row>
    <row r="75" spans="1:2">
      <c r="A75" s="32" t="s">
        <v>5160</v>
      </c>
    </row>
    <row r="76" spans="1:2">
      <c r="A76" s="32" t="s">
        <v>5156</v>
      </c>
      <c r="B76" s="33" t="s">
        <v>5157</v>
      </c>
    </row>
    <row r="77" spans="1:2">
      <c r="A77" s="166" t="s">
        <v>5168</v>
      </c>
    </row>
    <row r="78" spans="1:2">
      <c r="A78" s="166" t="s">
        <v>5159</v>
      </c>
      <c r="B78" s="165" t="s">
        <v>5158</v>
      </c>
    </row>
    <row r="79" spans="1:2" s="164" customFormat="1">
      <c r="A79" s="166" t="s">
        <v>5161</v>
      </c>
      <c r="B79" s="165"/>
    </row>
    <row r="80" spans="1:2" s="164" customFormat="1">
      <c r="A80" s="166" t="s">
        <v>5164</v>
      </c>
      <c r="B80" s="165" t="s">
        <v>5162</v>
      </c>
    </row>
    <row r="81" spans="1:2">
      <c r="A81" s="166" t="s">
        <v>5163</v>
      </c>
    </row>
    <row r="82" spans="1:2">
      <c r="A82" s="166" t="s">
        <v>5165</v>
      </c>
      <c r="B82" s="165" t="s">
        <v>5166</v>
      </c>
    </row>
    <row r="83" spans="1:2">
      <c r="A83" s="32" t="s">
        <v>5169</v>
      </c>
    </row>
    <row r="84" spans="1:2">
      <c r="A84" s="166" t="s">
        <v>5167</v>
      </c>
      <c r="B84" s="33" t="s">
        <v>5296</v>
      </c>
    </row>
    <row r="85" spans="1:2">
      <c r="A85" s="166" t="s">
        <v>5175</v>
      </c>
    </row>
    <row r="86" spans="1:2">
      <c r="A86" s="166" t="s">
        <v>5170</v>
      </c>
      <c r="B86" s="33" t="s">
        <v>5171</v>
      </c>
    </row>
    <row r="87" spans="1:2">
      <c r="A87" s="166" t="s">
        <v>5174</v>
      </c>
    </row>
    <row r="88" spans="1:2">
      <c r="A88" s="166" t="s">
        <v>5172</v>
      </c>
      <c r="B88" s="33" t="s">
        <v>5173</v>
      </c>
    </row>
    <row r="89" spans="1:2" s="164" customFormat="1">
      <c r="A89" s="166" t="s">
        <v>5176</v>
      </c>
      <c r="B89" s="165"/>
    </row>
    <row r="90" spans="1:2" s="164" customFormat="1">
      <c r="A90" s="166" t="s">
        <v>5178</v>
      </c>
      <c r="B90" s="165" t="s">
        <v>4191</v>
      </c>
    </row>
    <row r="91" spans="1:2">
      <c r="A91" s="166" t="s">
        <v>5177</v>
      </c>
    </row>
    <row r="92" spans="1:2">
      <c r="A92" s="166" t="s">
        <v>5179</v>
      </c>
      <c r="B92" s="33" t="s">
        <v>5180</v>
      </c>
    </row>
    <row r="93" spans="1:2">
      <c r="A93" s="32" t="s">
        <v>5256</v>
      </c>
    </row>
    <row r="94" spans="1:2" s="164" customFormat="1">
      <c r="A94" s="166" t="s">
        <v>5430</v>
      </c>
      <c r="B94" s="165"/>
    </row>
    <row r="95" spans="1:2">
      <c r="A95" s="166" t="s">
        <v>5255</v>
      </c>
      <c r="B95" s="33" t="s">
        <v>5340</v>
      </c>
    </row>
    <row r="96" spans="1:2" s="164" customFormat="1">
      <c r="A96" s="166" t="s">
        <v>5431</v>
      </c>
      <c r="B96" s="165"/>
    </row>
    <row r="97" spans="1:2">
      <c r="A97" s="166" t="s">
        <v>5341</v>
      </c>
      <c r="B97" s="165" t="s">
        <v>5428</v>
      </c>
    </row>
    <row r="98" spans="1:2" s="164" customFormat="1">
      <c r="A98" s="166" t="s">
        <v>5432</v>
      </c>
      <c r="B98" s="165"/>
    </row>
    <row r="99" spans="1:2">
      <c r="A99" s="166" t="s">
        <v>5429</v>
      </c>
      <c r="B99" s="165" t="s">
        <v>5433</v>
      </c>
    </row>
    <row r="100" spans="1:2">
      <c r="A100" s="166" t="s">
        <v>5470</v>
      </c>
      <c r="B100" s="165"/>
    </row>
    <row r="101" spans="1:2">
      <c r="A101" s="166" t="s">
        <v>5471</v>
      </c>
      <c r="B101" s="165" t="s">
        <v>5472</v>
      </c>
    </row>
    <row r="102" spans="1:2">
      <c r="A102" s="32" t="s">
        <v>5483</v>
      </c>
    </row>
    <row r="103" spans="1:2">
      <c r="A103" s="32" t="s">
        <v>5482</v>
      </c>
      <c r="B103" s="33" t="s">
        <v>5481</v>
      </c>
    </row>
    <row r="104" spans="1:2">
      <c r="A104" s="166" t="s">
        <v>5790</v>
      </c>
    </row>
    <row r="105" spans="1:2">
      <c r="A105" s="166" t="s">
        <v>5777</v>
      </c>
      <c r="B105" s="33" t="s">
        <v>5784</v>
      </c>
    </row>
    <row r="106" spans="1:2">
      <c r="A106" s="166" t="s">
        <v>5791</v>
      </c>
    </row>
    <row r="107" spans="1:2">
      <c r="A107" s="166" t="s">
        <v>5786</v>
      </c>
      <c r="B107" s="165" t="s">
        <v>5787</v>
      </c>
    </row>
    <row r="108" spans="1:2">
      <c r="A108" s="166" t="s">
        <v>5791</v>
      </c>
    </row>
    <row r="109" spans="1:2">
      <c r="A109" s="166" t="s">
        <v>5792</v>
      </c>
      <c r="B109" s="165" t="s">
        <v>5793</v>
      </c>
    </row>
    <row r="110" spans="1:2">
      <c r="A110" s="166"/>
      <c r="B110" s="165"/>
    </row>
    <row r="111" spans="1:2" s="164" customFormat="1">
      <c r="A111" s="166"/>
      <c r="B111" s="165"/>
    </row>
    <row r="112" spans="1:2" s="164" customFormat="1">
      <c r="A112" s="166"/>
      <c r="B112" s="165"/>
    </row>
    <row r="113" spans="1:2" s="164" customFormat="1">
      <c r="A113" s="166"/>
      <c r="B113" s="165"/>
    </row>
    <row r="114" spans="1:2">
      <c r="A114" s="41" t="s">
        <v>1590</v>
      </c>
      <c r="B114" s="41" t="s">
        <v>1591</v>
      </c>
    </row>
    <row r="115" spans="1:2">
      <c r="A115" s="41" t="s">
        <v>1592</v>
      </c>
      <c r="B115" s="41" t="s">
        <v>1595</v>
      </c>
    </row>
    <row r="116" spans="1:2">
      <c r="A116" s="41" t="s">
        <v>1593</v>
      </c>
      <c r="B116" s="41" t="s">
        <v>1596</v>
      </c>
    </row>
    <row r="117" spans="1:2">
      <c r="A117" s="41" t="s">
        <v>1597</v>
      </c>
      <c r="B117" s="41" t="s">
        <v>1591</v>
      </c>
    </row>
    <row r="118" spans="1:2">
      <c r="A118" s="41" t="s">
        <v>1598</v>
      </c>
      <c r="B118" s="41" t="s">
        <v>1595</v>
      </c>
    </row>
    <row r="119" spans="1:2">
      <c r="A119" s="41" t="s">
        <v>1599</v>
      </c>
      <c r="B119" s="41" t="s">
        <v>1596</v>
      </c>
    </row>
  </sheetData>
  <phoneticPr fontId="7"/>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55"/>
  <sheetViews>
    <sheetView zoomScaleNormal="100" workbookViewId="0">
      <selection activeCell="A20" sqref="A20"/>
    </sheetView>
  </sheetViews>
  <sheetFormatPr defaultRowHeight="17.25"/>
  <cols>
    <col min="1" max="1" width="18.77734375" customWidth="1"/>
    <col min="2" max="2" width="253.77734375" customWidth="1"/>
  </cols>
  <sheetData>
    <row r="1" spans="1:1024 1026:2048 2050:3072 3074:4096 4098:5120 5122:6144 6146:7168 7170:8192 8194:9216 9218:10240 10242:11264 11266:12288 12290:13312 13314:14336 14338:15360 15362:16384">
      <c r="A1" t="s">
        <v>1499</v>
      </c>
      <c r="B1" t="s">
        <v>467</v>
      </c>
    </row>
    <row r="2" spans="1:1024 1026:2048 2050:3072 3074:4096 4098:5120 5122:6144 6146:7168 7170:8192 8194:9216 9218:10240 10242:11264 11266:12288 12290:13312 13314:14336 14338:15360 15362:16384" s="30" customFormat="1">
      <c r="A2" s="30" t="s">
        <v>1373</v>
      </c>
      <c r="B2" s="30" t="s">
        <v>788</v>
      </c>
    </row>
    <row r="3" spans="1:1024 1026:2048 2050:3072 3074:4096 4098:5120 5122:6144 6146:7168 7170:8192 8194:9216 9218:10240 10242:11264 11266:12288 12290:13312 13314:14336 14338:15360 15362:16384">
      <c r="A3" s="30" t="s">
        <v>1364</v>
      </c>
      <c r="B3" t="s">
        <v>789</v>
      </c>
    </row>
    <row r="4" spans="1:1024 1026:2048 2050:3072 3074:4096 4098:5120 5122:6144 6146:7168 7170:8192 8194:9216 9218:10240 10242:11264 11266:12288 12290:13312 13314:14336 14338:15360 15362:16384">
      <c r="A4" t="s">
        <v>1362</v>
      </c>
      <c r="B4" s="37" t="s">
        <v>797</v>
      </c>
    </row>
    <row r="5" spans="1:1024 1026:2048 2050:3072 3074:4096 4098:5120 5122:6144 6146:7168 7170:8192 8194:9216 9218:10240 10242:11264 11266:12288 12290:13312 13314:14336 14338:15360 15362:16384" s="101" customFormat="1">
      <c r="A5" s="101" t="s">
        <v>2108</v>
      </c>
      <c r="B5" s="37" t="s">
        <v>2107</v>
      </c>
    </row>
    <row r="6" spans="1:1024 1026:2048 2050:3072 3074:4096 4098:5120 5122:6144 6146:7168 7170:8192 8194:9216 9218:10240 10242:11264 11266:12288 12290:13312 13314:14336 14338:15360 15362:16384" s="101" customFormat="1">
      <c r="A6" s="101" t="s">
        <v>2109</v>
      </c>
      <c r="B6" s="37" t="s">
        <v>2111</v>
      </c>
    </row>
    <row r="7" spans="1:1024 1026:2048 2050:3072 3074:4096 4098:5120 5122:6144 6146:7168 7170:8192 8194:9216 9218:10240 10242:11264 11266:12288 12290:13312 13314:14336 14338:15360 15362:16384" s="101" customFormat="1">
      <c r="A7" s="101" t="s">
        <v>2112</v>
      </c>
      <c r="B7" s="37" t="s">
        <v>2114</v>
      </c>
    </row>
    <row r="8" spans="1:1024 1026:2048 2050:3072 3074:4096 4098:5120 5122:6144 6146:7168 7170:8192 8194:9216 9218:10240 10242:11264 11266:12288 12290:13312 13314:14336 14338:15360 15362:16384">
      <c r="A8" t="s">
        <v>1363</v>
      </c>
      <c r="B8" s="102" t="s">
        <v>5484</v>
      </c>
    </row>
    <row r="9" spans="1:1024 1026:2048 2050:3072 3074:4096 4098:5120 5122:6144 6146:7168 7170:8192 8194:9216 9218:10240 10242:11264 11266:12288 12290:13312 13314:14336 14338:15360 15362:16384">
      <c r="A9" s="30" t="s">
        <v>1420</v>
      </c>
      <c r="B9" s="37" t="s">
        <v>1419</v>
      </c>
    </row>
    <row r="10" spans="1:1024 1026:2048 2050:3072 3074:4096 4098:5120 5122:6144 6146:7168 7170:8192 8194:9216 9218:10240 10242:11264 11266:12288 12290:13312 13314:14336 14338:15360 15362:16384">
      <c r="A10" s="30" t="s">
        <v>1421</v>
      </c>
      <c r="B10" s="37" t="s">
        <v>1422</v>
      </c>
    </row>
    <row r="11" spans="1:1024 1026:2048 2050:3072 3074:4096 4098:5120 5122:6144 6146:7168 7170:8192 8194:9216 9218:10240 10242:11264 11266:12288 12290:13312 13314:14336 14338:15360 15362:16384" s="30" customFormat="1">
      <c r="A11" s="30" t="s">
        <v>1423</v>
      </c>
      <c r="B11" s="37" t="s">
        <v>1425</v>
      </c>
    </row>
    <row r="12" spans="1:1024 1026:2048 2050:3072 3074:4096 4098:5120 5122:6144 6146:7168 7170:8192 8194:9216 9218:10240 10242:11264 11266:12288 12290:13312 13314:14336 14338:15360 15362:16384" s="30" customFormat="1">
      <c r="A12" s="30" t="s">
        <v>1424</v>
      </c>
      <c r="B12" s="37" t="s">
        <v>1426</v>
      </c>
    </row>
    <row r="13" spans="1:1024 1026:2048 2050:3072 3074:4096 4098:5120 5122:6144 6146:7168 7170:8192 8194:9216 9218:10240 10242:11264 11266:12288 12290:13312 13314:14336 14338:15360 15362:16384" s="86" customFormat="1">
      <c r="A13" s="86" t="s">
        <v>1800</v>
      </c>
      <c r="B13" s="37" t="s">
        <v>1801</v>
      </c>
      <c r="D13" s="37"/>
      <c r="F13" s="37"/>
      <c r="H13" s="37"/>
      <c r="J13" s="37"/>
      <c r="L13" s="37"/>
      <c r="N13" s="37"/>
      <c r="P13" s="37"/>
      <c r="R13" s="37"/>
      <c r="T13" s="37"/>
      <c r="V13" s="37"/>
      <c r="X13" s="37"/>
      <c r="Z13" s="37"/>
      <c r="AB13" s="37"/>
      <c r="AD13" s="37"/>
      <c r="AF13" s="37"/>
      <c r="AH13" s="37"/>
      <c r="AJ13" s="37"/>
      <c r="AL13" s="37"/>
      <c r="AN13" s="37"/>
      <c r="AP13" s="37"/>
      <c r="AR13" s="37"/>
      <c r="AT13" s="37"/>
      <c r="AV13" s="37"/>
      <c r="AX13" s="37"/>
      <c r="AZ13" s="37"/>
      <c r="BB13" s="37"/>
      <c r="BD13" s="37"/>
      <c r="BF13" s="37"/>
      <c r="BH13" s="37"/>
      <c r="BJ13" s="37"/>
      <c r="BL13" s="37"/>
      <c r="BN13" s="37"/>
      <c r="BP13" s="37"/>
      <c r="BR13" s="37"/>
      <c r="BT13" s="37"/>
      <c r="BV13" s="37"/>
      <c r="BX13" s="37"/>
      <c r="BZ13" s="37"/>
      <c r="CB13" s="37"/>
      <c r="CD13" s="37"/>
      <c r="CF13" s="37"/>
      <c r="CH13" s="37"/>
      <c r="CJ13" s="37"/>
      <c r="CL13" s="37"/>
      <c r="CN13" s="37"/>
      <c r="CP13" s="37"/>
      <c r="CR13" s="37"/>
      <c r="CT13" s="37"/>
      <c r="CV13" s="37"/>
      <c r="CX13" s="37"/>
      <c r="CZ13" s="37"/>
      <c r="DB13" s="37"/>
      <c r="DD13" s="37"/>
      <c r="DF13" s="37"/>
      <c r="DH13" s="37"/>
      <c r="DJ13" s="37"/>
      <c r="DL13" s="37"/>
      <c r="DN13" s="37"/>
      <c r="DP13" s="37"/>
      <c r="DR13" s="37"/>
      <c r="DT13" s="37"/>
      <c r="DV13" s="37"/>
      <c r="DX13" s="37"/>
      <c r="DZ13" s="37"/>
      <c r="EB13" s="37"/>
      <c r="ED13" s="37"/>
      <c r="EF13" s="37"/>
      <c r="EH13" s="37"/>
      <c r="EJ13" s="37"/>
      <c r="EL13" s="37"/>
      <c r="EN13" s="37"/>
      <c r="EP13" s="37"/>
      <c r="ER13" s="37"/>
      <c r="ET13" s="37"/>
      <c r="EV13" s="37"/>
      <c r="EX13" s="37"/>
      <c r="EZ13" s="37"/>
      <c r="FB13" s="37"/>
      <c r="FD13" s="37"/>
      <c r="FF13" s="37"/>
      <c r="FH13" s="37"/>
      <c r="FJ13" s="37"/>
      <c r="FL13" s="37"/>
      <c r="FN13" s="37"/>
      <c r="FP13" s="37"/>
      <c r="FR13" s="37"/>
      <c r="FT13" s="37"/>
      <c r="FV13" s="37"/>
      <c r="FX13" s="37"/>
      <c r="FZ13" s="37"/>
      <c r="GB13" s="37"/>
      <c r="GD13" s="37"/>
      <c r="GF13" s="37"/>
      <c r="GH13" s="37"/>
      <c r="GJ13" s="37"/>
      <c r="GL13" s="37"/>
      <c r="GN13" s="37"/>
      <c r="GP13" s="37"/>
      <c r="GR13" s="37"/>
      <c r="GT13" s="37"/>
      <c r="GV13" s="37"/>
      <c r="GX13" s="37"/>
      <c r="GZ13" s="37"/>
      <c r="HB13" s="37"/>
      <c r="HD13" s="37"/>
      <c r="HF13" s="37"/>
      <c r="HH13" s="37"/>
      <c r="HJ13" s="37"/>
      <c r="HL13" s="37"/>
      <c r="HN13" s="37"/>
      <c r="HP13" s="37"/>
      <c r="HR13" s="37"/>
      <c r="HT13" s="37"/>
      <c r="HV13" s="37"/>
      <c r="HX13" s="37"/>
      <c r="HZ13" s="37"/>
      <c r="IB13" s="37"/>
      <c r="ID13" s="37"/>
      <c r="IF13" s="37"/>
      <c r="IH13" s="37"/>
      <c r="IJ13" s="37"/>
      <c r="IL13" s="37"/>
      <c r="IN13" s="37"/>
      <c r="IP13" s="37"/>
      <c r="IR13" s="37"/>
      <c r="IT13" s="37"/>
      <c r="IV13" s="37"/>
      <c r="IX13" s="37"/>
      <c r="IZ13" s="37"/>
      <c r="JB13" s="37"/>
      <c r="JD13" s="37"/>
      <c r="JF13" s="37"/>
      <c r="JH13" s="37"/>
      <c r="JJ13" s="37"/>
      <c r="JL13" s="37"/>
      <c r="JN13" s="37"/>
      <c r="JP13" s="37"/>
      <c r="JR13" s="37"/>
      <c r="JT13" s="37"/>
      <c r="JV13" s="37"/>
      <c r="JX13" s="37"/>
      <c r="JZ13" s="37"/>
      <c r="KB13" s="37"/>
      <c r="KD13" s="37"/>
      <c r="KF13" s="37"/>
      <c r="KH13" s="37"/>
      <c r="KJ13" s="37"/>
      <c r="KL13" s="37"/>
      <c r="KN13" s="37"/>
      <c r="KP13" s="37"/>
      <c r="KR13" s="37"/>
      <c r="KT13" s="37"/>
      <c r="KV13" s="37"/>
      <c r="KX13" s="37"/>
      <c r="KZ13" s="37"/>
      <c r="LB13" s="37"/>
      <c r="LD13" s="37"/>
      <c r="LF13" s="37"/>
      <c r="LH13" s="37"/>
      <c r="LJ13" s="37"/>
      <c r="LL13" s="37"/>
      <c r="LN13" s="37"/>
      <c r="LP13" s="37"/>
      <c r="LR13" s="37"/>
      <c r="LT13" s="37"/>
      <c r="LV13" s="37"/>
      <c r="LX13" s="37"/>
      <c r="LZ13" s="37"/>
      <c r="MB13" s="37"/>
      <c r="MD13" s="37"/>
      <c r="MF13" s="37"/>
      <c r="MH13" s="37"/>
      <c r="MJ13" s="37"/>
      <c r="ML13" s="37"/>
      <c r="MN13" s="37"/>
      <c r="MP13" s="37"/>
      <c r="MR13" s="37"/>
      <c r="MT13" s="37"/>
      <c r="MV13" s="37"/>
      <c r="MX13" s="37"/>
      <c r="MZ13" s="37"/>
      <c r="NB13" s="37"/>
      <c r="ND13" s="37"/>
      <c r="NF13" s="37"/>
      <c r="NH13" s="37"/>
      <c r="NJ13" s="37"/>
      <c r="NL13" s="37"/>
      <c r="NN13" s="37"/>
      <c r="NP13" s="37"/>
      <c r="NR13" s="37"/>
      <c r="NT13" s="37"/>
      <c r="NV13" s="37"/>
      <c r="NX13" s="37"/>
      <c r="NZ13" s="37"/>
      <c r="OB13" s="37"/>
      <c r="OD13" s="37"/>
      <c r="OF13" s="37"/>
      <c r="OH13" s="37"/>
      <c r="OJ13" s="37"/>
      <c r="OL13" s="37"/>
      <c r="ON13" s="37"/>
      <c r="OP13" s="37"/>
      <c r="OR13" s="37"/>
      <c r="OT13" s="37"/>
      <c r="OV13" s="37"/>
      <c r="OX13" s="37"/>
      <c r="OZ13" s="37"/>
      <c r="PB13" s="37"/>
      <c r="PD13" s="37"/>
      <c r="PF13" s="37"/>
      <c r="PH13" s="37"/>
      <c r="PJ13" s="37"/>
      <c r="PL13" s="37"/>
      <c r="PN13" s="37"/>
      <c r="PP13" s="37"/>
      <c r="PR13" s="37"/>
      <c r="PT13" s="37"/>
      <c r="PV13" s="37"/>
      <c r="PX13" s="37"/>
      <c r="PZ13" s="37"/>
      <c r="QB13" s="37"/>
      <c r="QD13" s="37"/>
      <c r="QF13" s="37"/>
      <c r="QH13" s="37"/>
      <c r="QJ13" s="37"/>
      <c r="QL13" s="37"/>
      <c r="QN13" s="37"/>
      <c r="QP13" s="37"/>
      <c r="QR13" s="37"/>
      <c r="QT13" s="37"/>
      <c r="QV13" s="37"/>
      <c r="QX13" s="37"/>
      <c r="QZ13" s="37"/>
      <c r="RB13" s="37"/>
      <c r="RD13" s="37"/>
      <c r="RF13" s="37"/>
      <c r="RH13" s="37"/>
      <c r="RJ13" s="37"/>
      <c r="RL13" s="37"/>
      <c r="RN13" s="37"/>
      <c r="RP13" s="37"/>
      <c r="RR13" s="37"/>
      <c r="RT13" s="37"/>
      <c r="RV13" s="37"/>
      <c r="RX13" s="37"/>
      <c r="RZ13" s="37"/>
      <c r="SB13" s="37"/>
      <c r="SD13" s="37"/>
      <c r="SF13" s="37"/>
      <c r="SH13" s="37"/>
      <c r="SJ13" s="37"/>
      <c r="SL13" s="37"/>
      <c r="SN13" s="37"/>
      <c r="SP13" s="37"/>
      <c r="SR13" s="37"/>
      <c r="ST13" s="37"/>
      <c r="SV13" s="37"/>
      <c r="SX13" s="37"/>
      <c r="SZ13" s="37"/>
      <c r="TB13" s="37"/>
      <c r="TD13" s="37"/>
      <c r="TF13" s="37"/>
      <c r="TH13" s="37"/>
      <c r="TJ13" s="37"/>
      <c r="TL13" s="37"/>
      <c r="TN13" s="37"/>
      <c r="TP13" s="37"/>
      <c r="TR13" s="37"/>
      <c r="TT13" s="37"/>
      <c r="TV13" s="37"/>
      <c r="TX13" s="37"/>
      <c r="TZ13" s="37"/>
      <c r="UB13" s="37"/>
      <c r="UD13" s="37"/>
      <c r="UF13" s="37"/>
      <c r="UH13" s="37"/>
      <c r="UJ13" s="37"/>
      <c r="UL13" s="37"/>
      <c r="UN13" s="37"/>
      <c r="UP13" s="37"/>
      <c r="UR13" s="37"/>
      <c r="UT13" s="37"/>
      <c r="UV13" s="37"/>
      <c r="UX13" s="37"/>
      <c r="UZ13" s="37"/>
      <c r="VB13" s="37"/>
      <c r="VD13" s="37"/>
      <c r="VF13" s="37"/>
      <c r="VH13" s="37"/>
      <c r="VJ13" s="37"/>
      <c r="VL13" s="37"/>
      <c r="VN13" s="37"/>
      <c r="VP13" s="37"/>
      <c r="VR13" s="37"/>
      <c r="VT13" s="37"/>
      <c r="VV13" s="37"/>
      <c r="VX13" s="37"/>
      <c r="VZ13" s="37"/>
      <c r="WB13" s="37"/>
      <c r="WD13" s="37"/>
      <c r="WF13" s="37"/>
      <c r="WH13" s="37"/>
      <c r="WJ13" s="37"/>
      <c r="WL13" s="37"/>
      <c r="WN13" s="37"/>
      <c r="WP13" s="37"/>
      <c r="WR13" s="37"/>
      <c r="WT13" s="37"/>
      <c r="WV13" s="37"/>
      <c r="WX13" s="37"/>
      <c r="WZ13" s="37"/>
      <c r="XB13" s="37"/>
      <c r="XD13" s="37"/>
      <c r="XF13" s="37"/>
      <c r="XH13" s="37"/>
      <c r="XJ13" s="37"/>
      <c r="XL13" s="37"/>
      <c r="XN13" s="37"/>
      <c r="XP13" s="37"/>
      <c r="XR13" s="37"/>
      <c r="XT13" s="37"/>
      <c r="XV13" s="37"/>
      <c r="XX13" s="37"/>
      <c r="XZ13" s="37"/>
      <c r="YB13" s="37"/>
      <c r="YD13" s="37"/>
      <c r="YF13" s="37"/>
      <c r="YH13" s="37"/>
      <c r="YJ13" s="37"/>
      <c r="YL13" s="37"/>
      <c r="YN13" s="37"/>
      <c r="YP13" s="37"/>
      <c r="YR13" s="37"/>
      <c r="YT13" s="37"/>
      <c r="YV13" s="37"/>
      <c r="YX13" s="37"/>
      <c r="YZ13" s="37"/>
      <c r="ZB13" s="37"/>
      <c r="ZD13" s="37"/>
      <c r="ZF13" s="37"/>
      <c r="ZH13" s="37"/>
      <c r="ZJ13" s="37"/>
      <c r="ZL13" s="37"/>
      <c r="ZN13" s="37"/>
      <c r="ZP13" s="37"/>
      <c r="ZR13" s="37"/>
      <c r="ZT13" s="37"/>
      <c r="ZV13" s="37"/>
      <c r="ZX13" s="37"/>
      <c r="ZZ13" s="37"/>
      <c r="AAB13" s="37"/>
      <c r="AAD13" s="37"/>
      <c r="AAF13" s="37"/>
      <c r="AAH13" s="37"/>
      <c r="AAJ13" s="37"/>
      <c r="AAL13" s="37"/>
      <c r="AAN13" s="37"/>
      <c r="AAP13" s="37"/>
      <c r="AAR13" s="37"/>
      <c r="AAT13" s="37"/>
      <c r="AAV13" s="37"/>
      <c r="AAX13" s="37"/>
      <c r="AAZ13" s="37"/>
      <c r="ABB13" s="37"/>
      <c r="ABD13" s="37"/>
      <c r="ABF13" s="37"/>
      <c r="ABH13" s="37"/>
      <c r="ABJ13" s="37"/>
      <c r="ABL13" s="37"/>
      <c r="ABN13" s="37"/>
      <c r="ABP13" s="37"/>
      <c r="ABR13" s="37"/>
      <c r="ABT13" s="37"/>
      <c r="ABV13" s="37"/>
      <c r="ABX13" s="37"/>
      <c r="ABZ13" s="37"/>
      <c r="ACB13" s="37"/>
      <c r="ACD13" s="37"/>
      <c r="ACF13" s="37"/>
      <c r="ACH13" s="37"/>
      <c r="ACJ13" s="37"/>
      <c r="ACL13" s="37"/>
      <c r="ACN13" s="37"/>
      <c r="ACP13" s="37"/>
      <c r="ACR13" s="37"/>
      <c r="ACT13" s="37"/>
      <c r="ACV13" s="37"/>
      <c r="ACX13" s="37"/>
      <c r="ACZ13" s="37"/>
      <c r="ADB13" s="37"/>
      <c r="ADD13" s="37"/>
      <c r="ADF13" s="37"/>
      <c r="ADH13" s="37"/>
      <c r="ADJ13" s="37"/>
      <c r="ADL13" s="37"/>
      <c r="ADN13" s="37"/>
      <c r="ADP13" s="37"/>
      <c r="ADR13" s="37"/>
      <c r="ADT13" s="37"/>
      <c r="ADV13" s="37"/>
      <c r="ADX13" s="37"/>
      <c r="ADZ13" s="37"/>
      <c r="AEB13" s="37"/>
      <c r="AED13" s="37"/>
      <c r="AEF13" s="37"/>
      <c r="AEH13" s="37"/>
      <c r="AEJ13" s="37"/>
      <c r="AEL13" s="37"/>
      <c r="AEN13" s="37"/>
      <c r="AEP13" s="37"/>
      <c r="AER13" s="37"/>
      <c r="AET13" s="37"/>
      <c r="AEV13" s="37"/>
      <c r="AEX13" s="37"/>
      <c r="AEZ13" s="37"/>
      <c r="AFB13" s="37"/>
      <c r="AFD13" s="37"/>
      <c r="AFF13" s="37"/>
      <c r="AFH13" s="37"/>
      <c r="AFJ13" s="37"/>
      <c r="AFL13" s="37"/>
      <c r="AFN13" s="37"/>
      <c r="AFP13" s="37"/>
      <c r="AFR13" s="37"/>
      <c r="AFT13" s="37"/>
      <c r="AFV13" s="37"/>
      <c r="AFX13" s="37"/>
      <c r="AFZ13" s="37"/>
      <c r="AGB13" s="37"/>
      <c r="AGD13" s="37"/>
      <c r="AGF13" s="37"/>
      <c r="AGH13" s="37"/>
      <c r="AGJ13" s="37"/>
      <c r="AGL13" s="37"/>
      <c r="AGN13" s="37"/>
      <c r="AGP13" s="37"/>
      <c r="AGR13" s="37"/>
      <c r="AGT13" s="37"/>
      <c r="AGV13" s="37"/>
      <c r="AGX13" s="37"/>
      <c r="AGZ13" s="37"/>
      <c r="AHB13" s="37"/>
      <c r="AHD13" s="37"/>
      <c r="AHF13" s="37"/>
      <c r="AHH13" s="37"/>
      <c r="AHJ13" s="37"/>
      <c r="AHL13" s="37"/>
      <c r="AHN13" s="37"/>
      <c r="AHP13" s="37"/>
      <c r="AHR13" s="37"/>
      <c r="AHT13" s="37"/>
      <c r="AHV13" s="37"/>
      <c r="AHX13" s="37"/>
      <c r="AHZ13" s="37"/>
      <c r="AIB13" s="37"/>
      <c r="AID13" s="37"/>
      <c r="AIF13" s="37"/>
      <c r="AIH13" s="37"/>
      <c r="AIJ13" s="37"/>
      <c r="AIL13" s="37"/>
      <c r="AIN13" s="37"/>
      <c r="AIP13" s="37"/>
      <c r="AIR13" s="37"/>
      <c r="AIT13" s="37"/>
      <c r="AIV13" s="37"/>
      <c r="AIX13" s="37"/>
      <c r="AIZ13" s="37"/>
      <c r="AJB13" s="37"/>
      <c r="AJD13" s="37"/>
      <c r="AJF13" s="37"/>
      <c r="AJH13" s="37"/>
      <c r="AJJ13" s="37"/>
      <c r="AJL13" s="37"/>
      <c r="AJN13" s="37"/>
      <c r="AJP13" s="37"/>
      <c r="AJR13" s="37"/>
      <c r="AJT13" s="37"/>
      <c r="AJV13" s="37"/>
      <c r="AJX13" s="37"/>
      <c r="AJZ13" s="37"/>
      <c r="AKB13" s="37"/>
      <c r="AKD13" s="37"/>
      <c r="AKF13" s="37"/>
      <c r="AKH13" s="37"/>
      <c r="AKJ13" s="37"/>
      <c r="AKL13" s="37"/>
      <c r="AKN13" s="37"/>
      <c r="AKP13" s="37"/>
      <c r="AKR13" s="37"/>
      <c r="AKT13" s="37"/>
      <c r="AKV13" s="37"/>
      <c r="AKX13" s="37"/>
      <c r="AKZ13" s="37"/>
      <c r="ALB13" s="37"/>
      <c r="ALD13" s="37"/>
      <c r="ALF13" s="37"/>
      <c r="ALH13" s="37"/>
      <c r="ALJ13" s="37"/>
      <c r="ALL13" s="37"/>
      <c r="ALN13" s="37"/>
      <c r="ALP13" s="37"/>
      <c r="ALR13" s="37"/>
      <c r="ALT13" s="37"/>
      <c r="ALV13" s="37"/>
      <c r="ALX13" s="37"/>
      <c r="ALZ13" s="37"/>
      <c r="AMB13" s="37"/>
      <c r="AMD13" s="37"/>
      <c r="AMF13" s="37"/>
      <c r="AMH13" s="37"/>
      <c r="AMJ13" s="37"/>
      <c r="AML13" s="37"/>
      <c r="AMN13" s="37"/>
      <c r="AMP13" s="37"/>
      <c r="AMR13" s="37"/>
      <c r="AMT13" s="37"/>
      <c r="AMV13" s="37"/>
      <c r="AMX13" s="37"/>
      <c r="AMZ13" s="37"/>
      <c r="ANB13" s="37"/>
      <c r="AND13" s="37"/>
      <c r="ANF13" s="37"/>
      <c r="ANH13" s="37"/>
      <c r="ANJ13" s="37"/>
      <c r="ANL13" s="37"/>
      <c r="ANN13" s="37"/>
      <c r="ANP13" s="37"/>
      <c r="ANR13" s="37"/>
      <c r="ANT13" s="37"/>
      <c r="ANV13" s="37"/>
      <c r="ANX13" s="37"/>
      <c r="ANZ13" s="37"/>
      <c r="AOB13" s="37"/>
      <c r="AOD13" s="37"/>
      <c r="AOF13" s="37"/>
      <c r="AOH13" s="37"/>
      <c r="AOJ13" s="37"/>
      <c r="AOL13" s="37"/>
      <c r="AON13" s="37"/>
      <c r="AOP13" s="37"/>
      <c r="AOR13" s="37"/>
      <c r="AOT13" s="37"/>
      <c r="AOV13" s="37"/>
      <c r="AOX13" s="37"/>
      <c r="AOZ13" s="37"/>
      <c r="APB13" s="37"/>
      <c r="APD13" s="37"/>
      <c r="APF13" s="37"/>
      <c r="APH13" s="37"/>
      <c r="APJ13" s="37"/>
      <c r="APL13" s="37"/>
      <c r="APN13" s="37"/>
      <c r="APP13" s="37"/>
      <c r="APR13" s="37"/>
      <c r="APT13" s="37"/>
      <c r="APV13" s="37"/>
      <c r="APX13" s="37"/>
      <c r="APZ13" s="37"/>
      <c r="AQB13" s="37"/>
      <c r="AQD13" s="37"/>
      <c r="AQF13" s="37"/>
      <c r="AQH13" s="37"/>
      <c r="AQJ13" s="37"/>
      <c r="AQL13" s="37"/>
      <c r="AQN13" s="37"/>
      <c r="AQP13" s="37"/>
      <c r="AQR13" s="37"/>
      <c r="AQT13" s="37"/>
      <c r="AQV13" s="37"/>
      <c r="AQX13" s="37"/>
      <c r="AQZ13" s="37"/>
      <c r="ARB13" s="37"/>
      <c r="ARD13" s="37"/>
      <c r="ARF13" s="37"/>
      <c r="ARH13" s="37"/>
      <c r="ARJ13" s="37"/>
      <c r="ARL13" s="37"/>
      <c r="ARN13" s="37"/>
      <c r="ARP13" s="37"/>
      <c r="ARR13" s="37"/>
      <c r="ART13" s="37"/>
      <c r="ARV13" s="37"/>
      <c r="ARX13" s="37"/>
      <c r="ARZ13" s="37"/>
      <c r="ASB13" s="37"/>
      <c r="ASD13" s="37"/>
      <c r="ASF13" s="37"/>
      <c r="ASH13" s="37"/>
      <c r="ASJ13" s="37"/>
      <c r="ASL13" s="37"/>
      <c r="ASN13" s="37"/>
      <c r="ASP13" s="37"/>
      <c r="ASR13" s="37"/>
      <c r="AST13" s="37"/>
      <c r="ASV13" s="37"/>
      <c r="ASX13" s="37"/>
      <c r="ASZ13" s="37"/>
      <c r="ATB13" s="37"/>
      <c r="ATD13" s="37"/>
      <c r="ATF13" s="37"/>
      <c r="ATH13" s="37"/>
      <c r="ATJ13" s="37"/>
      <c r="ATL13" s="37"/>
      <c r="ATN13" s="37"/>
      <c r="ATP13" s="37"/>
      <c r="ATR13" s="37"/>
      <c r="ATT13" s="37"/>
      <c r="ATV13" s="37"/>
      <c r="ATX13" s="37"/>
      <c r="ATZ13" s="37"/>
      <c r="AUB13" s="37"/>
      <c r="AUD13" s="37"/>
      <c r="AUF13" s="37"/>
      <c r="AUH13" s="37"/>
      <c r="AUJ13" s="37"/>
      <c r="AUL13" s="37"/>
      <c r="AUN13" s="37"/>
      <c r="AUP13" s="37"/>
      <c r="AUR13" s="37"/>
      <c r="AUT13" s="37"/>
      <c r="AUV13" s="37"/>
      <c r="AUX13" s="37"/>
      <c r="AUZ13" s="37"/>
      <c r="AVB13" s="37"/>
      <c r="AVD13" s="37"/>
      <c r="AVF13" s="37"/>
      <c r="AVH13" s="37"/>
      <c r="AVJ13" s="37"/>
      <c r="AVL13" s="37"/>
      <c r="AVN13" s="37"/>
      <c r="AVP13" s="37"/>
      <c r="AVR13" s="37"/>
      <c r="AVT13" s="37"/>
      <c r="AVV13" s="37"/>
      <c r="AVX13" s="37"/>
      <c r="AVZ13" s="37"/>
      <c r="AWB13" s="37"/>
      <c r="AWD13" s="37"/>
      <c r="AWF13" s="37"/>
      <c r="AWH13" s="37"/>
      <c r="AWJ13" s="37"/>
      <c r="AWL13" s="37"/>
      <c r="AWN13" s="37"/>
      <c r="AWP13" s="37"/>
      <c r="AWR13" s="37"/>
      <c r="AWT13" s="37"/>
      <c r="AWV13" s="37"/>
      <c r="AWX13" s="37"/>
      <c r="AWZ13" s="37"/>
      <c r="AXB13" s="37"/>
      <c r="AXD13" s="37"/>
      <c r="AXF13" s="37"/>
      <c r="AXH13" s="37"/>
      <c r="AXJ13" s="37"/>
      <c r="AXL13" s="37"/>
      <c r="AXN13" s="37"/>
      <c r="AXP13" s="37"/>
      <c r="AXR13" s="37"/>
      <c r="AXT13" s="37"/>
      <c r="AXV13" s="37"/>
      <c r="AXX13" s="37"/>
      <c r="AXZ13" s="37"/>
      <c r="AYB13" s="37"/>
      <c r="AYD13" s="37"/>
      <c r="AYF13" s="37"/>
      <c r="AYH13" s="37"/>
      <c r="AYJ13" s="37"/>
      <c r="AYL13" s="37"/>
      <c r="AYN13" s="37"/>
      <c r="AYP13" s="37"/>
      <c r="AYR13" s="37"/>
      <c r="AYT13" s="37"/>
      <c r="AYV13" s="37"/>
      <c r="AYX13" s="37"/>
      <c r="AYZ13" s="37"/>
      <c r="AZB13" s="37"/>
      <c r="AZD13" s="37"/>
      <c r="AZF13" s="37"/>
      <c r="AZH13" s="37"/>
      <c r="AZJ13" s="37"/>
      <c r="AZL13" s="37"/>
      <c r="AZN13" s="37"/>
      <c r="AZP13" s="37"/>
      <c r="AZR13" s="37"/>
      <c r="AZT13" s="37"/>
      <c r="AZV13" s="37"/>
      <c r="AZX13" s="37"/>
      <c r="AZZ13" s="37"/>
      <c r="BAB13" s="37"/>
      <c r="BAD13" s="37"/>
      <c r="BAF13" s="37"/>
      <c r="BAH13" s="37"/>
      <c r="BAJ13" s="37"/>
      <c r="BAL13" s="37"/>
      <c r="BAN13" s="37"/>
      <c r="BAP13" s="37"/>
      <c r="BAR13" s="37"/>
      <c r="BAT13" s="37"/>
      <c r="BAV13" s="37"/>
      <c r="BAX13" s="37"/>
      <c r="BAZ13" s="37"/>
      <c r="BBB13" s="37"/>
      <c r="BBD13" s="37"/>
      <c r="BBF13" s="37"/>
      <c r="BBH13" s="37"/>
      <c r="BBJ13" s="37"/>
      <c r="BBL13" s="37"/>
      <c r="BBN13" s="37"/>
      <c r="BBP13" s="37"/>
      <c r="BBR13" s="37"/>
      <c r="BBT13" s="37"/>
      <c r="BBV13" s="37"/>
      <c r="BBX13" s="37"/>
      <c r="BBZ13" s="37"/>
      <c r="BCB13" s="37"/>
      <c r="BCD13" s="37"/>
      <c r="BCF13" s="37"/>
      <c r="BCH13" s="37"/>
      <c r="BCJ13" s="37"/>
      <c r="BCL13" s="37"/>
      <c r="BCN13" s="37"/>
      <c r="BCP13" s="37"/>
      <c r="BCR13" s="37"/>
      <c r="BCT13" s="37"/>
      <c r="BCV13" s="37"/>
      <c r="BCX13" s="37"/>
      <c r="BCZ13" s="37"/>
      <c r="BDB13" s="37"/>
      <c r="BDD13" s="37"/>
      <c r="BDF13" s="37"/>
      <c r="BDH13" s="37"/>
      <c r="BDJ13" s="37"/>
      <c r="BDL13" s="37"/>
      <c r="BDN13" s="37"/>
      <c r="BDP13" s="37"/>
      <c r="BDR13" s="37"/>
      <c r="BDT13" s="37"/>
      <c r="BDV13" s="37"/>
      <c r="BDX13" s="37"/>
      <c r="BDZ13" s="37"/>
      <c r="BEB13" s="37"/>
      <c r="BED13" s="37"/>
      <c r="BEF13" s="37"/>
      <c r="BEH13" s="37"/>
      <c r="BEJ13" s="37"/>
      <c r="BEL13" s="37"/>
      <c r="BEN13" s="37"/>
      <c r="BEP13" s="37"/>
      <c r="BER13" s="37"/>
      <c r="BET13" s="37"/>
      <c r="BEV13" s="37"/>
      <c r="BEX13" s="37"/>
      <c r="BEZ13" s="37"/>
      <c r="BFB13" s="37"/>
      <c r="BFD13" s="37"/>
      <c r="BFF13" s="37"/>
      <c r="BFH13" s="37"/>
      <c r="BFJ13" s="37"/>
      <c r="BFL13" s="37"/>
      <c r="BFN13" s="37"/>
      <c r="BFP13" s="37"/>
      <c r="BFR13" s="37"/>
      <c r="BFT13" s="37"/>
      <c r="BFV13" s="37"/>
      <c r="BFX13" s="37"/>
      <c r="BFZ13" s="37"/>
      <c r="BGB13" s="37"/>
      <c r="BGD13" s="37"/>
      <c r="BGF13" s="37"/>
      <c r="BGH13" s="37"/>
      <c r="BGJ13" s="37"/>
      <c r="BGL13" s="37"/>
      <c r="BGN13" s="37"/>
      <c r="BGP13" s="37"/>
      <c r="BGR13" s="37"/>
      <c r="BGT13" s="37"/>
      <c r="BGV13" s="37"/>
      <c r="BGX13" s="37"/>
      <c r="BGZ13" s="37"/>
      <c r="BHB13" s="37"/>
      <c r="BHD13" s="37"/>
      <c r="BHF13" s="37"/>
      <c r="BHH13" s="37"/>
      <c r="BHJ13" s="37"/>
      <c r="BHL13" s="37"/>
      <c r="BHN13" s="37"/>
      <c r="BHP13" s="37"/>
      <c r="BHR13" s="37"/>
      <c r="BHT13" s="37"/>
      <c r="BHV13" s="37"/>
      <c r="BHX13" s="37"/>
      <c r="BHZ13" s="37"/>
      <c r="BIB13" s="37"/>
      <c r="BID13" s="37"/>
      <c r="BIF13" s="37"/>
      <c r="BIH13" s="37"/>
      <c r="BIJ13" s="37"/>
      <c r="BIL13" s="37"/>
      <c r="BIN13" s="37"/>
      <c r="BIP13" s="37"/>
      <c r="BIR13" s="37"/>
      <c r="BIT13" s="37"/>
      <c r="BIV13" s="37"/>
      <c r="BIX13" s="37"/>
      <c r="BIZ13" s="37"/>
      <c r="BJB13" s="37"/>
      <c r="BJD13" s="37"/>
      <c r="BJF13" s="37"/>
      <c r="BJH13" s="37"/>
      <c r="BJJ13" s="37"/>
      <c r="BJL13" s="37"/>
      <c r="BJN13" s="37"/>
      <c r="BJP13" s="37"/>
      <c r="BJR13" s="37"/>
      <c r="BJT13" s="37"/>
      <c r="BJV13" s="37"/>
      <c r="BJX13" s="37"/>
      <c r="BJZ13" s="37"/>
      <c r="BKB13" s="37"/>
      <c r="BKD13" s="37"/>
      <c r="BKF13" s="37"/>
      <c r="BKH13" s="37"/>
      <c r="BKJ13" s="37"/>
      <c r="BKL13" s="37"/>
      <c r="BKN13" s="37"/>
      <c r="BKP13" s="37"/>
      <c r="BKR13" s="37"/>
      <c r="BKT13" s="37"/>
      <c r="BKV13" s="37"/>
      <c r="BKX13" s="37"/>
      <c r="BKZ13" s="37"/>
      <c r="BLB13" s="37"/>
      <c r="BLD13" s="37"/>
      <c r="BLF13" s="37"/>
      <c r="BLH13" s="37"/>
      <c r="BLJ13" s="37"/>
      <c r="BLL13" s="37"/>
      <c r="BLN13" s="37"/>
      <c r="BLP13" s="37"/>
      <c r="BLR13" s="37"/>
      <c r="BLT13" s="37"/>
      <c r="BLV13" s="37"/>
      <c r="BLX13" s="37"/>
      <c r="BLZ13" s="37"/>
      <c r="BMB13" s="37"/>
      <c r="BMD13" s="37"/>
      <c r="BMF13" s="37"/>
      <c r="BMH13" s="37"/>
      <c r="BMJ13" s="37"/>
      <c r="BML13" s="37"/>
      <c r="BMN13" s="37"/>
      <c r="BMP13" s="37"/>
      <c r="BMR13" s="37"/>
      <c r="BMT13" s="37"/>
      <c r="BMV13" s="37"/>
      <c r="BMX13" s="37"/>
      <c r="BMZ13" s="37"/>
      <c r="BNB13" s="37"/>
      <c r="BND13" s="37"/>
      <c r="BNF13" s="37"/>
      <c r="BNH13" s="37"/>
      <c r="BNJ13" s="37"/>
      <c r="BNL13" s="37"/>
      <c r="BNN13" s="37"/>
      <c r="BNP13" s="37"/>
      <c r="BNR13" s="37"/>
      <c r="BNT13" s="37"/>
      <c r="BNV13" s="37"/>
      <c r="BNX13" s="37"/>
      <c r="BNZ13" s="37"/>
      <c r="BOB13" s="37"/>
      <c r="BOD13" s="37"/>
      <c r="BOF13" s="37"/>
      <c r="BOH13" s="37"/>
      <c r="BOJ13" s="37"/>
      <c r="BOL13" s="37"/>
      <c r="BON13" s="37"/>
      <c r="BOP13" s="37"/>
      <c r="BOR13" s="37"/>
      <c r="BOT13" s="37"/>
      <c r="BOV13" s="37"/>
      <c r="BOX13" s="37"/>
      <c r="BOZ13" s="37"/>
      <c r="BPB13" s="37"/>
      <c r="BPD13" s="37"/>
      <c r="BPF13" s="37"/>
      <c r="BPH13" s="37"/>
      <c r="BPJ13" s="37"/>
      <c r="BPL13" s="37"/>
      <c r="BPN13" s="37"/>
      <c r="BPP13" s="37"/>
      <c r="BPR13" s="37"/>
      <c r="BPT13" s="37"/>
      <c r="BPV13" s="37"/>
      <c r="BPX13" s="37"/>
      <c r="BPZ13" s="37"/>
      <c r="BQB13" s="37"/>
      <c r="BQD13" s="37"/>
      <c r="BQF13" s="37"/>
      <c r="BQH13" s="37"/>
      <c r="BQJ13" s="37"/>
      <c r="BQL13" s="37"/>
      <c r="BQN13" s="37"/>
      <c r="BQP13" s="37"/>
      <c r="BQR13" s="37"/>
      <c r="BQT13" s="37"/>
      <c r="BQV13" s="37"/>
      <c r="BQX13" s="37"/>
      <c r="BQZ13" s="37"/>
      <c r="BRB13" s="37"/>
      <c r="BRD13" s="37"/>
      <c r="BRF13" s="37"/>
      <c r="BRH13" s="37"/>
      <c r="BRJ13" s="37"/>
      <c r="BRL13" s="37"/>
      <c r="BRN13" s="37"/>
      <c r="BRP13" s="37"/>
      <c r="BRR13" s="37"/>
      <c r="BRT13" s="37"/>
      <c r="BRV13" s="37"/>
      <c r="BRX13" s="37"/>
      <c r="BRZ13" s="37"/>
      <c r="BSB13" s="37"/>
      <c r="BSD13" s="37"/>
      <c r="BSF13" s="37"/>
      <c r="BSH13" s="37"/>
      <c r="BSJ13" s="37"/>
      <c r="BSL13" s="37"/>
      <c r="BSN13" s="37"/>
      <c r="BSP13" s="37"/>
      <c r="BSR13" s="37"/>
      <c r="BST13" s="37"/>
      <c r="BSV13" s="37"/>
      <c r="BSX13" s="37"/>
      <c r="BSZ13" s="37"/>
      <c r="BTB13" s="37"/>
      <c r="BTD13" s="37"/>
      <c r="BTF13" s="37"/>
      <c r="BTH13" s="37"/>
      <c r="BTJ13" s="37"/>
      <c r="BTL13" s="37"/>
      <c r="BTN13" s="37"/>
      <c r="BTP13" s="37"/>
      <c r="BTR13" s="37"/>
      <c r="BTT13" s="37"/>
      <c r="BTV13" s="37"/>
      <c r="BTX13" s="37"/>
      <c r="BTZ13" s="37"/>
      <c r="BUB13" s="37"/>
      <c r="BUD13" s="37"/>
      <c r="BUF13" s="37"/>
      <c r="BUH13" s="37"/>
      <c r="BUJ13" s="37"/>
      <c r="BUL13" s="37"/>
      <c r="BUN13" s="37"/>
      <c r="BUP13" s="37"/>
      <c r="BUR13" s="37"/>
      <c r="BUT13" s="37"/>
      <c r="BUV13" s="37"/>
      <c r="BUX13" s="37"/>
      <c r="BUZ13" s="37"/>
      <c r="BVB13" s="37"/>
      <c r="BVD13" s="37"/>
      <c r="BVF13" s="37"/>
      <c r="BVH13" s="37"/>
      <c r="BVJ13" s="37"/>
      <c r="BVL13" s="37"/>
      <c r="BVN13" s="37"/>
      <c r="BVP13" s="37"/>
      <c r="BVR13" s="37"/>
      <c r="BVT13" s="37"/>
      <c r="BVV13" s="37"/>
      <c r="BVX13" s="37"/>
      <c r="BVZ13" s="37"/>
      <c r="BWB13" s="37"/>
      <c r="BWD13" s="37"/>
      <c r="BWF13" s="37"/>
      <c r="BWH13" s="37"/>
      <c r="BWJ13" s="37"/>
      <c r="BWL13" s="37"/>
      <c r="BWN13" s="37"/>
      <c r="BWP13" s="37"/>
      <c r="BWR13" s="37"/>
      <c r="BWT13" s="37"/>
      <c r="BWV13" s="37"/>
      <c r="BWX13" s="37"/>
      <c r="BWZ13" s="37"/>
      <c r="BXB13" s="37"/>
      <c r="BXD13" s="37"/>
      <c r="BXF13" s="37"/>
      <c r="BXH13" s="37"/>
      <c r="BXJ13" s="37"/>
      <c r="BXL13" s="37"/>
      <c r="BXN13" s="37"/>
      <c r="BXP13" s="37"/>
      <c r="BXR13" s="37"/>
      <c r="BXT13" s="37"/>
      <c r="BXV13" s="37"/>
      <c r="BXX13" s="37"/>
      <c r="BXZ13" s="37"/>
      <c r="BYB13" s="37"/>
      <c r="BYD13" s="37"/>
      <c r="BYF13" s="37"/>
      <c r="BYH13" s="37"/>
      <c r="BYJ13" s="37"/>
      <c r="BYL13" s="37"/>
      <c r="BYN13" s="37"/>
      <c r="BYP13" s="37"/>
      <c r="BYR13" s="37"/>
      <c r="BYT13" s="37"/>
      <c r="BYV13" s="37"/>
      <c r="BYX13" s="37"/>
      <c r="BYZ13" s="37"/>
      <c r="BZB13" s="37"/>
      <c r="BZD13" s="37"/>
      <c r="BZF13" s="37"/>
      <c r="BZH13" s="37"/>
      <c r="BZJ13" s="37"/>
      <c r="BZL13" s="37"/>
      <c r="BZN13" s="37"/>
      <c r="BZP13" s="37"/>
      <c r="BZR13" s="37"/>
      <c r="BZT13" s="37"/>
      <c r="BZV13" s="37"/>
      <c r="BZX13" s="37"/>
      <c r="BZZ13" s="37"/>
      <c r="CAB13" s="37"/>
      <c r="CAD13" s="37"/>
      <c r="CAF13" s="37"/>
      <c r="CAH13" s="37"/>
      <c r="CAJ13" s="37"/>
      <c r="CAL13" s="37"/>
      <c r="CAN13" s="37"/>
      <c r="CAP13" s="37"/>
      <c r="CAR13" s="37"/>
      <c r="CAT13" s="37"/>
      <c r="CAV13" s="37"/>
      <c r="CAX13" s="37"/>
      <c r="CAZ13" s="37"/>
      <c r="CBB13" s="37"/>
      <c r="CBD13" s="37"/>
      <c r="CBF13" s="37"/>
      <c r="CBH13" s="37"/>
      <c r="CBJ13" s="37"/>
      <c r="CBL13" s="37"/>
      <c r="CBN13" s="37"/>
      <c r="CBP13" s="37"/>
      <c r="CBR13" s="37"/>
      <c r="CBT13" s="37"/>
      <c r="CBV13" s="37"/>
      <c r="CBX13" s="37"/>
      <c r="CBZ13" s="37"/>
      <c r="CCB13" s="37"/>
      <c r="CCD13" s="37"/>
      <c r="CCF13" s="37"/>
      <c r="CCH13" s="37"/>
      <c r="CCJ13" s="37"/>
      <c r="CCL13" s="37"/>
      <c r="CCN13" s="37"/>
      <c r="CCP13" s="37"/>
      <c r="CCR13" s="37"/>
      <c r="CCT13" s="37"/>
      <c r="CCV13" s="37"/>
      <c r="CCX13" s="37"/>
      <c r="CCZ13" s="37"/>
      <c r="CDB13" s="37"/>
      <c r="CDD13" s="37"/>
      <c r="CDF13" s="37"/>
      <c r="CDH13" s="37"/>
      <c r="CDJ13" s="37"/>
      <c r="CDL13" s="37"/>
      <c r="CDN13" s="37"/>
      <c r="CDP13" s="37"/>
      <c r="CDR13" s="37"/>
      <c r="CDT13" s="37"/>
      <c r="CDV13" s="37"/>
      <c r="CDX13" s="37"/>
      <c r="CDZ13" s="37"/>
      <c r="CEB13" s="37"/>
      <c r="CED13" s="37"/>
      <c r="CEF13" s="37"/>
      <c r="CEH13" s="37"/>
      <c r="CEJ13" s="37"/>
      <c r="CEL13" s="37"/>
      <c r="CEN13" s="37"/>
      <c r="CEP13" s="37"/>
      <c r="CER13" s="37"/>
      <c r="CET13" s="37"/>
      <c r="CEV13" s="37"/>
      <c r="CEX13" s="37"/>
      <c r="CEZ13" s="37"/>
      <c r="CFB13" s="37"/>
      <c r="CFD13" s="37"/>
      <c r="CFF13" s="37"/>
      <c r="CFH13" s="37"/>
      <c r="CFJ13" s="37"/>
      <c r="CFL13" s="37"/>
      <c r="CFN13" s="37"/>
      <c r="CFP13" s="37"/>
      <c r="CFR13" s="37"/>
      <c r="CFT13" s="37"/>
      <c r="CFV13" s="37"/>
      <c r="CFX13" s="37"/>
      <c r="CFZ13" s="37"/>
      <c r="CGB13" s="37"/>
      <c r="CGD13" s="37"/>
      <c r="CGF13" s="37"/>
      <c r="CGH13" s="37"/>
      <c r="CGJ13" s="37"/>
      <c r="CGL13" s="37"/>
      <c r="CGN13" s="37"/>
      <c r="CGP13" s="37"/>
      <c r="CGR13" s="37"/>
      <c r="CGT13" s="37"/>
      <c r="CGV13" s="37"/>
      <c r="CGX13" s="37"/>
      <c r="CGZ13" s="37"/>
      <c r="CHB13" s="37"/>
      <c r="CHD13" s="37"/>
      <c r="CHF13" s="37"/>
      <c r="CHH13" s="37"/>
      <c r="CHJ13" s="37"/>
      <c r="CHL13" s="37"/>
      <c r="CHN13" s="37"/>
      <c r="CHP13" s="37"/>
      <c r="CHR13" s="37"/>
      <c r="CHT13" s="37"/>
      <c r="CHV13" s="37"/>
      <c r="CHX13" s="37"/>
      <c r="CHZ13" s="37"/>
      <c r="CIB13" s="37"/>
      <c r="CID13" s="37"/>
      <c r="CIF13" s="37"/>
      <c r="CIH13" s="37"/>
      <c r="CIJ13" s="37"/>
      <c r="CIL13" s="37"/>
      <c r="CIN13" s="37"/>
      <c r="CIP13" s="37"/>
      <c r="CIR13" s="37"/>
      <c r="CIT13" s="37"/>
      <c r="CIV13" s="37"/>
      <c r="CIX13" s="37"/>
      <c r="CIZ13" s="37"/>
      <c r="CJB13" s="37"/>
      <c r="CJD13" s="37"/>
      <c r="CJF13" s="37"/>
      <c r="CJH13" s="37"/>
      <c r="CJJ13" s="37"/>
      <c r="CJL13" s="37"/>
      <c r="CJN13" s="37"/>
      <c r="CJP13" s="37"/>
      <c r="CJR13" s="37"/>
      <c r="CJT13" s="37"/>
      <c r="CJV13" s="37"/>
      <c r="CJX13" s="37"/>
      <c r="CJZ13" s="37"/>
      <c r="CKB13" s="37"/>
      <c r="CKD13" s="37"/>
      <c r="CKF13" s="37"/>
      <c r="CKH13" s="37"/>
      <c r="CKJ13" s="37"/>
      <c r="CKL13" s="37"/>
      <c r="CKN13" s="37"/>
      <c r="CKP13" s="37"/>
      <c r="CKR13" s="37"/>
      <c r="CKT13" s="37"/>
      <c r="CKV13" s="37"/>
      <c r="CKX13" s="37"/>
      <c r="CKZ13" s="37"/>
      <c r="CLB13" s="37"/>
      <c r="CLD13" s="37"/>
      <c r="CLF13" s="37"/>
      <c r="CLH13" s="37"/>
      <c r="CLJ13" s="37"/>
      <c r="CLL13" s="37"/>
      <c r="CLN13" s="37"/>
      <c r="CLP13" s="37"/>
      <c r="CLR13" s="37"/>
      <c r="CLT13" s="37"/>
      <c r="CLV13" s="37"/>
      <c r="CLX13" s="37"/>
      <c r="CLZ13" s="37"/>
      <c r="CMB13" s="37"/>
      <c r="CMD13" s="37"/>
      <c r="CMF13" s="37"/>
      <c r="CMH13" s="37"/>
      <c r="CMJ13" s="37"/>
      <c r="CML13" s="37"/>
      <c r="CMN13" s="37"/>
      <c r="CMP13" s="37"/>
      <c r="CMR13" s="37"/>
      <c r="CMT13" s="37"/>
      <c r="CMV13" s="37"/>
      <c r="CMX13" s="37"/>
      <c r="CMZ13" s="37"/>
      <c r="CNB13" s="37"/>
      <c r="CND13" s="37"/>
      <c r="CNF13" s="37"/>
      <c r="CNH13" s="37"/>
      <c r="CNJ13" s="37"/>
      <c r="CNL13" s="37"/>
      <c r="CNN13" s="37"/>
      <c r="CNP13" s="37"/>
      <c r="CNR13" s="37"/>
      <c r="CNT13" s="37"/>
      <c r="CNV13" s="37"/>
      <c r="CNX13" s="37"/>
      <c r="CNZ13" s="37"/>
      <c r="COB13" s="37"/>
      <c r="COD13" s="37"/>
      <c r="COF13" s="37"/>
      <c r="COH13" s="37"/>
      <c r="COJ13" s="37"/>
      <c r="COL13" s="37"/>
      <c r="CON13" s="37"/>
      <c r="COP13" s="37"/>
      <c r="COR13" s="37"/>
      <c r="COT13" s="37"/>
      <c r="COV13" s="37"/>
      <c r="COX13" s="37"/>
      <c r="COZ13" s="37"/>
      <c r="CPB13" s="37"/>
      <c r="CPD13" s="37"/>
      <c r="CPF13" s="37"/>
      <c r="CPH13" s="37"/>
      <c r="CPJ13" s="37"/>
      <c r="CPL13" s="37"/>
      <c r="CPN13" s="37"/>
      <c r="CPP13" s="37"/>
      <c r="CPR13" s="37"/>
      <c r="CPT13" s="37"/>
      <c r="CPV13" s="37"/>
      <c r="CPX13" s="37"/>
      <c r="CPZ13" s="37"/>
      <c r="CQB13" s="37"/>
      <c r="CQD13" s="37"/>
      <c r="CQF13" s="37"/>
      <c r="CQH13" s="37"/>
      <c r="CQJ13" s="37"/>
      <c r="CQL13" s="37"/>
      <c r="CQN13" s="37"/>
      <c r="CQP13" s="37"/>
      <c r="CQR13" s="37"/>
      <c r="CQT13" s="37"/>
      <c r="CQV13" s="37"/>
      <c r="CQX13" s="37"/>
      <c r="CQZ13" s="37"/>
      <c r="CRB13" s="37"/>
      <c r="CRD13" s="37"/>
      <c r="CRF13" s="37"/>
      <c r="CRH13" s="37"/>
      <c r="CRJ13" s="37"/>
      <c r="CRL13" s="37"/>
      <c r="CRN13" s="37"/>
      <c r="CRP13" s="37"/>
      <c r="CRR13" s="37"/>
      <c r="CRT13" s="37"/>
      <c r="CRV13" s="37"/>
      <c r="CRX13" s="37"/>
      <c r="CRZ13" s="37"/>
      <c r="CSB13" s="37"/>
      <c r="CSD13" s="37"/>
      <c r="CSF13" s="37"/>
      <c r="CSH13" s="37"/>
      <c r="CSJ13" s="37"/>
      <c r="CSL13" s="37"/>
      <c r="CSN13" s="37"/>
      <c r="CSP13" s="37"/>
      <c r="CSR13" s="37"/>
      <c r="CST13" s="37"/>
      <c r="CSV13" s="37"/>
      <c r="CSX13" s="37"/>
      <c r="CSZ13" s="37"/>
      <c r="CTB13" s="37"/>
      <c r="CTD13" s="37"/>
      <c r="CTF13" s="37"/>
      <c r="CTH13" s="37"/>
      <c r="CTJ13" s="37"/>
      <c r="CTL13" s="37"/>
      <c r="CTN13" s="37"/>
      <c r="CTP13" s="37"/>
      <c r="CTR13" s="37"/>
      <c r="CTT13" s="37"/>
      <c r="CTV13" s="37"/>
      <c r="CTX13" s="37"/>
      <c r="CTZ13" s="37"/>
      <c r="CUB13" s="37"/>
      <c r="CUD13" s="37"/>
      <c r="CUF13" s="37"/>
      <c r="CUH13" s="37"/>
      <c r="CUJ13" s="37"/>
      <c r="CUL13" s="37"/>
      <c r="CUN13" s="37"/>
      <c r="CUP13" s="37"/>
      <c r="CUR13" s="37"/>
      <c r="CUT13" s="37"/>
      <c r="CUV13" s="37"/>
      <c r="CUX13" s="37"/>
      <c r="CUZ13" s="37"/>
      <c r="CVB13" s="37"/>
      <c r="CVD13" s="37"/>
      <c r="CVF13" s="37"/>
      <c r="CVH13" s="37"/>
      <c r="CVJ13" s="37"/>
      <c r="CVL13" s="37"/>
      <c r="CVN13" s="37"/>
      <c r="CVP13" s="37"/>
      <c r="CVR13" s="37"/>
      <c r="CVT13" s="37"/>
      <c r="CVV13" s="37"/>
      <c r="CVX13" s="37"/>
      <c r="CVZ13" s="37"/>
      <c r="CWB13" s="37"/>
      <c r="CWD13" s="37"/>
      <c r="CWF13" s="37"/>
      <c r="CWH13" s="37"/>
      <c r="CWJ13" s="37"/>
      <c r="CWL13" s="37"/>
      <c r="CWN13" s="37"/>
      <c r="CWP13" s="37"/>
      <c r="CWR13" s="37"/>
      <c r="CWT13" s="37"/>
      <c r="CWV13" s="37"/>
      <c r="CWX13" s="37"/>
      <c r="CWZ13" s="37"/>
      <c r="CXB13" s="37"/>
      <c r="CXD13" s="37"/>
      <c r="CXF13" s="37"/>
      <c r="CXH13" s="37"/>
      <c r="CXJ13" s="37"/>
      <c r="CXL13" s="37"/>
      <c r="CXN13" s="37"/>
      <c r="CXP13" s="37"/>
      <c r="CXR13" s="37"/>
      <c r="CXT13" s="37"/>
      <c r="CXV13" s="37"/>
      <c r="CXX13" s="37"/>
      <c r="CXZ13" s="37"/>
      <c r="CYB13" s="37"/>
      <c r="CYD13" s="37"/>
      <c r="CYF13" s="37"/>
      <c r="CYH13" s="37"/>
      <c r="CYJ13" s="37"/>
      <c r="CYL13" s="37"/>
      <c r="CYN13" s="37"/>
      <c r="CYP13" s="37"/>
      <c r="CYR13" s="37"/>
      <c r="CYT13" s="37"/>
      <c r="CYV13" s="37"/>
      <c r="CYX13" s="37"/>
      <c r="CYZ13" s="37"/>
      <c r="CZB13" s="37"/>
      <c r="CZD13" s="37"/>
      <c r="CZF13" s="37"/>
      <c r="CZH13" s="37"/>
      <c r="CZJ13" s="37"/>
      <c r="CZL13" s="37"/>
      <c r="CZN13" s="37"/>
      <c r="CZP13" s="37"/>
      <c r="CZR13" s="37"/>
      <c r="CZT13" s="37"/>
      <c r="CZV13" s="37"/>
      <c r="CZX13" s="37"/>
      <c r="CZZ13" s="37"/>
      <c r="DAB13" s="37"/>
      <c r="DAD13" s="37"/>
      <c r="DAF13" s="37"/>
      <c r="DAH13" s="37"/>
      <c r="DAJ13" s="37"/>
      <c r="DAL13" s="37"/>
      <c r="DAN13" s="37"/>
      <c r="DAP13" s="37"/>
      <c r="DAR13" s="37"/>
      <c r="DAT13" s="37"/>
      <c r="DAV13" s="37"/>
      <c r="DAX13" s="37"/>
      <c r="DAZ13" s="37"/>
      <c r="DBB13" s="37"/>
      <c r="DBD13" s="37"/>
      <c r="DBF13" s="37"/>
      <c r="DBH13" s="37"/>
      <c r="DBJ13" s="37"/>
      <c r="DBL13" s="37"/>
      <c r="DBN13" s="37"/>
      <c r="DBP13" s="37"/>
      <c r="DBR13" s="37"/>
      <c r="DBT13" s="37"/>
      <c r="DBV13" s="37"/>
      <c r="DBX13" s="37"/>
      <c r="DBZ13" s="37"/>
      <c r="DCB13" s="37"/>
      <c r="DCD13" s="37"/>
      <c r="DCF13" s="37"/>
      <c r="DCH13" s="37"/>
      <c r="DCJ13" s="37"/>
      <c r="DCL13" s="37"/>
      <c r="DCN13" s="37"/>
      <c r="DCP13" s="37"/>
      <c r="DCR13" s="37"/>
      <c r="DCT13" s="37"/>
      <c r="DCV13" s="37"/>
      <c r="DCX13" s="37"/>
      <c r="DCZ13" s="37"/>
      <c r="DDB13" s="37"/>
      <c r="DDD13" s="37"/>
      <c r="DDF13" s="37"/>
      <c r="DDH13" s="37"/>
      <c r="DDJ13" s="37"/>
      <c r="DDL13" s="37"/>
      <c r="DDN13" s="37"/>
      <c r="DDP13" s="37"/>
      <c r="DDR13" s="37"/>
      <c r="DDT13" s="37"/>
      <c r="DDV13" s="37"/>
      <c r="DDX13" s="37"/>
      <c r="DDZ13" s="37"/>
      <c r="DEB13" s="37"/>
      <c r="DED13" s="37"/>
      <c r="DEF13" s="37"/>
      <c r="DEH13" s="37"/>
      <c r="DEJ13" s="37"/>
      <c r="DEL13" s="37"/>
      <c r="DEN13" s="37"/>
      <c r="DEP13" s="37"/>
      <c r="DER13" s="37"/>
      <c r="DET13" s="37"/>
      <c r="DEV13" s="37"/>
      <c r="DEX13" s="37"/>
      <c r="DEZ13" s="37"/>
      <c r="DFB13" s="37"/>
      <c r="DFD13" s="37"/>
      <c r="DFF13" s="37"/>
      <c r="DFH13" s="37"/>
      <c r="DFJ13" s="37"/>
      <c r="DFL13" s="37"/>
      <c r="DFN13" s="37"/>
      <c r="DFP13" s="37"/>
      <c r="DFR13" s="37"/>
      <c r="DFT13" s="37"/>
      <c r="DFV13" s="37"/>
      <c r="DFX13" s="37"/>
      <c r="DFZ13" s="37"/>
      <c r="DGB13" s="37"/>
      <c r="DGD13" s="37"/>
      <c r="DGF13" s="37"/>
      <c r="DGH13" s="37"/>
      <c r="DGJ13" s="37"/>
      <c r="DGL13" s="37"/>
      <c r="DGN13" s="37"/>
      <c r="DGP13" s="37"/>
      <c r="DGR13" s="37"/>
      <c r="DGT13" s="37"/>
      <c r="DGV13" s="37"/>
      <c r="DGX13" s="37"/>
      <c r="DGZ13" s="37"/>
      <c r="DHB13" s="37"/>
      <c r="DHD13" s="37"/>
      <c r="DHF13" s="37"/>
      <c r="DHH13" s="37"/>
      <c r="DHJ13" s="37"/>
      <c r="DHL13" s="37"/>
      <c r="DHN13" s="37"/>
      <c r="DHP13" s="37"/>
      <c r="DHR13" s="37"/>
      <c r="DHT13" s="37"/>
      <c r="DHV13" s="37"/>
      <c r="DHX13" s="37"/>
      <c r="DHZ13" s="37"/>
      <c r="DIB13" s="37"/>
      <c r="DID13" s="37"/>
      <c r="DIF13" s="37"/>
      <c r="DIH13" s="37"/>
      <c r="DIJ13" s="37"/>
      <c r="DIL13" s="37"/>
      <c r="DIN13" s="37"/>
      <c r="DIP13" s="37"/>
      <c r="DIR13" s="37"/>
      <c r="DIT13" s="37"/>
      <c r="DIV13" s="37"/>
      <c r="DIX13" s="37"/>
      <c r="DIZ13" s="37"/>
      <c r="DJB13" s="37"/>
      <c r="DJD13" s="37"/>
      <c r="DJF13" s="37"/>
      <c r="DJH13" s="37"/>
      <c r="DJJ13" s="37"/>
      <c r="DJL13" s="37"/>
      <c r="DJN13" s="37"/>
      <c r="DJP13" s="37"/>
      <c r="DJR13" s="37"/>
      <c r="DJT13" s="37"/>
      <c r="DJV13" s="37"/>
      <c r="DJX13" s="37"/>
      <c r="DJZ13" s="37"/>
      <c r="DKB13" s="37"/>
      <c r="DKD13" s="37"/>
      <c r="DKF13" s="37"/>
      <c r="DKH13" s="37"/>
      <c r="DKJ13" s="37"/>
      <c r="DKL13" s="37"/>
      <c r="DKN13" s="37"/>
      <c r="DKP13" s="37"/>
      <c r="DKR13" s="37"/>
      <c r="DKT13" s="37"/>
      <c r="DKV13" s="37"/>
      <c r="DKX13" s="37"/>
      <c r="DKZ13" s="37"/>
      <c r="DLB13" s="37"/>
      <c r="DLD13" s="37"/>
      <c r="DLF13" s="37"/>
      <c r="DLH13" s="37"/>
      <c r="DLJ13" s="37"/>
      <c r="DLL13" s="37"/>
      <c r="DLN13" s="37"/>
      <c r="DLP13" s="37"/>
      <c r="DLR13" s="37"/>
      <c r="DLT13" s="37"/>
      <c r="DLV13" s="37"/>
      <c r="DLX13" s="37"/>
      <c r="DLZ13" s="37"/>
      <c r="DMB13" s="37"/>
      <c r="DMD13" s="37"/>
      <c r="DMF13" s="37"/>
      <c r="DMH13" s="37"/>
      <c r="DMJ13" s="37"/>
      <c r="DML13" s="37"/>
      <c r="DMN13" s="37"/>
      <c r="DMP13" s="37"/>
      <c r="DMR13" s="37"/>
      <c r="DMT13" s="37"/>
      <c r="DMV13" s="37"/>
      <c r="DMX13" s="37"/>
      <c r="DMZ13" s="37"/>
      <c r="DNB13" s="37"/>
      <c r="DND13" s="37"/>
      <c r="DNF13" s="37"/>
      <c r="DNH13" s="37"/>
      <c r="DNJ13" s="37"/>
      <c r="DNL13" s="37"/>
      <c r="DNN13" s="37"/>
      <c r="DNP13" s="37"/>
      <c r="DNR13" s="37"/>
      <c r="DNT13" s="37"/>
      <c r="DNV13" s="37"/>
      <c r="DNX13" s="37"/>
      <c r="DNZ13" s="37"/>
      <c r="DOB13" s="37"/>
      <c r="DOD13" s="37"/>
      <c r="DOF13" s="37"/>
      <c r="DOH13" s="37"/>
      <c r="DOJ13" s="37"/>
      <c r="DOL13" s="37"/>
      <c r="DON13" s="37"/>
      <c r="DOP13" s="37"/>
      <c r="DOR13" s="37"/>
      <c r="DOT13" s="37"/>
      <c r="DOV13" s="37"/>
      <c r="DOX13" s="37"/>
      <c r="DOZ13" s="37"/>
      <c r="DPB13" s="37"/>
      <c r="DPD13" s="37"/>
      <c r="DPF13" s="37"/>
      <c r="DPH13" s="37"/>
      <c r="DPJ13" s="37"/>
      <c r="DPL13" s="37"/>
      <c r="DPN13" s="37"/>
      <c r="DPP13" s="37"/>
      <c r="DPR13" s="37"/>
      <c r="DPT13" s="37"/>
      <c r="DPV13" s="37"/>
      <c r="DPX13" s="37"/>
      <c r="DPZ13" s="37"/>
      <c r="DQB13" s="37"/>
      <c r="DQD13" s="37"/>
      <c r="DQF13" s="37"/>
      <c r="DQH13" s="37"/>
      <c r="DQJ13" s="37"/>
      <c r="DQL13" s="37"/>
      <c r="DQN13" s="37"/>
      <c r="DQP13" s="37"/>
      <c r="DQR13" s="37"/>
      <c r="DQT13" s="37"/>
      <c r="DQV13" s="37"/>
      <c r="DQX13" s="37"/>
      <c r="DQZ13" s="37"/>
      <c r="DRB13" s="37"/>
      <c r="DRD13" s="37"/>
      <c r="DRF13" s="37"/>
      <c r="DRH13" s="37"/>
      <c r="DRJ13" s="37"/>
      <c r="DRL13" s="37"/>
      <c r="DRN13" s="37"/>
      <c r="DRP13" s="37"/>
      <c r="DRR13" s="37"/>
      <c r="DRT13" s="37"/>
      <c r="DRV13" s="37"/>
      <c r="DRX13" s="37"/>
      <c r="DRZ13" s="37"/>
      <c r="DSB13" s="37"/>
      <c r="DSD13" s="37"/>
      <c r="DSF13" s="37"/>
      <c r="DSH13" s="37"/>
      <c r="DSJ13" s="37"/>
      <c r="DSL13" s="37"/>
      <c r="DSN13" s="37"/>
      <c r="DSP13" s="37"/>
      <c r="DSR13" s="37"/>
      <c r="DST13" s="37"/>
      <c r="DSV13" s="37"/>
      <c r="DSX13" s="37"/>
      <c r="DSZ13" s="37"/>
      <c r="DTB13" s="37"/>
      <c r="DTD13" s="37"/>
      <c r="DTF13" s="37"/>
      <c r="DTH13" s="37"/>
      <c r="DTJ13" s="37"/>
      <c r="DTL13" s="37"/>
      <c r="DTN13" s="37"/>
      <c r="DTP13" s="37"/>
      <c r="DTR13" s="37"/>
      <c r="DTT13" s="37"/>
      <c r="DTV13" s="37"/>
      <c r="DTX13" s="37"/>
      <c r="DTZ13" s="37"/>
      <c r="DUB13" s="37"/>
      <c r="DUD13" s="37"/>
      <c r="DUF13" s="37"/>
      <c r="DUH13" s="37"/>
      <c r="DUJ13" s="37"/>
      <c r="DUL13" s="37"/>
      <c r="DUN13" s="37"/>
      <c r="DUP13" s="37"/>
      <c r="DUR13" s="37"/>
      <c r="DUT13" s="37"/>
      <c r="DUV13" s="37"/>
      <c r="DUX13" s="37"/>
      <c r="DUZ13" s="37"/>
      <c r="DVB13" s="37"/>
      <c r="DVD13" s="37"/>
      <c r="DVF13" s="37"/>
      <c r="DVH13" s="37"/>
      <c r="DVJ13" s="37"/>
      <c r="DVL13" s="37"/>
      <c r="DVN13" s="37"/>
      <c r="DVP13" s="37"/>
      <c r="DVR13" s="37"/>
      <c r="DVT13" s="37"/>
      <c r="DVV13" s="37"/>
      <c r="DVX13" s="37"/>
      <c r="DVZ13" s="37"/>
      <c r="DWB13" s="37"/>
      <c r="DWD13" s="37"/>
      <c r="DWF13" s="37"/>
      <c r="DWH13" s="37"/>
      <c r="DWJ13" s="37"/>
      <c r="DWL13" s="37"/>
      <c r="DWN13" s="37"/>
      <c r="DWP13" s="37"/>
      <c r="DWR13" s="37"/>
      <c r="DWT13" s="37"/>
      <c r="DWV13" s="37"/>
      <c r="DWX13" s="37"/>
      <c r="DWZ13" s="37"/>
      <c r="DXB13" s="37"/>
      <c r="DXD13" s="37"/>
      <c r="DXF13" s="37"/>
      <c r="DXH13" s="37"/>
      <c r="DXJ13" s="37"/>
      <c r="DXL13" s="37"/>
      <c r="DXN13" s="37"/>
      <c r="DXP13" s="37"/>
      <c r="DXR13" s="37"/>
      <c r="DXT13" s="37"/>
      <c r="DXV13" s="37"/>
      <c r="DXX13" s="37"/>
      <c r="DXZ13" s="37"/>
      <c r="DYB13" s="37"/>
      <c r="DYD13" s="37"/>
      <c r="DYF13" s="37"/>
      <c r="DYH13" s="37"/>
      <c r="DYJ13" s="37"/>
      <c r="DYL13" s="37"/>
      <c r="DYN13" s="37"/>
      <c r="DYP13" s="37"/>
      <c r="DYR13" s="37"/>
      <c r="DYT13" s="37"/>
      <c r="DYV13" s="37"/>
      <c r="DYX13" s="37"/>
      <c r="DYZ13" s="37"/>
      <c r="DZB13" s="37"/>
      <c r="DZD13" s="37"/>
      <c r="DZF13" s="37"/>
      <c r="DZH13" s="37"/>
      <c r="DZJ13" s="37"/>
      <c r="DZL13" s="37"/>
      <c r="DZN13" s="37"/>
      <c r="DZP13" s="37"/>
      <c r="DZR13" s="37"/>
      <c r="DZT13" s="37"/>
      <c r="DZV13" s="37"/>
      <c r="DZX13" s="37"/>
      <c r="DZZ13" s="37"/>
      <c r="EAB13" s="37"/>
      <c r="EAD13" s="37"/>
      <c r="EAF13" s="37"/>
      <c r="EAH13" s="37"/>
      <c r="EAJ13" s="37"/>
      <c r="EAL13" s="37"/>
      <c r="EAN13" s="37"/>
      <c r="EAP13" s="37"/>
      <c r="EAR13" s="37"/>
      <c r="EAT13" s="37"/>
      <c r="EAV13" s="37"/>
      <c r="EAX13" s="37"/>
      <c r="EAZ13" s="37"/>
      <c r="EBB13" s="37"/>
      <c r="EBD13" s="37"/>
      <c r="EBF13" s="37"/>
      <c r="EBH13" s="37"/>
      <c r="EBJ13" s="37"/>
      <c r="EBL13" s="37"/>
      <c r="EBN13" s="37"/>
      <c r="EBP13" s="37"/>
      <c r="EBR13" s="37"/>
      <c r="EBT13" s="37"/>
      <c r="EBV13" s="37"/>
      <c r="EBX13" s="37"/>
      <c r="EBZ13" s="37"/>
      <c r="ECB13" s="37"/>
      <c r="ECD13" s="37"/>
      <c r="ECF13" s="37"/>
      <c r="ECH13" s="37"/>
      <c r="ECJ13" s="37"/>
      <c r="ECL13" s="37"/>
      <c r="ECN13" s="37"/>
      <c r="ECP13" s="37"/>
      <c r="ECR13" s="37"/>
      <c r="ECT13" s="37"/>
      <c r="ECV13" s="37"/>
      <c r="ECX13" s="37"/>
      <c r="ECZ13" s="37"/>
      <c r="EDB13" s="37"/>
      <c r="EDD13" s="37"/>
      <c r="EDF13" s="37"/>
      <c r="EDH13" s="37"/>
      <c r="EDJ13" s="37"/>
      <c r="EDL13" s="37"/>
      <c r="EDN13" s="37"/>
      <c r="EDP13" s="37"/>
      <c r="EDR13" s="37"/>
      <c r="EDT13" s="37"/>
      <c r="EDV13" s="37"/>
      <c r="EDX13" s="37"/>
      <c r="EDZ13" s="37"/>
      <c r="EEB13" s="37"/>
      <c r="EED13" s="37"/>
      <c r="EEF13" s="37"/>
      <c r="EEH13" s="37"/>
      <c r="EEJ13" s="37"/>
      <c r="EEL13" s="37"/>
      <c r="EEN13" s="37"/>
      <c r="EEP13" s="37"/>
      <c r="EER13" s="37"/>
      <c r="EET13" s="37"/>
      <c r="EEV13" s="37"/>
      <c r="EEX13" s="37"/>
      <c r="EEZ13" s="37"/>
      <c r="EFB13" s="37"/>
      <c r="EFD13" s="37"/>
      <c r="EFF13" s="37"/>
      <c r="EFH13" s="37"/>
      <c r="EFJ13" s="37"/>
      <c r="EFL13" s="37"/>
      <c r="EFN13" s="37"/>
      <c r="EFP13" s="37"/>
      <c r="EFR13" s="37"/>
      <c r="EFT13" s="37"/>
      <c r="EFV13" s="37"/>
      <c r="EFX13" s="37"/>
      <c r="EFZ13" s="37"/>
      <c r="EGB13" s="37"/>
      <c r="EGD13" s="37"/>
      <c r="EGF13" s="37"/>
      <c r="EGH13" s="37"/>
      <c r="EGJ13" s="37"/>
      <c r="EGL13" s="37"/>
      <c r="EGN13" s="37"/>
      <c r="EGP13" s="37"/>
      <c r="EGR13" s="37"/>
      <c r="EGT13" s="37"/>
      <c r="EGV13" s="37"/>
      <c r="EGX13" s="37"/>
      <c r="EGZ13" s="37"/>
      <c r="EHB13" s="37"/>
      <c r="EHD13" s="37"/>
      <c r="EHF13" s="37"/>
      <c r="EHH13" s="37"/>
      <c r="EHJ13" s="37"/>
      <c r="EHL13" s="37"/>
      <c r="EHN13" s="37"/>
      <c r="EHP13" s="37"/>
      <c r="EHR13" s="37"/>
      <c r="EHT13" s="37"/>
      <c r="EHV13" s="37"/>
      <c r="EHX13" s="37"/>
      <c r="EHZ13" s="37"/>
      <c r="EIB13" s="37"/>
      <c r="EID13" s="37"/>
      <c r="EIF13" s="37"/>
      <c r="EIH13" s="37"/>
      <c r="EIJ13" s="37"/>
      <c r="EIL13" s="37"/>
      <c r="EIN13" s="37"/>
      <c r="EIP13" s="37"/>
      <c r="EIR13" s="37"/>
      <c r="EIT13" s="37"/>
      <c r="EIV13" s="37"/>
      <c r="EIX13" s="37"/>
      <c r="EIZ13" s="37"/>
      <c r="EJB13" s="37"/>
      <c r="EJD13" s="37"/>
      <c r="EJF13" s="37"/>
      <c r="EJH13" s="37"/>
      <c r="EJJ13" s="37"/>
      <c r="EJL13" s="37"/>
      <c r="EJN13" s="37"/>
      <c r="EJP13" s="37"/>
      <c r="EJR13" s="37"/>
      <c r="EJT13" s="37"/>
      <c r="EJV13" s="37"/>
      <c r="EJX13" s="37"/>
      <c r="EJZ13" s="37"/>
      <c r="EKB13" s="37"/>
      <c r="EKD13" s="37"/>
      <c r="EKF13" s="37"/>
      <c r="EKH13" s="37"/>
      <c r="EKJ13" s="37"/>
      <c r="EKL13" s="37"/>
      <c r="EKN13" s="37"/>
      <c r="EKP13" s="37"/>
      <c r="EKR13" s="37"/>
      <c r="EKT13" s="37"/>
      <c r="EKV13" s="37"/>
      <c r="EKX13" s="37"/>
      <c r="EKZ13" s="37"/>
      <c r="ELB13" s="37"/>
      <c r="ELD13" s="37"/>
      <c r="ELF13" s="37"/>
      <c r="ELH13" s="37"/>
      <c r="ELJ13" s="37"/>
      <c r="ELL13" s="37"/>
      <c r="ELN13" s="37"/>
      <c r="ELP13" s="37"/>
      <c r="ELR13" s="37"/>
      <c r="ELT13" s="37"/>
      <c r="ELV13" s="37"/>
      <c r="ELX13" s="37"/>
      <c r="ELZ13" s="37"/>
      <c r="EMB13" s="37"/>
      <c r="EMD13" s="37"/>
      <c r="EMF13" s="37"/>
      <c r="EMH13" s="37"/>
      <c r="EMJ13" s="37"/>
      <c r="EML13" s="37"/>
      <c r="EMN13" s="37"/>
      <c r="EMP13" s="37"/>
      <c r="EMR13" s="37"/>
      <c r="EMT13" s="37"/>
      <c r="EMV13" s="37"/>
      <c r="EMX13" s="37"/>
      <c r="EMZ13" s="37"/>
      <c r="ENB13" s="37"/>
      <c r="END13" s="37"/>
      <c r="ENF13" s="37"/>
      <c r="ENH13" s="37"/>
      <c r="ENJ13" s="37"/>
      <c r="ENL13" s="37"/>
      <c r="ENN13" s="37"/>
      <c r="ENP13" s="37"/>
      <c r="ENR13" s="37"/>
      <c r="ENT13" s="37"/>
      <c r="ENV13" s="37"/>
      <c r="ENX13" s="37"/>
      <c r="ENZ13" s="37"/>
      <c r="EOB13" s="37"/>
      <c r="EOD13" s="37"/>
      <c r="EOF13" s="37"/>
      <c r="EOH13" s="37"/>
      <c r="EOJ13" s="37"/>
      <c r="EOL13" s="37"/>
      <c r="EON13" s="37"/>
      <c r="EOP13" s="37"/>
      <c r="EOR13" s="37"/>
      <c r="EOT13" s="37"/>
      <c r="EOV13" s="37"/>
      <c r="EOX13" s="37"/>
      <c r="EOZ13" s="37"/>
      <c r="EPB13" s="37"/>
      <c r="EPD13" s="37"/>
      <c r="EPF13" s="37"/>
      <c r="EPH13" s="37"/>
      <c r="EPJ13" s="37"/>
      <c r="EPL13" s="37"/>
      <c r="EPN13" s="37"/>
      <c r="EPP13" s="37"/>
      <c r="EPR13" s="37"/>
      <c r="EPT13" s="37"/>
      <c r="EPV13" s="37"/>
      <c r="EPX13" s="37"/>
      <c r="EPZ13" s="37"/>
      <c r="EQB13" s="37"/>
      <c r="EQD13" s="37"/>
      <c r="EQF13" s="37"/>
      <c r="EQH13" s="37"/>
      <c r="EQJ13" s="37"/>
      <c r="EQL13" s="37"/>
      <c r="EQN13" s="37"/>
      <c r="EQP13" s="37"/>
      <c r="EQR13" s="37"/>
      <c r="EQT13" s="37"/>
      <c r="EQV13" s="37"/>
      <c r="EQX13" s="37"/>
      <c r="EQZ13" s="37"/>
      <c r="ERB13" s="37"/>
      <c r="ERD13" s="37"/>
      <c r="ERF13" s="37"/>
      <c r="ERH13" s="37"/>
      <c r="ERJ13" s="37"/>
      <c r="ERL13" s="37"/>
      <c r="ERN13" s="37"/>
      <c r="ERP13" s="37"/>
      <c r="ERR13" s="37"/>
      <c r="ERT13" s="37"/>
      <c r="ERV13" s="37"/>
      <c r="ERX13" s="37"/>
      <c r="ERZ13" s="37"/>
      <c r="ESB13" s="37"/>
      <c r="ESD13" s="37"/>
      <c r="ESF13" s="37"/>
      <c r="ESH13" s="37"/>
      <c r="ESJ13" s="37"/>
      <c r="ESL13" s="37"/>
      <c r="ESN13" s="37"/>
      <c r="ESP13" s="37"/>
      <c r="ESR13" s="37"/>
      <c r="EST13" s="37"/>
      <c r="ESV13" s="37"/>
      <c r="ESX13" s="37"/>
      <c r="ESZ13" s="37"/>
      <c r="ETB13" s="37"/>
      <c r="ETD13" s="37"/>
      <c r="ETF13" s="37"/>
      <c r="ETH13" s="37"/>
      <c r="ETJ13" s="37"/>
      <c r="ETL13" s="37"/>
      <c r="ETN13" s="37"/>
      <c r="ETP13" s="37"/>
      <c r="ETR13" s="37"/>
      <c r="ETT13" s="37"/>
      <c r="ETV13" s="37"/>
      <c r="ETX13" s="37"/>
      <c r="ETZ13" s="37"/>
      <c r="EUB13" s="37"/>
      <c r="EUD13" s="37"/>
      <c r="EUF13" s="37"/>
      <c r="EUH13" s="37"/>
      <c r="EUJ13" s="37"/>
      <c r="EUL13" s="37"/>
      <c r="EUN13" s="37"/>
      <c r="EUP13" s="37"/>
      <c r="EUR13" s="37"/>
      <c r="EUT13" s="37"/>
      <c r="EUV13" s="37"/>
      <c r="EUX13" s="37"/>
      <c r="EUZ13" s="37"/>
      <c r="EVB13" s="37"/>
      <c r="EVD13" s="37"/>
      <c r="EVF13" s="37"/>
      <c r="EVH13" s="37"/>
      <c r="EVJ13" s="37"/>
      <c r="EVL13" s="37"/>
      <c r="EVN13" s="37"/>
      <c r="EVP13" s="37"/>
      <c r="EVR13" s="37"/>
      <c r="EVT13" s="37"/>
      <c r="EVV13" s="37"/>
      <c r="EVX13" s="37"/>
      <c r="EVZ13" s="37"/>
      <c r="EWB13" s="37"/>
      <c r="EWD13" s="37"/>
      <c r="EWF13" s="37"/>
      <c r="EWH13" s="37"/>
      <c r="EWJ13" s="37"/>
      <c r="EWL13" s="37"/>
      <c r="EWN13" s="37"/>
      <c r="EWP13" s="37"/>
      <c r="EWR13" s="37"/>
      <c r="EWT13" s="37"/>
      <c r="EWV13" s="37"/>
      <c r="EWX13" s="37"/>
      <c r="EWZ13" s="37"/>
      <c r="EXB13" s="37"/>
      <c r="EXD13" s="37"/>
      <c r="EXF13" s="37"/>
      <c r="EXH13" s="37"/>
      <c r="EXJ13" s="37"/>
      <c r="EXL13" s="37"/>
      <c r="EXN13" s="37"/>
      <c r="EXP13" s="37"/>
      <c r="EXR13" s="37"/>
      <c r="EXT13" s="37"/>
      <c r="EXV13" s="37"/>
      <c r="EXX13" s="37"/>
      <c r="EXZ13" s="37"/>
      <c r="EYB13" s="37"/>
      <c r="EYD13" s="37"/>
      <c r="EYF13" s="37"/>
      <c r="EYH13" s="37"/>
      <c r="EYJ13" s="37"/>
      <c r="EYL13" s="37"/>
      <c r="EYN13" s="37"/>
      <c r="EYP13" s="37"/>
      <c r="EYR13" s="37"/>
      <c r="EYT13" s="37"/>
      <c r="EYV13" s="37"/>
      <c r="EYX13" s="37"/>
      <c r="EYZ13" s="37"/>
      <c r="EZB13" s="37"/>
      <c r="EZD13" s="37"/>
      <c r="EZF13" s="37"/>
      <c r="EZH13" s="37"/>
      <c r="EZJ13" s="37"/>
      <c r="EZL13" s="37"/>
      <c r="EZN13" s="37"/>
      <c r="EZP13" s="37"/>
      <c r="EZR13" s="37"/>
      <c r="EZT13" s="37"/>
      <c r="EZV13" s="37"/>
      <c r="EZX13" s="37"/>
      <c r="EZZ13" s="37"/>
      <c r="FAB13" s="37"/>
      <c r="FAD13" s="37"/>
      <c r="FAF13" s="37"/>
      <c r="FAH13" s="37"/>
      <c r="FAJ13" s="37"/>
      <c r="FAL13" s="37"/>
      <c r="FAN13" s="37"/>
      <c r="FAP13" s="37"/>
      <c r="FAR13" s="37"/>
      <c r="FAT13" s="37"/>
      <c r="FAV13" s="37"/>
      <c r="FAX13" s="37"/>
      <c r="FAZ13" s="37"/>
      <c r="FBB13" s="37"/>
      <c r="FBD13" s="37"/>
      <c r="FBF13" s="37"/>
      <c r="FBH13" s="37"/>
      <c r="FBJ13" s="37"/>
      <c r="FBL13" s="37"/>
      <c r="FBN13" s="37"/>
      <c r="FBP13" s="37"/>
      <c r="FBR13" s="37"/>
      <c r="FBT13" s="37"/>
      <c r="FBV13" s="37"/>
      <c r="FBX13" s="37"/>
      <c r="FBZ13" s="37"/>
      <c r="FCB13" s="37"/>
      <c r="FCD13" s="37"/>
      <c r="FCF13" s="37"/>
      <c r="FCH13" s="37"/>
      <c r="FCJ13" s="37"/>
      <c r="FCL13" s="37"/>
      <c r="FCN13" s="37"/>
      <c r="FCP13" s="37"/>
      <c r="FCR13" s="37"/>
      <c r="FCT13" s="37"/>
      <c r="FCV13" s="37"/>
      <c r="FCX13" s="37"/>
      <c r="FCZ13" s="37"/>
      <c r="FDB13" s="37"/>
      <c r="FDD13" s="37"/>
      <c r="FDF13" s="37"/>
      <c r="FDH13" s="37"/>
      <c r="FDJ13" s="37"/>
      <c r="FDL13" s="37"/>
      <c r="FDN13" s="37"/>
      <c r="FDP13" s="37"/>
      <c r="FDR13" s="37"/>
      <c r="FDT13" s="37"/>
      <c r="FDV13" s="37"/>
      <c r="FDX13" s="37"/>
      <c r="FDZ13" s="37"/>
      <c r="FEB13" s="37"/>
      <c r="FED13" s="37"/>
      <c r="FEF13" s="37"/>
      <c r="FEH13" s="37"/>
      <c r="FEJ13" s="37"/>
      <c r="FEL13" s="37"/>
      <c r="FEN13" s="37"/>
      <c r="FEP13" s="37"/>
      <c r="FER13" s="37"/>
      <c r="FET13" s="37"/>
      <c r="FEV13" s="37"/>
      <c r="FEX13" s="37"/>
      <c r="FEZ13" s="37"/>
      <c r="FFB13" s="37"/>
      <c r="FFD13" s="37"/>
      <c r="FFF13" s="37"/>
      <c r="FFH13" s="37"/>
      <c r="FFJ13" s="37"/>
      <c r="FFL13" s="37"/>
      <c r="FFN13" s="37"/>
      <c r="FFP13" s="37"/>
      <c r="FFR13" s="37"/>
      <c r="FFT13" s="37"/>
      <c r="FFV13" s="37"/>
      <c r="FFX13" s="37"/>
      <c r="FFZ13" s="37"/>
      <c r="FGB13" s="37"/>
      <c r="FGD13" s="37"/>
      <c r="FGF13" s="37"/>
      <c r="FGH13" s="37"/>
      <c r="FGJ13" s="37"/>
      <c r="FGL13" s="37"/>
      <c r="FGN13" s="37"/>
      <c r="FGP13" s="37"/>
      <c r="FGR13" s="37"/>
      <c r="FGT13" s="37"/>
      <c r="FGV13" s="37"/>
      <c r="FGX13" s="37"/>
      <c r="FGZ13" s="37"/>
      <c r="FHB13" s="37"/>
      <c r="FHD13" s="37"/>
      <c r="FHF13" s="37"/>
      <c r="FHH13" s="37"/>
      <c r="FHJ13" s="37"/>
      <c r="FHL13" s="37"/>
      <c r="FHN13" s="37"/>
      <c r="FHP13" s="37"/>
      <c r="FHR13" s="37"/>
      <c r="FHT13" s="37"/>
      <c r="FHV13" s="37"/>
      <c r="FHX13" s="37"/>
      <c r="FHZ13" s="37"/>
      <c r="FIB13" s="37"/>
      <c r="FID13" s="37"/>
      <c r="FIF13" s="37"/>
      <c r="FIH13" s="37"/>
      <c r="FIJ13" s="37"/>
      <c r="FIL13" s="37"/>
      <c r="FIN13" s="37"/>
      <c r="FIP13" s="37"/>
      <c r="FIR13" s="37"/>
      <c r="FIT13" s="37"/>
      <c r="FIV13" s="37"/>
      <c r="FIX13" s="37"/>
      <c r="FIZ13" s="37"/>
      <c r="FJB13" s="37"/>
      <c r="FJD13" s="37"/>
      <c r="FJF13" s="37"/>
      <c r="FJH13" s="37"/>
      <c r="FJJ13" s="37"/>
      <c r="FJL13" s="37"/>
      <c r="FJN13" s="37"/>
      <c r="FJP13" s="37"/>
      <c r="FJR13" s="37"/>
      <c r="FJT13" s="37"/>
      <c r="FJV13" s="37"/>
      <c r="FJX13" s="37"/>
      <c r="FJZ13" s="37"/>
      <c r="FKB13" s="37"/>
      <c r="FKD13" s="37"/>
      <c r="FKF13" s="37"/>
      <c r="FKH13" s="37"/>
      <c r="FKJ13" s="37"/>
      <c r="FKL13" s="37"/>
      <c r="FKN13" s="37"/>
      <c r="FKP13" s="37"/>
      <c r="FKR13" s="37"/>
      <c r="FKT13" s="37"/>
      <c r="FKV13" s="37"/>
      <c r="FKX13" s="37"/>
      <c r="FKZ13" s="37"/>
      <c r="FLB13" s="37"/>
      <c r="FLD13" s="37"/>
      <c r="FLF13" s="37"/>
      <c r="FLH13" s="37"/>
      <c r="FLJ13" s="37"/>
      <c r="FLL13" s="37"/>
      <c r="FLN13" s="37"/>
      <c r="FLP13" s="37"/>
      <c r="FLR13" s="37"/>
      <c r="FLT13" s="37"/>
      <c r="FLV13" s="37"/>
      <c r="FLX13" s="37"/>
      <c r="FLZ13" s="37"/>
      <c r="FMB13" s="37"/>
      <c r="FMD13" s="37"/>
      <c r="FMF13" s="37"/>
      <c r="FMH13" s="37"/>
      <c r="FMJ13" s="37"/>
      <c r="FML13" s="37"/>
      <c r="FMN13" s="37"/>
      <c r="FMP13" s="37"/>
      <c r="FMR13" s="37"/>
      <c r="FMT13" s="37"/>
      <c r="FMV13" s="37"/>
      <c r="FMX13" s="37"/>
      <c r="FMZ13" s="37"/>
      <c r="FNB13" s="37"/>
      <c r="FND13" s="37"/>
      <c r="FNF13" s="37"/>
      <c r="FNH13" s="37"/>
      <c r="FNJ13" s="37"/>
      <c r="FNL13" s="37"/>
      <c r="FNN13" s="37"/>
      <c r="FNP13" s="37"/>
      <c r="FNR13" s="37"/>
      <c r="FNT13" s="37"/>
      <c r="FNV13" s="37"/>
      <c r="FNX13" s="37"/>
      <c r="FNZ13" s="37"/>
      <c r="FOB13" s="37"/>
      <c r="FOD13" s="37"/>
      <c r="FOF13" s="37"/>
      <c r="FOH13" s="37"/>
      <c r="FOJ13" s="37"/>
      <c r="FOL13" s="37"/>
      <c r="FON13" s="37"/>
      <c r="FOP13" s="37"/>
      <c r="FOR13" s="37"/>
      <c r="FOT13" s="37"/>
      <c r="FOV13" s="37"/>
      <c r="FOX13" s="37"/>
      <c r="FOZ13" s="37"/>
      <c r="FPB13" s="37"/>
      <c r="FPD13" s="37"/>
      <c r="FPF13" s="37"/>
      <c r="FPH13" s="37"/>
      <c r="FPJ13" s="37"/>
      <c r="FPL13" s="37"/>
      <c r="FPN13" s="37"/>
      <c r="FPP13" s="37"/>
      <c r="FPR13" s="37"/>
      <c r="FPT13" s="37"/>
      <c r="FPV13" s="37"/>
      <c r="FPX13" s="37"/>
      <c r="FPZ13" s="37"/>
      <c r="FQB13" s="37"/>
      <c r="FQD13" s="37"/>
      <c r="FQF13" s="37"/>
      <c r="FQH13" s="37"/>
      <c r="FQJ13" s="37"/>
      <c r="FQL13" s="37"/>
      <c r="FQN13" s="37"/>
      <c r="FQP13" s="37"/>
      <c r="FQR13" s="37"/>
      <c r="FQT13" s="37"/>
      <c r="FQV13" s="37"/>
      <c r="FQX13" s="37"/>
      <c r="FQZ13" s="37"/>
      <c r="FRB13" s="37"/>
      <c r="FRD13" s="37"/>
      <c r="FRF13" s="37"/>
      <c r="FRH13" s="37"/>
      <c r="FRJ13" s="37"/>
      <c r="FRL13" s="37"/>
      <c r="FRN13" s="37"/>
      <c r="FRP13" s="37"/>
      <c r="FRR13" s="37"/>
      <c r="FRT13" s="37"/>
      <c r="FRV13" s="37"/>
      <c r="FRX13" s="37"/>
      <c r="FRZ13" s="37"/>
      <c r="FSB13" s="37"/>
      <c r="FSD13" s="37"/>
      <c r="FSF13" s="37"/>
      <c r="FSH13" s="37"/>
      <c r="FSJ13" s="37"/>
      <c r="FSL13" s="37"/>
      <c r="FSN13" s="37"/>
      <c r="FSP13" s="37"/>
      <c r="FSR13" s="37"/>
      <c r="FST13" s="37"/>
      <c r="FSV13" s="37"/>
      <c r="FSX13" s="37"/>
      <c r="FSZ13" s="37"/>
      <c r="FTB13" s="37"/>
      <c r="FTD13" s="37"/>
      <c r="FTF13" s="37"/>
      <c r="FTH13" s="37"/>
      <c r="FTJ13" s="37"/>
      <c r="FTL13" s="37"/>
      <c r="FTN13" s="37"/>
      <c r="FTP13" s="37"/>
      <c r="FTR13" s="37"/>
      <c r="FTT13" s="37"/>
      <c r="FTV13" s="37"/>
      <c r="FTX13" s="37"/>
      <c r="FTZ13" s="37"/>
      <c r="FUB13" s="37"/>
      <c r="FUD13" s="37"/>
      <c r="FUF13" s="37"/>
      <c r="FUH13" s="37"/>
      <c r="FUJ13" s="37"/>
      <c r="FUL13" s="37"/>
      <c r="FUN13" s="37"/>
      <c r="FUP13" s="37"/>
      <c r="FUR13" s="37"/>
      <c r="FUT13" s="37"/>
      <c r="FUV13" s="37"/>
      <c r="FUX13" s="37"/>
      <c r="FUZ13" s="37"/>
      <c r="FVB13" s="37"/>
      <c r="FVD13" s="37"/>
      <c r="FVF13" s="37"/>
      <c r="FVH13" s="37"/>
      <c r="FVJ13" s="37"/>
      <c r="FVL13" s="37"/>
      <c r="FVN13" s="37"/>
      <c r="FVP13" s="37"/>
      <c r="FVR13" s="37"/>
      <c r="FVT13" s="37"/>
      <c r="FVV13" s="37"/>
      <c r="FVX13" s="37"/>
      <c r="FVZ13" s="37"/>
      <c r="FWB13" s="37"/>
      <c r="FWD13" s="37"/>
      <c r="FWF13" s="37"/>
      <c r="FWH13" s="37"/>
      <c r="FWJ13" s="37"/>
      <c r="FWL13" s="37"/>
      <c r="FWN13" s="37"/>
      <c r="FWP13" s="37"/>
      <c r="FWR13" s="37"/>
      <c r="FWT13" s="37"/>
      <c r="FWV13" s="37"/>
      <c r="FWX13" s="37"/>
      <c r="FWZ13" s="37"/>
      <c r="FXB13" s="37"/>
      <c r="FXD13" s="37"/>
      <c r="FXF13" s="37"/>
      <c r="FXH13" s="37"/>
      <c r="FXJ13" s="37"/>
      <c r="FXL13" s="37"/>
      <c r="FXN13" s="37"/>
      <c r="FXP13" s="37"/>
      <c r="FXR13" s="37"/>
      <c r="FXT13" s="37"/>
      <c r="FXV13" s="37"/>
      <c r="FXX13" s="37"/>
      <c r="FXZ13" s="37"/>
      <c r="FYB13" s="37"/>
      <c r="FYD13" s="37"/>
      <c r="FYF13" s="37"/>
      <c r="FYH13" s="37"/>
      <c r="FYJ13" s="37"/>
      <c r="FYL13" s="37"/>
      <c r="FYN13" s="37"/>
      <c r="FYP13" s="37"/>
      <c r="FYR13" s="37"/>
      <c r="FYT13" s="37"/>
      <c r="FYV13" s="37"/>
      <c r="FYX13" s="37"/>
      <c r="FYZ13" s="37"/>
      <c r="FZB13" s="37"/>
      <c r="FZD13" s="37"/>
      <c r="FZF13" s="37"/>
      <c r="FZH13" s="37"/>
      <c r="FZJ13" s="37"/>
      <c r="FZL13" s="37"/>
      <c r="FZN13" s="37"/>
      <c r="FZP13" s="37"/>
      <c r="FZR13" s="37"/>
      <c r="FZT13" s="37"/>
      <c r="FZV13" s="37"/>
      <c r="FZX13" s="37"/>
      <c r="FZZ13" s="37"/>
      <c r="GAB13" s="37"/>
      <c r="GAD13" s="37"/>
      <c r="GAF13" s="37"/>
      <c r="GAH13" s="37"/>
      <c r="GAJ13" s="37"/>
      <c r="GAL13" s="37"/>
      <c r="GAN13" s="37"/>
      <c r="GAP13" s="37"/>
      <c r="GAR13" s="37"/>
      <c r="GAT13" s="37"/>
      <c r="GAV13" s="37"/>
      <c r="GAX13" s="37"/>
      <c r="GAZ13" s="37"/>
      <c r="GBB13" s="37"/>
      <c r="GBD13" s="37"/>
      <c r="GBF13" s="37"/>
      <c r="GBH13" s="37"/>
      <c r="GBJ13" s="37"/>
      <c r="GBL13" s="37"/>
      <c r="GBN13" s="37"/>
      <c r="GBP13" s="37"/>
      <c r="GBR13" s="37"/>
      <c r="GBT13" s="37"/>
      <c r="GBV13" s="37"/>
      <c r="GBX13" s="37"/>
      <c r="GBZ13" s="37"/>
      <c r="GCB13" s="37"/>
      <c r="GCD13" s="37"/>
      <c r="GCF13" s="37"/>
      <c r="GCH13" s="37"/>
      <c r="GCJ13" s="37"/>
      <c r="GCL13" s="37"/>
      <c r="GCN13" s="37"/>
      <c r="GCP13" s="37"/>
      <c r="GCR13" s="37"/>
      <c r="GCT13" s="37"/>
      <c r="GCV13" s="37"/>
      <c r="GCX13" s="37"/>
      <c r="GCZ13" s="37"/>
      <c r="GDB13" s="37"/>
      <c r="GDD13" s="37"/>
      <c r="GDF13" s="37"/>
      <c r="GDH13" s="37"/>
      <c r="GDJ13" s="37"/>
      <c r="GDL13" s="37"/>
      <c r="GDN13" s="37"/>
      <c r="GDP13" s="37"/>
      <c r="GDR13" s="37"/>
      <c r="GDT13" s="37"/>
      <c r="GDV13" s="37"/>
      <c r="GDX13" s="37"/>
      <c r="GDZ13" s="37"/>
      <c r="GEB13" s="37"/>
      <c r="GED13" s="37"/>
      <c r="GEF13" s="37"/>
      <c r="GEH13" s="37"/>
      <c r="GEJ13" s="37"/>
      <c r="GEL13" s="37"/>
      <c r="GEN13" s="37"/>
      <c r="GEP13" s="37"/>
      <c r="GER13" s="37"/>
      <c r="GET13" s="37"/>
      <c r="GEV13" s="37"/>
      <c r="GEX13" s="37"/>
      <c r="GEZ13" s="37"/>
      <c r="GFB13" s="37"/>
      <c r="GFD13" s="37"/>
      <c r="GFF13" s="37"/>
      <c r="GFH13" s="37"/>
      <c r="GFJ13" s="37"/>
      <c r="GFL13" s="37"/>
      <c r="GFN13" s="37"/>
      <c r="GFP13" s="37"/>
      <c r="GFR13" s="37"/>
      <c r="GFT13" s="37"/>
      <c r="GFV13" s="37"/>
      <c r="GFX13" s="37"/>
      <c r="GFZ13" s="37"/>
      <c r="GGB13" s="37"/>
      <c r="GGD13" s="37"/>
      <c r="GGF13" s="37"/>
      <c r="GGH13" s="37"/>
      <c r="GGJ13" s="37"/>
      <c r="GGL13" s="37"/>
      <c r="GGN13" s="37"/>
      <c r="GGP13" s="37"/>
      <c r="GGR13" s="37"/>
      <c r="GGT13" s="37"/>
      <c r="GGV13" s="37"/>
      <c r="GGX13" s="37"/>
      <c r="GGZ13" s="37"/>
      <c r="GHB13" s="37"/>
      <c r="GHD13" s="37"/>
      <c r="GHF13" s="37"/>
      <c r="GHH13" s="37"/>
      <c r="GHJ13" s="37"/>
      <c r="GHL13" s="37"/>
      <c r="GHN13" s="37"/>
      <c r="GHP13" s="37"/>
      <c r="GHR13" s="37"/>
      <c r="GHT13" s="37"/>
      <c r="GHV13" s="37"/>
      <c r="GHX13" s="37"/>
      <c r="GHZ13" s="37"/>
      <c r="GIB13" s="37"/>
      <c r="GID13" s="37"/>
      <c r="GIF13" s="37"/>
      <c r="GIH13" s="37"/>
      <c r="GIJ13" s="37"/>
      <c r="GIL13" s="37"/>
      <c r="GIN13" s="37"/>
      <c r="GIP13" s="37"/>
      <c r="GIR13" s="37"/>
      <c r="GIT13" s="37"/>
      <c r="GIV13" s="37"/>
      <c r="GIX13" s="37"/>
      <c r="GIZ13" s="37"/>
      <c r="GJB13" s="37"/>
      <c r="GJD13" s="37"/>
      <c r="GJF13" s="37"/>
      <c r="GJH13" s="37"/>
      <c r="GJJ13" s="37"/>
      <c r="GJL13" s="37"/>
      <c r="GJN13" s="37"/>
      <c r="GJP13" s="37"/>
      <c r="GJR13" s="37"/>
      <c r="GJT13" s="37"/>
      <c r="GJV13" s="37"/>
      <c r="GJX13" s="37"/>
      <c r="GJZ13" s="37"/>
      <c r="GKB13" s="37"/>
      <c r="GKD13" s="37"/>
      <c r="GKF13" s="37"/>
      <c r="GKH13" s="37"/>
      <c r="GKJ13" s="37"/>
      <c r="GKL13" s="37"/>
      <c r="GKN13" s="37"/>
      <c r="GKP13" s="37"/>
      <c r="GKR13" s="37"/>
      <c r="GKT13" s="37"/>
      <c r="GKV13" s="37"/>
      <c r="GKX13" s="37"/>
      <c r="GKZ13" s="37"/>
      <c r="GLB13" s="37"/>
      <c r="GLD13" s="37"/>
      <c r="GLF13" s="37"/>
      <c r="GLH13" s="37"/>
      <c r="GLJ13" s="37"/>
      <c r="GLL13" s="37"/>
      <c r="GLN13" s="37"/>
      <c r="GLP13" s="37"/>
      <c r="GLR13" s="37"/>
      <c r="GLT13" s="37"/>
      <c r="GLV13" s="37"/>
      <c r="GLX13" s="37"/>
      <c r="GLZ13" s="37"/>
      <c r="GMB13" s="37"/>
      <c r="GMD13" s="37"/>
      <c r="GMF13" s="37"/>
      <c r="GMH13" s="37"/>
      <c r="GMJ13" s="37"/>
      <c r="GML13" s="37"/>
      <c r="GMN13" s="37"/>
      <c r="GMP13" s="37"/>
      <c r="GMR13" s="37"/>
      <c r="GMT13" s="37"/>
      <c r="GMV13" s="37"/>
      <c r="GMX13" s="37"/>
      <c r="GMZ13" s="37"/>
      <c r="GNB13" s="37"/>
      <c r="GND13" s="37"/>
      <c r="GNF13" s="37"/>
      <c r="GNH13" s="37"/>
      <c r="GNJ13" s="37"/>
      <c r="GNL13" s="37"/>
      <c r="GNN13" s="37"/>
      <c r="GNP13" s="37"/>
      <c r="GNR13" s="37"/>
      <c r="GNT13" s="37"/>
      <c r="GNV13" s="37"/>
      <c r="GNX13" s="37"/>
      <c r="GNZ13" s="37"/>
      <c r="GOB13" s="37"/>
      <c r="GOD13" s="37"/>
      <c r="GOF13" s="37"/>
      <c r="GOH13" s="37"/>
      <c r="GOJ13" s="37"/>
      <c r="GOL13" s="37"/>
      <c r="GON13" s="37"/>
      <c r="GOP13" s="37"/>
      <c r="GOR13" s="37"/>
      <c r="GOT13" s="37"/>
      <c r="GOV13" s="37"/>
      <c r="GOX13" s="37"/>
      <c r="GOZ13" s="37"/>
      <c r="GPB13" s="37"/>
      <c r="GPD13" s="37"/>
      <c r="GPF13" s="37"/>
      <c r="GPH13" s="37"/>
      <c r="GPJ13" s="37"/>
      <c r="GPL13" s="37"/>
      <c r="GPN13" s="37"/>
      <c r="GPP13" s="37"/>
      <c r="GPR13" s="37"/>
      <c r="GPT13" s="37"/>
      <c r="GPV13" s="37"/>
      <c r="GPX13" s="37"/>
      <c r="GPZ13" s="37"/>
      <c r="GQB13" s="37"/>
      <c r="GQD13" s="37"/>
      <c r="GQF13" s="37"/>
      <c r="GQH13" s="37"/>
      <c r="GQJ13" s="37"/>
      <c r="GQL13" s="37"/>
      <c r="GQN13" s="37"/>
      <c r="GQP13" s="37"/>
      <c r="GQR13" s="37"/>
      <c r="GQT13" s="37"/>
      <c r="GQV13" s="37"/>
      <c r="GQX13" s="37"/>
      <c r="GQZ13" s="37"/>
      <c r="GRB13" s="37"/>
      <c r="GRD13" s="37"/>
      <c r="GRF13" s="37"/>
      <c r="GRH13" s="37"/>
      <c r="GRJ13" s="37"/>
      <c r="GRL13" s="37"/>
      <c r="GRN13" s="37"/>
      <c r="GRP13" s="37"/>
      <c r="GRR13" s="37"/>
      <c r="GRT13" s="37"/>
      <c r="GRV13" s="37"/>
      <c r="GRX13" s="37"/>
      <c r="GRZ13" s="37"/>
      <c r="GSB13" s="37"/>
      <c r="GSD13" s="37"/>
      <c r="GSF13" s="37"/>
      <c r="GSH13" s="37"/>
      <c r="GSJ13" s="37"/>
      <c r="GSL13" s="37"/>
      <c r="GSN13" s="37"/>
      <c r="GSP13" s="37"/>
      <c r="GSR13" s="37"/>
      <c r="GST13" s="37"/>
      <c r="GSV13" s="37"/>
      <c r="GSX13" s="37"/>
      <c r="GSZ13" s="37"/>
      <c r="GTB13" s="37"/>
      <c r="GTD13" s="37"/>
      <c r="GTF13" s="37"/>
      <c r="GTH13" s="37"/>
      <c r="GTJ13" s="37"/>
      <c r="GTL13" s="37"/>
      <c r="GTN13" s="37"/>
      <c r="GTP13" s="37"/>
      <c r="GTR13" s="37"/>
      <c r="GTT13" s="37"/>
      <c r="GTV13" s="37"/>
      <c r="GTX13" s="37"/>
      <c r="GTZ13" s="37"/>
      <c r="GUB13" s="37"/>
      <c r="GUD13" s="37"/>
      <c r="GUF13" s="37"/>
      <c r="GUH13" s="37"/>
      <c r="GUJ13" s="37"/>
      <c r="GUL13" s="37"/>
      <c r="GUN13" s="37"/>
      <c r="GUP13" s="37"/>
      <c r="GUR13" s="37"/>
      <c r="GUT13" s="37"/>
      <c r="GUV13" s="37"/>
      <c r="GUX13" s="37"/>
      <c r="GUZ13" s="37"/>
      <c r="GVB13" s="37"/>
      <c r="GVD13" s="37"/>
      <c r="GVF13" s="37"/>
      <c r="GVH13" s="37"/>
      <c r="GVJ13" s="37"/>
      <c r="GVL13" s="37"/>
      <c r="GVN13" s="37"/>
      <c r="GVP13" s="37"/>
      <c r="GVR13" s="37"/>
      <c r="GVT13" s="37"/>
      <c r="GVV13" s="37"/>
      <c r="GVX13" s="37"/>
      <c r="GVZ13" s="37"/>
      <c r="GWB13" s="37"/>
      <c r="GWD13" s="37"/>
      <c r="GWF13" s="37"/>
      <c r="GWH13" s="37"/>
      <c r="GWJ13" s="37"/>
      <c r="GWL13" s="37"/>
      <c r="GWN13" s="37"/>
      <c r="GWP13" s="37"/>
      <c r="GWR13" s="37"/>
      <c r="GWT13" s="37"/>
      <c r="GWV13" s="37"/>
      <c r="GWX13" s="37"/>
      <c r="GWZ13" s="37"/>
      <c r="GXB13" s="37"/>
      <c r="GXD13" s="37"/>
      <c r="GXF13" s="37"/>
      <c r="GXH13" s="37"/>
      <c r="GXJ13" s="37"/>
      <c r="GXL13" s="37"/>
      <c r="GXN13" s="37"/>
      <c r="GXP13" s="37"/>
      <c r="GXR13" s="37"/>
      <c r="GXT13" s="37"/>
      <c r="GXV13" s="37"/>
      <c r="GXX13" s="37"/>
      <c r="GXZ13" s="37"/>
      <c r="GYB13" s="37"/>
      <c r="GYD13" s="37"/>
      <c r="GYF13" s="37"/>
      <c r="GYH13" s="37"/>
      <c r="GYJ13" s="37"/>
      <c r="GYL13" s="37"/>
      <c r="GYN13" s="37"/>
      <c r="GYP13" s="37"/>
      <c r="GYR13" s="37"/>
      <c r="GYT13" s="37"/>
      <c r="GYV13" s="37"/>
      <c r="GYX13" s="37"/>
      <c r="GYZ13" s="37"/>
      <c r="GZB13" s="37"/>
      <c r="GZD13" s="37"/>
      <c r="GZF13" s="37"/>
      <c r="GZH13" s="37"/>
      <c r="GZJ13" s="37"/>
      <c r="GZL13" s="37"/>
      <c r="GZN13" s="37"/>
      <c r="GZP13" s="37"/>
      <c r="GZR13" s="37"/>
      <c r="GZT13" s="37"/>
      <c r="GZV13" s="37"/>
      <c r="GZX13" s="37"/>
      <c r="GZZ13" s="37"/>
      <c r="HAB13" s="37"/>
      <c r="HAD13" s="37"/>
      <c r="HAF13" s="37"/>
      <c r="HAH13" s="37"/>
      <c r="HAJ13" s="37"/>
      <c r="HAL13" s="37"/>
      <c r="HAN13" s="37"/>
      <c r="HAP13" s="37"/>
      <c r="HAR13" s="37"/>
      <c r="HAT13" s="37"/>
      <c r="HAV13" s="37"/>
      <c r="HAX13" s="37"/>
      <c r="HAZ13" s="37"/>
      <c r="HBB13" s="37"/>
      <c r="HBD13" s="37"/>
      <c r="HBF13" s="37"/>
      <c r="HBH13" s="37"/>
      <c r="HBJ13" s="37"/>
      <c r="HBL13" s="37"/>
      <c r="HBN13" s="37"/>
      <c r="HBP13" s="37"/>
      <c r="HBR13" s="37"/>
      <c r="HBT13" s="37"/>
      <c r="HBV13" s="37"/>
      <c r="HBX13" s="37"/>
      <c r="HBZ13" s="37"/>
      <c r="HCB13" s="37"/>
      <c r="HCD13" s="37"/>
      <c r="HCF13" s="37"/>
      <c r="HCH13" s="37"/>
      <c r="HCJ13" s="37"/>
      <c r="HCL13" s="37"/>
      <c r="HCN13" s="37"/>
      <c r="HCP13" s="37"/>
      <c r="HCR13" s="37"/>
      <c r="HCT13" s="37"/>
      <c r="HCV13" s="37"/>
      <c r="HCX13" s="37"/>
      <c r="HCZ13" s="37"/>
      <c r="HDB13" s="37"/>
      <c r="HDD13" s="37"/>
      <c r="HDF13" s="37"/>
      <c r="HDH13" s="37"/>
      <c r="HDJ13" s="37"/>
      <c r="HDL13" s="37"/>
      <c r="HDN13" s="37"/>
      <c r="HDP13" s="37"/>
      <c r="HDR13" s="37"/>
      <c r="HDT13" s="37"/>
      <c r="HDV13" s="37"/>
      <c r="HDX13" s="37"/>
      <c r="HDZ13" s="37"/>
      <c r="HEB13" s="37"/>
      <c r="HED13" s="37"/>
      <c r="HEF13" s="37"/>
      <c r="HEH13" s="37"/>
      <c r="HEJ13" s="37"/>
      <c r="HEL13" s="37"/>
      <c r="HEN13" s="37"/>
      <c r="HEP13" s="37"/>
      <c r="HER13" s="37"/>
      <c r="HET13" s="37"/>
      <c r="HEV13" s="37"/>
      <c r="HEX13" s="37"/>
      <c r="HEZ13" s="37"/>
      <c r="HFB13" s="37"/>
      <c r="HFD13" s="37"/>
      <c r="HFF13" s="37"/>
      <c r="HFH13" s="37"/>
      <c r="HFJ13" s="37"/>
      <c r="HFL13" s="37"/>
      <c r="HFN13" s="37"/>
      <c r="HFP13" s="37"/>
      <c r="HFR13" s="37"/>
      <c r="HFT13" s="37"/>
      <c r="HFV13" s="37"/>
      <c r="HFX13" s="37"/>
      <c r="HFZ13" s="37"/>
      <c r="HGB13" s="37"/>
      <c r="HGD13" s="37"/>
      <c r="HGF13" s="37"/>
      <c r="HGH13" s="37"/>
      <c r="HGJ13" s="37"/>
      <c r="HGL13" s="37"/>
      <c r="HGN13" s="37"/>
      <c r="HGP13" s="37"/>
      <c r="HGR13" s="37"/>
      <c r="HGT13" s="37"/>
      <c r="HGV13" s="37"/>
      <c r="HGX13" s="37"/>
      <c r="HGZ13" s="37"/>
      <c r="HHB13" s="37"/>
      <c r="HHD13" s="37"/>
      <c r="HHF13" s="37"/>
      <c r="HHH13" s="37"/>
      <c r="HHJ13" s="37"/>
      <c r="HHL13" s="37"/>
      <c r="HHN13" s="37"/>
      <c r="HHP13" s="37"/>
      <c r="HHR13" s="37"/>
      <c r="HHT13" s="37"/>
      <c r="HHV13" s="37"/>
      <c r="HHX13" s="37"/>
      <c r="HHZ13" s="37"/>
      <c r="HIB13" s="37"/>
      <c r="HID13" s="37"/>
      <c r="HIF13" s="37"/>
      <c r="HIH13" s="37"/>
      <c r="HIJ13" s="37"/>
      <c r="HIL13" s="37"/>
      <c r="HIN13" s="37"/>
      <c r="HIP13" s="37"/>
      <c r="HIR13" s="37"/>
      <c r="HIT13" s="37"/>
      <c r="HIV13" s="37"/>
      <c r="HIX13" s="37"/>
      <c r="HIZ13" s="37"/>
      <c r="HJB13" s="37"/>
      <c r="HJD13" s="37"/>
      <c r="HJF13" s="37"/>
      <c r="HJH13" s="37"/>
      <c r="HJJ13" s="37"/>
      <c r="HJL13" s="37"/>
      <c r="HJN13" s="37"/>
      <c r="HJP13" s="37"/>
      <c r="HJR13" s="37"/>
      <c r="HJT13" s="37"/>
      <c r="HJV13" s="37"/>
      <c r="HJX13" s="37"/>
      <c r="HJZ13" s="37"/>
      <c r="HKB13" s="37"/>
      <c r="HKD13" s="37"/>
      <c r="HKF13" s="37"/>
      <c r="HKH13" s="37"/>
      <c r="HKJ13" s="37"/>
      <c r="HKL13" s="37"/>
      <c r="HKN13" s="37"/>
      <c r="HKP13" s="37"/>
      <c r="HKR13" s="37"/>
      <c r="HKT13" s="37"/>
      <c r="HKV13" s="37"/>
      <c r="HKX13" s="37"/>
      <c r="HKZ13" s="37"/>
      <c r="HLB13" s="37"/>
      <c r="HLD13" s="37"/>
      <c r="HLF13" s="37"/>
      <c r="HLH13" s="37"/>
      <c r="HLJ13" s="37"/>
      <c r="HLL13" s="37"/>
      <c r="HLN13" s="37"/>
      <c r="HLP13" s="37"/>
      <c r="HLR13" s="37"/>
      <c r="HLT13" s="37"/>
      <c r="HLV13" s="37"/>
      <c r="HLX13" s="37"/>
      <c r="HLZ13" s="37"/>
      <c r="HMB13" s="37"/>
      <c r="HMD13" s="37"/>
      <c r="HMF13" s="37"/>
      <c r="HMH13" s="37"/>
      <c r="HMJ13" s="37"/>
      <c r="HML13" s="37"/>
      <c r="HMN13" s="37"/>
      <c r="HMP13" s="37"/>
      <c r="HMR13" s="37"/>
      <c r="HMT13" s="37"/>
      <c r="HMV13" s="37"/>
      <c r="HMX13" s="37"/>
      <c r="HMZ13" s="37"/>
      <c r="HNB13" s="37"/>
      <c r="HND13" s="37"/>
      <c r="HNF13" s="37"/>
      <c r="HNH13" s="37"/>
      <c r="HNJ13" s="37"/>
      <c r="HNL13" s="37"/>
      <c r="HNN13" s="37"/>
      <c r="HNP13" s="37"/>
      <c r="HNR13" s="37"/>
      <c r="HNT13" s="37"/>
      <c r="HNV13" s="37"/>
      <c r="HNX13" s="37"/>
      <c r="HNZ13" s="37"/>
      <c r="HOB13" s="37"/>
      <c r="HOD13" s="37"/>
      <c r="HOF13" s="37"/>
      <c r="HOH13" s="37"/>
      <c r="HOJ13" s="37"/>
      <c r="HOL13" s="37"/>
      <c r="HON13" s="37"/>
      <c r="HOP13" s="37"/>
      <c r="HOR13" s="37"/>
      <c r="HOT13" s="37"/>
      <c r="HOV13" s="37"/>
      <c r="HOX13" s="37"/>
      <c r="HOZ13" s="37"/>
      <c r="HPB13" s="37"/>
      <c r="HPD13" s="37"/>
      <c r="HPF13" s="37"/>
      <c r="HPH13" s="37"/>
      <c r="HPJ13" s="37"/>
      <c r="HPL13" s="37"/>
      <c r="HPN13" s="37"/>
      <c r="HPP13" s="37"/>
      <c r="HPR13" s="37"/>
      <c r="HPT13" s="37"/>
      <c r="HPV13" s="37"/>
      <c r="HPX13" s="37"/>
      <c r="HPZ13" s="37"/>
      <c r="HQB13" s="37"/>
      <c r="HQD13" s="37"/>
      <c r="HQF13" s="37"/>
      <c r="HQH13" s="37"/>
      <c r="HQJ13" s="37"/>
      <c r="HQL13" s="37"/>
      <c r="HQN13" s="37"/>
      <c r="HQP13" s="37"/>
      <c r="HQR13" s="37"/>
      <c r="HQT13" s="37"/>
      <c r="HQV13" s="37"/>
      <c r="HQX13" s="37"/>
      <c r="HQZ13" s="37"/>
      <c r="HRB13" s="37"/>
      <c r="HRD13" s="37"/>
      <c r="HRF13" s="37"/>
      <c r="HRH13" s="37"/>
      <c r="HRJ13" s="37"/>
      <c r="HRL13" s="37"/>
      <c r="HRN13" s="37"/>
      <c r="HRP13" s="37"/>
      <c r="HRR13" s="37"/>
      <c r="HRT13" s="37"/>
      <c r="HRV13" s="37"/>
      <c r="HRX13" s="37"/>
      <c r="HRZ13" s="37"/>
      <c r="HSB13" s="37"/>
      <c r="HSD13" s="37"/>
      <c r="HSF13" s="37"/>
      <c r="HSH13" s="37"/>
      <c r="HSJ13" s="37"/>
      <c r="HSL13" s="37"/>
      <c r="HSN13" s="37"/>
      <c r="HSP13" s="37"/>
      <c r="HSR13" s="37"/>
      <c r="HST13" s="37"/>
      <c r="HSV13" s="37"/>
      <c r="HSX13" s="37"/>
      <c r="HSZ13" s="37"/>
      <c r="HTB13" s="37"/>
      <c r="HTD13" s="37"/>
      <c r="HTF13" s="37"/>
      <c r="HTH13" s="37"/>
      <c r="HTJ13" s="37"/>
      <c r="HTL13" s="37"/>
      <c r="HTN13" s="37"/>
      <c r="HTP13" s="37"/>
      <c r="HTR13" s="37"/>
      <c r="HTT13" s="37"/>
      <c r="HTV13" s="37"/>
      <c r="HTX13" s="37"/>
      <c r="HTZ13" s="37"/>
      <c r="HUB13" s="37"/>
      <c r="HUD13" s="37"/>
      <c r="HUF13" s="37"/>
      <c r="HUH13" s="37"/>
      <c r="HUJ13" s="37"/>
      <c r="HUL13" s="37"/>
      <c r="HUN13" s="37"/>
      <c r="HUP13" s="37"/>
      <c r="HUR13" s="37"/>
      <c r="HUT13" s="37"/>
      <c r="HUV13" s="37"/>
      <c r="HUX13" s="37"/>
      <c r="HUZ13" s="37"/>
      <c r="HVB13" s="37"/>
      <c r="HVD13" s="37"/>
      <c r="HVF13" s="37"/>
      <c r="HVH13" s="37"/>
      <c r="HVJ13" s="37"/>
      <c r="HVL13" s="37"/>
      <c r="HVN13" s="37"/>
      <c r="HVP13" s="37"/>
      <c r="HVR13" s="37"/>
      <c r="HVT13" s="37"/>
      <c r="HVV13" s="37"/>
      <c r="HVX13" s="37"/>
      <c r="HVZ13" s="37"/>
      <c r="HWB13" s="37"/>
      <c r="HWD13" s="37"/>
      <c r="HWF13" s="37"/>
      <c r="HWH13" s="37"/>
      <c r="HWJ13" s="37"/>
      <c r="HWL13" s="37"/>
      <c r="HWN13" s="37"/>
      <c r="HWP13" s="37"/>
      <c r="HWR13" s="37"/>
      <c r="HWT13" s="37"/>
      <c r="HWV13" s="37"/>
      <c r="HWX13" s="37"/>
      <c r="HWZ13" s="37"/>
      <c r="HXB13" s="37"/>
      <c r="HXD13" s="37"/>
      <c r="HXF13" s="37"/>
      <c r="HXH13" s="37"/>
      <c r="HXJ13" s="37"/>
      <c r="HXL13" s="37"/>
      <c r="HXN13" s="37"/>
      <c r="HXP13" s="37"/>
      <c r="HXR13" s="37"/>
      <c r="HXT13" s="37"/>
      <c r="HXV13" s="37"/>
      <c r="HXX13" s="37"/>
      <c r="HXZ13" s="37"/>
      <c r="HYB13" s="37"/>
      <c r="HYD13" s="37"/>
      <c r="HYF13" s="37"/>
      <c r="HYH13" s="37"/>
      <c r="HYJ13" s="37"/>
      <c r="HYL13" s="37"/>
      <c r="HYN13" s="37"/>
      <c r="HYP13" s="37"/>
      <c r="HYR13" s="37"/>
      <c r="HYT13" s="37"/>
      <c r="HYV13" s="37"/>
      <c r="HYX13" s="37"/>
      <c r="HYZ13" s="37"/>
      <c r="HZB13" s="37"/>
      <c r="HZD13" s="37"/>
      <c r="HZF13" s="37"/>
      <c r="HZH13" s="37"/>
      <c r="HZJ13" s="37"/>
      <c r="HZL13" s="37"/>
      <c r="HZN13" s="37"/>
      <c r="HZP13" s="37"/>
      <c r="HZR13" s="37"/>
      <c r="HZT13" s="37"/>
      <c r="HZV13" s="37"/>
      <c r="HZX13" s="37"/>
      <c r="HZZ13" s="37"/>
      <c r="IAB13" s="37"/>
      <c r="IAD13" s="37"/>
      <c r="IAF13" s="37"/>
      <c r="IAH13" s="37"/>
      <c r="IAJ13" s="37"/>
      <c r="IAL13" s="37"/>
      <c r="IAN13" s="37"/>
      <c r="IAP13" s="37"/>
      <c r="IAR13" s="37"/>
      <c r="IAT13" s="37"/>
      <c r="IAV13" s="37"/>
      <c r="IAX13" s="37"/>
      <c r="IAZ13" s="37"/>
      <c r="IBB13" s="37"/>
      <c r="IBD13" s="37"/>
      <c r="IBF13" s="37"/>
      <c r="IBH13" s="37"/>
      <c r="IBJ13" s="37"/>
      <c r="IBL13" s="37"/>
      <c r="IBN13" s="37"/>
      <c r="IBP13" s="37"/>
      <c r="IBR13" s="37"/>
      <c r="IBT13" s="37"/>
      <c r="IBV13" s="37"/>
      <c r="IBX13" s="37"/>
      <c r="IBZ13" s="37"/>
      <c r="ICB13" s="37"/>
      <c r="ICD13" s="37"/>
      <c r="ICF13" s="37"/>
      <c r="ICH13" s="37"/>
      <c r="ICJ13" s="37"/>
      <c r="ICL13" s="37"/>
      <c r="ICN13" s="37"/>
      <c r="ICP13" s="37"/>
      <c r="ICR13" s="37"/>
      <c r="ICT13" s="37"/>
      <c r="ICV13" s="37"/>
      <c r="ICX13" s="37"/>
      <c r="ICZ13" s="37"/>
      <c r="IDB13" s="37"/>
      <c r="IDD13" s="37"/>
      <c r="IDF13" s="37"/>
      <c r="IDH13" s="37"/>
      <c r="IDJ13" s="37"/>
      <c r="IDL13" s="37"/>
      <c r="IDN13" s="37"/>
      <c r="IDP13" s="37"/>
      <c r="IDR13" s="37"/>
      <c r="IDT13" s="37"/>
      <c r="IDV13" s="37"/>
      <c r="IDX13" s="37"/>
      <c r="IDZ13" s="37"/>
      <c r="IEB13" s="37"/>
      <c r="IED13" s="37"/>
      <c r="IEF13" s="37"/>
      <c r="IEH13" s="37"/>
      <c r="IEJ13" s="37"/>
      <c r="IEL13" s="37"/>
      <c r="IEN13" s="37"/>
      <c r="IEP13" s="37"/>
      <c r="IER13" s="37"/>
      <c r="IET13" s="37"/>
      <c r="IEV13" s="37"/>
      <c r="IEX13" s="37"/>
      <c r="IEZ13" s="37"/>
      <c r="IFB13" s="37"/>
      <c r="IFD13" s="37"/>
      <c r="IFF13" s="37"/>
      <c r="IFH13" s="37"/>
      <c r="IFJ13" s="37"/>
      <c r="IFL13" s="37"/>
      <c r="IFN13" s="37"/>
      <c r="IFP13" s="37"/>
      <c r="IFR13" s="37"/>
      <c r="IFT13" s="37"/>
      <c r="IFV13" s="37"/>
      <c r="IFX13" s="37"/>
      <c r="IFZ13" s="37"/>
      <c r="IGB13" s="37"/>
      <c r="IGD13" s="37"/>
      <c r="IGF13" s="37"/>
      <c r="IGH13" s="37"/>
      <c r="IGJ13" s="37"/>
      <c r="IGL13" s="37"/>
      <c r="IGN13" s="37"/>
      <c r="IGP13" s="37"/>
      <c r="IGR13" s="37"/>
      <c r="IGT13" s="37"/>
      <c r="IGV13" s="37"/>
      <c r="IGX13" s="37"/>
      <c r="IGZ13" s="37"/>
      <c r="IHB13" s="37"/>
      <c r="IHD13" s="37"/>
      <c r="IHF13" s="37"/>
      <c r="IHH13" s="37"/>
      <c r="IHJ13" s="37"/>
      <c r="IHL13" s="37"/>
      <c r="IHN13" s="37"/>
      <c r="IHP13" s="37"/>
      <c r="IHR13" s="37"/>
      <c r="IHT13" s="37"/>
      <c r="IHV13" s="37"/>
      <c r="IHX13" s="37"/>
      <c r="IHZ13" s="37"/>
      <c r="IIB13" s="37"/>
      <c r="IID13" s="37"/>
      <c r="IIF13" s="37"/>
      <c r="IIH13" s="37"/>
      <c r="IIJ13" s="37"/>
      <c r="IIL13" s="37"/>
      <c r="IIN13" s="37"/>
      <c r="IIP13" s="37"/>
      <c r="IIR13" s="37"/>
      <c r="IIT13" s="37"/>
      <c r="IIV13" s="37"/>
      <c r="IIX13" s="37"/>
      <c r="IIZ13" s="37"/>
      <c r="IJB13" s="37"/>
      <c r="IJD13" s="37"/>
      <c r="IJF13" s="37"/>
      <c r="IJH13" s="37"/>
      <c r="IJJ13" s="37"/>
      <c r="IJL13" s="37"/>
      <c r="IJN13" s="37"/>
      <c r="IJP13" s="37"/>
      <c r="IJR13" s="37"/>
      <c r="IJT13" s="37"/>
      <c r="IJV13" s="37"/>
      <c r="IJX13" s="37"/>
      <c r="IJZ13" s="37"/>
      <c r="IKB13" s="37"/>
      <c r="IKD13" s="37"/>
      <c r="IKF13" s="37"/>
      <c r="IKH13" s="37"/>
      <c r="IKJ13" s="37"/>
      <c r="IKL13" s="37"/>
      <c r="IKN13" s="37"/>
      <c r="IKP13" s="37"/>
      <c r="IKR13" s="37"/>
      <c r="IKT13" s="37"/>
      <c r="IKV13" s="37"/>
      <c r="IKX13" s="37"/>
      <c r="IKZ13" s="37"/>
      <c r="ILB13" s="37"/>
      <c r="ILD13" s="37"/>
      <c r="ILF13" s="37"/>
      <c r="ILH13" s="37"/>
      <c r="ILJ13" s="37"/>
      <c r="ILL13" s="37"/>
      <c r="ILN13" s="37"/>
      <c r="ILP13" s="37"/>
      <c r="ILR13" s="37"/>
      <c r="ILT13" s="37"/>
      <c r="ILV13" s="37"/>
      <c r="ILX13" s="37"/>
      <c r="ILZ13" s="37"/>
      <c r="IMB13" s="37"/>
      <c r="IMD13" s="37"/>
      <c r="IMF13" s="37"/>
      <c r="IMH13" s="37"/>
      <c r="IMJ13" s="37"/>
      <c r="IML13" s="37"/>
      <c r="IMN13" s="37"/>
      <c r="IMP13" s="37"/>
      <c r="IMR13" s="37"/>
      <c r="IMT13" s="37"/>
      <c r="IMV13" s="37"/>
      <c r="IMX13" s="37"/>
      <c r="IMZ13" s="37"/>
      <c r="INB13" s="37"/>
      <c r="IND13" s="37"/>
      <c r="INF13" s="37"/>
      <c r="INH13" s="37"/>
      <c r="INJ13" s="37"/>
      <c r="INL13" s="37"/>
      <c r="INN13" s="37"/>
      <c r="INP13" s="37"/>
      <c r="INR13" s="37"/>
      <c r="INT13" s="37"/>
      <c r="INV13" s="37"/>
      <c r="INX13" s="37"/>
      <c r="INZ13" s="37"/>
      <c r="IOB13" s="37"/>
      <c r="IOD13" s="37"/>
      <c r="IOF13" s="37"/>
      <c r="IOH13" s="37"/>
      <c r="IOJ13" s="37"/>
      <c r="IOL13" s="37"/>
      <c r="ION13" s="37"/>
      <c r="IOP13" s="37"/>
      <c r="IOR13" s="37"/>
      <c r="IOT13" s="37"/>
      <c r="IOV13" s="37"/>
      <c r="IOX13" s="37"/>
      <c r="IOZ13" s="37"/>
      <c r="IPB13" s="37"/>
      <c r="IPD13" s="37"/>
      <c r="IPF13" s="37"/>
      <c r="IPH13" s="37"/>
      <c r="IPJ13" s="37"/>
      <c r="IPL13" s="37"/>
      <c r="IPN13" s="37"/>
      <c r="IPP13" s="37"/>
      <c r="IPR13" s="37"/>
      <c r="IPT13" s="37"/>
      <c r="IPV13" s="37"/>
      <c r="IPX13" s="37"/>
      <c r="IPZ13" s="37"/>
      <c r="IQB13" s="37"/>
      <c r="IQD13" s="37"/>
      <c r="IQF13" s="37"/>
      <c r="IQH13" s="37"/>
      <c r="IQJ13" s="37"/>
      <c r="IQL13" s="37"/>
      <c r="IQN13" s="37"/>
      <c r="IQP13" s="37"/>
      <c r="IQR13" s="37"/>
      <c r="IQT13" s="37"/>
      <c r="IQV13" s="37"/>
      <c r="IQX13" s="37"/>
      <c r="IQZ13" s="37"/>
      <c r="IRB13" s="37"/>
      <c r="IRD13" s="37"/>
      <c r="IRF13" s="37"/>
      <c r="IRH13" s="37"/>
      <c r="IRJ13" s="37"/>
      <c r="IRL13" s="37"/>
      <c r="IRN13" s="37"/>
      <c r="IRP13" s="37"/>
      <c r="IRR13" s="37"/>
      <c r="IRT13" s="37"/>
      <c r="IRV13" s="37"/>
      <c r="IRX13" s="37"/>
      <c r="IRZ13" s="37"/>
      <c r="ISB13" s="37"/>
      <c r="ISD13" s="37"/>
      <c r="ISF13" s="37"/>
      <c r="ISH13" s="37"/>
      <c r="ISJ13" s="37"/>
      <c r="ISL13" s="37"/>
      <c r="ISN13" s="37"/>
      <c r="ISP13" s="37"/>
      <c r="ISR13" s="37"/>
      <c r="IST13" s="37"/>
      <c r="ISV13" s="37"/>
      <c r="ISX13" s="37"/>
      <c r="ISZ13" s="37"/>
      <c r="ITB13" s="37"/>
      <c r="ITD13" s="37"/>
      <c r="ITF13" s="37"/>
      <c r="ITH13" s="37"/>
      <c r="ITJ13" s="37"/>
      <c r="ITL13" s="37"/>
      <c r="ITN13" s="37"/>
      <c r="ITP13" s="37"/>
      <c r="ITR13" s="37"/>
      <c r="ITT13" s="37"/>
      <c r="ITV13" s="37"/>
      <c r="ITX13" s="37"/>
      <c r="ITZ13" s="37"/>
      <c r="IUB13" s="37"/>
      <c r="IUD13" s="37"/>
      <c r="IUF13" s="37"/>
      <c r="IUH13" s="37"/>
      <c r="IUJ13" s="37"/>
      <c r="IUL13" s="37"/>
      <c r="IUN13" s="37"/>
      <c r="IUP13" s="37"/>
      <c r="IUR13" s="37"/>
      <c r="IUT13" s="37"/>
      <c r="IUV13" s="37"/>
      <c r="IUX13" s="37"/>
      <c r="IUZ13" s="37"/>
      <c r="IVB13" s="37"/>
      <c r="IVD13" s="37"/>
      <c r="IVF13" s="37"/>
      <c r="IVH13" s="37"/>
      <c r="IVJ13" s="37"/>
      <c r="IVL13" s="37"/>
      <c r="IVN13" s="37"/>
      <c r="IVP13" s="37"/>
      <c r="IVR13" s="37"/>
      <c r="IVT13" s="37"/>
      <c r="IVV13" s="37"/>
      <c r="IVX13" s="37"/>
      <c r="IVZ13" s="37"/>
      <c r="IWB13" s="37"/>
      <c r="IWD13" s="37"/>
      <c r="IWF13" s="37"/>
      <c r="IWH13" s="37"/>
      <c r="IWJ13" s="37"/>
      <c r="IWL13" s="37"/>
      <c r="IWN13" s="37"/>
      <c r="IWP13" s="37"/>
      <c r="IWR13" s="37"/>
      <c r="IWT13" s="37"/>
      <c r="IWV13" s="37"/>
      <c r="IWX13" s="37"/>
      <c r="IWZ13" s="37"/>
      <c r="IXB13" s="37"/>
      <c r="IXD13" s="37"/>
      <c r="IXF13" s="37"/>
      <c r="IXH13" s="37"/>
      <c r="IXJ13" s="37"/>
      <c r="IXL13" s="37"/>
      <c r="IXN13" s="37"/>
      <c r="IXP13" s="37"/>
      <c r="IXR13" s="37"/>
      <c r="IXT13" s="37"/>
      <c r="IXV13" s="37"/>
      <c r="IXX13" s="37"/>
      <c r="IXZ13" s="37"/>
      <c r="IYB13" s="37"/>
      <c r="IYD13" s="37"/>
      <c r="IYF13" s="37"/>
      <c r="IYH13" s="37"/>
      <c r="IYJ13" s="37"/>
      <c r="IYL13" s="37"/>
      <c r="IYN13" s="37"/>
      <c r="IYP13" s="37"/>
      <c r="IYR13" s="37"/>
      <c r="IYT13" s="37"/>
      <c r="IYV13" s="37"/>
      <c r="IYX13" s="37"/>
      <c r="IYZ13" s="37"/>
      <c r="IZB13" s="37"/>
      <c r="IZD13" s="37"/>
      <c r="IZF13" s="37"/>
      <c r="IZH13" s="37"/>
      <c r="IZJ13" s="37"/>
      <c r="IZL13" s="37"/>
      <c r="IZN13" s="37"/>
      <c r="IZP13" s="37"/>
      <c r="IZR13" s="37"/>
      <c r="IZT13" s="37"/>
      <c r="IZV13" s="37"/>
      <c r="IZX13" s="37"/>
      <c r="IZZ13" s="37"/>
      <c r="JAB13" s="37"/>
      <c r="JAD13" s="37"/>
      <c r="JAF13" s="37"/>
      <c r="JAH13" s="37"/>
      <c r="JAJ13" s="37"/>
      <c r="JAL13" s="37"/>
      <c r="JAN13" s="37"/>
      <c r="JAP13" s="37"/>
      <c r="JAR13" s="37"/>
      <c r="JAT13" s="37"/>
      <c r="JAV13" s="37"/>
      <c r="JAX13" s="37"/>
      <c r="JAZ13" s="37"/>
      <c r="JBB13" s="37"/>
      <c r="JBD13" s="37"/>
      <c r="JBF13" s="37"/>
      <c r="JBH13" s="37"/>
      <c r="JBJ13" s="37"/>
      <c r="JBL13" s="37"/>
      <c r="JBN13" s="37"/>
      <c r="JBP13" s="37"/>
      <c r="JBR13" s="37"/>
      <c r="JBT13" s="37"/>
      <c r="JBV13" s="37"/>
      <c r="JBX13" s="37"/>
      <c r="JBZ13" s="37"/>
      <c r="JCB13" s="37"/>
      <c r="JCD13" s="37"/>
      <c r="JCF13" s="37"/>
      <c r="JCH13" s="37"/>
      <c r="JCJ13" s="37"/>
      <c r="JCL13" s="37"/>
      <c r="JCN13" s="37"/>
      <c r="JCP13" s="37"/>
      <c r="JCR13" s="37"/>
      <c r="JCT13" s="37"/>
      <c r="JCV13" s="37"/>
      <c r="JCX13" s="37"/>
      <c r="JCZ13" s="37"/>
      <c r="JDB13" s="37"/>
      <c r="JDD13" s="37"/>
      <c r="JDF13" s="37"/>
      <c r="JDH13" s="37"/>
      <c r="JDJ13" s="37"/>
      <c r="JDL13" s="37"/>
      <c r="JDN13" s="37"/>
      <c r="JDP13" s="37"/>
      <c r="JDR13" s="37"/>
      <c r="JDT13" s="37"/>
      <c r="JDV13" s="37"/>
      <c r="JDX13" s="37"/>
      <c r="JDZ13" s="37"/>
      <c r="JEB13" s="37"/>
      <c r="JED13" s="37"/>
      <c r="JEF13" s="37"/>
      <c r="JEH13" s="37"/>
      <c r="JEJ13" s="37"/>
      <c r="JEL13" s="37"/>
      <c r="JEN13" s="37"/>
      <c r="JEP13" s="37"/>
      <c r="JER13" s="37"/>
      <c r="JET13" s="37"/>
      <c r="JEV13" s="37"/>
      <c r="JEX13" s="37"/>
      <c r="JEZ13" s="37"/>
      <c r="JFB13" s="37"/>
      <c r="JFD13" s="37"/>
      <c r="JFF13" s="37"/>
      <c r="JFH13" s="37"/>
      <c r="JFJ13" s="37"/>
      <c r="JFL13" s="37"/>
      <c r="JFN13" s="37"/>
      <c r="JFP13" s="37"/>
      <c r="JFR13" s="37"/>
      <c r="JFT13" s="37"/>
      <c r="JFV13" s="37"/>
      <c r="JFX13" s="37"/>
      <c r="JFZ13" s="37"/>
      <c r="JGB13" s="37"/>
      <c r="JGD13" s="37"/>
      <c r="JGF13" s="37"/>
      <c r="JGH13" s="37"/>
      <c r="JGJ13" s="37"/>
      <c r="JGL13" s="37"/>
      <c r="JGN13" s="37"/>
      <c r="JGP13" s="37"/>
      <c r="JGR13" s="37"/>
      <c r="JGT13" s="37"/>
      <c r="JGV13" s="37"/>
      <c r="JGX13" s="37"/>
      <c r="JGZ13" s="37"/>
      <c r="JHB13" s="37"/>
      <c r="JHD13" s="37"/>
      <c r="JHF13" s="37"/>
      <c r="JHH13" s="37"/>
      <c r="JHJ13" s="37"/>
      <c r="JHL13" s="37"/>
      <c r="JHN13" s="37"/>
      <c r="JHP13" s="37"/>
      <c r="JHR13" s="37"/>
      <c r="JHT13" s="37"/>
      <c r="JHV13" s="37"/>
      <c r="JHX13" s="37"/>
      <c r="JHZ13" s="37"/>
      <c r="JIB13" s="37"/>
      <c r="JID13" s="37"/>
      <c r="JIF13" s="37"/>
      <c r="JIH13" s="37"/>
      <c r="JIJ13" s="37"/>
      <c r="JIL13" s="37"/>
      <c r="JIN13" s="37"/>
      <c r="JIP13" s="37"/>
      <c r="JIR13" s="37"/>
      <c r="JIT13" s="37"/>
      <c r="JIV13" s="37"/>
      <c r="JIX13" s="37"/>
      <c r="JIZ13" s="37"/>
      <c r="JJB13" s="37"/>
      <c r="JJD13" s="37"/>
      <c r="JJF13" s="37"/>
      <c r="JJH13" s="37"/>
      <c r="JJJ13" s="37"/>
      <c r="JJL13" s="37"/>
      <c r="JJN13" s="37"/>
      <c r="JJP13" s="37"/>
      <c r="JJR13" s="37"/>
      <c r="JJT13" s="37"/>
      <c r="JJV13" s="37"/>
      <c r="JJX13" s="37"/>
      <c r="JJZ13" s="37"/>
      <c r="JKB13" s="37"/>
      <c r="JKD13" s="37"/>
      <c r="JKF13" s="37"/>
      <c r="JKH13" s="37"/>
      <c r="JKJ13" s="37"/>
      <c r="JKL13" s="37"/>
      <c r="JKN13" s="37"/>
      <c r="JKP13" s="37"/>
      <c r="JKR13" s="37"/>
      <c r="JKT13" s="37"/>
      <c r="JKV13" s="37"/>
      <c r="JKX13" s="37"/>
      <c r="JKZ13" s="37"/>
      <c r="JLB13" s="37"/>
      <c r="JLD13" s="37"/>
      <c r="JLF13" s="37"/>
      <c r="JLH13" s="37"/>
      <c r="JLJ13" s="37"/>
      <c r="JLL13" s="37"/>
      <c r="JLN13" s="37"/>
      <c r="JLP13" s="37"/>
      <c r="JLR13" s="37"/>
      <c r="JLT13" s="37"/>
      <c r="JLV13" s="37"/>
      <c r="JLX13" s="37"/>
      <c r="JLZ13" s="37"/>
      <c r="JMB13" s="37"/>
      <c r="JMD13" s="37"/>
      <c r="JMF13" s="37"/>
      <c r="JMH13" s="37"/>
      <c r="JMJ13" s="37"/>
      <c r="JML13" s="37"/>
      <c r="JMN13" s="37"/>
      <c r="JMP13" s="37"/>
      <c r="JMR13" s="37"/>
      <c r="JMT13" s="37"/>
      <c r="JMV13" s="37"/>
      <c r="JMX13" s="37"/>
      <c r="JMZ13" s="37"/>
      <c r="JNB13" s="37"/>
      <c r="JND13" s="37"/>
      <c r="JNF13" s="37"/>
      <c r="JNH13" s="37"/>
      <c r="JNJ13" s="37"/>
      <c r="JNL13" s="37"/>
      <c r="JNN13" s="37"/>
      <c r="JNP13" s="37"/>
      <c r="JNR13" s="37"/>
      <c r="JNT13" s="37"/>
      <c r="JNV13" s="37"/>
      <c r="JNX13" s="37"/>
      <c r="JNZ13" s="37"/>
      <c r="JOB13" s="37"/>
      <c r="JOD13" s="37"/>
      <c r="JOF13" s="37"/>
      <c r="JOH13" s="37"/>
      <c r="JOJ13" s="37"/>
      <c r="JOL13" s="37"/>
      <c r="JON13" s="37"/>
      <c r="JOP13" s="37"/>
      <c r="JOR13" s="37"/>
      <c r="JOT13" s="37"/>
      <c r="JOV13" s="37"/>
      <c r="JOX13" s="37"/>
      <c r="JOZ13" s="37"/>
      <c r="JPB13" s="37"/>
      <c r="JPD13" s="37"/>
      <c r="JPF13" s="37"/>
      <c r="JPH13" s="37"/>
      <c r="JPJ13" s="37"/>
      <c r="JPL13" s="37"/>
      <c r="JPN13" s="37"/>
      <c r="JPP13" s="37"/>
      <c r="JPR13" s="37"/>
      <c r="JPT13" s="37"/>
      <c r="JPV13" s="37"/>
      <c r="JPX13" s="37"/>
      <c r="JPZ13" s="37"/>
      <c r="JQB13" s="37"/>
      <c r="JQD13" s="37"/>
      <c r="JQF13" s="37"/>
      <c r="JQH13" s="37"/>
      <c r="JQJ13" s="37"/>
      <c r="JQL13" s="37"/>
      <c r="JQN13" s="37"/>
      <c r="JQP13" s="37"/>
      <c r="JQR13" s="37"/>
      <c r="JQT13" s="37"/>
      <c r="JQV13" s="37"/>
      <c r="JQX13" s="37"/>
      <c r="JQZ13" s="37"/>
      <c r="JRB13" s="37"/>
      <c r="JRD13" s="37"/>
      <c r="JRF13" s="37"/>
      <c r="JRH13" s="37"/>
      <c r="JRJ13" s="37"/>
      <c r="JRL13" s="37"/>
      <c r="JRN13" s="37"/>
      <c r="JRP13" s="37"/>
      <c r="JRR13" s="37"/>
      <c r="JRT13" s="37"/>
      <c r="JRV13" s="37"/>
      <c r="JRX13" s="37"/>
      <c r="JRZ13" s="37"/>
      <c r="JSB13" s="37"/>
      <c r="JSD13" s="37"/>
      <c r="JSF13" s="37"/>
      <c r="JSH13" s="37"/>
      <c r="JSJ13" s="37"/>
      <c r="JSL13" s="37"/>
      <c r="JSN13" s="37"/>
      <c r="JSP13" s="37"/>
      <c r="JSR13" s="37"/>
      <c r="JST13" s="37"/>
      <c r="JSV13" s="37"/>
      <c r="JSX13" s="37"/>
      <c r="JSZ13" s="37"/>
      <c r="JTB13" s="37"/>
      <c r="JTD13" s="37"/>
      <c r="JTF13" s="37"/>
      <c r="JTH13" s="37"/>
      <c r="JTJ13" s="37"/>
      <c r="JTL13" s="37"/>
      <c r="JTN13" s="37"/>
      <c r="JTP13" s="37"/>
      <c r="JTR13" s="37"/>
      <c r="JTT13" s="37"/>
      <c r="JTV13" s="37"/>
      <c r="JTX13" s="37"/>
      <c r="JTZ13" s="37"/>
      <c r="JUB13" s="37"/>
      <c r="JUD13" s="37"/>
      <c r="JUF13" s="37"/>
      <c r="JUH13" s="37"/>
      <c r="JUJ13" s="37"/>
      <c r="JUL13" s="37"/>
      <c r="JUN13" s="37"/>
      <c r="JUP13" s="37"/>
      <c r="JUR13" s="37"/>
      <c r="JUT13" s="37"/>
      <c r="JUV13" s="37"/>
      <c r="JUX13" s="37"/>
      <c r="JUZ13" s="37"/>
      <c r="JVB13" s="37"/>
      <c r="JVD13" s="37"/>
      <c r="JVF13" s="37"/>
      <c r="JVH13" s="37"/>
      <c r="JVJ13" s="37"/>
      <c r="JVL13" s="37"/>
      <c r="JVN13" s="37"/>
      <c r="JVP13" s="37"/>
      <c r="JVR13" s="37"/>
      <c r="JVT13" s="37"/>
      <c r="JVV13" s="37"/>
      <c r="JVX13" s="37"/>
      <c r="JVZ13" s="37"/>
      <c r="JWB13" s="37"/>
      <c r="JWD13" s="37"/>
      <c r="JWF13" s="37"/>
      <c r="JWH13" s="37"/>
      <c r="JWJ13" s="37"/>
      <c r="JWL13" s="37"/>
      <c r="JWN13" s="37"/>
      <c r="JWP13" s="37"/>
      <c r="JWR13" s="37"/>
      <c r="JWT13" s="37"/>
      <c r="JWV13" s="37"/>
      <c r="JWX13" s="37"/>
      <c r="JWZ13" s="37"/>
      <c r="JXB13" s="37"/>
      <c r="JXD13" s="37"/>
      <c r="JXF13" s="37"/>
      <c r="JXH13" s="37"/>
      <c r="JXJ13" s="37"/>
      <c r="JXL13" s="37"/>
      <c r="JXN13" s="37"/>
      <c r="JXP13" s="37"/>
      <c r="JXR13" s="37"/>
      <c r="JXT13" s="37"/>
      <c r="JXV13" s="37"/>
      <c r="JXX13" s="37"/>
      <c r="JXZ13" s="37"/>
      <c r="JYB13" s="37"/>
      <c r="JYD13" s="37"/>
      <c r="JYF13" s="37"/>
      <c r="JYH13" s="37"/>
      <c r="JYJ13" s="37"/>
      <c r="JYL13" s="37"/>
      <c r="JYN13" s="37"/>
      <c r="JYP13" s="37"/>
      <c r="JYR13" s="37"/>
      <c r="JYT13" s="37"/>
      <c r="JYV13" s="37"/>
      <c r="JYX13" s="37"/>
      <c r="JYZ13" s="37"/>
      <c r="JZB13" s="37"/>
      <c r="JZD13" s="37"/>
      <c r="JZF13" s="37"/>
      <c r="JZH13" s="37"/>
      <c r="JZJ13" s="37"/>
      <c r="JZL13" s="37"/>
      <c r="JZN13" s="37"/>
      <c r="JZP13" s="37"/>
      <c r="JZR13" s="37"/>
      <c r="JZT13" s="37"/>
      <c r="JZV13" s="37"/>
      <c r="JZX13" s="37"/>
      <c r="JZZ13" s="37"/>
      <c r="KAB13" s="37"/>
      <c r="KAD13" s="37"/>
      <c r="KAF13" s="37"/>
      <c r="KAH13" s="37"/>
      <c r="KAJ13" s="37"/>
      <c r="KAL13" s="37"/>
      <c r="KAN13" s="37"/>
      <c r="KAP13" s="37"/>
      <c r="KAR13" s="37"/>
      <c r="KAT13" s="37"/>
      <c r="KAV13" s="37"/>
      <c r="KAX13" s="37"/>
      <c r="KAZ13" s="37"/>
      <c r="KBB13" s="37"/>
      <c r="KBD13" s="37"/>
      <c r="KBF13" s="37"/>
      <c r="KBH13" s="37"/>
      <c r="KBJ13" s="37"/>
      <c r="KBL13" s="37"/>
      <c r="KBN13" s="37"/>
      <c r="KBP13" s="37"/>
      <c r="KBR13" s="37"/>
      <c r="KBT13" s="37"/>
      <c r="KBV13" s="37"/>
      <c r="KBX13" s="37"/>
      <c r="KBZ13" s="37"/>
      <c r="KCB13" s="37"/>
      <c r="KCD13" s="37"/>
      <c r="KCF13" s="37"/>
      <c r="KCH13" s="37"/>
      <c r="KCJ13" s="37"/>
      <c r="KCL13" s="37"/>
      <c r="KCN13" s="37"/>
      <c r="KCP13" s="37"/>
      <c r="KCR13" s="37"/>
      <c r="KCT13" s="37"/>
      <c r="KCV13" s="37"/>
      <c r="KCX13" s="37"/>
      <c r="KCZ13" s="37"/>
      <c r="KDB13" s="37"/>
      <c r="KDD13" s="37"/>
      <c r="KDF13" s="37"/>
      <c r="KDH13" s="37"/>
      <c r="KDJ13" s="37"/>
      <c r="KDL13" s="37"/>
      <c r="KDN13" s="37"/>
      <c r="KDP13" s="37"/>
      <c r="KDR13" s="37"/>
      <c r="KDT13" s="37"/>
      <c r="KDV13" s="37"/>
      <c r="KDX13" s="37"/>
      <c r="KDZ13" s="37"/>
      <c r="KEB13" s="37"/>
      <c r="KED13" s="37"/>
      <c r="KEF13" s="37"/>
      <c r="KEH13" s="37"/>
      <c r="KEJ13" s="37"/>
      <c r="KEL13" s="37"/>
      <c r="KEN13" s="37"/>
      <c r="KEP13" s="37"/>
      <c r="KER13" s="37"/>
      <c r="KET13" s="37"/>
      <c r="KEV13" s="37"/>
      <c r="KEX13" s="37"/>
      <c r="KEZ13" s="37"/>
      <c r="KFB13" s="37"/>
      <c r="KFD13" s="37"/>
      <c r="KFF13" s="37"/>
      <c r="KFH13" s="37"/>
      <c r="KFJ13" s="37"/>
      <c r="KFL13" s="37"/>
      <c r="KFN13" s="37"/>
      <c r="KFP13" s="37"/>
      <c r="KFR13" s="37"/>
      <c r="KFT13" s="37"/>
      <c r="KFV13" s="37"/>
      <c r="KFX13" s="37"/>
      <c r="KFZ13" s="37"/>
      <c r="KGB13" s="37"/>
      <c r="KGD13" s="37"/>
      <c r="KGF13" s="37"/>
      <c r="KGH13" s="37"/>
      <c r="KGJ13" s="37"/>
      <c r="KGL13" s="37"/>
      <c r="KGN13" s="37"/>
      <c r="KGP13" s="37"/>
      <c r="KGR13" s="37"/>
      <c r="KGT13" s="37"/>
      <c r="KGV13" s="37"/>
      <c r="KGX13" s="37"/>
      <c r="KGZ13" s="37"/>
      <c r="KHB13" s="37"/>
      <c r="KHD13" s="37"/>
      <c r="KHF13" s="37"/>
      <c r="KHH13" s="37"/>
      <c r="KHJ13" s="37"/>
      <c r="KHL13" s="37"/>
      <c r="KHN13" s="37"/>
      <c r="KHP13" s="37"/>
      <c r="KHR13" s="37"/>
      <c r="KHT13" s="37"/>
      <c r="KHV13" s="37"/>
      <c r="KHX13" s="37"/>
      <c r="KHZ13" s="37"/>
      <c r="KIB13" s="37"/>
      <c r="KID13" s="37"/>
      <c r="KIF13" s="37"/>
      <c r="KIH13" s="37"/>
      <c r="KIJ13" s="37"/>
      <c r="KIL13" s="37"/>
      <c r="KIN13" s="37"/>
      <c r="KIP13" s="37"/>
      <c r="KIR13" s="37"/>
      <c r="KIT13" s="37"/>
      <c r="KIV13" s="37"/>
      <c r="KIX13" s="37"/>
      <c r="KIZ13" s="37"/>
      <c r="KJB13" s="37"/>
      <c r="KJD13" s="37"/>
      <c r="KJF13" s="37"/>
      <c r="KJH13" s="37"/>
      <c r="KJJ13" s="37"/>
      <c r="KJL13" s="37"/>
      <c r="KJN13" s="37"/>
      <c r="KJP13" s="37"/>
      <c r="KJR13" s="37"/>
      <c r="KJT13" s="37"/>
      <c r="KJV13" s="37"/>
      <c r="KJX13" s="37"/>
      <c r="KJZ13" s="37"/>
      <c r="KKB13" s="37"/>
      <c r="KKD13" s="37"/>
      <c r="KKF13" s="37"/>
      <c r="KKH13" s="37"/>
      <c r="KKJ13" s="37"/>
      <c r="KKL13" s="37"/>
      <c r="KKN13" s="37"/>
      <c r="KKP13" s="37"/>
      <c r="KKR13" s="37"/>
      <c r="KKT13" s="37"/>
      <c r="KKV13" s="37"/>
      <c r="KKX13" s="37"/>
      <c r="KKZ13" s="37"/>
      <c r="KLB13" s="37"/>
      <c r="KLD13" s="37"/>
      <c r="KLF13" s="37"/>
      <c r="KLH13" s="37"/>
      <c r="KLJ13" s="37"/>
      <c r="KLL13" s="37"/>
      <c r="KLN13" s="37"/>
      <c r="KLP13" s="37"/>
      <c r="KLR13" s="37"/>
      <c r="KLT13" s="37"/>
      <c r="KLV13" s="37"/>
      <c r="KLX13" s="37"/>
      <c r="KLZ13" s="37"/>
      <c r="KMB13" s="37"/>
      <c r="KMD13" s="37"/>
      <c r="KMF13" s="37"/>
      <c r="KMH13" s="37"/>
      <c r="KMJ13" s="37"/>
      <c r="KML13" s="37"/>
      <c r="KMN13" s="37"/>
      <c r="KMP13" s="37"/>
      <c r="KMR13" s="37"/>
      <c r="KMT13" s="37"/>
      <c r="KMV13" s="37"/>
      <c r="KMX13" s="37"/>
      <c r="KMZ13" s="37"/>
      <c r="KNB13" s="37"/>
      <c r="KND13" s="37"/>
      <c r="KNF13" s="37"/>
      <c r="KNH13" s="37"/>
      <c r="KNJ13" s="37"/>
      <c r="KNL13" s="37"/>
      <c r="KNN13" s="37"/>
      <c r="KNP13" s="37"/>
      <c r="KNR13" s="37"/>
      <c r="KNT13" s="37"/>
      <c r="KNV13" s="37"/>
      <c r="KNX13" s="37"/>
      <c r="KNZ13" s="37"/>
      <c r="KOB13" s="37"/>
      <c r="KOD13" s="37"/>
      <c r="KOF13" s="37"/>
      <c r="KOH13" s="37"/>
      <c r="KOJ13" s="37"/>
      <c r="KOL13" s="37"/>
      <c r="KON13" s="37"/>
      <c r="KOP13" s="37"/>
      <c r="KOR13" s="37"/>
      <c r="KOT13" s="37"/>
      <c r="KOV13" s="37"/>
      <c r="KOX13" s="37"/>
      <c r="KOZ13" s="37"/>
      <c r="KPB13" s="37"/>
      <c r="KPD13" s="37"/>
      <c r="KPF13" s="37"/>
      <c r="KPH13" s="37"/>
      <c r="KPJ13" s="37"/>
      <c r="KPL13" s="37"/>
      <c r="KPN13" s="37"/>
      <c r="KPP13" s="37"/>
      <c r="KPR13" s="37"/>
      <c r="KPT13" s="37"/>
      <c r="KPV13" s="37"/>
      <c r="KPX13" s="37"/>
      <c r="KPZ13" s="37"/>
      <c r="KQB13" s="37"/>
      <c r="KQD13" s="37"/>
      <c r="KQF13" s="37"/>
      <c r="KQH13" s="37"/>
      <c r="KQJ13" s="37"/>
      <c r="KQL13" s="37"/>
      <c r="KQN13" s="37"/>
      <c r="KQP13" s="37"/>
      <c r="KQR13" s="37"/>
      <c r="KQT13" s="37"/>
      <c r="KQV13" s="37"/>
      <c r="KQX13" s="37"/>
      <c r="KQZ13" s="37"/>
      <c r="KRB13" s="37"/>
      <c r="KRD13" s="37"/>
      <c r="KRF13" s="37"/>
      <c r="KRH13" s="37"/>
      <c r="KRJ13" s="37"/>
      <c r="KRL13" s="37"/>
      <c r="KRN13" s="37"/>
      <c r="KRP13" s="37"/>
      <c r="KRR13" s="37"/>
      <c r="KRT13" s="37"/>
      <c r="KRV13" s="37"/>
      <c r="KRX13" s="37"/>
      <c r="KRZ13" s="37"/>
      <c r="KSB13" s="37"/>
      <c r="KSD13" s="37"/>
      <c r="KSF13" s="37"/>
      <c r="KSH13" s="37"/>
      <c r="KSJ13" s="37"/>
      <c r="KSL13" s="37"/>
      <c r="KSN13" s="37"/>
      <c r="KSP13" s="37"/>
      <c r="KSR13" s="37"/>
      <c r="KST13" s="37"/>
      <c r="KSV13" s="37"/>
      <c r="KSX13" s="37"/>
      <c r="KSZ13" s="37"/>
      <c r="KTB13" s="37"/>
      <c r="KTD13" s="37"/>
      <c r="KTF13" s="37"/>
      <c r="KTH13" s="37"/>
      <c r="KTJ13" s="37"/>
      <c r="KTL13" s="37"/>
      <c r="KTN13" s="37"/>
      <c r="KTP13" s="37"/>
      <c r="KTR13" s="37"/>
      <c r="KTT13" s="37"/>
      <c r="KTV13" s="37"/>
      <c r="KTX13" s="37"/>
      <c r="KTZ13" s="37"/>
      <c r="KUB13" s="37"/>
      <c r="KUD13" s="37"/>
      <c r="KUF13" s="37"/>
      <c r="KUH13" s="37"/>
      <c r="KUJ13" s="37"/>
      <c r="KUL13" s="37"/>
      <c r="KUN13" s="37"/>
      <c r="KUP13" s="37"/>
      <c r="KUR13" s="37"/>
      <c r="KUT13" s="37"/>
      <c r="KUV13" s="37"/>
      <c r="KUX13" s="37"/>
      <c r="KUZ13" s="37"/>
      <c r="KVB13" s="37"/>
      <c r="KVD13" s="37"/>
      <c r="KVF13" s="37"/>
      <c r="KVH13" s="37"/>
      <c r="KVJ13" s="37"/>
      <c r="KVL13" s="37"/>
      <c r="KVN13" s="37"/>
      <c r="KVP13" s="37"/>
      <c r="KVR13" s="37"/>
      <c r="KVT13" s="37"/>
      <c r="KVV13" s="37"/>
      <c r="KVX13" s="37"/>
      <c r="KVZ13" s="37"/>
      <c r="KWB13" s="37"/>
      <c r="KWD13" s="37"/>
      <c r="KWF13" s="37"/>
      <c r="KWH13" s="37"/>
      <c r="KWJ13" s="37"/>
      <c r="KWL13" s="37"/>
      <c r="KWN13" s="37"/>
      <c r="KWP13" s="37"/>
      <c r="KWR13" s="37"/>
      <c r="KWT13" s="37"/>
      <c r="KWV13" s="37"/>
      <c r="KWX13" s="37"/>
      <c r="KWZ13" s="37"/>
      <c r="KXB13" s="37"/>
      <c r="KXD13" s="37"/>
      <c r="KXF13" s="37"/>
      <c r="KXH13" s="37"/>
      <c r="KXJ13" s="37"/>
      <c r="KXL13" s="37"/>
      <c r="KXN13" s="37"/>
      <c r="KXP13" s="37"/>
      <c r="KXR13" s="37"/>
      <c r="KXT13" s="37"/>
      <c r="KXV13" s="37"/>
      <c r="KXX13" s="37"/>
      <c r="KXZ13" s="37"/>
      <c r="KYB13" s="37"/>
      <c r="KYD13" s="37"/>
      <c r="KYF13" s="37"/>
      <c r="KYH13" s="37"/>
      <c r="KYJ13" s="37"/>
      <c r="KYL13" s="37"/>
      <c r="KYN13" s="37"/>
      <c r="KYP13" s="37"/>
      <c r="KYR13" s="37"/>
      <c r="KYT13" s="37"/>
      <c r="KYV13" s="37"/>
      <c r="KYX13" s="37"/>
      <c r="KYZ13" s="37"/>
      <c r="KZB13" s="37"/>
      <c r="KZD13" s="37"/>
      <c r="KZF13" s="37"/>
      <c r="KZH13" s="37"/>
      <c r="KZJ13" s="37"/>
      <c r="KZL13" s="37"/>
      <c r="KZN13" s="37"/>
      <c r="KZP13" s="37"/>
      <c r="KZR13" s="37"/>
      <c r="KZT13" s="37"/>
      <c r="KZV13" s="37"/>
      <c r="KZX13" s="37"/>
      <c r="KZZ13" s="37"/>
      <c r="LAB13" s="37"/>
      <c r="LAD13" s="37"/>
      <c r="LAF13" s="37"/>
      <c r="LAH13" s="37"/>
      <c r="LAJ13" s="37"/>
      <c r="LAL13" s="37"/>
      <c r="LAN13" s="37"/>
      <c r="LAP13" s="37"/>
      <c r="LAR13" s="37"/>
      <c r="LAT13" s="37"/>
      <c r="LAV13" s="37"/>
      <c r="LAX13" s="37"/>
      <c r="LAZ13" s="37"/>
      <c r="LBB13" s="37"/>
      <c r="LBD13" s="37"/>
      <c r="LBF13" s="37"/>
      <c r="LBH13" s="37"/>
      <c r="LBJ13" s="37"/>
      <c r="LBL13" s="37"/>
      <c r="LBN13" s="37"/>
      <c r="LBP13" s="37"/>
      <c r="LBR13" s="37"/>
      <c r="LBT13" s="37"/>
      <c r="LBV13" s="37"/>
      <c r="LBX13" s="37"/>
      <c r="LBZ13" s="37"/>
      <c r="LCB13" s="37"/>
      <c r="LCD13" s="37"/>
      <c r="LCF13" s="37"/>
      <c r="LCH13" s="37"/>
      <c r="LCJ13" s="37"/>
      <c r="LCL13" s="37"/>
      <c r="LCN13" s="37"/>
      <c r="LCP13" s="37"/>
      <c r="LCR13" s="37"/>
      <c r="LCT13" s="37"/>
      <c r="LCV13" s="37"/>
      <c r="LCX13" s="37"/>
      <c r="LCZ13" s="37"/>
      <c r="LDB13" s="37"/>
      <c r="LDD13" s="37"/>
      <c r="LDF13" s="37"/>
      <c r="LDH13" s="37"/>
      <c r="LDJ13" s="37"/>
      <c r="LDL13" s="37"/>
      <c r="LDN13" s="37"/>
      <c r="LDP13" s="37"/>
      <c r="LDR13" s="37"/>
      <c r="LDT13" s="37"/>
      <c r="LDV13" s="37"/>
      <c r="LDX13" s="37"/>
      <c r="LDZ13" s="37"/>
      <c r="LEB13" s="37"/>
      <c r="LED13" s="37"/>
      <c r="LEF13" s="37"/>
      <c r="LEH13" s="37"/>
      <c r="LEJ13" s="37"/>
      <c r="LEL13" s="37"/>
      <c r="LEN13" s="37"/>
      <c r="LEP13" s="37"/>
      <c r="LER13" s="37"/>
      <c r="LET13" s="37"/>
      <c r="LEV13" s="37"/>
      <c r="LEX13" s="37"/>
      <c r="LEZ13" s="37"/>
      <c r="LFB13" s="37"/>
      <c r="LFD13" s="37"/>
      <c r="LFF13" s="37"/>
      <c r="LFH13" s="37"/>
      <c r="LFJ13" s="37"/>
      <c r="LFL13" s="37"/>
      <c r="LFN13" s="37"/>
      <c r="LFP13" s="37"/>
      <c r="LFR13" s="37"/>
      <c r="LFT13" s="37"/>
      <c r="LFV13" s="37"/>
      <c r="LFX13" s="37"/>
      <c r="LFZ13" s="37"/>
      <c r="LGB13" s="37"/>
      <c r="LGD13" s="37"/>
      <c r="LGF13" s="37"/>
      <c r="LGH13" s="37"/>
      <c r="LGJ13" s="37"/>
      <c r="LGL13" s="37"/>
      <c r="LGN13" s="37"/>
      <c r="LGP13" s="37"/>
      <c r="LGR13" s="37"/>
      <c r="LGT13" s="37"/>
      <c r="LGV13" s="37"/>
      <c r="LGX13" s="37"/>
      <c r="LGZ13" s="37"/>
      <c r="LHB13" s="37"/>
      <c r="LHD13" s="37"/>
      <c r="LHF13" s="37"/>
      <c r="LHH13" s="37"/>
      <c r="LHJ13" s="37"/>
      <c r="LHL13" s="37"/>
      <c r="LHN13" s="37"/>
      <c r="LHP13" s="37"/>
      <c r="LHR13" s="37"/>
      <c r="LHT13" s="37"/>
      <c r="LHV13" s="37"/>
      <c r="LHX13" s="37"/>
      <c r="LHZ13" s="37"/>
      <c r="LIB13" s="37"/>
      <c r="LID13" s="37"/>
      <c r="LIF13" s="37"/>
      <c r="LIH13" s="37"/>
      <c r="LIJ13" s="37"/>
      <c r="LIL13" s="37"/>
      <c r="LIN13" s="37"/>
      <c r="LIP13" s="37"/>
      <c r="LIR13" s="37"/>
      <c r="LIT13" s="37"/>
      <c r="LIV13" s="37"/>
      <c r="LIX13" s="37"/>
      <c r="LIZ13" s="37"/>
      <c r="LJB13" s="37"/>
      <c r="LJD13" s="37"/>
      <c r="LJF13" s="37"/>
      <c r="LJH13" s="37"/>
      <c r="LJJ13" s="37"/>
      <c r="LJL13" s="37"/>
      <c r="LJN13" s="37"/>
      <c r="LJP13" s="37"/>
      <c r="LJR13" s="37"/>
      <c r="LJT13" s="37"/>
      <c r="LJV13" s="37"/>
      <c r="LJX13" s="37"/>
      <c r="LJZ13" s="37"/>
      <c r="LKB13" s="37"/>
      <c r="LKD13" s="37"/>
      <c r="LKF13" s="37"/>
      <c r="LKH13" s="37"/>
      <c r="LKJ13" s="37"/>
      <c r="LKL13" s="37"/>
      <c r="LKN13" s="37"/>
      <c r="LKP13" s="37"/>
      <c r="LKR13" s="37"/>
      <c r="LKT13" s="37"/>
      <c r="LKV13" s="37"/>
      <c r="LKX13" s="37"/>
      <c r="LKZ13" s="37"/>
      <c r="LLB13" s="37"/>
      <c r="LLD13" s="37"/>
      <c r="LLF13" s="37"/>
      <c r="LLH13" s="37"/>
      <c r="LLJ13" s="37"/>
      <c r="LLL13" s="37"/>
      <c r="LLN13" s="37"/>
      <c r="LLP13" s="37"/>
      <c r="LLR13" s="37"/>
      <c r="LLT13" s="37"/>
      <c r="LLV13" s="37"/>
      <c r="LLX13" s="37"/>
      <c r="LLZ13" s="37"/>
      <c r="LMB13" s="37"/>
      <c r="LMD13" s="37"/>
      <c r="LMF13" s="37"/>
      <c r="LMH13" s="37"/>
      <c r="LMJ13" s="37"/>
      <c r="LML13" s="37"/>
      <c r="LMN13" s="37"/>
      <c r="LMP13" s="37"/>
      <c r="LMR13" s="37"/>
      <c r="LMT13" s="37"/>
      <c r="LMV13" s="37"/>
      <c r="LMX13" s="37"/>
      <c r="LMZ13" s="37"/>
      <c r="LNB13" s="37"/>
      <c r="LND13" s="37"/>
      <c r="LNF13" s="37"/>
      <c r="LNH13" s="37"/>
      <c r="LNJ13" s="37"/>
      <c r="LNL13" s="37"/>
      <c r="LNN13" s="37"/>
      <c r="LNP13" s="37"/>
      <c r="LNR13" s="37"/>
      <c r="LNT13" s="37"/>
      <c r="LNV13" s="37"/>
      <c r="LNX13" s="37"/>
      <c r="LNZ13" s="37"/>
      <c r="LOB13" s="37"/>
      <c r="LOD13" s="37"/>
      <c r="LOF13" s="37"/>
      <c r="LOH13" s="37"/>
      <c r="LOJ13" s="37"/>
      <c r="LOL13" s="37"/>
      <c r="LON13" s="37"/>
      <c r="LOP13" s="37"/>
      <c r="LOR13" s="37"/>
      <c r="LOT13" s="37"/>
      <c r="LOV13" s="37"/>
      <c r="LOX13" s="37"/>
      <c r="LOZ13" s="37"/>
      <c r="LPB13" s="37"/>
      <c r="LPD13" s="37"/>
      <c r="LPF13" s="37"/>
      <c r="LPH13" s="37"/>
      <c r="LPJ13" s="37"/>
      <c r="LPL13" s="37"/>
      <c r="LPN13" s="37"/>
      <c r="LPP13" s="37"/>
      <c r="LPR13" s="37"/>
      <c r="LPT13" s="37"/>
      <c r="LPV13" s="37"/>
      <c r="LPX13" s="37"/>
      <c r="LPZ13" s="37"/>
      <c r="LQB13" s="37"/>
      <c r="LQD13" s="37"/>
      <c r="LQF13" s="37"/>
      <c r="LQH13" s="37"/>
      <c r="LQJ13" s="37"/>
      <c r="LQL13" s="37"/>
      <c r="LQN13" s="37"/>
      <c r="LQP13" s="37"/>
      <c r="LQR13" s="37"/>
      <c r="LQT13" s="37"/>
      <c r="LQV13" s="37"/>
      <c r="LQX13" s="37"/>
      <c r="LQZ13" s="37"/>
      <c r="LRB13" s="37"/>
      <c r="LRD13" s="37"/>
      <c r="LRF13" s="37"/>
      <c r="LRH13" s="37"/>
      <c r="LRJ13" s="37"/>
      <c r="LRL13" s="37"/>
      <c r="LRN13" s="37"/>
      <c r="LRP13" s="37"/>
      <c r="LRR13" s="37"/>
      <c r="LRT13" s="37"/>
      <c r="LRV13" s="37"/>
      <c r="LRX13" s="37"/>
      <c r="LRZ13" s="37"/>
      <c r="LSB13" s="37"/>
      <c r="LSD13" s="37"/>
      <c r="LSF13" s="37"/>
      <c r="LSH13" s="37"/>
      <c r="LSJ13" s="37"/>
      <c r="LSL13" s="37"/>
      <c r="LSN13" s="37"/>
      <c r="LSP13" s="37"/>
      <c r="LSR13" s="37"/>
      <c r="LST13" s="37"/>
      <c r="LSV13" s="37"/>
      <c r="LSX13" s="37"/>
      <c r="LSZ13" s="37"/>
      <c r="LTB13" s="37"/>
      <c r="LTD13" s="37"/>
      <c r="LTF13" s="37"/>
      <c r="LTH13" s="37"/>
      <c r="LTJ13" s="37"/>
      <c r="LTL13" s="37"/>
      <c r="LTN13" s="37"/>
      <c r="LTP13" s="37"/>
      <c r="LTR13" s="37"/>
      <c r="LTT13" s="37"/>
      <c r="LTV13" s="37"/>
      <c r="LTX13" s="37"/>
      <c r="LTZ13" s="37"/>
      <c r="LUB13" s="37"/>
      <c r="LUD13" s="37"/>
      <c r="LUF13" s="37"/>
      <c r="LUH13" s="37"/>
      <c r="LUJ13" s="37"/>
      <c r="LUL13" s="37"/>
      <c r="LUN13" s="37"/>
      <c r="LUP13" s="37"/>
      <c r="LUR13" s="37"/>
      <c r="LUT13" s="37"/>
      <c r="LUV13" s="37"/>
      <c r="LUX13" s="37"/>
      <c r="LUZ13" s="37"/>
      <c r="LVB13" s="37"/>
      <c r="LVD13" s="37"/>
      <c r="LVF13" s="37"/>
      <c r="LVH13" s="37"/>
      <c r="LVJ13" s="37"/>
      <c r="LVL13" s="37"/>
      <c r="LVN13" s="37"/>
      <c r="LVP13" s="37"/>
      <c r="LVR13" s="37"/>
      <c r="LVT13" s="37"/>
      <c r="LVV13" s="37"/>
      <c r="LVX13" s="37"/>
      <c r="LVZ13" s="37"/>
      <c r="LWB13" s="37"/>
      <c r="LWD13" s="37"/>
      <c r="LWF13" s="37"/>
      <c r="LWH13" s="37"/>
      <c r="LWJ13" s="37"/>
      <c r="LWL13" s="37"/>
      <c r="LWN13" s="37"/>
      <c r="LWP13" s="37"/>
      <c r="LWR13" s="37"/>
      <c r="LWT13" s="37"/>
      <c r="LWV13" s="37"/>
      <c r="LWX13" s="37"/>
      <c r="LWZ13" s="37"/>
      <c r="LXB13" s="37"/>
      <c r="LXD13" s="37"/>
      <c r="LXF13" s="37"/>
      <c r="LXH13" s="37"/>
      <c r="LXJ13" s="37"/>
      <c r="LXL13" s="37"/>
      <c r="LXN13" s="37"/>
      <c r="LXP13" s="37"/>
      <c r="LXR13" s="37"/>
      <c r="LXT13" s="37"/>
      <c r="LXV13" s="37"/>
      <c r="LXX13" s="37"/>
      <c r="LXZ13" s="37"/>
      <c r="LYB13" s="37"/>
      <c r="LYD13" s="37"/>
      <c r="LYF13" s="37"/>
      <c r="LYH13" s="37"/>
      <c r="LYJ13" s="37"/>
      <c r="LYL13" s="37"/>
      <c r="LYN13" s="37"/>
      <c r="LYP13" s="37"/>
      <c r="LYR13" s="37"/>
      <c r="LYT13" s="37"/>
      <c r="LYV13" s="37"/>
      <c r="LYX13" s="37"/>
      <c r="LYZ13" s="37"/>
      <c r="LZB13" s="37"/>
      <c r="LZD13" s="37"/>
      <c r="LZF13" s="37"/>
      <c r="LZH13" s="37"/>
      <c r="LZJ13" s="37"/>
      <c r="LZL13" s="37"/>
      <c r="LZN13" s="37"/>
      <c r="LZP13" s="37"/>
      <c r="LZR13" s="37"/>
      <c r="LZT13" s="37"/>
      <c r="LZV13" s="37"/>
      <c r="LZX13" s="37"/>
      <c r="LZZ13" s="37"/>
      <c r="MAB13" s="37"/>
      <c r="MAD13" s="37"/>
      <c r="MAF13" s="37"/>
      <c r="MAH13" s="37"/>
      <c r="MAJ13" s="37"/>
      <c r="MAL13" s="37"/>
      <c r="MAN13" s="37"/>
      <c r="MAP13" s="37"/>
      <c r="MAR13" s="37"/>
      <c r="MAT13" s="37"/>
      <c r="MAV13" s="37"/>
      <c r="MAX13" s="37"/>
      <c r="MAZ13" s="37"/>
      <c r="MBB13" s="37"/>
      <c r="MBD13" s="37"/>
      <c r="MBF13" s="37"/>
      <c r="MBH13" s="37"/>
      <c r="MBJ13" s="37"/>
      <c r="MBL13" s="37"/>
      <c r="MBN13" s="37"/>
      <c r="MBP13" s="37"/>
      <c r="MBR13" s="37"/>
      <c r="MBT13" s="37"/>
      <c r="MBV13" s="37"/>
      <c r="MBX13" s="37"/>
      <c r="MBZ13" s="37"/>
      <c r="MCB13" s="37"/>
      <c r="MCD13" s="37"/>
      <c r="MCF13" s="37"/>
      <c r="MCH13" s="37"/>
      <c r="MCJ13" s="37"/>
      <c r="MCL13" s="37"/>
      <c r="MCN13" s="37"/>
      <c r="MCP13" s="37"/>
      <c r="MCR13" s="37"/>
      <c r="MCT13" s="37"/>
      <c r="MCV13" s="37"/>
      <c r="MCX13" s="37"/>
      <c r="MCZ13" s="37"/>
      <c r="MDB13" s="37"/>
      <c r="MDD13" s="37"/>
      <c r="MDF13" s="37"/>
      <c r="MDH13" s="37"/>
      <c r="MDJ13" s="37"/>
      <c r="MDL13" s="37"/>
      <c r="MDN13" s="37"/>
      <c r="MDP13" s="37"/>
      <c r="MDR13" s="37"/>
      <c r="MDT13" s="37"/>
      <c r="MDV13" s="37"/>
      <c r="MDX13" s="37"/>
      <c r="MDZ13" s="37"/>
      <c r="MEB13" s="37"/>
      <c r="MED13" s="37"/>
      <c r="MEF13" s="37"/>
      <c r="MEH13" s="37"/>
      <c r="MEJ13" s="37"/>
      <c r="MEL13" s="37"/>
      <c r="MEN13" s="37"/>
      <c r="MEP13" s="37"/>
      <c r="MER13" s="37"/>
      <c r="MET13" s="37"/>
      <c r="MEV13" s="37"/>
      <c r="MEX13" s="37"/>
      <c r="MEZ13" s="37"/>
      <c r="MFB13" s="37"/>
      <c r="MFD13" s="37"/>
      <c r="MFF13" s="37"/>
      <c r="MFH13" s="37"/>
      <c r="MFJ13" s="37"/>
      <c r="MFL13" s="37"/>
      <c r="MFN13" s="37"/>
      <c r="MFP13" s="37"/>
      <c r="MFR13" s="37"/>
      <c r="MFT13" s="37"/>
      <c r="MFV13" s="37"/>
      <c r="MFX13" s="37"/>
      <c r="MFZ13" s="37"/>
      <c r="MGB13" s="37"/>
      <c r="MGD13" s="37"/>
      <c r="MGF13" s="37"/>
      <c r="MGH13" s="37"/>
      <c r="MGJ13" s="37"/>
      <c r="MGL13" s="37"/>
      <c r="MGN13" s="37"/>
      <c r="MGP13" s="37"/>
      <c r="MGR13" s="37"/>
      <c r="MGT13" s="37"/>
      <c r="MGV13" s="37"/>
      <c r="MGX13" s="37"/>
      <c r="MGZ13" s="37"/>
      <c r="MHB13" s="37"/>
      <c r="MHD13" s="37"/>
      <c r="MHF13" s="37"/>
      <c r="MHH13" s="37"/>
      <c r="MHJ13" s="37"/>
      <c r="MHL13" s="37"/>
      <c r="MHN13" s="37"/>
      <c r="MHP13" s="37"/>
      <c r="MHR13" s="37"/>
      <c r="MHT13" s="37"/>
      <c r="MHV13" s="37"/>
      <c r="MHX13" s="37"/>
      <c r="MHZ13" s="37"/>
      <c r="MIB13" s="37"/>
      <c r="MID13" s="37"/>
      <c r="MIF13" s="37"/>
      <c r="MIH13" s="37"/>
      <c r="MIJ13" s="37"/>
      <c r="MIL13" s="37"/>
      <c r="MIN13" s="37"/>
      <c r="MIP13" s="37"/>
      <c r="MIR13" s="37"/>
      <c r="MIT13" s="37"/>
      <c r="MIV13" s="37"/>
      <c r="MIX13" s="37"/>
      <c r="MIZ13" s="37"/>
      <c r="MJB13" s="37"/>
      <c r="MJD13" s="37"/>
      <c r="MJF13" s="37"/>
      <c r="MJH13" s="37"/>
      <c r="MJJ13" s="37"/>
      <c r="MJL13" s="37"/>
      <c r="MJN13" s="37"/>
      <c r="MJP13" s="37"/>
      <c r="MJR13" s="37"/>
      <c r="MJT13" s="37"/>
      <c r="MJV13" s="37"/>
      <c r="MJX13" s="37"/>
      <c r="MJZ13" s="37"/>
      <c r="MKB13" s="37"/>
      <c r="MKD13" s="37"/>
      <c r="MKF13" s="37"/>
      <c r="MKH13" s="37"/>
      <c r="MKJ13" s="37"/>
      <c r="MKL13" s="37"/>
      <c r="MKN13" s="37"/>
      <c r="MKP13" s="37"/>
      <c r="MKR13" s="37"/>
      <c r="MKT13" s="37"/>
      <c r="MKV13" s="37"/>
      <c r="MKX13" s="37"/>
      <c r="MKZ13" s="37"/>
      <c r="MLB13" s="37"/>
      <c r="MLD13" s="37"/>
      <c r="MLF13" s="37"/>
      <c r="MLH13" s="37"/>
      <c r="MLJ13" s="37"/>
      <c r="MLL13" s="37"/>
      <c r="MLN13" s="37"/>
      <c r="MLP13" s="37"/>
      <c r="MLR13" s="37"/>
      <c r="MLT13" s="37"/>
      <c r="MLV13" s="37"/>
      <c r="MLX13" s="37"/>
      <c r="MLZ13" s="37"/>
      <c r="MMB13" s="37"/>
      <c r="MMD13" s="37"/>
      <c r="MMF13" s="37"/>
      <c r="MMH13" s="37"/>
      <c r="MMJ13" s="37"/>
      <c r="MML13" s="37"/>
      <c r="MMN13" s="37"/>
      <c r="MMP13" s="37"/>
      <c r="MMR13" s="37"/>
      <c r="MMT13" s="37"/>
      <c r="MMV13" s="37"/>
      <c r="MMX13" s="37"/>
      <c r="MMZ13" s="37"/>
      <c r="MNB13" s="37"/>
      <c r="MND13" s="37"/>
      <c r="MNF13" s="37"/>
      <c r="MNH13" s="37"/>
      <c r="MNJ13" s="37"/>
      <c r="MNL13" s="37"/>
      <c r="MNN13" s="37"/>
      <c r="MNP13" s="37"/>
      <c r="MNR13" s="37"/>
      <c r="MNT13" s="37"/>
      <c r="MNV13" s="37"/>
      <c r="MNX13" s="37"/>
      <c r="MNZ13" s="37"/>
      <c r="MOB13" s="37"/>
      <c r="MOD13" s="37"/>
      <c r="MOF13" s="37"/>
      <c r="MOH13" s="37"/>
      <c r="MOJ13" s="37"/>
      <c r="MOL13" s="37"/>
      <c r="MON13" s="37"/>
      <c r="MOP13" s="37"/>
      <c r="MOR13" s="37"/>
      <c r="MOT13" s="37"/>
      <c r="MOV13" s="37"/>
      <c r="MOX13" s="37"/>
      <c r="MOZ13" s="37"/>
      <c r="MPB13" s="37"/>
      <c r="MPD13" s="37"/>
      <c r="MPF13" s="37"/>
      <c r="MPH13" s="37"/>
      <c r="MPJ13" s="37"/>
      <c r="MPL13" s="37"/>
      <c r="MPN13" s="37"/>
      <c r="MPP13" s="37"/>
      <c r="MPR13" s="37"/>
      <c r="MPT13" s="37"/>
      <c r="MPV13" s="37"/>
      <c r="MPX13" s="37"/>
      <c r="MPZ13" s="37"/>
      <c r="MQB13" s="37"/>
      <c r="MQD13" s="37"/>
      <c r="MQF13" s="37"/>
      <c r="MQH13" s="37"/>
      <c r="MQJ13" s="37"/>
      <c r="MQL13" s="37"/>
      <c r="MQN13" s="37"/>
      <c r="MQP13" s="37"/>
      <c r="MQR13" s="37"/>
      <c r="MQT13" s="37"/>
      <c r="MQV13" s="37"/>
      <c r="MQX13" s="37"/>
      <c r="MQZ13" s="37"/>
      <c r="MRB13" s="37"/>
      <c r="MRD13" s="37"/>
      <c r="MRF13" s="37"/>
      <c r="MRH13" s="37"/>
      <c r="MRJ13" s="37"/>
      <c r="MRL13" s="37"/>
      <c r="MRN13" s="37"/>
      <c r="MRP13" s="37"/>
      <c r="MRR13" s="37"/>
      <c r="MRT13" s="37"/>
      <c r="MRV13" s="37"/>
      <c r="MRX13" s="37"/>
      <c r="MRZ13" s="37"/>
      <c r="MSB13" s="37"/>
      <c r="MSD13" s="37"/>
      <c r="MSF13" s="37"/>
      <c r="MSH13" s="37"/>
      <c r="MSJ13" s="37"/>
      <c r="MSL13" s="37"/>
      <c r="MSN13" s="37"/>
      <c r="MSP13" s="37"/>
      <c r="MSR13" s="37"/>
      <c r="MST13" s="37"/>
      <c r="MSV13" s="37"/>
      <c r="MSX13" s="37"/>
      <c r="MSZ13" s="37"/>
      <c r="MTB13" s="37"/>
      <c r="MTD13" s="37"/>
      <c r="MTF13" s="37"/>
      <c r="MTH13" s="37"/>
      <c r="MTJ13" s="37"/>
      <c r="MTL13" s="37"/>
      <c r="MTN13" s="37"/>
      <c r="MTP13" s="37"/>
      <c r="MTR13" s="37"/>
      <c r="MTT13" s="37"/>
      <c r="MTV13" s="37"/>
      <c r="MTX13" s="37"/>
      <c r="MTZ13" s="37"/>
      <c r="MUB13" s="37"/>
      <c r="MUD13" s="37"/>
      <c r="MUF13" s="37"/>
      <c r="MUH13" s="37"/>
      <c r="MUJ13" s="37"/>
      <c r="MUL13" s="37"/>
      <c r="MUN13" s="37"/>
      <c r="MUP13" s="37"/>
      <c r="MUR13" s="37"/>
      <c r="MUT13" s="37"/>
      <c r="MUV13" s="37"/>
      <c r="MUX13" s="37"/>
      <c r="MUZ13" s="37"/>
      <c r="MVB13" s="37"/>
      <c r="MVD13" s="37"/>
      <c r="MVF13" s="37"/>
      <c r="MVH13" s="37"/>
      <c r="MVJ13" s="37"/>
      <c r="MVL13" s="37"/>
      <c r="MVN13" s="37"/>
      <c r="MVP13" s="37"/>
      <c r="MVR13" s="37"/>
      <c r="MVT13" s="37"/>
      <c r="MVV13" s="37"/>
      <c r="MVX13" s="37"/>
      <c r="MVZ13" s="37"/>
      <c r="MWB13" s="37"/>
      <c r="MWD13" s="37"/>
      <c r="MWF13" s="37"/>
      <c r="MWH13" s="37"/>
      <c r="MWJ13" s="37"/>
      <c r="MWL13" s="37"/>
      <c r="MWN13" s="37"/>
      <c r="MWP13" s="37"/>
      <c r="MWR13" s="37"/>
      <c r="MWT13" s="37"/>
      <c r="MWV13" s="37"/>
      <c r="MWX13" s="37"/>
      <c r="MWZ13" s="37"/>
      <c r="MXB13" s="37"/>
      <c r="MXD13" s="37"/>
      <c r="MXF13" s="37"/>
      <c r="MXH13" s="37"/>
      <c r="MXJ13" s="37"/>
      <c r="MXL13" s="37"/>
      <c r="MXN13" s="37"/>
      <c r="MXP13" s="37"/>
      <c r="MXR13" s="37"/>
      <c r="MXT13" s="37"/>
      <c r="MXV13" s="37"/>
      <c r="MXX13" s="37"/>
      <c r="MXZ13" s="37"/>
      <c r="MYB13" s="37"/>
      <c r="MYD13" s="37"/>
      <c r="MYF13" s="37"/>
      <c r="MYH13" s="37"/>
      <c r="MYJ13" s="37"/>
      <c r="MYL13" s="37"/>
      <c r="MYN13" s="37"/>
      <c r="MYP13" s="37"/>
      <c r="MYR13" s="37"/>
      <c r="MYT13" s="37"/>
      <c r="MYV13" s="37"/>
      <c r="MYX13" s="37"/>
      <c r="MYZ13" s="37"/>
      <c r="MZB13" s="37"/>
      <c r="MZD13" s="37"/>
      <c r="MZF13" s="37"/>
      <c r="MZH13" s="37"/>
      <c r="MZJ13" s="37"/>
      <c r="MZL13" s="37"/>
      <c r="MZN13" s="37"/>
      <c r="MZP13" s="37"/>
      <c r="MZR13" s="37"/>
      <c r="MZT13" s="37"/>
      <c r="MZV13" s="37"/>
      <c r="MZX13" s="37"/>
      <c r="MZZ13" s="37"/>
      <c r="NAB13" s="37"/>
      <c r="NAD13" s="37"/>
      <c r="NAF13" s="37"/>
      <c r="NAH13" s="37"/>
      <c r="NAJ13" s="37"/>
      <c r="NAL13" s="37"/>
      <c r="NAN13" s="37"/>
      <c r="NAP13" s="37"/>
      <c r="NAR13" s="37"/>
      <c r="NAT13" s="37"/>
      <c r="NAV13" s="37"/>
      <c r="NAX13" s="37"/>
      <c r="NAZ13" s="37"/>
      <c r="NBB13" s="37"/>
      <c r="NBD13" s="37"/>
      <c r="NBF13" s="37"/>
      <c r="NBH13" s="37"/>
      <c r="NBJ13" s="37"/>
      <c r="NBL13" s="37"/>
      <c r="NBN13" s="37"/>
      <c r="NBP13" s="37"/>
      <c r="NBR13" s="37"/>
      <c r="NBT13" s="37"/>
      <c r="NBV13" s="37"/>
      <c r="NBX13" s="37"/>
      <c r="NBZ13" s="37"/>
      <c r="NCB13" s="37"/>
      <c r="NCD13" s="37"/>
      <c r="NCF13" s="37"/>
      <c r="NCH13" s="37"/>
      <c r="NCJ13" s="37"/>
      <c r="NCL13" s="37"/>
      <c r="NCN13" s="37"/>
      <c r="NCP13" s="37"/>
      <c r="NCR13" s="37"/>
      <c r="NCT13" s="37"/>
      <c r="NCV13" s="37"/>
      <c r="NCX13" s="37"/>
      <c r="NCZ13" s="37"/>
      <c r="NDB13" s="37"/>
      <c r="NDD13" s="37"/>
      <c r="NDF13" s="37"/>
      <c r="NDH13" s="37"/>
      <c r="NDJ13" s="37"/>
      <c r="NDL13" s="37"/>
      <c r="NDN13" s="37"/>
      <c r="NDP13" s="37"/>
      <c r="NDR13" s="37"/>
      <c r="NDT13" s="37"/>
      <c r="NDV13" s="37"/>
      <c r="NDX13" s="37"/>
      <c r="NDZ13" s="37"/>
      <c r="NEB13" s="37"/>
      <c r="NED13" s="37"/>
      <c r="NEF13" s="37"/>
      <c r="NEH13" s="37"/>
      <c r="NEJ13" s="37"/>
      <c r="NEL13" s="37"/>
      <c r="NEN13" s="37"/>
      <c r="NEP13" s="37"/>
      <c r="NER13" s="37"/>
      <c r="NET13" s="37"/>
      <c r="NEV13" s="37"/>
      <c r="NEX13" s="37"/>
      <c r="NEZ13" s="37"/>
      <c r="NFB13" s="37"/>
      <c r="NFD13" s="37"/>
      <c r="NFF13" s="37"/>
      <c r="NFH13" s="37"/>
      <c r="NFJ13" s="37"/>
      <c r="NFL13" s="37"/>
      <c r="NFN13" s="37"/>
      <c r="NFP13" s="37"/>
      <c r="NFR13" s="37"/>
      <c r="NFT13" s="37"/>
      <c r="NFV13" s="37"/>
      <c r="NFX13" s="37"/>
      <c r="NFZ13" s="37"/>
      <c r="NGB13" s="37"/>
      <c r="NGD13" s="37"/>
      <c r="NGF13" s="37"/>
      <c r="NGH13" s="37"/>
      <c r="NGJ13" s="37"/>
      <c r="NGL13" s="37"/>
      <c r="NGN13" s="37"/>
      <c r="NGP13" s="37"/>
      <c r="NGR13" s="37"/>
      <c r="NGT13" s="37"/>
      <c r="NGV13" s="37"/>
      <c r="NGX13" s="37"/>
      <c r="NGZ13" s="37"/>
      <c r="NHB13" s="37"/>
      <c r="NHD13" s="37"/>
      <c r="NHF13" s="37"/>
      <c r="NHH13" s="37"/>
      <c r="NHJ13" s="37"/>
      <c r="NHL13" s="37"/>
      <c r="NHN13" s="37"/>
      <c r="NHP13" s="37"/>
      <c r="NHR13" s="37"/>
      <c r="NHT13" s="37"/>
      <c r="NHV13" s="37"/>
      <c r="NHX13" s="37"/>
      <c r="NHZ13" s="37"/>
      <c r="NIB13" s="37"/>
      <c r="NID13" s="37"/>
      <c r="NIF13" s="37"/>
      <c r="NIH13" s="37"/>
      <c r="NIJ13" s="37"/>
      <c r="NIL13" s="37"/>
      <c r="NIN13" s="37"/>
      <c r="NIP13" s="37"/>
      <c r="NIR13" s="37"/>
      <c r="NIT13" s="37"/>
      <c r="NIV13" s="37"/>
      <c r="NIX13" s="37"/>
      <c r="NIZ13" s="37"/>
      <c r="NJB13" s="37"/>
      <c r="NJD13" s="37"/>
      <c r="NJF13" s="37"/>
      <c r="NJH13" s="37"/>
      <c r="NJJ13" s="37"/>
      <c r="NJL13" s="37"/>
      <c r="NJN13" s="37"/>
      <c r="NJP13" s="37"/>
      <c r="NJR13" s="37"/>
      <c r="NJT13" s="37"/>
      <c r="NJV13" s="37"/>
      <c r="NJX13" s="37"/>
      <c r="NJZ13" s="37"/>
      <c r="NKB13" s="37"/>
      <c r="NKD13" s="37"/>
      <c r="NKF13" s="37"/>
      <c r="NKH13" s="37"/>
      <c r="NKJ13" s="37"/>
      <c r="NKL13" s="37"/>
      <c r="NKN13" s="37"/>
      <c r="NKP13" s="37"/>
      <c r="NKR13" s="37"/>
      <c r="NKT13" s="37"/>
      <c r="NKV13" s="37"/>
      <c r="NKX13" s="37"/>
      <c r="NKZ13" s="37"/>
      <c r="NLB13" s="37"/>
      <c r="NLD13" s="37"/>
      <c r="NLF13" s="37"/>
      <c r="NLH13" s="37"/>
      <c r="NLJ13" s="37"/>
      <c r="NLL13" s="37"/>
      <c r="NLN13" s="37"/>
      <c r="NLP13" s="37"/>
      <c r="NLR13" s="37"/>
      <c r="NLT13" s="37"/>
      <c r="NLV13" s="37"/>
      <c r="NLX13" s="37"/>
      <c r="NLZ13" s="37"/>
      <c r="NMB13" s="37"/>
      <c r="NMD13" s="37"/>
      <c r="NMF13" s="37"/>
      <c r="NMH13" s="37"/>
      <c r="NMJ13" s="37"/>
      <c r="NML13" s="37"/>
      <c r="NMN13" s="37"/>
      <c r="NMP13" s="37"/>
      <c r="NMR13" s="37"/>
      <c r="NMT13" s="37"/>
      <c r="NMV13" s="37"/>
      <c r="NMX13" s="37"/>
      <c r="NMZ13" s="37"/>
      <c r="NNB13" s="37"/>
      <c r="NND13" s="37"/>
      <c r="NNF13" s="37"/>
      <c r="NNH13" s="37"/>
      <c r="NNJ13" s="37"/>
      <c r="NNL13" s="37"/>
      <c r="NNN13" s="37"/>
      <c r="NNP13" s="37"/>
      <c r="NNR13" s="37"/>
      <c r="NNT13" s="37"/>
      <c r="NNV13" s="37"/>
      <c r="NNX13" s="37"/>
      <c r="NNZ13" s="37"/>
      <c r="NOB13" s="37"/>
      <c r="NOD13" s="37"/>
      <c r="NOF13" s="37"/>
      <c r="NOH13" s="37"/>
      <c r="NOJ13" s="37"/>
      <c r="NOL13" s="37"/>
      <c r="NON13" s="37"/>
      <c r="NOP13" s="37"/>
      <c r="NOR13" s="37"/>
      <c r="NOT13" s="37"/>
      <c r="NOV13" s="37"/>
      <c r="NOX13" s="37"/>
      <c r="NOZ13" s="37"/>
      <c r="NPB13" s="37"/>
      <c r="NPD13" s="37"/>
      <c r="NPF13" s="37"/>
      <c r="NPH13" s="37"/>
      <c r="NPJ13" s="37"/>
      <c r="NPL13" s="37"/>
      <c r="NPN13" s="37"/>
      <c r="NPP13" s="37"/>
      <c r="NPR13" s="37"/>
      <c r="NPT13" s="37"/>
      <c r="NPV13" s="37"/>
      <c r="NPX13" s="37"/>
      <c r="NPZ13" s="37"/>
      <c r="NQB13" s="37"/>
      <c r="NQD13" s="37"/>
      <c r="NQF13" s="37"/>
      <c r="NQH13" s="37"/>
      <c r="NQJ13" s="37"/>
      <c r="NQL13" s="37"/>
      <c r="NQN13" s="37"/>
      <c r="NQP13" s="37"/>
      <c r="NQR13" s="37"/>
      <c r="NQT13" s="37"/>
      <c r="NQV13" s="37"/>
      <c r="NQX13" s="37"/>
      <c r="NQZ13" s="37"/>
      <c r="NRB13" s="37"/>
      <c r="NRD13" s="37"/>
      <c r="NRF13" s="37"/>
      <c r="NRH13" s="37"/>
      <c r="NRJ13" s="37"/>
      <c r="NRL13" s="37"/>
      <c r="NRN13" s="37"/>
      <c r="NRP13" s="37"/>
      <c r="NRR13" s="37"/>
      <c r="NRT13" s="37"/>
      <c r="NRV13" s="37"/>
      <c r="NRX13" s="37"/>
      <c r="NRZ13" s="37"/>
      <c r="NSB13" s="37"/>
      <c r="NSD13" s="37"/>
      <c r="NSF13" s="37"/>
      <c r="NSH13" s="37"/>
      <c r="NSJ13" s="37"/>
      <c r="NSL13" s="37"/>
      <c r="NSN13" s="37"/>
      <c r="NSP13" s="37"/>
      <c r="NSR13" s="37"/>
      <c r="NST13" s="37"/>
      <c r="NSV13" s="37"/>
      <c r="NSX13" s="37"/>
      <c r="NSZ13" s="37"/>
      <c r="NTB13" s="37"/>
      <c r="NTD13" s="37"/>
      <c r="NTF13" s="37"/>
      <c r="NTH13" s="37"/>
      <c r="NTJ13" s="37"/>
      <c r="NTL13" s="37"/>
      <c r="NTN13" s="37"/>
      <c r="NTP13" s="37"/>
      <c r="NTR13" s="37"/>
      <c r="NTT13" s="37"/>
      <c r="NTV13" s="37"/>
      <c r="NTX13" s="37"/>
      <c r="NTZ13" s="37"/>
      <c r="NUB13" s="37"/>
      <c r="NUD13" s="37"/>
      <c r="NUF13" s="37"/>
      <c r="NUH13" s="37"/>
      <c r="NUJ13" s="37"/>
      <c r="NUL13" s="37"/>
      <c r="NUN13" s="37"/>
      <c r="NUP13" s="37"/>
      <c r="NUR13" s="37"/>
      <c r="NUT13" s="37"/>
      <c r="NUV13" s="37"/>
      <c r="NUX13" s="37"/>
      <c r="NUZ13" s="37"/>
      <c r="NVB13" s="37"/>
      <c r="NVD13" s="37"/>
      <c r="NVF13" s="37"/>
      <c r="NVH13" s="37"/>
      <c r="NVJ13" s="37"/>
      <c r="NVL13" s="37"/>
      <c r="NVN13" s="37"/>
      <c r="NVP13" s="37"/>
      <c r="NVR13" s="37"/>
      <c r="NVT13" s="37"/>
      <c r="NVV13" s="37"/>
      <c r="NVX13" s="37"/>
      <c r="NVZ13" s="37"/>
      <c r="NWB13" s="37"/>
      <c r="NWD13" s="37"/>
      <c r="NWF13" s="37"/>
      <c r="NWH13" s="37"/>
      <c r="NWJ13" s="37"/>
      <c r="NWL13" s="37"/>
      <c r="NWN13" s="37"/>
      <c r="NWP13" s="37"/>
      <c r="NWR13" s="37"/>
      <c r="NWT13" s="37"/>
      <c r="NWV13" s="37"/>
      <c r="NWX13" s="37"/>
      <c r="NWZ13" s="37"/>
      <c r="NXB13" s="37"/>
      <c r="NXD13" s="37"/>
      <c r="NXF13" s="37"/>
      <c r="NXH13" s="37"/>
      <c r="NXJ13" s="37"/>
      <c r="NXL13" s="37"/>
      <c r="NXN13" s="37"/>
      <c r="NXP13" s="37"/>
      <c r="NXR13" s="37"/>
      <c r="NXT13" s="37"/>
      <c r="NXV13" s="37"/>
      <c r="NXX13" s="37"/>
      <c r="NXZ13" s="37"/>
      <c r="NYB13" s="37"/>
      <c r="NYD13" s="37"/>
      <c r="NYF13" s="37"/>
      <c r="NYH13" s="37"/>
      <c r="NYJ13" s="37"/>
      <c r="NYL13" s="37"/>
      <c r="NYN13" s="37"/>
      <c r="NYP13" s="37"/>
      <c r="NYR13" s="37"/>
      <c r="NYT13" s="37"/>
      <c r="NYV13" s="37"/>
      <c r="NYX13" s="37"/>
      <c r="NYZ13" s="37"/>
      <c r="NZB13" s="37"/>
      <c r="NZD13" s="37"/>
      <c r="NZF13" s="37"/>
      <c r="NZH13" s="37"/>
      <c r="NZJ13" s="37"/>
      <c r="NZL13" s="37"/>
      <c r="NZN13" s="37"/>
      <c r="NZP13" s="37"/>
      <c r="NZR13" s="37"/>
      <c r="NZT13" s="37"/>
      <c r="NZV13" s="37"/>
      <c r="NZX13" s="37"/>
      <c r="NZZ13" s="37"/>
      <c r="OAB13" s="37"/>
      <c r="OAD13" s="37"/>
      <c r="OAF13" s="37"/>
      <c r="OAH13" s="37"/>
      <c r="OAJ13" s="37"/>
      <c r="OAL13" s="37"/>
      <c r="OAN13" s="37"/>
      <c r="OAP13" s="37"/>
      <c r="OAR13" s="37"/>
      <c r="OAT13" s="37"/>
      <c r="OAV13" s="37"/>
      <c r="OAX13" s="37"/>
      <c r="OAZ13" s="37"/>
      <c r="OBB13" s="37"/>
      <c r="OBD13" s="37"/>
      <c r="OBF13" s="37"/>
      <c r="OBH13" s="37"/>
      <c r="OBJ13" s="37"/>
      <c r="OBL13" s="37"/>
      <c r="OBN13" s="37"/>
      <c r="OBP13" s="37"/>
      <c r="OBR13" s="37"/>
      <c r="OBT13" s="37"/>
      <c r="OBV13" s="37"/>
      <c r="OBX13" s="37"/>
      <c r="OBZ13" s="37"/>
      <c r="OCB13" s="37"/>
      <c r="OCD13" s="37"/>
      <c r="OCF13" s="37"/>
      <c r="OCH13" s="37"/>
      <c r="OCJ13" s="37"/>
      <c r="OCL13" s="37"/>
      <c r="OCN13" s="37"/>
      <c r="OCP13" s="37"/>
      <c r="OCR13" s="37"/>
      <c r="OCT13" s="37"/>
      <c r="OCV13" s="37"/>
      <c r="OCX13" s="37"/>
      <c r="OCZ13" s="37"/>
      <c r="ODB13" s="37"/>
      <c r="ODD13" s="37"/>
      <c r="ODF13" s="37"/>
      <c r="ODH13" s="37"/>
      <c r="ODJ13" s="37"/>
      <c r="ODL13" s="37"/>
      <c r="ODN13" s="37"/>
      <c r="ODP13" s="37"/>
      <c r="ODR13" s="37"/>
      <c r="ODT13" s="37"/>
      <c r="ODV13" s="37"/>
      <c r="ODX13" s="37"/>
      <c r="ODZ13" s="37"/>
      <c r="OEB13" s="37"/>
      <c r="OED13" s="37"/>
      <c r="OEF13" s="37"/>
      <c r="OEH13" s="37"/>
      <c r="OEJ13" s="37"/>
      <c r="OEL13" s="37"/>
      <c r="OEN13" s="37"/>
      <c r="OEP13" s="37"/>
      <c r="OER13" s="37"/>
      <c r="OET13" s="37"/>
      <c r="OEV13" s="37"/>
      <c r="OEX13" s="37"/>
      <c r="OEZ13" s="37"/>
      <c r="OFB13" s="37"/>
      <c r="OFD13" s="37"/>
      <c r="OFF13" s="37"/>
      <c r="OFH13" s="37"/>
      <c r="OFJ13" s="37"/>
      <c r="OFL13" s="37"/>
      <c r="OFN13" s="37"/>
      <c r="OFP13" s="37"/>
      <c r="OFR13" s="37"/>
      <c r="OFT13" s="37"/>
      <c r="OFV13" s="37"/>
      <c r="OFX13" s="37"/>
      <c r="OFZ13" s="37"/>
      <c r="OGB13" s="37"/>
      <c r="OGD13" s="37"/>
      <c r="OGF13" s="37"/>
      <c r="OGH13" s="37"/>
      <c r="OGJ13" s="37"/>
      <c r="OGL13" s="37"/>
      <c r="OGN13" s="37"/>
      <c r="OGP13" s="37"/>
      <c r="OGR13" s="37"/>
      <c r="OGT13" s="37"/>
      <c r="OGV13" s="37"/>
      <c r="OGX13" s="37"/>
      <c r="OGZ13" s="37"/>
      <c r="OHB13" s="37"/>
      <c r="OHD13" s="37"/>
      <c r="OHF13" s="37"/>
      <c r="OHH13" s="37"/>
      <c r="OHJ13" s="37"/>
      <c r="OHL13" s="37"/>
      <c r="OHN13" s="37"/>
      <c r="OHP13" s="37"/>
      <c r="OHR13" s="37"/>
      <c r="OHT13" s="37"/>
      <c r="OHV13" s="37"/>
      <c r="OHX13" s="37"/>
      <c r="OHZ13" s="37"/>
      <c r="OIB13" s="37"/>
      <c r="OID13" s="37"/>
      <c r="OIF13" s="37"/>
      <c r="OIH13" s="37"/>
      <c r="OIJ13" s="37"/>
      <c r="OIL13" s="37"/>
      <c r="OIN13" s="37"/>
      <c r="OIP13" s="37"/>
      <c r="OIR13" s="37"/>
      <c r="OIT13" s="37"/>
      <c r="OIV13" s="37"/>
      <c r="OIX13" s="37"/>
      <c r="OIZ13" s="37"/>
      <c r="OJB13" s="37"/>
      <c r="OJD13" s="37"/>
      <c r="OJF13" s="37"/>
      <c r="OJH13" s="37"/>
      <c r="OJJ13" s="37"/>
      <c r="OJL13" s="37"/>
      <c r="OJN13" s="37"/>
      <c r="OJP13" s="37"/>
      <c r="OJR13" s="37"/>
      <c r="OJT13" s="37"/>
      <c r="OJV13" s="37"/>
      <c r="OJX13" s="37"/>
      <c r="OJZ13" s="37"/>
      <c r="OKB13" s="37"/>
      <c r="OKD13" s="37"/>
      <c r="OKF13" s="37"/>
      <c r="OKH13" s="37"/>
      <c r="OKJ13" s="37"/>
      <c r="OKL13" s="37"/>
      <c r="OKN13" s="37"/>
      <c r="OKP13" s="37"/>
      <c r="OKR13" s="37"/>
      <c r="OKT13" s="37"/>
      <c r="OKV13" s="37"/>
      <c r="OKX13" s="37"/>
      <c r="OKZ13" s="37"/>
      <c r="OLB13" s="37"/>
      <c r="OLD13" s="37"/>
      <c r="OLF13" s="37"/>
      <c r="OLH13" s="37"/>
      <c r="OLJ13" s="37"/>
      <c r="OLL13" s="37"/>
      <c r="OLN13" s="37"/>
      <c r="OLP13" s="37"/>
      <c r="OLR13" s="37"/>
      <c r="OLT13" s="37"/>
      <c r="OLV13" s="37"/>
      <c r="OLX13" s="37"/>
      <c r="OLZ13" s="37"/>
      <c r="OMB13" s="37"/>
      <c r="OMD13" s="37"/>
      <c r="OMF13" s="37"/>
      <c r="OMH13" s="37"/>
      <c r="OMJ13" s="37"/>
      <c r="OML13" s="37"/>
      <c r="OMN13" s="37"/>
      <c r="OMP13" s="37"/>
      <c r="OMR13" s="37"/>
      <c r="OMT13" s="37"/>
      <c r="OMV13" s="37"/>
      <c r="OMX13" s="37"/>
      <c r="OMZ13" s="37"/>
      <c r="ONB13" s="37"/>
      <c r="OND13" s="37"/>
      <c r="ONF13" s="37"/>
      <c r="ONH13" s="37"/>
      <c r="ONJ13" s="37"/>
      <c r="ONL13" s="37"/>
      <c r="ONN13" s="37"/>
      <c r="ONP13" s="37"/>
      <c r="ONR13" s="37"/>
      <c r="ONT13" s="37"/>
      <c r="ONV13" s="37"/>
      <c r="ONX13" s="37"/>
      <c r="ONZ13" s="37"/>
      <c r="OOB13" s="37"/>
      <c r="OOD13" s="37"/>
      <c r="OOF13" s="37"/>
      <c r="OOH13" s="37"/>
      <c r="OOJ13" s="37"/>
      <c r="OOL13" s="37"/>
      <c r="OON13" s="37"/>
      <c r="OOP13" s="37"/>
      <c r="OOR13" s="37"/>
      <c r="OOT13" s="37"/>
      <c r="OOV13" s="37"/>
      <c r="OOX13" s="37"/>
      <c r="OOZ13" s="37"/>
      <c r="OPB13" s="37"/>
      <c r="OPD13" s="37"/>
      <c r="OPF13" s="37"/>
      <c r="OPH13" s="37"/>
      <c r="OPJ13" s="37"/>
      <c r="OPL13" s="37"/>
      <c r="OPN13" s="37"/>
      <c r="OPP13" s="37"/>
      <c r="OPR13" s="37"/>
      <c r="OPT13" s="37"/>
      <c r="OPV13" s="37"/>
      <c r="OPX13" s="37"/>
      <c r="OPZ13" s="37"/>
      <c r="OQB13" s="37"/>
      <c r="OQD13" s="37"/>
      <c r="OQF13" s="37"/>
      <c r="OQH13" s="37"/>
      <c r="OQJ13" s="37"/>
      <c r="OQL13" s="37"/>
      <c r="OQN13" s="37"/>
      <c r="OQP13" s="37"/>
      <c r="OQR13" s="37"/>
      <c r="OQT13" s="37"/>
      <c r="OQV13" s="37"/>
      <c r="OQX13" s="37"/>
      <c r="OQZ13" s="37"/>
      <c r="ORB13" s="37"/>
      <c r="ORD13" s="37"/>
      <c r="ORF13" s="37"/>
      <c r="ORH13" s="37"/>
      <c r="ORJ13" s="37"/>
      <c r="ORL13" s="37"/>
      <c r="ORN13" s="37"/>
      <c r="ORP13" s="37"/>
      <c r="ORR13" s="37"/>
      <c r="ORT13" s="37"/>
      <c r="ORV13" s="37"/>
      <c r="ORX13" s="37"/>
      <c r="ORZ13" s="37"/>
      <c r="OSB13" s="37"/>
      <c r="OSD13" s="37"/>
      <c r="OSF13" s="37"/>
      <c r="OSH13" s="37"/>
      <c r="OSJ13" s="37"/>
      <c r="OSL13" s="37"/>
      <c r="OSN13" s="37"/>
      <c r="OSP13" s="37"/>
      <c r="OSR13" s="37"/>
      <c r="OST13" s="37"/>
      <c r="OSV13" s="37"/>
      <c r="OSX13" s="37"/>
      <c r="OSZ13" s="37"/>
      <c r="OTB13" s="37"/>
      <c r="OTD13" s="37"/>
      <c r="OTF13" s="37"/>
      <c r="OTH13" s="37"/>
      <c r="OTJ13" s="37"/>
      <c r="OTL13" s="37"/>
      <c r="OTN13" s="37"/>
      <c r="OTP13" s="37"/>
      <c r="OTR13" s="37"/>
      <c r="OTT13" s="37"/>
      <c r="OTV13" s="37"/>
      <c r="OTX13" s="37"/>
      <c r="OTZ13" s="37"/>
      <c r="OUB13" s="37"/>
      <c r="OUD13" s="37"/>
      <c r="OUF13" s="37"/>
      <c r="OUH13" s="37"/>
      <c r="OUJ13" s="37"/>
      <c r="OUL13" s="37"/>
      <c r="OUN13" s="37"/>
      <c r="OUP13" s="37"/>
      <c r="OUR13" s="37"/>
      <c r="OUT13" s="37"/>
      <c r="OUV13" s="37"/>
      <c r="OUX13" s="37"/>
      <c r="OUZ13" s="37"/>
      <c r="OVB13" s="37"/>
      <c r="OVD13" s="37"/>
      <c r="OVF13" s="37"/>
      <c r="OVH13" s="37"/>
      <c r="OVJ13" s="37"/>
      <c r="OVL13" s="37"/>
      <c r="OVN13" s="37"/>
      <c r="OVP13" s="37"/>
      <c r="OVR13" s="37"/>
      <c r="OVT13" s="37"/>
      <c r="OVV13" s="37"/>
      <c r="OVX13" s="37"/>
      <c r="OVZ13" s="37"/>
      <c r="OWB13" s="37"/>
      <c r="OWD13" s="37"/>
      <c r="OWF13" s="37"/>
      <c r="OWH13" s="37"/>
      <c r="OWJ13" s="37"/>
      <c r="OWL13" s="37"/>
      <c r="OWN13" s="37"/>
      <c r="OWP13" s="37"/>
      <c r="OWR13" s="37"/>
      <c r="OWT13" s="37"/>
      <c r="OWV13" s="37"/>
      <c r="OWX13" s="37"/>
      <c r="OWZ13" s="37"/>
      <c r="OXB13" s="37"/>
      <c r="OXD13" s="37"/>
      <c r="OXF13" s="37"/>
      <c r="OXH13" s="37"/>
      <c r="OXJ13" s="37"/>
      <c r="OXL13" s="37"/>
      <c r="OXN13" s="37"/>
      <c r="OXP13" s="37"/>
      <c r="OXR13" s="37"/>
      <c r="OXT13" s="37"/>
      <c r="OXV13" s="37"/>
      <c r="OXX13" s="37"/>
      <c r="OXZ13" s="37"/>
      <c r="OYB13" s="37"/>
      <c r="OYD13" s="37"/>
      <c r="OYF13" s="37"/>
      <c r="OYH13" s="37"/>
      <c r="OYJ13" s="37"/>
      <c r="OYL13" s="37"/>
      <c r="OYN13" s="37"/>
      <c r="OYP13" s="37"/>
      <c r="OYR13" s="37"/>
      <c r="OYT13" s="37"/>
      <c r="OYV13" s="37"/>
      <c r="OYX13" s="37"/>
      <c r="OYZ13" s="37"/>
      <c r="OZB13" s="37"/>
      <c r="OZD13" s="37"/>
      <c r="OZF13" s="37"/>
      <c r="OZH13" s="37"/>
      <c r="OZJ13" s="37"/>
      <c r="OZL13" s="37"/>
      <c r="OZN13" s="37"/>
      <c r="OZP13" s="37"/>
      <c r="OZR13" s="37"/>
      <c r="OZT13" s="37"/>
      <c r="OZV13" s="37"/>
      <c r="OZX13" s="37"/>
      <c r="OZZ13" s="37"/>
      <c r="PAB13" s="37"/>
      <c r="PAD13" s="37"/>
      <c r="PAF13" s="37"/>
      <c r="PAH13" s="37"/>
      <c r="PAJ13" s="37"/>
      <c r="PAL13" s="37"/>
      <c r="PAN13" s="37"/>
      <c r="PAP13" s="37"/>
      <c r="PAR13" s="37"/>
      <c r="PAT13" s="37"/>
      <c r="PAV13" s="37"/>
      <c r="PAX13" s="37"/>
      <c r="PAZ13" s="37"/>
      <c r="PBB13" s="37"/>
      <c r="PBD13" s="37"/>
      <c r="PBF13" s="37"/>
      <c r="PBH13" s="37"/>
      <c r="PBJ13" s="37"/>
      <c r="PBL13" s="37"/>
      <c r="PBN13" s="37"/>
      <c r="PBP13" s="37"/>
      <c r="PBR13" s="37"/>
      <c r="PBT13" s="37"/>
      <c r="PBV13" s="37"/>
      <c r="PBX13" s="37"/>
      <c r="PBZ13" s="37"/>
      <c r="PCB13" s="37"/>
      <c r="PCD13" s="37"/>
      <c r="PCF13" s="37"/>
      <c r="PCH13" s="37"/>
      <c r="PCJ13" s="37"/>
      <c r="PCL13" s="37"/>
      <c r="PCN13" s="37"/>
      <c r="PCP13" s="37"/>
      <c r="PCR13" s="37"/>
      <c r="PCT13" s="37"/>
      <c r="PCV13" s="37"/>
      <c r="PCX13" s="37"/>
      <c r="PCZ13" s="37"/>
      <c r="PDB13" s="37"/>
      <c r="PDD13" s="37"/>
      <c r="PDF13" s="37"/>
      <c r="PDH13" s="37"/>
      <c r="PDJ13" s="37"/>
      <c r="PDL13" s="37"/>
      <c r="PDN13" s="37"/>
      <c r="PDP13" s="37"/>
      <c r="PDR13" s="37"/>
      <c r="PDT13" s="37"/>
      <c r="PDV13" s="37"/>
      <c r="PDX13" s="37"/>
      <c r="PDZ13" s="37"/>
      <c r="PEB13" s="37"/>
      <c r="PED13" s="37"/>
      <c r="PEF13" s="37"/>
      <c r="PEH13" s="37"/>
      <c r="PEJ13" s="37"/>
      <c r="PEL13" s="37"/>
      <c r="PEN13" s="37"/>
      <c r="PEP13" s="37"/>
      <c r="PER13" s="37"/>
      <c r="PET13" s="37"/>
      <c r="PEV13" s="37"/>
      <c r="PEX13" s="37"/>
      <c r="PEZ13" s="37"/>
      <c r="PFB13" s="37"/>
      <c r="PFD13" s="37"/>
      <c r="PFF13" s="37"/>
      <c r="PFH13" s="37"/>
      <c r="PFJ13" s="37"/>
      <c r="PFL13" s="37"/>
      <c r="PFN13" s="37"/>
      <c r="PFP13" s="37"/>
      <c r="PFR13" s="37"/>
      <c r="PFT13" s="37"/>
      <c r="PFV13" s="37"/>
      <c r="PFX13" s="37"/>
      <c r="PFZ13" s="37"/>
      <c r="PGB13" s="37"/>
      <c r="PGD13" s="37"/>
      <c r="PGF13" s="37"/>
      <c r="PGH13" s="37"/>
      <c r="PGJ13" s="37"/>
      <c r="PGL13" s="37"/>
      <c r="PGN13" s="37"/>
      <c r="PGP13" s="37"/>
      <c r="PGR13" s="37"/>
      <c r="PGT13" s="37"/>
      <c r="PGV13" s="37"/>
      <c r="PGX13" s="37"/>
      <c r="PGZ13" s="37"/>
      <c r="PHB13" s="37"/>
      <c r="PHD13" s="37"/>
      <c r="PHF13" s="37"/>
      <c r="PHH13" s="37"/>
      <c r="PHJ13" s="37"/>
      <c r="PHL13" s="37"/>
      <c r="PHN13" s="37"/>
      <c r="PHP13" s="37"/>
      <c r="PHR13" s="37"/>
      <c r="PHT13" s="37"/>
      <c r="PHV13" s="37"/>
      <c r="PHX13" s="37"/>
      <c r="PHZ13" s="37"/>
      <c r="PIB13" s="37"/>
      <c r="PID13" s="37"/>
      <c r="PIF13" s="37"/>
      <c r="PIH13" s="37"/>
      <c r="PIJ13" s="37"/>
      <c r="PIL13" s="37"/>
      <c r="PIN13" s="37"/>
      <c r="PIP13" s="37"/>
      <c r="PIR13" s="37"/>
      <c r="PIT13" s="37"/>
      <c r="PIV13" s="37"/>
      <c r="PIX13" s="37"/>
      <c r="PIZ13" s="37"/>
      <c r="PJB13" s="37"/>
      <c r="PJD13" s="37"/>
      <c r="PJF13" s="37"/>
      <c r="PJH13" s="37"/>
      <c r="PJJ13" s="37"/>
      <c r="PJL13" s="37"/>
      <c r="PJN13" s="37"/>
      <c r="PJP13" s="37"/>
      <c r="PJR13" s="37"/>
      <c r="PJT13" s="37"/>
      <c r="PJV13" s="37"/>
      <c r="PJX13" s="37"/>
      <c r="PJZ13" s="37"/>
      <c r="PKB13" s="37"/>
      <c r="PKD13" s="37"/>
      <c r="PKF13" s="37"/>
      <c r="PKH13" s="37"/>
      <c r="PKJ13" s="37"/>
      <c r="PKL13" s="37"/>
      <c r="PKN13" s="37"/>
      <c r="PKP13" s="37"/>
      <c r="PKR13" s="37"/>
      <c r="PKT13" s="37"/>
      <c r="PKV13" s="37"/>
      <c r="PKX13" s="37"/>
      <c r="PKZ13" s="37"/>
      <c r="PLB13" s="37"/>
      <c r="PLD13" s="37"/>
      <c r="PLF13" s="37"/>
      <c r="PLH13" s="37"/>
      <c r="PLJ13" s="37"/>
      <c r="PLL13" s="37"/>
      <c r="PLN13" s="37"/>
      <c r="PLP13" s="37"/>
      <c r="PLR13" s="37"/>
      <c r="PLT13" s="37"/>
      <c r="PLV13" s="37"/>
      <c r="PLX13" s="37"/>
      <c r="PLZ13" s="37"/>
      <c r="PMB13" s="37"/>
      <c r="PMD13" s="37"/>
      <c r="PMF13" s="37"/>
      <c r="PMH13" s="37"/>
      <c r="PMJ13" s="37"/>
      <c r="PML13" s="37"/>
      <c r="PMN13" s="37"/>
      <c r="PMP13" s="37"/>
      <c r="PMR13" s="37"/>
      <c r="PMT13" s="37"/>
      <c r="PMV13" s="37"/>
      <c r="PMX13" s="37"/>
      <c r="PMZ13" s="37"/>
      <c r="PNB13" s="37"/>
      <c r="PND13" s="37"/>
      <c r="PNF13" s="37"/>
      <c r="PNH13" s="37"/>
      <c r="PNJ13" s="37"/>
      <c r="PNL13" s="37"/>
      <c r="PNN13" s="37"/>
      <c r="PNP13" s="37"/>
      <c r="PNR13" s="37"/>
      <c r="PNT13" s="37"/>
      <c r="PNV13" s="37"/>
      <c r="PNX13" s="37"/>
      <c r="PNZ13" s="37"/>
      <c r="POB13" s="37"/>
      <c r="POD13" s="37"/>
      <c r="POF13" s="37"/>
      <c r="POH13" s="37"/>
      <c r="POJ13" s="37"/>
      <c r="POL13" s="37"/>
      <c r="PON13" s="37"/>
      <c r="POP13" s="37"/>
      <c r="POR13" s="37"/>
      <c r="POT13" s="37"/>
      <c r="POV13" s="37"/>
      <c r="POX13" s="37"/>
      <c r="POZ13" s="37"/>
      <c r="PPB13" s="37"/>
      <c r="PPD13" s="37"/>
      <c r="PPF13" s="37"/>
      <c r="PPH13" s="37"/>
      <c r="PPJ13" s="37"/>
      <c r="PPL13" s="37"/>
      <c r="PPN13" s="37"/>
      <c r="PPP13" s="37"/>
      <c r="PPR13" s="37"/>
      <c r="PPT13" s="37"/>
      <c r="PPV13" s="37"/>
      <c r="PPX13" s="37"/>
      <c r="PPZ13" s="37"/>
      <c r="PQB13" s="37"/>
      <c r="PQD13" s="37"/>
      <c r="PQF13" s="37"/>
      <c r="PQH13" s="37"/>
      <c r="PQJ13" s="37"/>
      <c r="PQL13" s="37"/>
      <c r="PQN13" s="37"/>
      <c r="PQP13" s="37"/>
      <c r="PQR13" s="37"/>
      <c r="PQT13" s="37"/>
      <c r="PQV13" s="37"/>
      <c r="PQX13" s="37"/>
      <c r="PQZ13" s="37"/>
      <c r="PRB13" s="37"/>
      <c r="PRD13" s="37"/>
      <c r="PRF13" s="37"/>
      <c r="PRH13" s="37"/>
      <c r="PRJ13" s="37"/>
      <c r="PRL13" s="37"/>
      <c r="PRN13" s="37"/>
      <c r="PRP13" s="37"/>
      <c r="PRR13" s="37"/>
      <c r="PRT13" s="37"/>
      <c r="PRV13" s="37"/>
      <c r="PRX13" s="37"/>
      <c r="PRZ13" s="37"/>
      <c r="PSB13" s="37"/>
      <c r="PSD13" s="37"/>
      <c r="PSF13" s="37"/>
      <c r="PSH13" s="37"/>
      <c r="PSJ13" s="37"/>
      <c r="PSL13" s="37"/>
      <c r="PSN13" s="37"/>
      <c r="PSP13" s="37"/>
      <c r="PSR13" s="37"/>
      <c r="PST13" s="37"/>
      <c r="PSV13" s="37"/>
      <c r="PSX13" s="37"/>
      <c r="PSZ13" s="37"/>
      <c r="PTB13" s="37"/>
      <c r="PTD13" s="37"/>
      <c r="PTF13" s="37"/>
      <c r="PTH13" s="37"/>
      <c r="PTJ13" s="37"/>
      <c r="PTL13" s="37"/>
      <c r="PTN13" s="37"/>
      <c r="PTP13" s="37"/>
      <c r="PTR13" s="37"/>
      <c r="PTT13" s="37"/>
      <c r="PTV13" s="37"/>
      <c r="PTX13" s="37"/>
      <c r="PTZ13" s="37"/>
      <c r="PUB13" s="37"/>
      <c r="PUD13" s="37"/>
      <c r="PUF13" s="37"/>
      <c r="PUH13" s="37"/>
      <c r="PUJ13" s="37"/>
      <c r="PUL13" s="37"/>
      <c r="PUN13" s="37"/>
      <c r="PUP13" s="37"/>
      <c r="PUR13" s="37"/>
      <c r="PUT13" s="37"/>
      <c r="PUV13" s="37"/>
      <c r="PUX13" s="37"/>
      <c r="PUZ13" s="37"/>
      <c r="PVB13" s="37"/>
      <c r="PVD13" s="37"/>
      <c r="PVF13" s="37"/>
      <c r="PVH13" s="37"/>
      <c r="PVJ13" s="37"/>
      <c r="PVL13" s="37"/>
      <c r="PVN13" s="37"/>
      <c r="PVP13" s="37"/>
      <c r="PVR13" s="37"/>
      <c r="PVT13" s="37"/>
      <c r="PVV13" s="37"/>
      <c r="PVX13" s="37"/>
      <c r="PVZ13" s="37"/>
      <c r="PWB13" s="37"/>
      <c r="PWD13" s="37"/>
      <c r="PWF13" s="37"/>
      <c r="PWH13" s="37"/>
      <c r="PWJ13" s="37"/>
      <c r="PWL13" s="37"/>
      <c r="PWN13" s="37"/>
      <c r="PWP13" s="37"/>
      <c r="PWR13" s="37"/>
      <c r="PWT13" s="37"/>
      <c r="PWV13" s="37"/>
      <c r="PWX13" s="37"/>
      <c r="PWZ13" s="37"/>
      <c r="PXB13" s="37"/>
      <c r="PXD13" s="37"/>
      <c r="PXF13" s="37"/>
      <c r="PXH13" s="37"/>
      <c r="PXJ13" s="37"/>
      <c r="PXL13" s="37"/>
      <c r="PXN13" s="37"/>
      <c r="PXP13" s="37"/>
      <c r="PXR13" s="37"/>
      <c r="PXT13" s="37"/>
      <c r="PXV13" s="37"/>
      <c r="PXX13" s="37"/>
      <c r="PXZ13" s="37"/>
      <c r="PYB13" s="37"/>
      <c r="PYD13" s="37"/>
      <c r="PYF13" s="37"/>
      <c r="PYH13" s="37"/>
      <c r="PYJ13" s="37"/>
      <c r="PYL13" s="37"/>
      <c r="PYN13" s="37"/>
      <c r="PYP13" s="37"/>
      <c r="PYR13" s="37"/>
      <c r="PYT13" s="37"/>
      <c r="PYV13" s="37"/>
      <c r="PYX13" s="37"/>
      <c r="PYZ13" s="37"/>
      <c r="PZB13" s="37"/>
      <c r="PZD13" s="37"/>
      <c r="PZF13" s="37"/>
      <c r="PZH13" s="37"/>
      <c r="PZJ13" s="37"/>
      <c r="PZL13" s="37"/>
      <c r="PZN13" s="37"/>
      <c r="PZP13" s="37"/>
      <c r="PZR13" s="37"/>
      <c r="PZT13" s="37"/>
      <c r="PZV13" s="37"/>
      <c r="PZX13" s="37"/>
      <c r="PZZ13" s="37"/>
      <c r="QAB13" s="37"/>
      <c r="QAD13" s="37"/>
      <c r="QAF13" s="37"/>
      <c r="QAH13" s="37"/>
      <c r="QAJ13" s="37"/>
      <c r="QAL13" s="37"/>
      <c r="QAN13" s="37"/>
      <c r="QAP13" s="37"/>
      <c r="QAR13" s="37"/>
      <c r="QAT13" s="37"/>
      <c r="QAV13" s="37"/>
      <c r="QAX13" s="37"/>
      <c r="QAZ13" s="37"/>
      <c r="QBB13" s="37"/>
      <c r="QBD13" s="37"/>
      <c r="QBF13" s="37"/>
      <c r="QBH13" s="37"/>
      <c r="QBJ13" s="37"/>
      <c r="QBL13" s="37"/>
      <c r="QBN13" s="37"/>
      <c r="QBP13" s="37"/>
      <c r="QBR13" s="37"/>
      <c r="QBT13" s="37"/>
      <c r="QBV13" s="37"/>
      <c r="QBX13" s="37"/>
      <c r="QBZ13" s="37"/>
      <c r="QCB13" s="37"/>
      <c r="QCD13" s="37"/>
      <c r="QCF13" s="37"/>
      <c r="QCH13" s="37"/>
      <c r="QCJ13" s="37"/>
      <c r="QCL13" s="37"/>
      <c r="QCN13" s="37"/>
      <c r="QCP13" s="37"/>
      <c r="QCR13" s="37"/>
      <c r="QCT13" s="37"/>
      <c r="QCV13" s="37"/>
      <c r="QCX13" s="37"/>
      <c r="QCZ13" s="37"/>
      <c r="QDB13" s="37"/>
      <c r="QDD13" s="37"/>
      <c r="QDF13" s="37"/>
      <c r="QDH13" s="37"/>
      <c r="QDJ13" s="37"/>
      <c r="QDL13" s="37"/>
      <c r="QDN13" s="37"/>
      <c r="QDP13" s="37"/>
      <c r="QDR13" s="37"/>
      <c r="QDT13" s="37"/>
      <c r="QDV13" s="37"/>
      <c r="QDX13" s="37"/>
      <c r="QDZ13" s="37"/>
      <c r="QEB13" s="37"/>
      <c r="QED13" s="37"/>
      <c r="QEF13" s="37"/>
      <c r="QEH13" s="37"/>
      <c r="QEJ13" s="37"/>
      <c r="QEL13" s="37"/>
      <c r="QEN13" s="37"/>
      <c r="QEP13" s="37"/>
      <c r="QER13" s="37"/>
      <c r="QET13" s="37"/>
      <c r="QEV13" s="37"/>
      <c r="QEX13" s="37"/>
      <c r="QEZ13" s="37"/>
      <c r="QFB13" s="37"/>
      <c r="QFD13" s="37"/>
      <c r="QFF13" s="37"/>
      <c r="QFH13" s="37"/>
      <c r="QFJ13" s="37"/>
      <c r="QFL13" s="37"/>
      <c r="QFN13" s="37"/>
      <c r="QFP13" s="37"/>
      <c r="QFR13" s="37"/>
      <c r="QFT13" s="37"/>
      <c r="QFV13" s="37"/>
      <c r="QFX13" s="37"/>
      <c r="QFZ13" s="37"/>
      <c r="QGB13" s="37"/>
      <c r="QGD13" s="37"/>
      <c r="QGF13" s="37"/>
      <c r="QGH13" s="37"/>
      <c r="QGJ13" s="37"/>
      <c r="QGL13" s="37"/>
      <c r="QGN13" s="37"/>
      <c r="QGP13" s="37"/>
      <c r="QGR13" s="37"/>
      <c r="QGT13" s="37"/>
      <c r="QGV13" s="37"/>
      <c r="QGX13" s="37"/>
      <c r="QGZ13" s="37"/>
      <c r="QHB13" s="37"/>
      <c r="QHD13" s="37"/>
      <c r="QHF13" s="37"/>
      <c r="QHH13" s="37"/>
      <c r="QHJ13" s="37"/>
      <c r="QHL13" s="37"/>
      <c r="QHN13" s="37"/>
      <c r="QHP13" s="37"/>
      <c r="QHR13" s="37"/>
      <c r="QHT13" s="37"/>
      <c r="QHV13" s="37"/>
      <c r="QHX13" s="37"/>
      <c r="QHZ13" s="37"/>
      <c r="QIB13" s="37"/>
      <c r="QID13" s="37"/>
      <c r="QIF13" s="37"/>
      <c r="QIH13" s="37"/>
      <c r="QIJ13" s="37"/>
      <c r="QIL13" s="37"/>
      <c r="QIN13" s="37"/>
      <c r="QIP13" s="37"/>
      <c r="QIR13" s="37"/>
      <c r="QIT13" s="37"/>
      <c r="QIV13" s="37"/>
      <c r="QIX13" s="37"/>
      <c r="QIZ13" s="37"/>
      <c r="QJB13" s="37"/>
      <c r="QJD13" s="37"/>
      <c r="QJF13" s="37"/>
      <c r="QJH13" s="37"/>
      <c r="QJJ13" s="37"/>
      <c r="QJL13" s="37"/>
      <c r="QJN13" s="37"/>
      <c r="QJP13" s="37"/>
      <c r="QJR13" s="37"/>
      <c r="QJT13" s="37"/>
      <c r="QJV13" s="37"/>
      <c r="QJX13" s="37"/>
      <c r="QJZ13" s="37"/>
      <c r="QKB13" s="37"/>
      <c r="QKD13" s="37"/>
      <c r="QKF13" s="37"/>
      <c r="QKH13" s="37"/>
      <c r="QKJ13" s="37"/>
      <c r="QKL13" s="37"/>
      <c r="QKN13" s="37"/>
      <c r="QKP13" s="37"/>
      <c r="QKR13" s="37"/>
      <c r="QKT13" s="37"/>
      <c r="QKV13" s="37"/>
      <c r="QKX13" s="37"/>
      <c r="QKZ13" s="37"/>
      <c r="QLB13" s="37"/>
      <c r="QLD13" s="37"/>
      <c r="QLF13" s="37"/>
      <c r="QLH13" s="37"/>
      <c r="QLJ13" s="37"/>
      <c r="QLL13" s="37"/>
      <c r="QLN13" s="37"/>
      <c r="QLP13" s="37"/>
      <c r="QLR13" s="37"/>
      <c r="QLT13" s="37"/>
      <c r="QLV13" s="37"/>
      <c r="QLX13" s="37"/>
      <c r="QLZ13" s="37"/>
      <c r="QMB13" s="37"/>
      <c r="QMD13" s="37"/>
      <c r="QMF13" s="37"/>
      <c r="QMH13" s="37"/>
      <c r="QMJ13" s="37"/>
      <c r="QML13" s="37"/>
      <c r="QMN13" s="37"/>
      <c r="QMP13" s="37"/>
      <c r="QMR13" s="37"/>
      <c r="QMT13" s="37"/>
      <c r="QMV13" s="37"/>
      <c r="QMX13" s="37"/>
      <c r="QMZ13" s="37"/>
      <c r="QNB13" s="37"/>
      <c r="QND13" s="37"/>
      <c r="QNF13" s="37"/>
      <c r="QNH13" s="37"/>
      <c r="QNJ13" s="37"/>
      <c r="QNL13" s="37"/>
      <c r="QNN13" s="37"/>
      <c r="QNP13" s="37"/>
      <c r="QNR13" s="37"/>
      <c r="QNT13" s="37"/>
      <c r="QNV13" s="37"/>
      <c r="QNX13" s="37"/>
      <c r="QNZ13" s="37"/>
      <c r="QOB13" s="37"/>
      <c r="QOD13" s="37"/>
      <c r="QOF13" s="37"/>
      <c r="QOH13" s="37"/>
      <c r="QOJ13" s="37"/>
      <c r="QOL13" s="37"/>
      <c r="QON13" s="37"/>
      <c r="QOP13" s="37"/>
      <c r="QOR13" s="37"/>
      <c r="QOT13" s="37"/>
      <c r="QOV13" s="37"/>
      <c r="QOX13" s="37"/>
      <c r="QOZ13" s="37"/>
      <c r="QPB13" s="37"/>
      <c r="QPD13" s="37"/>
      <c r="QPF13" s="37"/>
      <c r="QPH13" s="37"/>
      <c r="QPJ13" s="37"/>
      <c r="QPL13" s="37"/>
      <c r="QPN13" s="37"/>
      <c r="QPP13" s="37"/>
      <c r="QPR13" s="37"/>
      <c r="QPT13" s="37"/>
      <c r="QPV13" s="37"/>
      <c r="QPX13" s="37"/>
      <c r="QPZ13" s="37"/>
      <c r="QQB13" s="37"/>
      <c r="QQD13" s="37"/>
      <c r="QQF13" s="37"/>
      <c r="QQH13" s="37"/>
      <c r="QQJ13" s="37"/>
      <c r="QQL13" s="37"/>
      <c r="QQN13" s="37"/>
      <c r="QQP13" s="37"/>
      <c r="QQR13" s="37"/>
      <c r="QQT13" s="37"/>
      <c r="QQV13" s="37"/>
      <c r="QQX13" s="37"/>
      <c r="QQZ13" s="37"/>
      <c r="QRB13" s="37"/>
      <c r="QRD13" s="37"/>
      <c r="QRF13" s="37"/>
      <c r="QRH13" s="37"/>
      <c r="QRJ13" s="37"/>
      <c r="QRL13" s="37"/>
      <c r="QRN13" s="37"/>
      <c r="QRP13" s="37"/>
      <c r="QRR13" s="37"/>
      <c r="QRT13" s="37"/>
      <c r="QRV13" s="37"/>
      <c r="QRX13" s="37"/>
      <c r="QRZ13" s="37"/>
      <c r="QSB13" s="37"/>
      <c r="QSD13" s="37"/>
      <c r="QSF13" s="37"/>
      <c r="QSH13" s="37"/>
      <c r="QSJ13" s="37"/>
      <c r="QSL13" s="37"/>
      <c r="QSN13" s="37"/>
      <c r="QSP13" s="37"/>
      <c r="QSR13" s="37"/>
      <c r="QST13" s="37"/>
      <c r="QSV13" s="37"/>
      <c r="QSX13" s="37"/>
      <c r="QSZ13" s="37"/>
      <c r="QTB13" s="37"/>
      <c r="QTD13" s="37"/>
      <c r="QTF13" s="37"/>
      <c r="QTH13" s="37"/>
      <c r="QTJ13" s="37"/>
      <c r="QTL13" s="37"/>
      <c r="QTN13" s="37"/>
      <c r="QTP13" s="37"/>
      <c r="QTR13" s="37"/>
      <c r="QTT13" s="37"/>
      <c r="QTV13" s="37"/>
      <c r="QTX13" s="37"/>
      <c r="QTZ13" s="37"/>
      <c r="QUB13" s="37"/>
      <c r="QUD13" s="37"/>
      <c r="QUF13" s="37"/>
      <c r="QUH13" s="37"/>
      <c r="QUJ13" s="37"/>
      <c r="QUL13" s="37"/>
      <c r="QUN13" s="37"/>
      <c r="QUP13" s="37"/>
      <c r="QUR13" s="37"/>
      <c r="QUT13" s="37"/>
      <c r="QUV13" s="37"/>
      <c r="QUX13" s="37"/>
      <c r="QUZ13" s="37"/>
      <c r="QVB13" s="37"/>
      <c r="QVD13" s="37"/>
      <c r="QVF13" s="37"/>
      <c r="QVH13" s="37"/>
      <c r="QVJ13" s="37"/>
      <c r="QVL13" s="37"/>
      <c r="QVN13" s="37"/>
      <c r="QVP13" s="37"/>
      <c r="QVR13" s="37"/>
      <c r="QVT13" s="37"/>
      <c r="QVV13" s="37"/>
      <c r="QVX13" s="37"/>
      <c r="QVZ13" s="37"/>
      <c r="QWB13" s="37"/>
      <c r="QWD13" s="37"/>
      <c r="QWF13" s="37"/>
      <c r="QWH13" s="37"/>
      <c r="QWJ13" s="37"/>
      <c r="QWL13" s="37"/>
      <c r="QWN13" s="37"/>
      <c r="QWP13" s="37"/>
      <c r="QWR13" s="37"/>
      <c r="QWT13" s="37"/>
      <c r="QWV13" s="37"/>
      <c r="QWX13" s="37"/>
      <c r="QWZ13" s="37"/>
      <c r="QXB13" s="37"/>
      <c r="QXD13" s="37"/>
      <c r="QXF13" s="37"/>
      <c r="QXH13" s="37"/>
      <c r="QXJ13" s="37"/>
      <c r="QXL13" s="37"/>
      <c r="QXN13" s="37"/>
      <c r="QXP13" s="37"/>
      <c r="QXR13" s="37"/>
      <c r="QXT13" s="37"/>
      <c r="QXV13" s="37"/>
      <c r="QXX13" s="37"/>
      <c r="QXZ13" s="37"/>
      <c r="QYB13" s="37"/>
      <c r="QYD13" s="37"/>
      <c r="QYF13" s="37"/>
      <c r="QYH13" s="37"/>
      <c r="QYJ13" s="37"/>
      <c r="QYL13" s="37"/>
      <c r="QYN13" s="37"/>
      <c r="QYP13" s="37"/>
      <c r="QYR13" s="37"/>
      <c r="QYT13" s="37"/>
      <c r="QYV13" s="37"/>
      <c r="QYX13" s="37"/>
      <c r="QYZ13" s="37"/>
      <c r="QZB13" s="37"/>
      <c r="QZD13" s="37"/>
      <c r="QZF13" s="37"/>
      <c r="QZH13" s="37"/>
      <c r="QZJ13" s="37"/>
      <c r="QZL13" s="37"/>
      <c r="QZN13" s="37"/>
      <c r="QZP13" s="37"/>
      <c r="QZR13" s="37"/>
      <c r="QZT13" s="37"/>
      <c r="QZV13" s="37"/>
      <c r="QZX13" s="37"/>
      <c r="QZZ13" s="37"/>
      <c r="RAB13" s="37"/>
      <c r="RAD13" s="37"/>
      <c r="RAF13" s="37"/>
      <c r="RAH13" s="37"/>
      <c r="RAJ13" s="37"/>
      <c r="RAL13" s="37"/>
      <c r="RAN13" s="37"/>
      <c r="RAP13" s="37"/>
      <c r="RAR13" s="37"/>
      <c r="RAT13" s="37"/>
      <c r="RAV13" s="37"/>
      <c r="RAX13" s="37"/>
      <c r="RAZ13" s="37"/>
      <c r="RBB13" s="37"/>
      <c r="RBD13" s="37"/>
      <c r="RBF13" s="37"/>
      <c r="RBH13" s="37"/>
      <c r="RBJ13" s="37"/>
      <c r="RBL13" s="37"/>
      <c r="RBN13" s="37"/>
      <c r="RBP13" s="37"/>
      <c r="RBR13" s="37"/>
      <c r="RBT13" s="37"/>
      <c r="RBV13" s="37"/>
      <c r="RBX13" s="37"/>
      <c r="RBZ13" s="37"/>
      <c r="RCB13" s="37"/>
      <c r="RCD13" s="37"/>
      <c r="RCF13" s="37"/>
      <c r="RCH13" s="37"/>
      <c r="RCJ13" s="37"/>
      <c r="RCL13" s="37"/>
      <c r="RCN13" s="37"/>
      <c r="RCP13" s="37"/>
      <c r="RCR13" s="37"/>
      <c r="RCT13" s="37"/>
      <c r="RCV13" s="37"/>
      <c r="RCX13" s="37"/>
      <c r="RCZ13" s="37"/>
      <c r="RDB13" s="37"/>
      <c r="RDD13" s="37"/>
      <c r="RDF13" s="37"/>
      <c r="RDH13" s="37"/>
      <c r="RDJ13" s="37"/>
      <c r="RDL13" s="37"/>
      <c r="RDN13" s="37"/>
      <c r="RDP13" s="37"/>
      <c r="RDR13" s="37"/>
      <c r="RDT13" s="37"/>
      <c r="RDV13" s="37"/>
      <c r="RDX13" s="37"/>
      <c r="RDZ13" s="37"/>
      <c r="REB13" s="37"/>
      <c r="RED13" s="37"/>
      <c r="REF13" s="37"/>
      <c r="REH13" s="37"/>
      <c r="REJ13" s="37"/>
      <c r="REL13" s="37"/>
      <c r="REN13" s="37"/>
      <c r="REP13" s="37"/>
      <c r="RER13" s="37"/>
      <c r="RET13" s="37"/>
      <c r="REV13" s="37"/>
      <c r="REX13" s="37"/>
      <c r="REZ13" s="37"/>
      <c r="RFB13" s="37"/>
      <c r="RFD13" s="37"/>
      <c r="RFF13" s="37"/>
      <c r="RFH13" s="37"/>
      <c r="RFJ13" s="37"/>
      <c r="RFL13" s="37"/>
      <c r="RFN13" s="37"/>
      <c r="RFP13" s="37"/>
      <c r="RFR13" s="37"/>
      <c r="RFT13" s="37"/>
      <c r="RFV13" s="37"/>
      <c r="RFX13" s="37"/>
      <c r="RFZ13" s="37"/>
      <c r="RGB13" s="37"/>
      <c r="RGD13" s="37"/>
      <c r="RGF13" s="37"/>
      <c r="RGH13" s="37"/>
      <c r="RGJ13" s="37"/>
      <c r="RGL13" s="37"/>
      <c r="RGN13" s="37"/>
      <c r="RGP13" s="37"/>
      <c r="RGR13" s="37"/>
      <c r="RGT13" s="37"/>
      <c r="RGV13" s="37"/>
      <c r="RGX13" s="37"/>
      <c r="RGZ13" s="37"/>
      <c r="RHB13" s="37"/>
      <c r="RHD13" s="37"/>
      <c r="RHF13" s="37"/>
      <c r="RHH13" s="37"/>
      <c r="RHJ13" s="37"/>
      <c r="RHL13" s="37"/>
      <c r="RHN13" s="37"/>
      <c r="RHP13" s="37"/>
      <c r="RHR13" s="37"/>
      <c r="RHT13" s="37"/>
      <c r="RHV13" s="37"/>
      <c r="RHX13" s="37"/>
      <c r="RHZ13" s="37"/>
      <c r="RIB13" s="37"/>
      <c r="RID13" s="37"/>
      <c r="RIF13" s="37"/>
      <c r="RIH13" s="37"/>
      <c r="RIJ13" s="37"/>
      <c r="RIL13" s="37"/>
      <c r="RIN13" s="37"/>
      <c r="RIP13" s="37"/>
      <c r="RIR13" s="37"/>
      <c r="RIT13" s="37"/>
      <c r="RIV13" s="37"/>
      <c r="RIX13" s="37"/>
      <c r="RIZ13" s="37"/>
      <c r="RJB13" s="37"/>
      <c r="RJD13" s="37"/>
      <c r="RJF13" s="37"/>
      <c r="RJH13" s="37"/>
      <c r="RJJ13" s="37"/>
      <c r="RJL13" s="37"/>
      <c r="RJN13" s="37"/>
      <c r="RJP13" s="37"/>
      <c r="RJR13" s="37"/>
      <c r="RJT13" s="37"/>
      <c r="RJV13" s="37"/>
      <c r="RJX13" s="37"/>
      <c r="RJZ13" s="37"/>
      <c r="RKB13" s="37"/>
      <c r="RKD13" s="37"/>
      <c r="RKF13" s="37"/>
      <c r="RKH13" s="37"/>
      <c r="RKJ13" s="37"/>
      <c r="RKL13" s="37"/>
      <c r="RKN13" s="37"/>
      <c r="RKP13" s="37"/>
      <c r="RKR13" s="37"/>
      <c r="RKT13" s="37"/>
      <c r="RKV13" s="37"/>
      <c r="RKX13" s="37"/>
      <c r="RKZ13" s="37"/>
      <c r="RLB13" s="37"/>
      <c r="RLD13" s="37"/>
      <c r="RLF13" s="37"/>
      <c r="RLH13" s="37"/>
      <c r="RLJ13" s="37"/>
      <c r="RLL13" s="37"/>
      <c r="RLN13" s="37"/>
      <c r="RLP13" s="37"/>
      <c r="RLR13" s="37"/>
      <c r="RLT13" s="37"/>
      <c r="RLV13" s="37"/>
      <c r="RLX13" s="37"/>
      <c r="RLZ13" s="37"/>
      <c r="RMB13" s="37"/>
      <c r="RMD13" s="37"/>
      <c r="RMF13" s="37"/>
      <c r="RMH13" s="37"/>
      <c r="RMJ13" s="37"/>
      <c r="RML13" s="37"/>
      <c r="RMN13" s="37"/>
      <c r="RMP13" s="37"/>
      <c r="RMR13" s="37"/>
      <c r="RMT13" s="37"/>
      <c r="RMV13" s="37"/>
      <c r="RMX13" s="37"/>
      <c r="RMZ13" s="37"/>
      <c r="RNB13" s="37"/>
      <c r="RND13" s="37"/>
      <c r="RNF13" s="37"/>
      <c r="RNH13" s="37"/>
      <c r="RNJ13" s="37"/>
      <c r="RNL13" s="37"/>
      <c r="RNN13" s="37"/>
      <c r="RNP13" s="37"/>
      <c r="RNR13" s="37"/>
      <c r="RNT13" s="37"/>
      <c r="RNV13" s="37"/>
      <c r="RNX13" s="37"/>
      <c r="RNZ13" s="37"/>
      <c r="ROB13" s="37"/>
      <c r="ROD13" s="37"/>
      <c r="ROF13" s="37"/>
      <c r="ROH13" s="37"/>
      <c r="ROJ13" s="37"/>
      <c r="ROL13" s="37"/>
      <c r="RON13" s="37"/>
      <c r="ROP13" s="37"/>
      <c r="ROR13" s="37"/>
      <c r="ROT13" s="37"/>
      <c r="ROV13" s="37"/>
      <c r="ROX13" s="37"/>
      <c r="ROZ13" s="37"/>
      <c r="RPB13" s="37"/>
      <c r="RPD13" s="37"/>
      <c r="RPF13" s="37"/>
      <c r="RPH13" s="37"/>
      <c r="RPJ13" s="37"/>
      <c r="RPL13" s="37"/>
      <c r="RPN13" s="37"/>
      <c r="RPP13" s="37"/>
      <c r="RPR13" s="37"/>
      <c r="RPT13" s="37"/>
      <c r="RPV13" s="37"/>
      <c r="RPX13" s="37"/>
      <c r="RPZ13" s="37"/>
      <c r="RQB13" s="37"/>
      <c r="RQD13" s="37"/>
      <c r="RQF13" s="37"/>
      <c r="RQH13" s="37"/>
      <c r="RQJ13" s="37"/>
      <c r="RQL13" s="37"/>
      <c r="RQN13" s="37"/>
      <c r="RQP13" s="37"/>
      <c r="RQR13" s="37"/>
      <c r="RQT13" s="37"/>
      <c r="RQV13" s="37"/>
      <c r="RQX13" s="37"/>
      <c r="RQZ13" s="37"/>
      <c r="RRB13" s="37"/>
      <c r="RRD13" s="37"/>
      <c r="RRF13" s="37"/>
      <c r="RRH13" s="37"/>
      <c r="RRJ13" s="37"/>
      <c r="RRL13" s="37"/>
      <c r="RRN13" s="37"/>
      <c r="RRP13" s="37"/>
      <c r="RRR13" s="37"/>
      <c r="RRT13" s="37"/>
      <c r="RRV13" s="37"/>
      <c r="RRX13" s="37"/>
      <c r="RRZ13" s="37"/>
      <c r="RSB13" s="37"/>
      <c r="RSD13" s="37"/>
      <c r="RSF13" s="37"/>
      <c r="RSH13" s="37"/>
      <c r="RSJ13" s="37"/>
      <c r="RSL13" s="37"/>
      <c r="RSN13" s="37"/>
      <c r="RSP13" s="37"/>
      <c r="RSR13" s="37"/>
      <c r="RST13" s="37"/>
      <c r="RSV13" s="37"/>
      <c r="RSX13" s="37"/>
      <c r="RSZ13" s="37"/>
      <c r="RTB13" s="37"/>
      <c r="RTD13" s="37"/>
      <c r="RTF13" s="37"/>
      <c r="RTH13" s="37"/>
      <c r="RTJ13" s="37"/>
      <c r="RTL13" s="37"/>
      <c r="RTN13" s="37"/>
      <c r="RTP13" s="37"/>
      <c r="RTR13" s="37"/>
      <c r="RTT13" s="37"/>
      <c r="RTV13" s="37"/>
      <c r="RTX13" s="37"/>
      <c r="RTZ13" s="37"/>
      <c r="RUB13" s="37"/>
      <c r="RUD13" s="37"/>
      <c r="RUF13" s="37"/>
      <c r="RUH13" s="37"/>
      <c r="RUJ13" s="37"/>
      <c r="RUL13" s="37"/>
      <c r="RUN13" s="37"/>
      <c r="RUP13" s="37"/>
      <c r="RUR13" s="37"/>
      <c r="RUT13" s="37"/>
      <c r="RUV13" s="37"/>
      <c r="RUX13" s="37"/>
      <c r="RUZ13" s="37"/>
      <c r="RVB13" s="37"/>
      <c r="RVD13" s="37"/>
      <c r="RVF13" s="37"/>
      <c r="RVH13" s="37"/>
      <c r="RVJ13" s="37"/>
      <c r="RVL13" s="37"/>
      <c r="RVN13" s="37"/>
      <c r="RVP13" s="37"/>
      <c r="RVR13" s="37"/>
      <c r="RVT13" s="37"/>
      <c r="RVV13" s="37"/>
      <c r="RVX13" s="37"/>
      <c r="RVZ13" s="37"/>
      <c r="RWB13" s="37"/>
      <c r="RWD13" s="37"/>
      <c r="RWF13" s="37"/>
      <c r="RWH13" s="37"/>
      <c r="RWJ13" s="37"/>
      <c r="RWL13" s="37"/>
      <c r="RWN13" s="37"/>
      <c r="RWP13" s="37"/>
      <c r="RWR13" s="37"/>
      <c r="RWT13" s="37"/>
      <c r="RWV13" s="37"/>
      <c r="RWX13" s="37"/>
      <c r="RWZ13" s="37"/>
      <c r="RXB13" s="37"/>
      <c r="RXD13" s="37"/>
      <c r="RXF13" s="37"/>
      <c r="RXH13" s="37"/>
      <c r="RXJ13" s="37"/>
      <c r="RXL13" s="37"/>
      <c r="RXN13" s="37"/>
      <c r="RXP13" s="37"/>
      <c r="RXR13" s="37"/>
      <c r="RXT13" s="37"/>
      <c r="RXV13" s="37"/>
      <c r="RXX13" s="37"/>
      <c r="RXZ13" s="37"/>
      <c r="RYB13" s="37"/>
      <c r="RYD13" s="37"/>
      <c r="RYF13" s="37"/>
      <c r="RYH13" s="37"/>
      <c r="RYJ13" s="37"/>
      <c r="RYL13" s="37"/>
      <c r="RYN13" s="37"/>
      <c r="RYP13" s="37"/>
      <c r="RYR13" s="37"/>
      <c r="RYT13" s="37"/>
      <c r="RYV13" s="37"/>
      <c r="RYX13" s="37"/>
      <c r="RYZ13" s="37"/>
      <c r="RZB13" s="37"/>
      <c r="RZD13" s="37"/>
      <c r="RZF13" s="37"/>
      <c r="RZH13" s="37"/>
      <c r="RZJ13" s="37"/>
      <c r="RZL13" s="37"/>
      <c r="RZN13" s="37"/>
      <c r="RZP13" s="37"/>
      <c r="RZR13" s="37"/>
      <c r="RZT13" s="37"/>
      <c r="RZV13" s="37"/>
      <c r="RZX13" s="37"/>
      <c r="RZZ13" s="37"/>
      <c r="SAB13" s="37"/>
      <c r="SAD13" s="37"/>
      <c r="SAF13" s="37"/>
      <c r="SAH13" s="37"/>
      <c r="SAJ13" s="37"/>
      <c r="SAL13" s="37"/>
      <c r="SAN13" s="37"/>
      <c r="SAP13" s="37"/>
      <c r="SAR13" s="37"/>
      <c r="SAT13" s="37"/>
      <c r="SAV13" s="37"/>
      <c r="SAX13" s="37"/>
      <c r="SAZ13" s="37"/>
      <c r="SBB13" s="37"/>
      <c r="SBD13" s="37"/>
      <c r="SBF13" s="37"/>
      <c r="SBH13" s="37"/>
      <c r="SBJ13" s="37"/>
      <c r="SBL13" s="37"/>
      <c r="SBN13" s="37"/>
      <c r="SBP13" s="37"/>
      <c r="SBR13" s="37"/>
      <c r="SBT13" s="37"/>
      <c r="SBV13" s="37"/>
      <c r="SBX13" s="37"/>
      <c r="SBZ13" s="37"/>
      <c r="SCB13" s="37"/>
      <c r="SCD13" s="37"/>
      <c r="SCF13" s="37"/>
      <c r="SCH13" s="37"/>
      <c r="SCJ13" s="37"/>
      <c r="SCL13" s="37"/>
      <c r="SCN13" s="37"/>
      <c r="SCP13" s="37"/>
      <c r="SCR13" s="37"/>
      <c r="SCT13" s="37"/>
      <c r="SCV13" s="37"/>
      <c r="SCX13" s="37"/>
      <c r="SCZ13" s="37"/>
      <c r="SDB13" s="37"/>
      <c r="SDD13" s="37"/>
      <c r="SDF13" s="37"/>
      <c r="SDH13" s="37"/>
      <c r="SDJ13" s="37"/>
      <c r="SDL13" s="37"/>
      <c r="SDN13" s="37"/>
      <c r="SDP13" s="37"/>
      <c r="SDR13" s="37"/>
      <c r="SDT13" s="37"/>
      <c r="SDV13" s="37"/>
      <c r="SDX13" s="37"/>
      <c r="SDZ13" s="37"/>
      <c r="SEB13" s="37"/>
      <c r="SED13" s="37"/>
      <c r="SEF13" s="37"/>
      <c r="SEH13" s="37"/>
      <c r="SEJ13" s="37"/>
      <c r="SEL13" s="37"/>
      <c r="SEN13" s="37"/>
      <c r="SEP13" s="37"/>
      <c r="SER13" s="37"/>
      <c r="SET13" s="37"/>
      <c r="SEV13" s="37"/>
      <c r="SEX13" s="37"/>
      <c r="SEZ13" s="37"/>
      <c r="SFB13" s="37"/>
      <c r="SFD13" s="37"/>
      <c r="SFF13" s="37"/>
      <c r="SFH13" s="37"/>
      <c r="SFJ13" s="37"/>
      <c r="SFL13" s="37"/>
      <c r="SFN13" s="37"/>
      <c r="SFP13" s="37"/>
      <c r="SFR13" s="37"/>
      <c r="SFT13" s="37"/>
      <c r="SFV13" s="37"/>
      <c r="SFX13" s="37"/>
      <c r="SFZ13" s="37"/>
      <c r="SGB13" s="37"/>
      <c r="SGD13" s="37"/>
      <c r="SGF13" s="37"/>
      <c r="SGH13" s="37"/>
      <c r="SGJ13" s="37"/>
      <c r="SGL13" s="37"/>
      <c r="SGN13" s="37"/>
      <c r="SGP13" s="37"/>
      <c r="SGR13" s="37"/>
      <c r="SGT13" s="37"/>
      <c r="SGV13" s="37"/>
      <c r="SGX13" s="37"/>
      <c r="SGZ13" s="37"/>
      <c r="SHB13" s="37"/>
      <c r="SHD13" s="37"/>
      <c r="SHF13" s="37"/>
      <c r="SHH13" s="37"/>
      <c r="SHJ13" s="37"/>
      <c r="SHL13" s="37"/>
      <c r="SHN13" s="37"/>
      <c r="SHP13" s="37"/>
      <c r="SHR13" s="37"/>
      <c r="SHT13" s="37"/>
      <c r="SHV13" s="37"/>
      <c r="SHX13" s="37"/>
      <c r="SHZ13" s="37"/>
      <c r="SIB13" s="37"/>
      <c r="SID13" s="37"/>
      <c r="SIF13" s="37"/>
      <c r="SIH13" s="37"/>
      <c r="SIJ13" s="37"/>
      <c r="SIL13" s="37"/>
      <c r="SIN13" s="37"/>
      <c r="SIP13" s="37"/>
      <c r="SIR13" s="37"/>
      <c r="SIT13" s="37"/>
      <c r="SIV13" s="37"/>
      <c r="SIX13" s="37"/>
      <c r="SIZ13" s="37"/>
      <c r="SJB13" s="37"/>
      <c r="SJD13" s="37"/>
      <c r="SJF13" s="37"/>
      <c r="SJH13" s="37"/>
      <c r="SJJ13" s="37"/>
      <c r="SJL13" s="37"/>
      <c r="SJN13" s="37"/>
      <c r="SJP13" s="37"/>
      <c r="SJR13" s="37"/>
      <c r="SJT13" s="37"/>
      <c r="SJV13" s="37"/>
      <c r="SJX13" s="37"/>
      <c r="SJZ13" s="37"/>
      <c r="SKB13" s="37"/>
      <c r="SKD13" s="37"/>
      <c r="SKF13" s="37"/>
      <c r="SKH13" s="37"/>
      <c r="SKJ13" s="37"/>
      <c r="SKL13" s="37"/>
      <c r="SKN13" s="37"/>
      <c r="SKP13" s="37"/>
      <c r="SKR13" s="37"/>
      <c r="SKT13" s="37"/>
      <c r="SKV13" s="37"/>
      <c r="SKX13" s="37"/>
      <c r="SKZ13" s="37"/>
      <c r="SLB13" s="37"/>
      <c r="SLD13" s="37"/>
      <c r="SLF13" s="37"/>
      <c r="SLH13" s="37"/>
      <c r="SLJ13" s="37"/>
      <c r="SLL13" s="37"/>
      <c r="SLN13" s="37"/>
      <c r="SLP13" s="37"/>
      <c r="SLR13" s="37"/>
      <c r="SLT13" s="37"/>
      <c r="SLV13" s="37"/>
      <c r="SLX13" s="37"/>
      <c r="SLZ13" s="37"/>
      <c r="SMB13" s="37"/>
      <c r="SMD13" s="37"/>
      <c r="SMF13" s="37"/>
      <c r="SMH13" s="37"/>
      <c r="SMJ13" s="37"/>
      <c r="SML13" s="37"/>
      <c r="SMN13" s="37"/>
      <c r="SMP13" s="37"/>
      <c r="SMR13" s="37"/>
      <c r="SMT13" s="37"/>
      <c r="SMV13" s="37"/>
      <c r="SMX13" s="37"/>
      <c r="SMZ13" s="37"/>
      <c r="SNB13" s="37"/>
      <c r="SND13" s="37"/>
      <c r="SNF13" s="37"/>
      <c r="SNH13" s="37"/>
      <c r="SNJ13" s="37"/>
      <c r="SNL13" s="37"/>
      <c r="SNN13" s="37"/>
      <c r="SNP13" s="37"/>
      <c r="SNR13" s="37"/>
      <c r="SNT13" s="37"/>
      <c r="SNV13" s="37"/>
      <c r="SNX13" s="37"/>
      <c r="SNZ13" s="37"/>
      <c r="SOB13" s="37"/>
      <c r="SOD13" s="37"/>
      <c r="SOF13" s="37"/>
      <c r="SOH13" s="37"/>
      <c r="SOJ13" s="37"/>
      <c r="SOL13" s="37"/>
      <c r="SON13" s="37"/>
      <c r="SOP13" s="37"/>
      <c r="SOR13" s="37"/>
      <c r="SOT13" s="37"/>
      <c r="SOV13" s="37"/>
      <c r="SOX13" s="37"/>
      <c r="SOZ13" s="37"/>
      <c r="SPB13" s="37"/>
      <c r="SPD13" s="37"/>
      <c r="SPF13" s="37"/>
      <c r="SPH13" s="37"/>
      <c r="SPJ13" s="37"/>
      <c r="SPL13" s="37"/>
      <c r="SPN13" s="37"/>
      <c r="SPP13" s="37"/>
      <c r="SPR13" s="37"/>
      <c r="SPT13" s="37"/>
      <c r="SPV13" s="37"/>
      <c r="SPX13" s="37"/>
      <c r="SPZ13" s="37"/>
      <c r="SQB13" s="37"/>
      <c r="SQD13" s="37"/>
      <c r="SQF13" s="37"/>
      <c r="SQH13" s="37"/>
      <c r="SQJ13" s="37"/>
      <c r="SQL13" s="37"/>
      <c r="SQN13" s="37"/>
      <c r="SQP13" s="37"/>
      <c r="SQR13" s="37"/>
      <c r="SQT13" s="37"/>
      <c r="SQV13" s="37"/>
      <c r="SQX13" s="37"/>
      <c r="SQZ13" s="37"/>
      <c r="SRB13" s="37"/>
      <c r="SRD13" s="37"/>
      <c r="SRF13" s="37"/>
      <c r="SRH13" s="37"/>
      <c r="SRJ13" s="37"/>
      <c r="SRL13" s="37"/>
      <c r="SRN13" s="37"/>
      <c r="SRP13" s="37"/>
      <c r="SRR13" s="37"/>
      <c r="SRT13" s="37"/>
      <c r="SRV13" s="37"/>
      <c r="SRX13" s="37"/>
      <c r="SRZ13" s="37"/>
      <c r="SSB13" s="37"/>
      <c r="SSD13" s="37"/>
      <c r="SSF13" s="37"/>
      <c r="SSH13" s="37"/>
      <c r="SSJ13" s="37"/>
      <c r="SSL13" s="37"/>
      <c r="SSN13" s="37"/>
      <c r="SSP13" s="37"/>
      <c r="SSR13" s="37"/>
      <c r="SST13" s="37"/>
      <c r="SSV13" s="37"/>
      <c r="SSX13" s="37"/>
      <c r="SSZ13" s="37"/>
      <c r="STB13" s="37"/>
      <c r="STD13" s="37"/>
      <c r="STF13" s="37"/>
      <c r="STH13" s="37"/>
      <c r="STJ13" s="37"/>
      <c r="STL13" s="37"/>
      <c r="STN13" s="37"/>
      <c r="STP13" s="37"/>
      <c r="STR13" s="37"/>
      <c r="STT13" s="37"/>
      <c r="STV13" s="37"/>
      <c r="STX13" s="37"/>
      <c r="STZ13" s="37"/>
      <c r="SUB13" s="37"/>
      <c r="SUD13" s="37"/>
      <c r="SUF13" s="37"/>
      <c r="SUH13" s="37"/>
      <c r="SUJ13" s="37"/>
      <c r="SUL13" s="37"/>
      <c r="SUN13" s="37"/>
      <c r="SUP13" s="37"/>
      <c r="SUR13" s="37"/>
      <c r="SUT13" s="37"/>
      <c r="SUV13" s="37"/>
      <c r="SUX13" s="37"/>
      <c r="SUZ13" s="37"/>
      <c r="SVB13" s="37"/>
      <c r="SVD13" s="37"/>
      <c r="SVF13" s="37"/>
      <c r="SVH13" s="37"/>
      <c r="SVJ13" s="37"/>
      <c r="SVL13" s="37"/>
      <c r="SVN13" s="37"/>
      <c r="SVP13" s="37"/>
      <c r="SVR13" s="37"/>
      <c r="SVT13" s="37"/>
      <c r="SVV13" s="37"/>
      <c r="SVX13" s="37"/>
      <c r="SVZ13" s="37"/>
      <c r="SWB13" s="37"/>
      <c r="SWD13" s="37"/>
      <c r="SWF13" s="37"/>
      <c r="SWH13" s="37"/>
      <c r="SWJ13" s="37"/>
      <c r="SWL13" s="37"/>
      <c r="SWN13" s="37"/>
      <c r="SWP13" s="37"/>
      <c r="SWR13" s="37"/>
      <c r="SWT13" s="37"/>
      <c r="SWV13" s="37"/>
      <c r="SWX13" s="37"/>
      <c r="SWZ13" s="37"/>
      <c r="SXB13" s="37"/>
      <c r="SXD13" s="37"/>
      <c r="SXF13" s="37"/>
      <c r="SXH13" s="37"/>
      <c r="SXJ13" s="37"/>
      <c r="SXL13" s="37"/>
      <c r="SXN13" s="37"/>
      <c r="SXP13" s="37"/>
      <c r="SXR13" s="37"/>
      <c r="SXT13" s="37"/>
      <c r="SXV13" s="37"/>
      <c r="SXX13" s="37"/>
      <c r="SXZ13" s="37"/>
      <c r="SYB13" s="37"/>
      <c r="SYD13" s="37"/>
      <c r="SYF13" s="37"/>
      <c r="SYH13" s="37"/>
      <c r="SYJ13" s="37"/>
      <c r="SYL13" s="37"/>
      <c r="SYN13" s="37"/>
      <c r="SYP13" s="37"/>
      <c r="SYR13" s="37"/>
      <c r="SYT13" s="37"/>
      <c r="SYV13" s="37"/>
      <c r="SYX13" s="37"/>
      <c r="SYZ13" s="37"/>
      <c r="SZB13" s="37"/>
      <c r="SZD13" s="37"/>
      <c r="SZF13" s="37"/>
      <c r="SZH13" s="37"/>
      <c r="SZJ13" s="37"/>
      <c r="SZL13" s="37"/>
      <c r="SZN13" s="37"/>
      <c r="SZP13" s="37"/>
      <c r="SZR13" s="37"/>
      <c r="SZT13" s="37"/>
      <c r="SZV13" s="37"/>
      <c r="SZX13" s="37"/>
      <c r="SZZ13" s="37"/>
      <c r="TAB13" s="37"/>
      <c r="TAD13" s="37"/>
      <c r="TAF13" s="37"/>
      <c r="TAH13" s="37"/>
      <c r="TAJ13" s="37"/>
      <c r="TAL13" s="37"/>
      <c r="TAN13" s="37"/>
      <c r="TAP13" s="37"/>
      <c r="TAR13" s="37"/>
      <c r="TAT13" s="37"/>
      <c r="TAV13" s="37"/>
      <c r="TAX13" s="37"/>
      <c r="TAZ13" s="37"/>
      <c r="TBB13" s="37"/>
      <c r="TBD13" s="37"/>
      <c r="TBF13" s="37"/>
      <c r="TBH13" s="37"/>
      <c r="TBJ13" s="37"/>
      <c r="TBL13" s="37"/>
      <c r="TBN13" s="37"/>
      <c r="TBP13" s="37"/>
      <c r="TBR13" s="37"/>
      <c r="TBT13" s="37"/>
      <c r="TBV13" s="37"/>
      <c r="TBX13" s="37"/>
      <c r="TBZ13" s="37"/>
      <c r="TCB13" s="37"/>
      <c r="TCD13" s="37"/>
      <c r="TCF13" s="37"/>
      <c r="TCH13" s="37"/>
      <c r="TCJ13" s="37"/>
      <c r="TCL13" s="37"/>
      <c r="TCN13" s="37"/>
      <c r="TCP13" s="37"/>
      <c r="TCR13" s="37"/>
      <c r="TCT13" s="37"/>
      <c r="TCV13" s="37"/>
      <c r="TCX13" s="37"/>
      <c r="TCZ13" s="37"/>
      <c r="TDB13" s="37"/>
      <c r="TDD13" s="37"/>
      <c r="TDF13" s="37"/>
      <c r="TDH13" s="37"/>
      <c r="TDJ13" s="37"/>
      <c r="TDL13" s="37"/>
      <c r="TDN13" s="37"/>
      <c r="TDP13" s="37"/>
      <c r="TDR13" s="37"/>
      <c r="TDT13" s="37"/>
      <c r="TDV13" s="37"/>
      <c r="TDX13" s="37"/>
      <c r="TDZ13" s="37"/>
      <c r="TEB13" s="37"/>
      <c r="TED13" s="37"/>
      <c r="TEF13" s="37"/>
      <c r="TEH13" s="37"/>
      <c r="TEJ13" s="37"/>
      <c r="TEL13" s="37"/>
      <c r="TEN13" s="37"/>
      <c r="TEP13" s="37"/>
      <c r="TER13" s="37"/>
      <c r="TET13" s="37"/>
      <c r="TEV13" s="37"/>
      <c r="TEX13" s="37"/>
      <c r="TEZ13" s="37"/>
      <c r="TFB13" s="37"/>
      <c r="TFD13" s="37"/>
      <c r="TFF13" s="37"/>
      <c r="TFH13" s="37"/>
      <c r="TFJ13" s="37"/>
      <c r="TFL13" s="37"/>
      <c r="TFN13" s="37"/>
      <c r="TFP13" s="37"/>
      <c r="TFR13" s="37"/>
      <c r="TFT13" s="37"/>
      <c r="TFV13" s="37"/>
      <c r="TFX13" s="37"/>
      <c r="TFZ13" s="37"/>
      <c r="TGB13" s="37"/>
      <c r="TGD13" s="37"/>
      <c r="TGF13" s="37"/>
      <c r="TGH13" s="37"/>
      <c r="TGJ13" s="37"/>
      <c r="TGL13" s="37"/>
      <c r="TGN13" s="37"/>
      <c r="TGP13" s="37"/>
      <c r="TGR13" s="37"/>
      <c r="TGT13" s="37"/>
      <c r="TGV13" s="37"/>
      <c r="TGX13" s="37"/>
      <c r="TGZ13" s="37"/>
      <c r="THB13" s="37"/>
      <c r="THD13" s="37"/>
      <c r="THF13" s="37"/>
      <c r="THH13" s="37"/>
      <c r="THJ13" s="37"/>
      <c r="THL13" s="37"/>
      <c r="THN13" s="37"/>
      <c r="THP13" s="37"/>
      <c r="THR13" s="37"/>
      <c r="THT13" s="37"/>
      <c r="THV13" s="37"/>
      <c r="THX13" s="37"/>
      <c r="THZ13" s="37"/>
      <c r="TIB13" s="37"/>
      <c r="TID13" s="37"/>
      <c r="TIF13" s="37"/>
      <c r="TIH13" s="37"/>
      <c r="TIJ13" s="37"/>
      <c r="TIL13" s="37"/>
      <c r="TIN13" s="37"/>
      <c r="TIP13" s="37"/>
      <c r="TIR13" s="37"/>
      <c r="TIT13" s="37"/>
      <c r="TIV13" s="37"/>
      <c r="TIX13" s="37"/>
      <c r="TIZ13" s="37"/>
      <c r="TJB13" s="37"/>
      <c r="TJD13" s="37"/>
      <c r="TJF13" s="37"/>
      <c r="TJH13" s="37"/>
      <c r="TJJ13" s="37"/>
      <c r="TJL13" s="37"/>
      <c r="TJN13" s="37"/>
      <c r="TJP13" s="37"/>
      <c r="TJR13" s="37"/>
      <c r="TJT13" s="37"/>
      <c r="TJV13" s="37"/>
      <c r="TJX13" s="37"/>
      <c r="TJZ13" s="37"/>
      <c r="TKB13" s="37"/>
      <c r="TKD13" s="37"/>
      <c r="TKF13" s="37"/>
      <c r="TKH13" s="37"/>
      <c r="TKJ13" s="37"/>
      <c r="TKL13" s="37"/>
      <c r="TKN13" s="37"/>
      <c r="TKP13" s="37"/>
      <c r="TKR13" s="37"/>
      <c r="TKT13" s="37"/>
      <c r="TKV13" s="37"/>
      <c r="TKX13" s="37"/>
      <c r="TKZ13" s="37"/>
      <c r="TLB13" s="37"/>
      <c r="TLD13" s="37"/>
      <c r="TLF13" s="37"/>
      <c r="TLH13" s="37"/>
      <c r="TLJ13" s="37"/>
      <c r="TLL13" s="37"/>
      <c r="TLN13" s="37"/>
      <c r="TLP13" s="37"/>
      <c r="TLR13" s="37"/>
      <c r="TLT13" s="37"/>
      <c r="TLV13" s="37"/>
      <c r="TLX13" s="37"/>
      <c r="TLZ13" s="37"/>
      <c r="TMB13" s="37"/>
      <c r="TMD13" s="37"/>
      <c r="TMF13" s="37"/>
      <c r="TMH13" s="37"/>
      <c r="TMJ13" s="37"/>
      <c r="TML13" s="37"/>
      <c r="TMN13" s="37"/>
      <c r="TMP13" s="37"/>
      <c r="TMR13" s="37"/>
      <c r="TMT13" s="37"/>
      <c r="TMV13" s="37"/>
      <c r="TMX13" s="37"/>
      <c r="TMZ13" s="37"/>
      <c r="TNB13" s="37"/>
      <c r="TND13" s="37"/>
      <c r="TNF13" s="37"/>
      <c r="TNH13" s="37"/>
      <c r="TNJ13" s="37"/>
      <c r="TNL13" s="37"/>
      <c r="TNN13" s="37"/>
      <c r="TNP13" s="37"/>
      <c r="TNR13" s="37"/>
      <c r="TNT13" s="37"/>
      <c r="TNV13" s="37"/>
      <c r="TNX13" s="37"/>
      <c r="TNZ13" s="37"/>
      <c r="TOB13" s="37"/>
      <c r="TOD13" s="37"/>
      <c r="TOF13" s="37"/>
      <c r="TOH13" s="37"/>
      <c r="TOJ13" s="37"/>
      <c r="TOL13" s="37"/>
      <c r="TON13" s="37"/>
      <c r="TOP13" s="37"/>
      <c r="TOR13" s="37"/>
      <c r="TOT13" s="37"/>
      <c r="TOV13" s="37"/>
      <c r="TOX13" s="37"/>
      <c r="TOZ13" s="37"/>
      <c r="TPB13" s="37"/>
      <c r="TPD13" s="37"/>
      <c r="TPF13" s="37"/>
      <c r="TPH13" s="37"/>
      <c r="TPJ13" s="37"/>
      <c r="TPL13" s="37"/>
      <c r="TPN13" s="37"/>
      <c r="TPP13" s="37"/>
      <c r="TPR13" s="37"/>
      <c r="TPT13" s="37"/>
      <c r="TPV13" s="37"/>
      <c r="TPX13" s="37"/>
      <c r="TPZ13" s="37"/>
      <c r="TQB13" s="37"/>
      <c r="TQD13" s="37"/>
      <c r="TQF13" s="37"/>
      <c r="TQH13" s="37"/>
      <c r="TQJ13" s="37"/>
      <c r="TQL13" s="37"/>
      <c r="TQN13" s="37"/>
      <c r="TQP13" s="37"/>
      <c r="TQR13" s="37"/>
      <c r="TQT13" s="37"/>
      <c r="TQV13" s="37"/>
      <c r="TQX13" s="37"/>
      <c r="TQZ13" s="37"/>
      <c r="TRB13" s="37"/>
      <c r="TRD13" s="37"/>
      <c r="TRF13" s="37"/>
      <c r="TRH13" s="37"/>
      <c r="TRJ13" s="37"/>
      <c r="TRL13" s="37"/>
      <c r="TRN13" s="37"/>
      <c r="TRP13" s="37"/>
      <c r="TRR13" s="37"/>
      <c r="TRT13" s="37"/>
      <c r="TRV13" s="37"/>
      <c r="TRX13" s="37"/>
      <c r="TRZ13" s="37"/>
      <c r="TSB13" s="37"/>
      <c r="TSD13" s="37"/>
      <c r="TSF13" s="37"/>
      <c r="TSH13" s="37"/>
      <c r="TSJ13" s="37"/>
      <c r="TSL13" s="37"/>
      <c r="TSN13" s="37"/>
      <c r="TSP13" s="37"/>
      <c r="TSR13" s="37"/>
      <c r="TST13" s="37"/>
      <c r="TSV13" s="37"/>
      <c r="TSX13" s="37"/>
      <c r="TSZ13" s="37"/>
      <c r="TTB13" s="37"/>
      <c r="TTD13" s="37"/>
      <c r="TTF13" s="37"/>
      <c r="TTH13" s="37"/>
      <c r="TTJ13" s="37"/>
      <c r="TTL13" s="37"/>
      <c r="TTN13" s="37"/>
      <c r="TTP13" s="37"/>
      <c r="TTR13" s="37"/>
      <c r="TTT13" s="37"/>
      <c r="TTV13" s="37"/>
      <c r="TTX13" s="37"/>
      <c r="TTZ13" s="37"/>
      <c r="TUB13" s="37"/>
      <c r="TUD13" s="37"/>
      <c r="TUF13" s="37"/>
      <c r="TUH13" s="37"/>
      <c r="TUJ13" s="37"/>
      <c r="TUL13" s="37"/>
      <c r="TUN13" s="37"/>
      <c r="TUP13" s="37"/>
      <c r="TUR13" s="37"/>
      <c r="TUT13" s="37"/>
      <c r="TUV13" s="37"/>
      <c r="TUX13" s="37"/>
      <c r="TUZ13" s="37"/>
      <c r="TVB13" s="37"/>
      <c r="TVD13" s="37"/>
      <c r="TVF13" s="37"/>
      <c r="TVH13" s="37"/>
      <c r="TVJ13" s="37"/>
      <c r="TVL13" s="37"/>
      <c r="TVN13" s="37"/>
      <c r="TVP13" s="37"/>
      <c r="TVR13" s="37"/>
      <c r="TVT13" s="37"/>
      <c r="TVV13" s="37"/>
      <c r="TVX13" s="37"/>
      <c r="TVZ13" s="37"/>
      <c r="TWB13" s="37"/>
      <c r="TWD13" s="37"/>
      <c r="TWF13" s="37"/>
      <c r="TWH13" s="37"/>
      <c r="TWJ13" s="37"/>
      <c r="TWL13" s="37"/>
      <c r="TWN13" s="37"/>
      <c r="TWP13" s="37"/>
      <c r="TWR13" s="37"/>
      <c r="TWT13" s="37"/>
      <c r="TWV13" s="37"/>
      <c r="TWX13" s="37"/>
      <c r="TWZ13" s="37"/>
      <c r="TXB13" s="37"/>
      <c r="TXD13" s="37"/>
      <c r="TXF13" s="37"/>
      <c r="TXH13" s="37"/>
      <c r="TXJ13" s="37"/>
      <c r="TXL13" s="37"/>
      <c r="TXN13" s="37"/>
      <c r="TXP13" s="37"/>
      <c r="TXR13" s="37"/>
      <c r="TXT13" s="37"/>
      <c r="TXV13" s="37"/>
      <c r="TXX13" s="37"/>
      <c r="TXZ13" s="37"/>
      <c r="TYB13" s="37"/>
      <c r="TYD13" s="37"/>
      <c r="TYF13" s="37"/>
      <c r="TYH13" s="37"/>
      <c r="TYJ13" s="37"/>
      <c r="TYL13" s="37"/>
      <c r="TYN13" s="37"/>
      <c r="TYP13" s="37"/>
      <c r="TYR13" s="37"/>
      <c r="TYT13" s="37"/>
      <c r="TYV13" s="37"/>
      <c r="TYX13" s="37"/>
      <c r="TYZ13" s="37"/>
      <c r="TZB13" s="37"/>
      <c r="TZD13" s="37"/>
      <c r="TZF13" s="37"/>
      <c r="TZH13" s="37"/>
      <c r="TZJ13" s="37"/>
      <c r="TZL13" s="37"/>
      <c r="TZN13" s="37"/>
      <c r="TZP13" s="37"/>
      <c r="TZR13" s="37"/>
      <c r="TZT13" s="37"/>
      <c r="TZV13" s="37"/>
      <c r="TZX13" s="37"/>
      <c r="TZZ13" s="37"/>
      <c r="UAB13" s="37"/>
      <c r="UAD13" s="37"/>
      <c r="UAF13" s="37"/>
      <c r="UAH13" s="37"/>
      <c r="UAJ13" s="37"/>
      <c r="UAL13" s="37"/>
      <c r="UAN13" s="37"/>
      <c r="UAP13" s="37"/>
      <c r="UAR13" s="37"/>
      <c r="UAT13" s="37"/>
      <c r="UAV13" s="37"/>
      <c r="UAX13" s="37"/>
      <c r="UAZ13" s="37"/>
      <c r="UBB13" s="37"/>
      <c r="UBD13" s="37"/>
      <c r="UBF13" s="37"/>
      <c r="UBH13" s="37"/>
      <c r="UBJ13" s="37"/>
      <c r="UBL13" s="37"/>
      <c r="UBN13" s="37"/>
      <c r="UBP13" s="37"/>
      <c r="UBR13" s="37"/>
      <c r="UBT13" s="37"/>
      <c r="UBV13" s="37"/>
      <c r="UBX13" s="37"/>
      <c r="UBZ13" s="37"/>
      <c r="UCB13" s="37"/>
      <c r="UCD13" s="37"/>
      <c r="UCF13" s="37"/>
      <c r="UCH13" s="37"/>
      <c r="UCJ13" s="37"/>
      <c r="UCL13" s="37"/>
      <c r="UCN13" s="37"/>
      <c r="UCP13" s="37"/>
      <c r="UCR13" s="37"/>
      <c r="UCT13" s="37"/>
      <c r="UCV13" s="37"/>
      <c r="UCX13" s="37"/>
      <c r="UCZ13" s="37"/>
      <c r="UDB13" s="37"/>
      <c r="UDD13" s="37"/>
      <c r="UDF13" s="37"/>
      <c r="UDH13" s="37"/>
      <c r="UDJ13" s="37"/>
      <c r="UDL13" s="37"/>
      <c r="UDN13" s="37"/>
      <c r="UDP13" s="37"/>
      <c r="UDR13" s="37"/>
      <c r="UDT13" s="37"/>
      <c r="UDV13" s="37"/>
      <c r="UDX13" s="37"/>
      <c r="UDZ13" s="37"/>
      <c r="UEB13" s="37"/>
      <c r="UED13" s="37"/>
      <c r="UEF13" s="37"/>
      <c r="UEH13" s="37"/>
      <c r="UEJ13" s="37"/>
      <c r="UEL13" s="37"/>
      <c r="UEN13" s="37"/>
      <c r="UEP13" s="37"/>
      <c r="UER13" s="37"/>
      <c r="UET13" s="37"/>
      <c r="UEV13" s="37"/>
      <c r="UEX13" s="37"/>
      <c r="UEZ13" s="37"/>
      <c r="UFB13" s="37"/>
      <c r="UFD13" s="37"/>
      <c r="UFF13" s="37"/>
      <c r="UFH13" s="37"/>
      <c r="UFJ13" s="37"/>
      <c r="UFL13" s="37"/>
      <c r="UFN13" s="37"/>
      <c r="UFP13" s="37"/>
      <c r="UFR13" s="37"/>
      <c r="UFT13" s="37"/>
      <c r="UFV13" s="37"/>
      <c r="UFX13" s="37"/>
      <c r="UFZ13" s="37"/>
      <c r="UGB13" s="37"/>
      <c r="UGD13" s="37"/>
      <c r="UGF13" s="37"/>
      <c r="UGH13" s="37"/>
      <c r="UGJ13" s="37"/>
      <c r="UGL13" s="37"/>
      <c r="UGN13" s="37"/>
      <c r="UGP13" s="37"/>
      <c r="UGR13" s="37"/>
      <c r="UGT13" s="37"/>
      <c r="UGV13" s="37"/>
      <c r="UGX13" s="37"/>
      <c r="UGZ13" s="37"/>
      <c r="UHB13" s="37"/>
      <c r="UHD13" s="37"/>
      <c r="UHF13" s="37"/>
      <c r="UHH13" s="37"/>
      <c r="UHJ13" s="37"/>
      <c r="UHL13" s="37"/>
      <c r="UHN13" s="37"/>
      <c r="UHP13" s="37"/>
      <c r="UHR13" s="37"/>
      <c r="UHT13" s="37"/>
      <c r="UHV13" s="37"/>
      <c r="UHX13" s="37"/>
      <c r="UHZ13" s="37"/>
      <c r="UIB13" s="37"/>
      <c r="UID13" s="37"/>
      <c r="UIF13" s="37"/>
      <c r="UIH13" s="37"/>
      <c r="UIJ13" s="37"/>
      <c r="UIL13" s="37"/>
      <c r="UIN13" s="37"/>
      <c r="UIP13" s="37"/>
      <c r="UIR13" s="37"/>
      <c r="UIT13" s="37"/>
      <c r="UIV13" s="37"/>
      <c r="UIX13" s="37"/>
      <c r="UIZ13" s="37"/>
      <c r="UJB13" s="37"/>
      <c r="UJD13" s="37"/>
      <c r="UJF13" s="37"/>
      <c r="UJH13" s="37"/>
      <c r="UJJ13" s="37"/>
      <c r="UJL13" s="37"/>
      <c r="UJN13" s="37"/>
      <c r="UJP13" s="37"/>
      <c r="UJR13" s="37"/>
      <c r="UJT13" s="37"/>
      <c r="UJV13" s="37"/>
      <c r="UJX13" s="37"/>
      <c r="UJZ13" s="37"/>
      <c r="UKB13" s="37"/>
      <c r="UKD13" s="37"/>
      <c r="UKF13" s="37"/>
      <c r="UKH13" s="37"/>
      <c r="UKJ13" s="37"/>
      <c r="UKL13" s="37"/>
      <c r="UKN13" s="37"/>
      <c r="UKP13" s="37"/>
      <c r="UKR13" s="37"/>
      <c r="UKT13" s="37"/>
      <c r="UKV13" s="37"/>
      <c r="UKX13" s="37"/>
      <c r="UKZ13" s="37"/>
      <c r="ULB13" s="37"/>
      <c r="ULD13" s="37"/>
      <c r="ULF13" s="37"/>
      <c r="ULH13" s="37"/>
      <c r="ULJ13" s="37"/>
      <c r="ULL13" s="37"/>
      <c r="ULN13" s="37"/>
      <c r="ULP13" s="37"/>
      <c r="ULR13" s="37"/>
      <c r="ULT13" s="37"/>
      <c r="ULV13" s="37"/>
      <c r="ULX13" s="37"/>
      <c r="ULZ13" s="37"/>
      <c r="UMB13" s="37"/>
      <c r="UMD13" s="37"/>
      <c r="UMF13" s="37"/>
      <c r="UMH13" s="37"/>
      <c r="UMJ13" s="37"/>
      <c r="UML13" s="37"/>
      <c r="UMN13" s="37"/>
      <c r="UMP13" s="37"/>
      <c r="UMR13" s="37"/>
      <c r="UMT13" s="37"/>
      <c r="UMV13" s="37"/>
      <c r="UMX13" s="37"/>
      <c r="UMZ13" s="37"/>
      <c r="UNB13" s="37"/>
      <c r="UND13" s="37"/>
      <c r="UNF13" s="37"/>
      <c r="UNH13" s="37"/>
      <c r="UNJ13" s="37"/>
      <c r="UNL13" s="37"/>
      <c r="UNN13" s="37"/>
      <c r="UNP13" s="37"/>
      <c r="UNR13" s="37"/>
      <c r="UNT13" s="37"/>
      <c r="UNV13" s="37"/>
      <c r="UNX13" s="37"/>
      <c r="UNZ13" s="37"/>
      <c r="UOB13" s="37"/>
      <c r="UOD13" s="37"/>
      <c r="UOF13" s="37"/>
      <c r="UOH13" s="37"/>
      <c r="UOJ13" s="37"/>
      <c r="UOL13" s="37"/>
      <c r="UON13" s="37"/>
      <c r="UOP13" s="37"/>
      <c r="UOR13" s="37"/>
      <c r="UOT13" s="37"/>
      <c r="UOV13" s="37"/>
      <c r="UOX13" s="37"/>
      <c r="UOZ13" s="37"/>
      <c r="UPB13" s="37"/>
      <c r="UPD13" s="37"/>
      <c r="UPF13" s="37"/>
      <c r="UPH13" s="37"/>
      <c r="UPJ13" s="37"/>
      <c r="UPL13" s="37"/>
      <c r="UPN13" s="37"/>
      <c r="UPP13" s="37"/>
      <c r="UPR13" s="37"/>
      <c r="UPT13" s="37"/>
      <c r="UPV13" s="37"/>
      <c r="UPX13" s="37"/>
      <c r="UPZ13" s="37"/>
      <c r="UQB13" s="37"/>
      <c r="UQD13" s="37"/>
      <c r="UQF13" s="37"/>
      <c r="UQH13" s="37"/>
      <c r="UQJ13" s="37"/>
      <c r="UQL13" s="37"/>
      <c r="UQN13" s="37"/>
      <c r="UQP13" s="37"/>
      <c r="UQR13" s="37"/>
      <c r="UQT13" s="37"/>
      <c r="UQV13" s="37"/>
      <c r="UQX13" s="37"/>
      <c r="UQZ13" s="37"/>
      <c r="URB13" s="37"/>
      <c r="URD13" s="37"/>
      <c r="URF13" s="37"/>
      <c r="URH13" s="37"/>
      <c r="URJ13" s="37"/>
      <c r="URL13" s="37"/>
      <c r="URN13" s="37"/>
      <c r="URP13" s="37"/>
      <c r="URR13" s="37"/>
      <c r="URT13" s="37"/>
      <c r="URV13" s="37"/>
      <c r="URX13" s="37"/>
      <c r="URZ13" s="37"/>
      <c r="USB13" s="37"/>
      <c r="USD13" s="37"/>
      <c r="USF13" s="37"/>
      <c r="USH13" s="37"/>
      <c r="USJ13" s="37"/>
      <c r="USL13" s="37"/>
      <c r="USN13" s="37"/>
      <c r="USP13" s="37"/>
      <c r="USR13" s="37"/>
      <c r="UST13" s="37"/>
      <c r="USV13" s="37"/>
      <c r="USX13" s="37"/>
      <c r="USZ13" s="37"/>
      <c r="UTB13" s="37"/>
      <c r="UTD13" s="37"/>
      <c r="UTF13" s="37"/>
      <c r="UTH13" s="37"/>
      <c r="UTJ13" s="37"/>
      <c r="UTL13" s="37"/>
      <c r="UTN13" s="37"/>
      <c r="UTP13" s="37"/>
      <c r="UTR13" s="37"/>
      <c r="UTT13" s="37"/>
      <c r="UTV13" s="37"/>
      <c r="UTX13" s="37"/>
      <c r="UTZ13" s="37"/>
      <c r="UUB13" s="37"/>
      <c r="UUD13" s="37"/>
      <c r="UUF13" s="37"/>
      <c r="UUH13" s="37"/>
      <c r="UUJ13" s="37"/>
      <c r="UUL13" s="37"/>
      <c r="UUN13" s="37"/>
      <c r="UUP13" s="37"/>
      <c r="UUR13" s="37"/>
      <c r="UUT13" s="37"/>
      <c r="UUV13" s="37"/>
      <c r="UUX13" s="37"/>
      <c r="UUZ13" s="37"/>
      <c r="UVB13" s="37"/>
      <c r="UVD13" s="37"/>
      <c r="UVF13" s="37"/>
      <c r="UVH13" s="37"/>
      <c r="UVJ13" s="37"/>
      <c r="UVL13" s="37"/>
      <c r="UVN13" s="37"/>
      <c r="UVP13" s="37"/>
      <c r="UVR13" s="37"/>
      <c r="UVT13" s="37"/>
      <c r="UVV13" s="37"/>
      <c r="UVX13" s="37"/>
      <c r="UVZ13" s="37"/>
      <c r="UWB13" s="37"/>
      <c r="UWD13" s="37"/>
      <c r="UWF13" s="37"/>
      <c r="UWH13" s="37"/>
      <c r="UWJ13" s="37"/>
      <c r="UWL13" s="37"/>
      <c r="UWN13" s="37"/>
      <c r="UWP13" s="37"/>
      <c r="UWR13" s="37"/>
      <c r="UWT13" s="37"/>
      <c r="UWV13" s="37"/>
      <c r="UWX13" s="37"/>
      <c r="UWZ13" s="37"/>
      <c r="UXB13" s="37"/>
      <c r="UXD13" s="37"/>
      <c r="UXF13" s="37"/>
      <c r="UXH13" s="37"/>
      <c r="UXJ13" s="37"/>
      <c r="UXL13" s="37"/>
      <c r="UXN13" s="37"/>
      <c r="UXP13" s="37"/>
      <c r="UXR13" s="37"/>
      <c r="UXT13" s="37"/>
      <c r="UXV13" s="37"/>
      <c r="UXX13" s="37"/>
      <c r="UXZ13" s="37"/>
      <c r="UYB13" s="37"/>
      <c r="UYD13" s="37"/>
      <c r="UYF13" s="37"/>
      <c r="UYH13" s="37"/>
      <c r="UYJ13" s="37"/>
      <c r="UYL13" s="37"/>
      <c r="UYN13" s="37"/>
      <c r="UYP13" s="37"/>
      <c r="UYR13" s="37"/>
      <c r="UYT13" s="37"/>
      <c r="UYV13" s="37"/>
      <c r="UYX13" s="37"/>
      <c r="UYZ13" s="37"/>
      <c r="UZB13" s="37"/>
      <c r="UZD13" s="37"/>
      <c r="UZF13" s="37"/>
      <c r="UZH13" s="37"/>
      <c r="UZJ13" s="37"/>
      <c r="UZL13" s="37"/>
      <c r="UZN13" s="37"/>
      <c r="UZP13" s="37"/>
      <c r="UZR13" s="37"/>
      <c r="UZT13" s="37"/>
      <c r="UZV13" s="37"/>
      <c r="UZX13" s="37"/>
      <c r="UZZ13" s="37"/>
      <c r="VAB13" s="37"/>
      <c r="VAD13" s="37"/>
      <c r="VAF13" s="37"/>
      <c r="VAH13" s="37"/>
      <c r="VAJ13" s="37"/>
      <c r="VAL13" s="37"/>
      <c r="VAN13" s="37"/>
      <c r="VAP13" s="37"/>
      <c r="VAR13" s="37"/>
      <c r="VAT13" s="37"/>
      <c r="VAV13" s="37"/>
      <c r="VAX13" s="37"/>
      <c r="VAZ13" s="37"/>
      <c r="VBB13" s="37"/>
      <c r="VBD13" s="37"/>
      <c r="VBF13" s="37"/>
      <c r="VBH13" s="37"/>
      <c r="VBJ13" s="37"/>
      <c r="VBL13" s="37"/>
      <c r="VBN13" s="37"/>
      <c r="VBP13" s="37"/>
      <c r="VBR13" s="37"/>
      <c r="VBT13" s="37"/>
      <c r="VBV13" s="37"/>
      <c r="VBX13" s="37"/>
      <c r="VBZ13" s="37"/>
      <c r="VCB13" s="37"/>
      <c r="VCD13" s="37"/>
      <c r="VCF13" s="37"/>
      <c r="VCH13" s="37"/>
      <c r="VCJ13" s="37"/>
      <c r="VCL13" s="37"/>
      <c r="VCN13" s="37"/>
      <c r="VCP13" s="37"/>
      <c r="VCR13" s="37"/>
      <c r="VCT13" s="37"/>
      <c r="VCV13" s="37"/>
      <c r="VCX13" s="37"/>
      <c r="VCZ13" s="37"/>
      <c r="VDB13" s="37"/>
      <c r="VDD13" s="37"/>
      <c r="VDF13" s="37"/>
      <c r="VDH13" s="37"/>
      <c r="VDJ13" s="37"/>
      <c r="VDL13" s="37"/>
      <c r="VDN13" s="37"/>
      <c r="VDP13" s="37"/>
      <c r="VDR13" s="37"/>
      <c r="VDT13" s="37"/>
      <c r="VDV13" s="37"/>
      <c r="VDX13" s="37"/>
      <c r="VDZ13" s="37"/>
      <c r="VEB13" s="37"/>
      <c r="VED13" s="37"/>
      <c r="VEF13" s="37"/>
      <c r="VEH13" s="37"/>
      <c r="VEJ13" s="37"/>
      <c r="VEL13" s="37"/>
      <c r="VEN13" s="37"/>
      <c r="VEP13" s="37"/>
      <c r="VER13" s="37"/>
      <c r="VET13" s="37"/>
      <c r="VEV13" s="37"/>
      <c r="VEX13" s="37"/>
      <c r="VEZ13" s="37"/>
      <c r="VFB13" s="37"/>
      <c r="VFD13" s="37"/>
      <c r="VFF13" s="37"/>
      <c r="VFH13" s="37"/>
      <c r="VFJ13" s="37"/>
      <c r="VFL13" s="37"/>
      <c r="VFN13" s="37"/>
      <c r="VFP13" s="37"/>
      <c r="VFR13" s="37"/>
      <c r="VFT13" s="37"/>
      <c r="VFV13" s="37"/>
      <c r="VFX13" s="37"/>
      <c r="VFZ13" s="37"/>
      <c r="VGB13" s="37"/>
      <c r="VGD13" s="37"/>
      <c r="VGF13" s="37"/>
      <c r="VGH13" s="37"/>
      <c r="VGJ13" s="37"/>
      <c r="VGL13" s="37"/>
      <c r="VGN13" s="37"/>
      <c r="VGP13" s="37"/>
      <c r="VGR13" s="37"/>
      <c r="VGT13" s="37"/>
      <c r="VGV13" s="37"/>
      <c r="VGX13" s="37"/>
      <c r="VGZ13" s="37"/>
      <c r="VHB13" s="37"/>
      <c r="VHD13" s="37"/>
      <c r="VHF13" s="37"/>
      <c r="VHH13" s="37"/>
      <c r="VHJ13" s="37"/>
      <c r="VHL13" s="37"/>
      <c r="VHN13" s="37"/>
      <c r="VHP13" s="37"/>
      <c r="VHR13" s="37"/>
      <c r="VHT13" s="37"/>
      <c r="VHV13" s="37"/>
      <c r="VHX13" s="37"/>
      <c r="VHZ13" s="37"/>
      <c r="VIB13" s="37"/>
      <c r="VID13" s="37"/>
      <c r="VIF13" s="37"/>
      <c r="VIH13" s="37"/>
      <c r="VIJ13" s="37"/>
      <c r="VIL13" s="37"/>
      <c r="VIN13" s="37"/>
      <c r="VIP13" s="37"/>
      <c r="VIR13" s="37"/>
      <c r="VIT13" s="37"/>
      <c r="VIV13" s="37"/>
      <c r="VIX13" s="37"/>
      <c r="VIZ13" s="37"/>
      <c r="VJB13" s="37"/>
      <c r="VJD13" s="37"/>
      <c r="VJF13" s="37"/>
      <c r="VJH13" s="37"/>
      <c r="VJJ13" s="37"/>
      <c r="VJL13" s="37"/>
      <c r="VJN13" s="37"/>
      <c r="VJP13" s="37"/>
      <c r="VJR13" s="37"/>
      <c r="VJT13" s="37"/>
      <c r="VJV13" s="37"/>
      <c r="VJX13" s="37"/>
      <c r="VJZ13" s="37"/>
      <c r="VKB13" s="37"/>
      <c r="VKD13" s="37"/>
      <c r="VKF13" s="37"/>
      <c r="VKH13" s="37"/>
      <c r="VKJ13" s="37"/>
      <c r="VKL13" s="37"/>
      <c r="VKN13" s="37"/>
      <c r="VKP13" s="37"/>
      <c r="VKR13" s="37"/>
      <c r="VKT13" s="37"/>
      <c r="VKV13" s="37"/>
      <c r="VKX13" s="37"/>
      <c r="VKZ13" s="37"/>
      <c r="VLB13" s="37"/>
      <c r="VLD13" s="37"/>
      <c r="VLF13" s="37"/>
      <c r="VLH13" s="37"/>
      <c r="VLJ13" s="37"/>
      <c r="VLL13" s="37"/>
      <c r="VLN13" s="37"/>
      <c r="VLP13" s="37"/>
      <c r="VLR13" s="37"/>
      <c r="VLT13" s="37"/>
      <c r="VLV13" s="37"/>
      <c r="VLX13" s="37"/>
      <c r="VLZ13" s="37"/>
      <c r="VMB13" s="37"/>
      <c r="VMD13" s="37"/>
      <c r="VMF13" s="37"/>
      <c r="VMH13" s="37"/>
      <c r="VMJ13" s="37"/>
      <c r="VML13" s="37"/>
      <c r="VMN13" s="37"/>
      <c r="VMP13" s="37"/>
      <c r="VMR13" s="37"/>
      <c r="VMT13" s="37"/>
      <c r="VMV13" s="37"/>
      <c r="VMX13" s="37"/>
      <c r="VMZ13" s="37"/>
      <c r="VNB13" s="37"/>
      <c r="VND13" s="37"/>
      <c r="VNF13" s="37"/>
      <c r="VNH13" s="37"/>
      <c r="VNJ13" s="37"/>
      <c r="VNL13" s="37"/>
      <c r="VNN13" s="37"/>
      <c r="VNP13" s="37"/>
      <c r="VNR13" s="37"/>
      <c r="VNT13" s="37"/>
      <c r="VNV13" s="37"/>
      <c r="VNX13" s="37"/>
      <c r="VNZ13" s="37"/>
      <c r="VOB13" s="37"/>
      <c r="VOD13" s="37"/>
      <c r="VOF13" s="37"/>
      <c r="VOH13" s="37"/>
      <c r="VOJ13" s="37"/>
      <c r="VOL13" s="37"/>
      <c r="VON13" s="37"/>
      <c r="VOP13" s="37"/>
      <c r="VOR13" s="37"/>
      <c r="VOT13" s="37"/>
      <c r="VOV13" s="37"/>
      <c r="VOX13" s="37"/>
      <c r="VOZ13" s="37"/>
      <c r="VPB13" s="37"/>
      <c r="VPD13" s="37"/>
      <c r="VPF13" s="37"/>
      <c r="VPH13" s="37"/>
      <c r="VPJ13" s="37"/>
      <c r="VPL13" s="37"/>
      <c r="VPN13" s="37"/>
      <c r="VPP13" s="37"/>
      <c r="VPR13" s="37"/>
      <c r="VPT13" s="37"/>
      <c r="VPV13" s="37"/>
      <c r="VPX13" s="37"/>
      <c r="VPZ13" s="37"/>
      <c r="VQB13" s="37"/>
      <c r="VQD13" s="37"/>
      <c r="VQF13" s="37"/>
      <c r="VQH13" s="37"/>
      <c r="VQJ13" s="37"/>
      <c r="VQL13" s="37"/>
      <c r="VQN13" s="37"/>
      <c r="VQP13" s="37"/>
      <c r="VQR13" s="37"/>
      <c r="VQT13" s="37"/>
      <c r="VQV13" s="37"/>
      <c r="VQX13" s="37"/>
      <c r="VQZ13" s="37"/>
      <c r="VRB13" s="37"/>
      <c r="VRD13" s="37"/>
      <c r="VRF13" s="37"/>
      <c r="VRH13" s="37"/>
      <c r="VRJ13" s="37"/>
      <c r="VRL13" s="37"/>
      <c r="VRN13" s="37"/>
      <c r="VRP13" s="37"/>
      <c r="VRR13" s="37"/>
      <c r="VRT13" s="37"/>
      <c r="VRV13" s="37"/>
      <c r="VRX13" s="37"/>
      <c r="VRZ13" s="37"/>
      <c r="VSB13" s="37"/>
      <c r="VSD13" s="37"/>
      <c r="VSF13" s="37"/>
      <c r="VSH13" s="37"/>
      <c r="VSJ13" s="37"/>
      <c r="VSL13" s="37"/>
      <c r="VSN13" s="37"/>
      <c r="VSP13" s="37"/>
      <c r="VSR13" s="37"/>
      <c r="VST13" s="37"/>
      <c r="VSV13" s="37"/>
      <c r="VSX13" s="37"/>
      <c r="VSZ13" s="37"/>
      <c r="VTB13" s="37"/>
      <c r="VTD13" s="37"/>
      <c r="VTF13" s="37"/>
      <c r="VTH13" s="37"/>
      <c r="VTJ13" s="37"/>
      <c r="VTL13" s="37"/>
      <c r="VTN13" s="37"/>
      <c r="VTP13" s="37"/>
      <c r="VTR13" s="37"/>
      <c r="VTT13" s="37"/>
      <c r="VTV13" s="37"/>
      <c r="VTX13" s="37"/>
      <c r="VTZ13" s="37"/>
      <c r="VUB13" s="37"/>
      <c r="VUD13" s="37"/>
      <c r="VUF13" s="37"/>
      <c r="VUH13" s="37"/>
      <c r="VUJ13" s="37"/>
      <c r="VUL13" s="37"/>
      <c r="VUN13" s="37"/>
      <c r="VUP13" s="37"/>
      <c r="VUR13" s="37"/>
      <c r="VUT13" s="37"/>
      <c r="VUV13" s="37"/>
      <c r="VUX13" s="37"/>
      <c r="VUZ13" s="37"/>
      <c r="VVB13" s="37"/>
      <c r="VVD13" s="37"/>
      <c r="VVF13" s="37"/>
      <c r="VVH13" s="37"/>
      <c r="VVJ13" s="37"/>
      <c r="VVL13" s="37"/>
      <c r="VVN13" s="37"/>
      <c r="VVP13" s="37"/>
      <c r="VVR13" s="37"/>
      <c r="VVT13" s="37"/>
      <c r="VVV13" s="37"/>
      <c r="VVX13" s="37"/>
      <c r="VVZ13" s="37"/>
      <c r="VWB13" s="37"/>
      <c r="VWD13" s="37"/>
      <c r="VWF13" s="37"/>
      <c r="VWH13" s="37"/>
      <c r="VWJ13" s="37"/>
      <c r="VWL13" s="37"/>
      <c r="VWN13" s="37"/>
      <c r="VWP13" s="37"/>
      <c r="VWR13" s="37"/>
      <c r="VWT13" s="37"/>
      <c r="VWV13" s="37"/>
      <c r="VWX13" s="37"/>
      <c r="VWZ13" s="37"/>
      <c r="VXB13" s="37"/>
      <c r="VXD13" s="37"/>
      <c r="VXF13" s="37"/>
      <c r="VXH13" s="37"/>
      <c r="VXJ13" s="37"/>
      <c r="VXL13" s="37"/>
      <c r="VXN13" s="37"/>
      <c r="VXP13" s="37"/>
      <c r="VXR13" s="37"/>
      <c r="VXT13" s="37"/>
      <c r="VXV13" s="37"/>
      <c r="VXX13" s="37"/>
      <c r="VXZ13" s="37"/>
      <c r="VYB13" s="37"/>
      <c r="VYD13" s="37"/>
      <c r="VYF13" s="37"/>
      <c r="VYH13" s="37"/>
      <c r="VYJ13" s="37"/>
      <c r="VYL13" s="37"/>
      <c r="VYN13" s="37"/>
      <c r="VYP13" s="37"/>
      <c r="VYR13" s="37"/>
      <c r="VYT13" s="37"/>
      <c r="VYV13" s="37"/>
      <c r="VYX13" s="37"/>
      <c r="VYZ13" s="37"/>
      <c r="VZB13" s="37"/>
      <c r="VZD13" s="37"/>
      <c r="VZF13" s="37"/>
      <c r="VZH13" s="37"/>
      <c r="VZJ13" s="37"/>
      <c r="VZL13" s="37"/>
      <c r="VZN13" s="37"/>
      <c r="VZP13" s="37"/>
      <c r="VZR13" s="37"/>
      <c r="VZT13" s="37"/>
      <c r="VZV13" s="37"/>
      <c r="VZX13" s="37"/>
      <c r="VZZ13" s="37"/>
      <c r="WAB13" s="37"/>
      <c r="WAD13" s="37"/>
      <c r="WAF13" s="37"/>
      <c r="WAH13" s="37"/>
      <c r="WAJ13" s="37"/>
      <c r="WAL13" s="37"/>
      <c r="WAN13" s="37"/>
      <c r="WAP13" s="37"/>
      <c r="WAR13" s="37"/>
      <c r="WAT13" s="37"/>
      <c r="WAV13" s="37"/>
      <c r="WAX13" s="37"/>
      <c r="WAZ13" s="37"/>
      <c r="WBB13" s="37"/>
      <c r="WBD13" s="37"/>
      <c r="WBF13" s="37"/>
      <c r="WBH13" s="37"/>
      <c r="WBJ13" s="37"/>
      <c r="WBL13" s="37"/>
      <c r="WBN13" s="37"/>
      <c r="WBP13" s="37"/>
      <c r="WBR13" s="37"/>
      <c r="WBT13" s="37"/>
      <c r="WBV13" s="37"/>
      <c r="WBX13" s="37"/>
      <c r="WBZ13" s="37"/>
      <c r="WCB13" s="37"/>
      <c r="WCD13" s="37"/>
      <c r="WCF13" s="37"/>
      <c r="WCH13" s="37"/>
      <c r="WCJ13" s="37"/>
      <c r="WCL13" s="37"/>
      <c r="WCN13" s="37"/>
      <c r="WCP13" s="37"/>
      <c r="WCR13" s="37"/>
      <c r="WCT13" s="37"/>
      <c r="WCV13" s="37"/>
      <c r="WCX13" s="37"/>
      <c r="WCZ13" s="37"/>
      <c r="WDB13" s="37"/>
      <c r="WDD13" s="37"/>
      <c r="WDF13" s="37"/>
      <c r="WDH13" s="37"/>
      <c r="WDJ13" s="37"/>
      <c r="WDL13" s="37"/>
      <c r="WDN13" s="37"/>
      <c r="WDP13" s="37"/>
      <c r="WDR13" s="37"/>
      <c r="WDT13" s="37"/>
      <c r="WDV13" s="37"/>
      <c r="WDX13" s="37"/>
      <c r="WDZ13" s="37"/>
      <c r="WEB13" s="37"/>
      <c r="WED13" s="37"/>
      <c r="WEF13" s="37"/>
      <c r="WEH13" s="37"/>
      <c r="WEJ13" s="37"/>
      <c r="WEL13" s="37"/>
      <c r="WEN13" s="37"/>
      <c r="WEP13" s="37"/>
      <c r="WER13" s="37"/>
      <c r="WET13" s="37"/>
      <c r="WEV13" s="37"/>
      <c r="WEX13" s="37"/>
      <c r="WEZ13" s="37"/>
      <c r="WFB13" s="37"/>
      <c r="WFD13" s="37"/>
      <c r="WFF13" s="37"/>
      <c r="WFH13" s="37"/>
      <c r="WFJ13" s="37"/>
      <c r="WFL13" s="37"/>
      <c r="WFN13" s="37"/>
      <c r="WFP13" s="37"/>
      <c r="WFR13" s="37"/>
      <c r="WFT13" s="37"/>
      <c r="WFV13" s="37"/>
      <c r="WFX13" s="37"/>
      <c r="WFZ13" s="37"/>
      <c r="WGB13" s="37"/>
      <c r="WGD13" s="37"/>
      <c r="WGF13" s="37"/>
      <c r="WGH13" s="37"/>
      <c r="WGJ13" s="37"/>
      <c r="WGL13" s="37"/>
      <c r="WGN13" s="37"/>
      <c r="WGP13" s="37"/>
      <c r="WGR13" s="37"/>
      <c r="WGT13" s="37"/>
      <c r="WGV13" s="37"/>
      <c r="WGX13" s="37"/>
      <c r="WGZ13" s="37"/>
      <c r="WHB13" s="37"/>
      <c r="WHD13" s="37"/>
      <c r="WHF13" s="37"/>
      <c r="WHH13" s="37"/>
      <c r="WHJ13" s="37"/>
      <c r="WHL13" s="37"/>
      <c r="WHN13" s="37"/>
      <c r="WHP13" s="37"/>
      <c r="WHR13" s="37"/>
      <c r="WHT13" s="37"/>
      <c r="WHV13" s="37"/>
      <c r="WHX13" s="37"/>
      <c r="WHZ13" s="37"/>
      <c r="WIB13" s="37"/>
      <c r="WID13" s="37"/>
      <c r="WIF13" s="37"/>
      <c r="WIH13" s="37"/>
      <c r="WIJ13" s="37"/>
      <c r="WIL13" s="37"/>
      <c r="WIN13" s="37"/>
      <c r="WIP13" s="37"/>
      <c r="WIR13" s="37"/>
      <c r="WIT13" s="37"/>
      <c r="WIV13" s="37"/>
      <c r="WIX13" s="37"/>
      <c r="WIZ13" s="37"/>
      <c r="WJB13" s="37"/>
      <c r="WJD13" s="37"/>
      <c r="WJF13" s="37"/>
      <c r="WJH13" s="37"/>
      <c r="WJJ13" s="37"/>
      <c r="WJL13" s="37"/>
      <c r="WJN13" s="37"/>
      <c r="WJP13" s="37"/>
      <c r="WJR13" s="37"/>
      <c r="WJT13" s="37"/>
      <c r="WJV13" s="37"/>
      <c r="WJX13" s="37"/>
      <c r="WJZ13" s="37"/>
      <c r="WKB13" s="37"/>
      <c r="WKD13" s="37"/>
      <c r="WKF13" s="37"/>
      <c r="WKH13" s="37"/>
      <c r="WKJ13" s="37"/>
      <c r="WKL13" s="37"/>
      <c r="WKN13" s="37"/>
      <c r="WKP13" s="37"/>
      <c r="WKR13" s="37"/>
      <c r="WKT13" s="37"/>
      <c r="WKV13" s="37"/>
      <c r="WKX13" s="37"/>
      <c r="WKZ13" s="37"/>
      <c r="WLB13" s="37"/>
      <c r="WLD13" s="37"/>
      <c r="WLF13" s="37"/>
      <c r="WLH13" s="37"/>
      <c r="WLJ13" s="37"/>
      <c r="WLL13" s="37"/>
      <c r="WLN13" s="37"/>
      <c r="WLP13" s="37"/>
      <c r="WLR13" s="37"/>
      <c r="WLT13" s="37"/>
      <c r="WLV13" s="37"/>
      <c r="WLX13" s="37"/>
      <c r="WLZ13" s="37"/>
      <c r="WMB13" s="37"/>
      <c r="WMD13" s="37"/>
      <c r="WMF13" s="37"/>
      <c r="WMH13" s="37"/>
      <c r="WMJ13" s="37"/>
      <c r="WML13" s="37"/>
      <c r="WMN13" s="37"/>
      <c r="WMP13" s="37"/>
      <c r="WMR13" s="37"/>
      <c r="WMT13" s="37"/>
      <c r="WMV13" s="37"/>
      <c r="WMX13" s="37"/>
      <c r="WMZ13" s="37"/>
      <c r="WNB13" s="37"/>
      <c r="WND13" s="37"/>
      <c r="WNF13" s="37"/>
      <c r="WNH13" s="37"/>
      <c r="WNJ13" s="37"/>
      <c r="WNL13" s="37"/>
      <c r="WNN13" s="37"/>
      <c r="WNP13" s="37"/>
      <c r="WNR13" s="37"/>
      <c r="WNT13" s="37"/>
      <c r="WNV13" s="37"/>
      <c r="WNX13" s="37"/>
      <c r="WNZ13" s="37"/>
      <c r="WOB13" s="37"/>
      <c r="WOD13" s="37"/>
      <c r="WOF13" s="37"/>
      <c r="WOH13" s="37"/>
      <c r="WOJ13" s="37"/>
      <c r="WOL13" s="37"/>
      <c r="WON13" s="37"/>
      <c r="WOP13" s="37"/>
      <c r="WOR13" s="37"/>
      <c r="WOT13" s="37"/>
      <c r="WOV13" s="37"/>
      <c r="WOX13" s="37"/>
      <c r="WOZ13" s="37"/>
      <c r="WPB13" s="37"/>
      <c r="WPD13" s="37"/>
      <c r="WPF13" s="37"/>
      <c r="WPH13" s="37"/>
      <c r="WPJ13" s="37"/>
      <c r="WPL13" s="37"/>
      <c r="WPN13" s="37"/>
      <c r="WPP13" s="37"/>
      <c r="WPR13" s="37"/>
      <c r="WPT13" s="37"/>
      <c r="WPV13" s="37"/>
      <c r="WPX13" s="37"/>
      <c r="WPZ13" s="37"/>
      <c r="WQB13" s="37"/>
      <c r="WQD13" s="37"/>
      <c r="WQF13" s="37"/>
      <c r="WQH13" s="37"/>
      <c r="WQJ13" s="37"/>
      <c r="WQL13" s="37"/>
      <c r="WQN13" s="37"/>
      <c r="WQP13" s="37"/>
      <c r="WQR13" s="37"/>
      <c r="WQT13" s="37"/>
      <c r="WQV13" s="37"/>
      <c r="WQX13" s="37"/>
      <c r="WQZ13" s="37"/>
      <c r="WRB13" s="37"/>
      <c r="WRD13" s="37"/>
      <c r="WRF13" s="37"/>
      <c r="WRH13" s="37"/>
      <c r="WRJ13" s="37"/>
      <c r="WRL13" s="37"/>
      <c r="WRN13" s="37"/>
      <c r="WRP13" s="37"/>
      <c r="WRR13" s="37"/>
      <c r="WRT13" s="37"/>
      <c r="WRV13" s="37"/>
      <c r="WRX13" s="37"/>
      <c r="WRZ13" s="37"/>
      <c r="WSB13" s="37"/>
      <c r="WSD13" s="37"/>
      <c r="WSF13" s="37"/>
      <c r="WSH13" s="37"/>
      <c r="WSJ13" s="37"/>
      <c r="WSL13" s="37"/>
      <c r="WSN13" s="37"/>
      <c r="WSP13" s="37"/>
      <c r="WSR13" s="37"/>
      <c r="WST13" s="37"/>
      <c r="WSV13" s="37"/>
      <c r="WSX13" s="37"/>
      <c r="WSZ13" s="37"/>
      <c r="WTB13" s="37"/>
      <c r="WTD13" s="37"/>
      <c r="WTF13" s="37"/>
      <c r="WTH13" s="37"/>
      <c r="WTJ13" s="37"/>
      <c r="WTL13" s="37"/>
      <c r="WTN13" s="37"/>
      <c r="WTP13" s="37"/>
      <c r="WTR13" s="37"/>
      <c r="WTT13" s="37"/>
      <c r="WTV13" s="37"/>
      <c r="WTX13" s="37"/>
      <c r="WTZ13" s="37"/>
      <c r="WUB13" s="37"/>
      <c r="WUD13" s="37"/>
      <c r="WUF13" s="37"/>
      <c r="WUH13" s="37"/>
      <c r="WUJ13" s="37"/>
      <c r="WUL13" s="37"/>
      <c r="WUN13" s="37"/>
      <c r="WUP13" s="37"/>
      <c r="WUR13" s="37"/>
      <c r="WUT13" s="37"/>
      <c r="WUV13" s="37"/>
      <c r="WUX13" s="37"/>
      <c r="WUZ13" s="37"/>
      <c r="WVB13" s="37"/>
      <c r="WVD13" s="37"/>
      <c r="WVF13" s="37"/>
      <c r="WVH13" s="37"/>
      <c r="WVJ13" s="37"/>
      <c r="WVL13" s="37"/>
      <c r="WVN13" s="37"/>
      <c r="WVP13" s="37"/>
      <c r="WVR13" s="37"/>
      <c r="WVT13" s="37"/>
      <c r="WVV13" s="37"/>
      <c r="WVX13" s="37"/>
      <c r="WVZ13" s="37"/>
      <c r="WWB13" s="37"/>
      <c r="WWD13" s="37"/>
      <c r="WWF13" s="37"/>
      <c r="WWH13" s="37"/>
      <c r="WWJ13" s="37"/>
      <c r="WWL13" s="37"/>
      <c r="WWN13" s="37"/>
      <c r="WWP13" s="37"/>
      <c r="WWR13" s="37"/>
      <c r="WWT13" s="37"/>
      <c r="WWV13" s="37"/>
      <c r="WWX13" s="37"/>
      <c r="WWZ13" s="37"/>
      <c r="WXB13" s="37"/>
      <c r="WXD13" s="37"/>
      <c r="WXF13" s="37"/>
      <c r="WXH13" s="37"/>
      <c r="WXJ13" s="37"/>
      <c r="WXL13" s="37"/>
      <c r="WXN13" s="37"/>
      <c r="WXP13" s="37"/>
      <c r="WXR13" s="37"/>
      <c r="WXT13" s="37"/>
      <c r="WXV13" s="37"/>
      <c r="WXX13" s="37"/>
      <c r="WXZ13" s="37"/>
      <c r="WYB13" s="37"/>
      <c r="WYD13" s="37"/>
      <c r="WYF13" s="37"/>
      <c r="WYH13" s="37"/>
      <c r="WYJ13" s="37"/>
      <c r="WYL13" s="37"/>
      <c r="WYN13" s="37"/>
      <c r="WYP13" s="37"/>
      <c r="WYR13" s="37"/>
      <c r="WYT13" s="37"/>
      <c r="WYV13" s="37"/>
      <c r="WYX13" s="37"/>
      <c r="WYZ13" s="37"/>
      <c r="WZB13" s="37"/>
      <c r="WZD13" s="37"/>
      <c r="WZF13" s="37"/>
      <c r="WZH13" s="37"/>
      <c r="WZJ13" s="37"/>
      <c r="WZL13" s="37"/>
      <c r="WZN13" s="37"/>
      <c r="WZP13" s="37"/>
      <c r="WZR13" s="37"/>
      <c r="WZT13" s="37"/>
      <c r="WZV13" s="37"/>
      <c r="WZX13" s="37"/>
      <c r="WZZ13" s="37"/>
      <c r="XAB13" s="37"/>
      <c r="XAD13" s="37"/>
      <c r="XAF13" s="37"/>
      <c r="XAH13" s="37"/>
      <c r="XAJ13" s="37"/>
      <c r="XAL13" s="37"/>
      <c r="XAN13" s="37"/>
      <c r="XAP13" s="37"/>
      <c r="XAR13" s="37"/>
      <c r="XAT13" s="37"/>
      <c r="XAV13" s="37"/>
      <c r="XAX13" s="37"/>
      <c r="XAZ13" s="37"/>
      <c r="XBB13" s="37"/>
      <c r="XBD13" s="37"/>
      <c r="XBF13" s="37"/>
      <c r="XBH13" s="37"/>
      <c r="XBJ13" s="37"/>
      <c r="XBL13" s="37"/>
      <c r="XBN13" s="37"/>
      <c r="XBP13" s="37"/>
      <c r="XBR13" s="37"/>
      <c r="XBT13" s="37"/>
      <c r="XBV13" s="37"/>
      <c r="XBX13" s="37"/>
      <c r="XBZ13" s="37"/>
      <c r="XCB13" s="37"/>
      <c r="XCD13" s="37"/>
      <c r="XCF13" s="37"/>
      <c r="XCH13" s="37"/>
      <c r="XCJ13" s="37"/>
      <c r="XCL13" s="37"/>
      <c r="XCN13" s="37"/>
      <c r="XCP13" s="37"/>
      <c r="XCR13" s="37"/>
      <c r="XCT13" s="37"/>
      <c r="XCV13" s="37"/>
      <c r="XCX13" s="37"/>
      <c r="XCZ13" s="37"/>
      <c r="XDB13" s="37"/>
      <c r="XDD13" s="37"/>
      <c r="XDF13" s="37"/>
      <c r="XDH13" s="37"/>
      <c r="XDJ13" s="37"/>
      <c r="XDL13" s="37"/>
      <c r="XDN13" s="37"/>
      <c r="XDP13" s="37"/>
      <c r="XDR13" s="37"/>
      <c r="XDT13" s="37"/>
      <c r="XDV13" s="37"/>
      <c r="XDX13" s="37"/>
      <c r="XDZ13" s="37"/>
      <c r="XEB13" s="37"/>
      <c r="XED13" s="37"/>
      <c r="XEF13" s="37"/>
      <c r="XEH13" s="37"/>
      <c r="XEJ13" s="37"/>
      <c r="XEL13" s="37"/>
      <c r="XEN13" s="37"/>
      <c r="XEP13" s="37"/>
      <c r="XER13" s="37"/>
      <c r="XET13" s="37"/>
      <c r="XEV13" s="37"/>
      <c r="XEX13" s="37"/>
      <c r="XEZ13" s="37"/>
      <c r="XFB13" s="37"/>
      <c r="XFD13" s="37"/>
    </row>
    <row r="14" spans="1:1024 1026:2048 2050:3072 3074:4096 4098:5120 5122:6144 6146:7168 7170:8192 8194:9216 9218:10240 10242:11264 11266:12288 12290:13312 13314:14336 14338:15360 15362:16384" s="164" customFormat="1">
      <c r="A14" s="164" t="s">
        <v>3700</v>
      </c>
      <c r="B14" s="37" t="s">
        <v>3701</v>
      </c>
    </row>
    <row r="15" spans="1:1024 1026:2048 2050:3072 3074:4096 4098:5120 5122:6144 6146:7168 7170:8192 8194:9216 9218:10240 10242:11264 11266:12288 12290:13312 13314:14336 14338:15360 15362:16384" s="164" customFormat="1">
      <c r="A15" s="164" t="s">
        <v>4473</v>
      </c>
      <c r="B15" s="37" t="s">
        <v>1419</v>
      </c>
    </row>
    <row r="16" spans="1:1024 1026:2048 2050:3072 3074:4096 4098:5120 5122:6144 6146:7168 7170:8192 8194:9216 9218:10240 10242:11264 11266:12288 12290:13312 13314:14336 14338:15360 15362:16384" s="164" customFormat="1">
      <c r="A16" s="164" t="s">
        <v>4474</v>
      </c>
      <c r="B16" s="37" t="s">
        <v>4475</v>
      </c>
    </row>
    <row r="17" spans="1:2">
      <c r="A17" s="164" t="s">
        <v>4811</v>
      </c>
      <c r="B17" s="37" t="s">
        <v>4812</v>
      </c>
    </row>
    <row r="18" spans="1:2" s="164" customFormat="1">
      <c r="A18" s="102" t="s">
        <v>5440</v>
      </c>
      <c r="B18" s="102" t="s">
        <v>5486</v>
      </c>
    </row>
    <row r="19" spans="1:2" s="164" customFormat="1">
      <c r="A19" s="164" t="s">
        <v>5485</v>
      </c>
      <c r="B19" s="102" t="s">
        <v>5487</v>
      </c>
    </row>
    <row r="20" spans="1:2" s="164" customFormat="1">
      <c r="A20" s="164" t="s">
        <v>5788</v>
      </c>
      <c r="B20" s="102" t="s">
        <v>5789</v>
      </c>
    </row>
    <row r="21" spans="1:2" s="164" customFormat="1">
      <c r="A21" s="102" t="s">
        <v>5794</v>
      </c>
      <c r="B21" s="102" t="s">
        <v>5795</v>
      </c>
    </row>
    <row r="22" spans="1:2" s="164" customFormat="1"/>
    <row r="23" spans="1:2" s="164" customFormat="1"/>
    <row r="24" spans="1:2" s="164" customFormat="1"/>
    <row r="25" spans="1:2" s="164" customFormat="1"/>
    <row r="26" spans="1:2" s="164" customFormat="1"/>
    <row r="27" spans="1:2" s="164" customFormat="1"/>
    <row r="28" spans="1:2" s="164" customFormat="1"/>
    <row r="29" spans="1:2" s="164" customFormat="1"/>
    <row r="30" spans="1:2" s="164" customFormat="1"/>
    <row r="31" spans="1:2">
      <c r="A31" s="30" t="s">
        <v>434</v>
      </c>
      <c r="B31" s="30" t="s">
        <v>750</v>
      </c>
    </row>
    <row r="32" spans="1:2">
      <c r="A32" t="s">
        <v>716</v>
      </c>
      <c r="B32" t="s">
        <v>717</v>
      </c>
    </row>
    <row r="35" spans="1:1">
      <c r="A35" t="s">
        <v>751</v>
      </c>
    </row>
    <row r="47" spans="1:1">
      <c r="A47" t="s">
        <v>2105</v>
      </c>
    </row>
    <row r="49" spans="1:1">
      <c r="A49" t="s">
        <v>2106</v>
      </c>
    </row>
    <row r="54" spans="1:1">
      <c r="A54" t="s">
        <v>2110</v>
      </c>
    </row>
    <row r="55" spans="1:1">
      <c r="A55" t="s">
        <v>2113</v>
      </c>
    </row>
  </sheetData>
  <phoneticPr fontId="7"/>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54"/>
  <sheetViews>
    <sheetView zoomScaleNormal="100" workbookViewId="0">
      <selection activeCell="A4" sqref="A4"/>
    </sheetView>
  </sheetViews>
  <sheetFormatPr defaultColWidth="9" defaultRowHeight="17.25"/>
  <cols>
    <col min="1" max="1" width="16" style="32" customWidth="1"/>
    <col min="2" max="2" width="69" style="33" customWidth="1"/>
    <col min="3" max="3" width="3.33203125" style="30" customWidth="1"/>
    <col min="4" max="4" width="7.109375" style="30" customWidth="1"/>
    <col min="5" max="5" width="7.77734375" style="30" customWidth="1"/>
    <col min="6" max="6" width="5.33203125" style="187" customWidth="1"/>
    <col min="7" max="7" width="2" style="107" customWidth="1"/>
    <col min="8" max="8" width="5.33203125" style="30" customWidth="1"/>
    <col min="9" max="9" width="6.21875" style="30" customWidth="1"/>
    <col min="10" max="10" width="5.44140625" style="30" customWidth="1"/>
    <col min="11" max="11" width="4" style="30" customWidth="1"/>
    <col min="12" max="12" width="14" style="30" customWidth="1"/>
    <col min="13" max="13" width="19.21875" style="30" customWidth="1"/>
    <col min="14" max="14" width="16.109375" style="30" customWidth="1"/>
    <col min="15" max="15" width="9" style="30"/>
    <col min="16" max="16" width="17.77734375" style="30" customWidth="1"/>
    <col min="17" max="17" width="12.44140625" style="30" customWidth="1"/>
    <col min="18" max="16384" width="9" style="30"/>
  </cols>
  <sheetData>
    <row r="1" spans="1:14" ht="24.75" customHeight="1">
      <c r="A1" s="32" t="s">
        <v>1500</v>
      </c>
      <c r="B1" s="33" t="s">
        <v>1376</v>
      </c>
      <c r="D1" s="102" t="s">
        <v>2041</v>
      </c>
      <c r="E1" s="139" t="s">
        <v>2285</v>
      </c>
      <c r="F1" s="186" t="s">
        <v>2819</v>
      </c>
      <c r="G1" s="102"/>
      <c r="H1" s="140" t="s">
        <v>2284</v>
      </c>
      <c r="I1" s="140" t="s">
        <v>2859</v>
      </c>
      <c r="J1" s="140" t="s">
        <v>82</v>
      </c>
      <c r="L1" s="138" t="s">
        <v>2249</v>
      </c>
      <c r="M1" s="138" t="s">
        <v>2250</v>
      </c>
      <c r="N1" s="138" t="s">
        <v>2251</v>
      </c>
    </row>
    <row r="2" spans="1:14">
      <c r="A2" s="2" t="s">
        <v>124</v>
      </c>
      <c r="B2" s="29" t="s">
        <v>861</v>
      </c>
      <c r="D2" s="30">
        <v>1</v>
      </c>
      <c r="H2" s="141" t="s">
        <v>2286</v>
      </c>
      <c r="I2" s="141" t="s">
        <v>2286</v>
      </c>
      <c r="J2" s="141" t="s">
        <v>2286</v>
      </c>
      <c r="L2" s="133" t="s">
        <v>160</v>
      </c>
      <c r="M2" s="132" t="s">
        <v>2252</v>
      </c>
      <c r="N2" s="132" t="s">
        <v>2253</v>
      </c>
    </row>
    <row r="3" spans="1:14" s="107" customFormat="1">
      <c r="A3" s="182" t="s">
        <v>2982</v>
      </c>
      <c r="B3" s="29"/>
      <c r="F3" s="187"/>
      <c r="H3" s="141"/>
      <c r="I3" s="141"/>
      <c r="J3" s="141"/>
      <c r="L3" s="133" t="s">
        <v>129</v>
      </c>
      <c r="M3" s="132" t="s">
        <v>2232</v>
      </c>
      <c r="N3" s="132" t="s">
        <v>2226</v>
      </c>
    </row>
    <row r="4" spans="1:14">
      <c r="A4" s="183" t="s">
        <v>2804</v>
      </c>
      <c r="B4" s="30" t="s">
        <v>784</v>
      </c>
      <c r="D4" s="30">
        <v>24</v>
      </c>
      <c r="E4" s="30">
        <v>24</v>
      </c>
      <c r="F4" s="187">
        <f>E4/D4</f>
        <v>1</v>
      </c>
      <c r="H4" s="141" t="s">
        <v>2286</v>
      </c>
      <c r="I4" s="141" t="s">
        <v>2286</v>
      </c>
      <c r="J4" s="141" t="s">
        <v>2286</v>
      </c>
      <c r="L4" s="133" t="s">
        <v>2255</v>
      </c>
      <c r="M4" s="132" t="s">
        <v>2228</v>
      </c>
      <c r="N4" s="132" t="s">
        <v>2226</v>
      </c>
    </row>
    <row r="5" spans="1:14">
      <c r="A5" s="183" t="s">
        <v>160</v>
      </c>
      <c r="B5" s="30" t="s">
        <v>2156</v>
      </c>
      <c r="D5" s="30">
        <v>7</v>
      </c>
      <c r="E5" s="30">
        <v>7</v>
      </c>
      <c r="F5" s="187">
        <f>E5/D5</f>
        <v>1</v>
      </c>
      <c r="H5" s="141" t="s">
        <v>2286</v>
      </c>
      <c r="I5" s="141" t="s">
        <v>2286</v>
      </c>
      <c r="J5" s="141" t="s">
        <v>2286</v>
      </c>
      <c r="L5" s="133" t="s">
        <v>148</v>
      </c>
      <c r="M5" s="132" t="s">
        <v>2254</v>
      </c>
      <c r="N5" s="132" t="s">
        <v>2226</v>
      </c>
    </row>
    <row r="6" spans="1:14">
      <c r="A6" s="183" t="s">
        <v>2805</v>
      </c>
      <c r="B6" s="30" t="s">
        <v>2595</v>
      </c>
      <c r="D6" s="30">
        <v>12</v>
      </c>
      <c r="E6" s="164">
        <v>12</v>
      </c>
      <c r="F6" s="187">
        <f t="shared" ref="F6:F9" si="0">E6/D6</f>
        <v>1</v>
      </c>
      <c r="H6" s="141" t="s">
        <v>2286</v>
      </c>
      <c r="I6" s="141" t="s">
        <v>2286</v>
      </c>
      <c r="J6" s="141" t="s">
        <v>2286</v>
      </c>
      <c r="L6" s="133" t="s">
        <v>126</v>
      </c>
      <c r="M6" s="132" t="s">
        <v>2229</v>
      </c>
      <c r="N6" s="132" t="s">
        <v>2226</v>
      </c>
    </row>
    <row r="7" spans="1:14">
      <c r="A7" s="183" t="s">
        <v>1495</v>
      </c>
      <c r="B7" s="30" t="s">
        <v>2820</v>
      </c>
      <c r="D7" s="30">
        <v>5</v>
      </c>
      <c r="E7" s="164">
        <v>5</v>
      </c>
      <c r="F7" s="187">
        <f t="shared" si="0"/>
        <v>1</v>
      </c>
      <c r="H7" s="141" t="s">
        <v>2286</v>
      </c>
      <c r="I7" s="141" t="s">
        <v>2286</v>
      </c>
      <c r="J7" s="141" t="s">
        <v>2286</v>
      </c>
      <c r="L7" s="133" t="s">
        <v>776</v>
      </c>
      <c r="M7" s="132" t="s">
        <v>2256</v>
      </c>
      <c r="N7" s="132" t="s">
        <v>2257</v>
      </c>
    </row>
    <row r="8" spans="1:14">
      <c r="A8" s="183" t="s">
        <v>2810</v>
      </c>
      <c r="B8" s="30" t="s">
        <v>2821</v>
      </c>
      <c r="D8" s="30">
        <v>8</v>
      </c>
      <c r="E8" s="30">
        <v>8</v>
      </c>
      <c r="F8" s="187">
        <f t="shared" si="0"/>
        <v>1</v>
      </c>
      <c r="H8" s="141" t="s">
        <v>2286</v>
      </c>
      <c r="I8" s="141" t="s">
        <v>2286</v>
      </c>
      <c r="J8" s="141" t="s">
        <v>2286</v>
      </c>
      <c r="L8" s="133" t="s">
        <v>802</v>
      </c>
      <c r="M8" s="132" t="s">
        <v>2231</v>
      </c>
      <c r="N8" s="132" t="s">
        <v>2226</v>
      </c>
    </row>
    <row r="9" spans="1:14" ht="13.5" customHeight="1">
      <c r="A9" s="183" t="s">
        <v>2838</v>
      </c>
      <c r="B9" s="30" t="s">
        <v>2822</v>
      </c>
      <c r="D9" s="30">
        <v>7</v>
      </c>
      <c r="E9" s="30">
        <v>7</v>
      </c>
      <c r="F9" s="187">
        <f t="shared" si="0"/>
        <v>1</v>
      </c>
      <c r="H9" s="141" t="s">
        <v>2286</v>
      </c>
      <c r="I9" s="141" t="s">
        <v>2286</v>
      </c>
      <c r="J9" s="141" t="s">
        <v>2286</v>
      </c>
      <c r="L9" s="133" t="s">
        <v>1502</v>
      </c>
      <c r="M9" s="132" t="s">
        <v>2231</v>
      </c>
      <c r="N9" s="132" t="s">
        <v>2226</v>
      </c>
    </row>
    <row r="10" spans="1:14" s="164" customFormat="1">
      <c r="A10" s="183" t="s">
        <v>2836</v>
      </c>
      <c r="B10" s="164" t="s">
        <v>2837</v>
      </c>
      <c r="D10" s="164">
        <v>163</v>
      </c>
      <c r="E10" s="164">
        <v>114</v>
      </c>
      <c r="F10" s="187">
        <f t="shared" ref="F10:F11" si="1">E10/D10</f>
        <v>0.69938650306748462</v>
      </c>
      <c r="H10" s="141" t="s">
        <v>2286</v>
      </c>
      <c r="I10" s="141" t="s">
        <v>2286</v>
      </c>
      <c r="J10" s="141" t="s">
        <v>2286</v>
      </c>
      <c r="L10" s="133" t="s">
        <v>1493</v>
      </c>
      <c r="M10" s="132" t="s">
        <v>2225</v>
      </c>
      <c r="N10" s="132" t="s">
        <v>2226</v>
      </c>
    </row>
    <row r="11" spans="1:14" s="101" customFormat="1">
      <c r="A11" s="183" t="s">
        <v>2812</v>
      </c>
      <c r="B11" s="101" t="s">
        <v>2654</v>
      </c>
      <c r="D11" s="101">
        <v>288</v>
      </c>
      <c r="E11" s="101">
        <v>0</v>
      </c>
      <c r="F11" s="187">
        <f t="shared" si="1"/>
        <v>0</v>
      </c>
      <c r="G11" s="107"/>
      <c r="H11" s="190" t="s">
        <v>2980</v>
      </c>
      <c r="I11" s="141" t="s">
        <v>2286</v>
      </c>
      <c r="J11" s="141" t="s">
        <v>2286</v>
      </c>
      <c r="L11" s="133"/>
      <c r="M11" s="132" t="s">
        <v>2229</v>
      </c>
      <c r="N11" s="132" t="s">
        <v>2226</v>
      </c>
    </row>
    <row r="12" spans="1:14">
      <c r="A12" s="183" t="s">
        <v>2809</v>
      </c>
      <c r="B12" s="30" t="s">
        <v>2823</v>
      </c>
      <c r="D12" s="30">
        <v>103</v>
      </c>
      <c r="E12" s="30">
        <v>24</v>
      </c>
      <c r="F12" s="187">
        <f t="shared" ref="F12:F24" si="2">E12/D12</f>
        <v>0.23300970873786409</v>
      </c>
      <c r="H12" s="141" t="s">
        <v>2286</v>
      </c>
      <c r="I12" s="141" t="s">
        <v>2286</v>
      </c>
      <c r="J12" s="141" t="s">
        <v>2286</v>
      </c>
      <c r="L12" s="133" t="s">
        <v>1493</v>
      </c>
      <c r="M12" s="132" t="s">
        <v>2225</v>
      </c>
      <c r="N12" s="132" t="s">
        <v>2226</v>
      </c>
    </row>
    <row r="13" spans="1:14" s="164" customFormat="1">
      <c r="A13" s="183" t="s">
        <v>2811</v>
      </c>
      <c r="B13" s="164" t="s">
        <v>2043</v>
      </c>
      <c r="D13" s="164">
        <v>172</v>
      </c>
      <c r="E13" s="164">
        <v>63</v>
      </c>
      <c r="F13" s="187">
        <f t="shared" si="2"/>
        <v>0.36627906976744184</v>
      </c>
      <c r="H13" s="141" t="s">
        <v>2286</v>
      </c>
      <c r="I13" s="141" t="s">
        <v>2286</v>
      </c>
      <c r="J13" s="141" t="s">
        <v>2286</v>
      </c>
      <c r="L13" s="133" t="s">
        <v>1493</v>
      </c>
      <c r="M13" s="132" t="s">
        <v>2225</v>
      </c>
      <c r="N13" s="132" t="s">
        <v>2226</v>
      </c>
    </row>
    <row r="14" spans="1:14" s="164" customFormat="1">
      <c r="A14" s="183" t="s">
        <v>2981</v>
      </c>
      <c r="B14" s="164" t="s">
        <v>2652</v>
      </c>
      <c r="D14" s="164">
        <v>168</v>
      </c>
      <c r="E14" s="164">
        <v>65</v>
      </c>
      <c r="F14" s="187">
        <f t="shared" si="2"/>
        <v>0.38690476190476192</v>
      </c>
      <c r="H14" s="141" t="s">
        <v>2286</v>
      </c>
      <c r="I14" s="141" t="s">
        <v>2286</v>
      </c>
      <c r="J14" s="141" t="s">
        <v>2286</v>
      </c>
      <c r="L14" s="133"/>
      <c r="M14" s="132"/>
      <c r="N14" s="132"/>
    </row>
    <row r="15" spans="1:14">
      <c r="A15" s="183" t="s">
        <v>1491</v>
      </c>
      <c r="B15" s="30" t="s">
        <v>1492</v>
      </c>
      <c r="D15" s="30">
        <v>84</v>
      </c>
      <c r="E15" s="30">
        <v>72</v>
      </c>
      <c r="F15" s="187">
        <f t="shared" si="2"/>
        <v>0.8571428571428571</v>
      </c>
      <c r="H15" s="141" t="s">
        <v>2286</v>
      </c>
      <c r="I15" s="141" t="s">
        <v>2286</v>
      </c>
      <c r="J15" s="141" t="s">
        <v>2286</v>
      </c>
      <c r="L15" s="133"/>
      <c r="M15" s="132" t="s">
        <v>2227</v>
      </c>
      <c r="N15" s="132" t="s">
        <v>2226</v>
      </c>
    </row>
    <row r="16" spans="1:14" s="164" customFormat="1">
      <c r="A16" s="183" t="s">
        <v>2656</v>
      </c>
      <c r="B16" s="154" t="s">
        <v>2657</v>
      </c>
      <c r="D16" s="164">
        <v>32</v>
      </c>
      <c r="E16" s="164">
        <v>19</v>
      </c>
      <c r="F16" s="187">
        <f t="shared" si="2"/>
        <v>0.59375</v>
      </c>
      <c r="H16" s="141" t="s">
        <v>2286</v>
      </c>
      <c r="I16" s="141" t="s">
        <v>2286</v>
      </c>
      <c r="J16" s="141" t="s">
        <v>2286</v>
      </c>
      <c r="L16" s="133"/>
      <c r="M16" s="132"/>
      <c r="N16" s="132"/>
    </row>
    <row r="17" spans="1:14">
      <c r="A17" s="183" t="s">
        <v>2813</v>
      </c>
      <c r="B17" s="30" t="s">
        <v>2825</v>
      </c>
      <c r="D17" s="30">
        <v>42</v>
      </c>
      <c r="E17" s="30">
        <v>28</v>
      </c>
      <c r="F17" s="187">
        <f t="shared" si="2"/>
        <v>0.66666666666666663</v>
      </c>
      <c r="H17" s="141" t="s">
        <v>2286</v>
      </c>
      <c r="I17" s="141" t="s">
        <v>2286</v>
      </c>
      <c r="J17" s="141" t="s">
        <v>2286</v>
      </c>
      <c r="L17" s="133"/>
      <c r="M17" s="132" t="s">
        <v>2230</v>
      </c>
      <c r="N17" s="132" t="s">
        <v>2226</v>
      </c>
    </row>
    <row r="18" spans="1:14">
      <c r="A18" s="183" t="s">
        <v>2832</v>
      </c>
      <c r="B18" s="30" t="s">
        <v>2824</v>
      </c>
      <c r="D18" s="30">
        <v>49</v>
      </c>
      <c r="E18" s="30">
        <v>40</v>
      </c>
      <c r="F18" s="187">
        <f t="shared" si="2"/>
        <v>0.81632653061224492</v>
      </c>
      <c r="H18" s="141" t="s">
        <v>2286</v>
      </c>
      <c r="I18" s="141" t="s">
        <v>2286</v>
      </c>
      <c r="J18" s="141" t="s">
        <v>2286</v>
      </c>
      <c r="L18" s="133" t="s">
        <v>1503</v>
      </c>
      <c r="M18" s="132" t="s">
        <v>2252</v>
      </c>
      <c r="N18" s="132" t="s">
        <v>2226</v>
      </c>
    </row>
    <row r="19" spans="1:14" s="164" customFormat="1">
      <c r="A19" s="183" t="s">
        <v>2658</v>
      </c>
      <c r="B19" s="164" t="s">
        <v>2826</v>
      </c>
      <c r="D19" s="164">
        <v>60</v>
      </c>
      <c r="E19" s="164">
        <v>24</v>
      </c>
      <c r="F19" s="187">
        <f t="shared" si="2"/>
        <v>0.4</v>
      </c>
      <c r="H19" s="141" t="s">
        <v>2286</v>
      </c>
      <c r="I19" s="141" t="s">
        <v>2286</v>
      </c>
      <c r="J19" s="141" t="s">
        <v>2286</v>
      </c>
      <c r="L19" s="133"/>
      <c r="M19" s="132"/>
      <c r="N19" s="132"/>
    </row>
    <row r="20" spans="1:14" s="164" customFormat="1">
      <c r="A20" s="183" t="s">
        <v>2814</v>
      </c>
      <c r="B20" s="164" t="s">
        <v>2655</v>
      </c>
      <c r="D20" s="164">
        <v>68</v>
      </c>
      <c r="E20" s="164">
        <v>42</v>
      </c>
      <c r="F20" s="187">
        <f t="shared" si="2"/>
        <v>0.61764705882352944</v>
      </c>
      <c r="H20" s="141" t="s">
        <v>2286</v>
      </c>
      <c r="I20" s="141" t="s">
        <v>2286</v>
      </c>
      <c r="J20" s="141" t="s">
        <v>2286</v>
      </c>
      <c r="L20" s="133"/>
      <c r="M20" s="132"/>
      <c r="N20" s="132"/>
    </row>
    <row r="21" spans="1:14" s="164" customFormat="1">
      <c r="A21" s="183" t="s">
        <v>2833</v>
      </c>
      <c r="B21" s="164" t="s">
        <v>2839</v>
      </c>
      <c r="D21" s="164">
        <v>84</v>
      </c>
      <c r="E21" s="164">
        <v>45</v>
      </c>
      <c r="F21" s="187">
        <f t="shared" si="2"/>
        <v>0.5357142857142857</v>
      </c>
      <c r="H21" s="141" t="s">
        <v>2286</v>
      </c>
      <c r="I21" s="141" t="s">
        <v>2286</v>
      </c>
      <c r="J21" s="141" t="s">
        <v>2286</v>
      </c>
      <c r="L21" s="133"/>
      <c r="M21" s="132"/>
      <c r="N21" s="132"/>
    </row>
    <row r="22" spans="1:14" s="164" customFormat="1">
      <c r="A22" s="183" t="s">
        <v>2840</v>
      </c>
      <c r="B22" s="164" t="s">
        <v>2841</v>
      </c>
      <c r="D22" s="164">
        <v>34</v>
      </c>
      <c r="E22" s="164">
        <v>15</v>
      </c>
      <c r="F22" s="187">
        <f t="shared" si="2"/>
        <v>0.44117647058823528</v>
      </c>
      <c r="H22" s="141" t="s">
        <v>2286</v>
      </c>
      <c r="I22" s="141" t="s">
        <v>2286</v>
      </c>
      <c r="J22" s="141" t="s">
        <v>2286</v>
      </c>
      <c r="L22" s="133"/>
      <c r="M22" s="132"/>
      <c r="N22" s="132"/>
    </row>
    <row r="23" spans="1:14" s="164" customFormat="1">
      <c r="A23" s="183" t="s">
        <v>2842</v>
      </c>
      <c r="B23" s="164" t="s">
        <v>2843</v>
      </c>
      <c r="D23" s="164">
        <v>25</v>
      </c>
      <c r="E23" s="164">
        <v>14</v>
      </c>
      <c r="F23" s="187">
        <f t="shared" si="2"/>
        <v>0.56000000000000005</v>
      </c>
      <c r="H23" s="141" t="s">
        <v>2286</v>
      </c>
      <c r="I23" s="141" t="s">
        <v>2286</v>
      </c>
      <c r="J23" s="141" t="s">
        <v>2286</v>
      </c>
      <c r="L23" s="133"/>
      <c r="M23" s="132"/>
      <c r="N23" s="132"/>
    </row>
    <row r="24" spans="1:14" s="164" customFormat="1">
      <c r="A24" s="183" t="s">
        <v>2844</v>
      </c>
      <c r="B24" s="164" t="s">
        <v>2845</v>
      </c>
      <c r="D24" s="164">
        <v>56</v>
      </c>
      <c r="E24" s="164">
        <v>30</v>
      </c>
      <c r="F24" s="187">
        <f t="shared" si="2"/>
        <v>0.5357142857142857</v>
      </c>
      <c r="H24" s="141" t="s">
        <v>2286</v>
      </c>
      <c r="I24" s="141" t="s">
        <v>2286</v>
      </c>
      <c r="J24" s="141" t="s">
        <v>2286</v>
      </c>
      <c r="L24" s="133"/>
      <c r="M24" s="132"/>
      <c r="N24" s="132"/>
    </row>
    <row r="25" spans="1:14" s="107" customFormat="1">
      <c r="A25" s="183" t="s">
        <v>2988</v>
      </c>
      <c r="F25" s="187"/>
      <c r="H25" s="141"/>
      <c r="I25" s="141"/>
      <c r="J25" s="141"/>
      <c r="L25" s="133" t="s">
        <v>2261</v>
      </c>
      <c r="M25" s="132" t="s">
        <v>2232</v>
      </c>
      <c r="N25" s="132" t="s">
        <v>2253</v>
      </c>
    </row>
    <row r="26" spans="1:14">
      <c r="A26" s="191" t="s">
        <v>2860</v>
      </c>
      <c r="B26" s="22" t="s">
        <v>1606</v>
      </c>
      <c r="D26" s="30">
        <v>9</v>
      </c>
      <c r="E26" s="30">
        <v>8</v>
      </c>
      <c r="F26" s="187">
        <f>E26/D26</f>
        <v>0.88888888888888884</v>
      </c>
      <c r="H26" s="141" t="s">
        <v>2286</v>
      </c>
      <c r="I26" s="141" t="s">
        <v>2286</v>
      </c>
      <c r="J26" s="141" t="s">
        <v>2286</v>
      </c>
      <c r="L26" s="133"/>
      <c r="M26" s="132" t="s">
        <v>2229</v>
      </c>
      <c r="N26" s="132" t="s">
        <v>2226</v>
      </c>
    </row>
    <row r="27" spans="1:14">
      <c r="A27" s="192" t="s">
        <v>2817</v>
      </c>
      <c r="B27" s="22" t="s">
        <v>2818</v>
      </c>
      <c r="D27" s="30">
        <v>87</v>
      </c>
      <c r="E27" s="30">
        <v>60</v>
      </c>
      <c r="F27" s="187">
        <f>E27/D27</f>
        <v>0.68965517241379315</v>
      </c>
      <c r="H27" s="141" t="s">
        <v>2286</v>
      </c>
      <c r="I27" s="141" t="s">
        <v>2286</v>
      </c>
      <c r="J27" s="141" t="s">
        <v>2286</v>
      </c>
      <c r="L27" s="133" t="s">
        <v>2088</v>
      </c>
      <c r="M27" s="132" t="s">
        <v>2232</v>
      </c>
      <c r="N27" s="132" t="s">
        <v>2253</v>
      </c>
    </row>
    <row r="28" spans="1:14" s="164" customFormat="1">
      <c r="A28" s="193" t="s">
        <v>2704</v>
      </c>
      <c r="B28" s="181" t="s">
        <v>2706</v>
      </c>
      <c r="D28" s="164">
        <v>63</v>
      </c>
      <c r="E28" s="164">
        <v>25</v>
      </c>
      <c r="F28" s="187">
        <f t="shared" ref="F28:F29" si="3">E28/D28</f>
        <v>0.3968253968253968</v>
      </c>
      <c r="H28" s="141" t="s">
        <v>2286</v>
      </c>
      <c r="I28" s="141" t="s">
        <v>2286</v>
      </c>
      <c r="J28" s="141" t="s">
        <v>2286</v>
      </c>
      <c r="L28" s="135"/>
      <c r="M28" s="132"/>
      <c r="N28" s="132"/>
    </row>
    <row r="29" spans="1:14" s="164" customFormat="1">
      <c r="A29" s="189" t="s">
        <v>2705</v>
      </c>
      <c r="B29" s="181" t="s">
        <v>4186</v>
      </c>
      <c r="D29" s="164">
        <v>285</v>
      </c>
      <c r="E29" s="164">
        <v>40</v>
      </c>
      <c r="F29" s="187">
        <f t="shared" si="3"/>
        <v>0.14035087719298245</v>
      </c>
      <c r="H29" s="141" t="s">
        <v>2286</v>
      </c>
      <c r="I29" s="141" t="s">
        <v>2286</v>
      </c>
      <c r="J29" s="141" t="s">
        <v>2286</v>
      </c>
      <c r="L29" s="135"/>
      <c r="M29" s="132"/>
      <c r="N29" s="132"/>
    </row>
    <row r="30" spans="1:14">
      <c r="A30" s="167" t="s">
        <v>2989</v>
      </c>
    </row>
    <row r="31" spans="1:14">
      <c r="A31" s="194" t="s">
        <v>2806</v>
      </c>
      <c r="B31" s="30" t="s">
        <v>2042</v>
      </c>
      <c r="D31" s="30">
        <v>4</v>
      </c>
      <c r="E31" s="30">
        <v>4</v>
      </c>
      <c r="F31" s="187">
        <f>E31/D31</f>
        <v>1</v>
      </c>
      <c r="H31" s="141" t="s">
        <v>2286</v>
      </c>
      <c r="I31" s="141" t="s">
        <v>2286</v>
      </c>
      <c r="J31" s="141" t="s">
        <v>2286</v>
      </c>
      <c r="L31" s="133" t="s">
        <v>1489</v>
      </c>
      <c r="M31" s="132" t="s">
        <v>2258</v>
      </c>
      <c r="N31" s="132" t="s">
        <v>2226</v>
      </c>
    </row>
    <row r="32" spans="1:14">
      <c r="A32" s="195" t="s">
        <v>2807</v>
      </c>
      <c r="B32" s="30" t="s">
        <v>1608</v>
      </c>
      <c r="D32" s="30">
        <v>16</v>
      </c>
      <c r="E32" s="30">
        <v>16</v>
      </c>
      <c r="F32" s="187">
        <f>E32/D32</f>
        <v>1</v>
      </c>
      <c r="H32" s="141" t="s">
        <v>2286</v>
      </c>
      <c r="I32" s="141" t="s">
        <v>2286</v>
      </c>
      <c r="J32" s="141" t="s">
        <v>2286</v>
      </c>
      <c r="L32" s="133" t="s">
        <v>2259</v>
      </c>
      <c r="M32" s="132" t="s">
        <v>2225</v>
      </c>
      <c r="N32" s="132" t="s">
        <v>2226</v>
      </c>
    </row>
    <row r="33" spans="1:14">
      <c r="A33" s="196" t="s">
        <v>2808</v>
      </c>
      <c r="B33" s="30" t="s">
        <v>1490</v>
      </c>
      <c r="D33" s="30">
        <v>64</v>
      </c>
      <c r="E33" s="30">
        <v>31</v>
      </c>
      <c r="F33" s="187">
        <f>E33/D33</f>
        <v>0.484375</v>
      </c>
      <c r="H33" s="141" t="s">
        <v>2286</v>
      </c>
      <c r="I33" s="141" t="s">
        <v>2286</v>
      </c>
      <c r="J33" s="141" t="s">
        <v>2286</v>
      </c>
      <c r="L33" s="133"/>
      <c r="M33" s="132" t="s">
        <v>2258</v>
      </c>
      <c r="N33" s="132" t="s">
        <v>2260</v>
      </c>
    </row>
    <row r="34" spans="1:14" s="164" customFormat="1">
      <c r="A34" s="205" t="s">
        <v>3543</v>
      </c>
      <c r="B34" s="3" t="s">
        <v>3769</v>
      </c>
      <c r="D34" s="164">
        <v>64</v>
      </c>
      <c r="E34" s="164">
        <v>31</v>
      </c>
      <c r="F34" s="187">
        <f>E34/D34</f>
        <v>0.484375</v>
      </c>
      <c r="H34" s="141" t="s">
        <v>2286</v>
      </c>
      <c r="I34" s="141" t="s">
        <v>2286</v>
      </c>
      <c r="J34" s="141" t="s">
        <v>2286</v>
      </c>
      <c r="L34" s="133"/>
      <c r="M34" s="132" t="s">
        <v>2231</v>
      </c>
      <c r="N34" s="132" t="s">
        <v>2226</v>
      </c>
    </row>
    <row r="35" spans="1:14">
      <c r="A35" s="167" t="s">
        <v>2990</v>
      </c>
    </row>
    <row r="36" spans="1:14" s="164" customFormat="1">
      <c r="A36" s="197" t="s">
        <v>2858</v>
      </c>
      <c r="B36" s="165" t="s">
        <v>2918</v>
      </c>
      <c r="D36" s="164">
        <v>10</v>
      </c>
      <c r="E36" s="164">
        <v>8</v>
      </c>
      <c r="F36" s="187">
        <f>E36/D36</f>
        <v>0.8</v>
      </c>
      <c r="H36" s="141" t="s">
        <v>2286</v>
      </c>
      <c r="I36" s="141" t="s">
        <v>2286</v>
      </c>
      <c r="J36" s="141" t="s">
        <v>2286</v>
      </c>
      <c r="L36" s="135"/>
      <c r="M36" s="132" t="s">
        <v>2227</v>
      </c>
      <c r="N36" s="132" t="s">
        <v>2226</v>
      </c>
    </row>
    <row r="37" spans="1:14" s="164" customFormat="1">
      <c r="A37" s="193" t="s">
        <v>2861</v>
      </c>
      <c r="B37" s="165" t="s">
        <v>2862</v>
      </c>
      <c r="D37" s="164">
        <v>84</v>
      </c>
      <c r="E37" s="164">
        <v>41</v>
      </c>
      <c r="F37" s="187">
        <f>E37/D37</f>
        <v>0.48809523809523808</v>
      </c>
      <c r="H37" s="141" t="s">
        <v>2286</v>
      </c>
      <c r="I37" s="141" t="s">
        <v>2286</v>
      </c>
      <c r="J37" s="141" t="s">
        <v>2286</v>
      </c>
      <c r="L37" s="179"/>
      <c r="M37" s="180"/>
      <c r="N37" s="180"/>
    </row>
    <row r="38" spans="1:14" s="164" customFormat="1">
      <c r="A38" s="193" t="s">
        <v>2863</v>
      </c>
      <c r="B38" s="165" t="s">
        <v>2864</v>
      </c>
      <c r="D38" s="164">
        <v>83</v>
      </c>
      <c r="E38" s="164">
        <v>23</v>
      </c>
      <c r="F38" s="187">
        <f>E38/D38</f>
        <v>0.27710843373493976</v>
      </c>
      <c r="H38" s="141" t="s">
        <v>2286</v>
      </c>
      <c r="I38" s="141" t="s">
        <v>2286</v>
      </c>
      <c r="J38" s="141" t="s">
        <v>2286</v>
      </c>
      <c r="L38" s="179"/>
      <c r="M38" s="180"/>
      <c r="N38" s="180"/>
    </row>
    <row r="39" spans="1:14" s="164" customFormat="1">
      <c r="A39" s="189" t="s">
        <v>2865</v>
      </c>
      <c r="B39" s="165" t="s">
        <v>2866</v>
      </c>
      <c r="D39" s="164">
        <v>501</v>
      </c>
      <c r="E39" s="164">
        <v>51</v>
      </c>
      <c r="F39" s="187">
        <f>E39/D39</f>
        <v>0.10179640718562874</v>
      </c>
      <c r="H39" s="141" t="s">
        <v>2286</v>
      </c>
      <c r="I39" s="141" t="s">
        <v>2286</v>
      </c>
      <c r="J39" s="141" t="s">
        <v>2286</v>
      </c>
    </row>
    <row r="40" spans="1:14" s="164" customFormat="1">
      <c r="A40" s="170" t="s">
        <v>2867</v>
      </c>
      <c r="B40" s="165"/>
      <c r="F40" s="187"/>
    </row>
    <row r="41" spans="1:14" s="164" customFormat="1">
      <c r="A41" s="197" t="s">
        <v>2448</v>
      </c>
      <c r="B41" s="157" t="s">
        <v>2449</v>
      </c>
      <c r="D41" s="164">
        <v>36</v>
      </c>
      <c r="E41" s="164">
        <v>19</v>
      </c>
      <c r="F41" s="187">
        <f>E41/D41</f>
        <v>0.52777777777777779</v>
      </c>
      <c r="H41" s="141" t="s">
        <v>2286</v>
      </c>
      <c r="I41" s="141"/>
      <c r="J41" s="141"/>
      <c r="L41" s="135"/>
      <c r="M41" s="132"/>
      <c r="N41" s="132"/>
    </row>
    <row r="42" spans="1:14" s="155" customFormat="1">
      <c r="A42" s="189" t="s">
        <v>2450</v>
      </c>
      <c r="B42" s="157" t="s">
        <v>2451</v>
      </c>
      <c r="D42" s="155">
        <v>216</v>
      </c>
      <c r="E42" s="155">
        <v>31</v>
      </c>
      <c r="F42" s="187">
        <f>E42/D42</f>
        <v>0.14351851851851852</v>
      </c>
      <c r="H42" s="141" t="s">
        <v>2286</v>
      </c>
      <c r="I42" s="141" t="s">
        <v>2286</v>
      </c>
      <c r="J42" s="141"/>
      <c r="L42" s="135"/>
      <c r="M42" s="132"/>
      <c r="N42" s="132"/>
    </row>
    <row r="43" spans="1:14" s="164" customFormat="1">
      <c r="A43" s="167" t="s">
        <v>2991</v>
      </c>
      <c r="B43" s="165"/>
      <c r="F43" s="187"/>
    </row>
    <row r="44" spans="1:14">
      <c r="A44" s="170" t="s">
        <v>2827</v>
      </c>
      <c r="B44" s="33" t="s">
        <v>3020</v>
      </c>
      <c r="D44" s="30">
        <v>32</v>
      </c>
      <c r="E44" s="30">
        <v>21</v>
      </c>
      <c r="F44" s="187">
        <f>E44/D44</f>
        <v>0.65625</v>
      </c>
      <c r="H44" s="141" t="s">
        <v>2286</v>
      </c>
      <c r="I44" s="141" t="s">
        <v>2286</v>
      </c>
      <c r="J44" s="141" t="s">
        <v>2286</v>
      </c>
      <c r="L44" s="137"/>
      <c r="M44" s="132" t="s">
        <v>2235</v>
      </c>
      <c r="N44" s="132" t="s">
        <v>2233</v>
      </c>
    </row>
    <row r="45" spans="1:14" s="164" customFormat="1">
      <c r="A45" s="170" t="s">
        <v>2550</v>
      </c>
      <c r="B45" s="165" t="s">
        <v>2868</v>
      </c>
      <c r="D45" s="164">
        <v>76</v>
      </c>
      <c r="E45" s="164">
        <v>27</v>
      </c>
      <c r="F45" s="187">
        <f>E45/D45</f>
        <v>0.35526315789473684</v>
      </c>
      <c r="H45" s="141" t="s">
        <v>2286</v>
      </c>
      <c r="I45" s="141" t="s">
        <v>2286</v>
      </c>
      <c r="J45" s="141" t="s">
        <v>2286</v>
      </c>
      <c r="L45" s="137"/>
      <c r="M45" s="132" t="s">
        <v>2235</v>
      </c>
      <c r="N45" s="132" t="s">
        <v>2233</v>
      </c>
    </row>
    <row r="46" spans="1:14" s="164" customFormat="1">
      <c r="A46" s="167" t="s">
        <v>2871</v>
      </c>
      <c r="B46" s="164" t="s">
        <v>2872</v>
      </c>
      <c r="D46" s="164">
        <v>36</v>
      </c>
      <c r="E46" s="164">
        <v>13</v>
      </c>
      <c r="F46" s="187">
        <f>E46/D46</f>
        <v>0.3611111111111111</v>
      </c>
      <c r="H46" s="141" t="s">
        <v>2286</v>
      </c>
      <c r="I46" s="141" t="s">
        <v>2286</v>
      </c>
      <c r="J46" s="141" t="s">
        <v>2286</v>
      </c>
    </row>
    <row r="47" spans="1:14" s="164" customFormat="1">
      <c r="A47" s="167" t="s">
        <v>2992</v>
      </c>
      <c r="B47" s="165"/>
      <c r="F47" s="187"/>
    </row>
    <row r="48" spans="1:14">
      <c r="A48" s="170" t="s">
        <v>2828</v>
      </c>
      <c r="B48" s="33" t="s">
        <v>2435</v>
      </c>
      <c r="D48" s="30">
        <v>126</v>
      </c>
      <c r="E48" s="30">
        <v>41</v>
      </c>
      <c r="F48" s="187">
        <f t="shared" ref="F48:F56" si="4">E48/D48</f>
        <v>0.32539682539682541</v>
      </c>
      <c r="H48" s="141" t="s">
        <v>2286</v>
      </c>
      <c r="I48" s="141" t="s">
        <v>2286</v>
      </c>
      <c r="J48" s="141" t="s">
        <v>2286</v>
      </c>
      <c r="L48" s="137" t="s">
        <v>1571</v>
      </c>
      <c r="M48" s="132" t="s">
        <v>2236</v>
      </c>
      <c r="N48" s="132" t="s">
        <v>2265</v>
      </c>
    </row>
    <row r="49" spans="1:14">
      <c r="A49" s="170" t="s">
        <v>2876</v>
      </c>
      <c r="B49" s="165" t="s">
        <v>2877</v>
      </c>
      <c r="D49" s="30">
        <v>476</v>
      </c>
      <c r="E49" s="30">
        <v>53</v>
      </c>
      <c r="F49" s="187">
        <f t="shared" si="4"/>
        <v>0.11134453781512606</v>
      </c>
      <c r="H49" s="141" t="s">
        <v>2286</v>
      </c>
      <c r="I49" s="141" t="s">
        <v>2286</v>
      </c>
      <c r="J49" s="141" t="s">
        <v>2286</v>
      </c>
    </row>
    <row r="50" spans="1:14" s="164" customFormat="1">
      <c r="A50" s="170" t="s">
        <v>2869</v>
      </c>
      <c r="B50" s="165" t="s">
        <v>2870</v>
      </c>
      <c r="D50" s="164">
        <v>262</v>
      </c>
      <c r="E50" s="164">
        <v>37</v>
      </c>
      <c r="F50" s="187">
        <f t="shared" si="4"/>
        <v>0.14122137404580154</v>
      </c>
      <c r="H50" s="141" t="s">
        <v>2286</v>
      </c>
      <c r="I50" s="141"/>
      <c r="J50" s="141"/>
      <c r="L50" s="137"/>
      <c r="M50" s="132" t="s">
        <v>2235</v>
      </c>
      <c r="N50" s="132" t="s">
        <v>2233</v>
      </c>
    </row>
    <row r="51" spans="1:14">
      <c r="A51" s="167" t="s">
        <v>2878</v>
      </c>
      <c r="B51" s="164" t="s">
        <v>2882</v>
      </c>
      <c r="D51" s="30">
        <v>210</v>
      </c>
      <c r="E51" s="30">
        <v>43</v>
      </c>
      <c r="F51" s="187">
        <f t="shared" si="4"/>
        <v>0.20476190476190476</v>
      </c>
      <c r="H51" s="141" t="s">
        <v>2286</v>
      </c>
      <c r="I51" s="141" t="s">
        <v>2286</v>
      </c>
      <c r="J51" s="141" t="s">
        <v>2286</v>
      </c>
    </row>
    <row r="52" spans="1:14">
      <c r="A52" s="167" t="s">
        <v>2879</v>
      </c>
      <c r="B52" s="164" t="s">
        <v>2880</v>
      </c>
      <c r="D52" s="30">
        <v>240</v>
      </c>
      <c r="E52" s="30">
        <v>35</v>
      </c>
      <c r="F52" s="187">
        <f t="shared" si="4"/>
        <v>0.14583333333333334</v>
      </c>
      <c r="H52" s="141" t="s">
        <v>2286</v>
      </c>
      <c r="I52" s="141" t="s">
        <v>2286</v>
      </c>
      <c r="J52" s="141" t="s">
        <v>2286</v>
      </c>
    </row>
    <row r="53" spans="1:14">
      <c r="A53" s="167" t="s">
        <v>2873</v>
      </c>
      <c r="B53" s="164" t="s">
        <v>2874</v>
      </c>
      <c r="D53" s="30">
        <v>144</v>
      </c>
      <c r="E53" s="30">
        <v>27</v>
      </c>
      <c r="F53" s="187">
        <f t="shared" si="4"/>
        <v>0.1875</v>
      </c>
      <c r="H53" s="141" t="s">
        <v>2286</v>
      </c>
      <c r="I53" s="141"/>
      <c r="J53" s="141"/>
    </row>
    <row r="54" spans="1:14">
      <c r="A54" s="167" t="s">
        <v>2881</v>
      </c>
      <c r="B54" s="164" t="s">
        <v>2883</v>
      </c>
      <c r="D54" s="30">
        <v>381</v>
      </c>
      <c r="E54" s="30">
        <v>48</v>
      </c>
      <c r="F54" s="187">
        <f t="shared" si="4"/>
        <v>0.12598425196850394</v>
      </c>
      <c r="H54" s="141" t="s">
        <v>2286</v>
      </c>
      <c r="I54" s="141" t="s">
        <v>2286</v>
      </c>
      <c r="J54" s="141" t="s">
        <v>2286</v>
      </c>
    </row>
    <row r="55" spans="1:14">
      <c r="A55" s="167" t="s">
        <v>2884</v>
      </c>
      <c r="B55" s="164" t="s">
        <v>2885</v>
      </c>
      <c r="D55" s="30">
        <v>125</v>
      </c>
      <c r="E55" s="30">
        <v>26</v>
      </c>
      <c r="F55" s="187">
        <f t="shared" si="4"/>
        <v>0.20799999999999999</v>
      </c>
      <c r="H55" s="141" t="s">
        <v>2286</v>
      </c>
      <c r="I55" s="141" t="s">
        <v>2286</v>
      </c>
      <c r="J55" s="141" t="s">
        <v>2286</v>
      </c>
    </row>
    <row r="56" spans="1:14">
      <c r="A56" s="167" t="s">
        <v>2875</v>
      </c>
      <c r="B56" s="164" t="s">
        <v>2886</v>
      </c>
      <c r="D56" s="30">
        <v>279</v>
      </c>
      <c r="E56" s="30">
        <v>30</v>
      </c>
      <c r="F56" s="187">
        <f t="shared" si="4"/>
        <v>0.10752688172043011</v>
      </c>
      <c r="H56" s="141" t="s">
        <v>2286</v>
      </c>
      <c r="I56" s="141"/>
      <c r="J56" s="141"/>
    </row>
    <row r="57" spans="1:14" s="164" customFormat="1">
      <c r="A57" s="167" t="s">
        <v>2986</v>
      </c>
      <c r="B57" s="165"/>
      <c r="F57" s="187"/>
    </row>
    <row r="58" spans="1:14" s="164" customFormat="1">
      <c r="A58" s="170" t="s">
        <v>2887</v>
      </c>
      <c r="B58" s="165" t="s">
        <v>2891</v>
      </c>
      <c r="D58" s="164">
        <v>681</v>
      </c>
      <c r="E58" s="164">
        <v>50</v>
      </c>
      <c r="F58" s="187">
        <f t="shared" ref="F58:F63" si="5">E58/D58</f>
        <v>7.3421439060205582E-2</v>
      </c>
      <c r="H58" s="190" t="s">
        <v>2980</v>
      </c>
      <c r="I58" s="141" t="s">
        <v>2286</v>
      </c>
      <c r="J58" s="141" t="s">
        <v>2286</v>
      </c>
    </row>
    <row r="59" spans="1:14" s="164" customFormat="1">
      <c r="A59" s="170" t="s">
        <v>2888</v>
      </c>
      <c r="B59" s="165" t="s">
        <v>2894</v>
      </c>
      <c r="D59" s="164">
        <v>1864</v>
      </c>
      <c r="E59" s="164">
        <v>40</v>
      </c>
      <c r="F59" s="187">
        <f t="shared" si="5"/>
        <v>2.1459227467811159E-2</v>
      </c>
      <c r="H59" s="190" t="s">
        <v>2980</v>
      </c>
      <c r="I59" s="141" t="s">
        <v>2286</v>
      </c>
      <c r="J59" s="141" t="s">
        <v>2286</v>
      </c>
    </row>
    <row r="60" spans="1:14" s="164" customFormat="1">
      <c r="A60" s="170" t="s">
        <v>2890</v>
      </c>
      <c r="B60" s="165" t="s">
        <v>2889</v>
      </c>
      <c r="D60" s="164">
        <v>1164</v>
      </c>
      <c r="E60" s="164">
        <v>44</v>
      </c>
      <c r="F60" s="187">
        <f t="shared" si="5"/>
        <v>3.7800687285223365E-2</v>
      </c>
      <c r="H60" s="190" t="s">
        <v>2980</v>
      </c>
      <c r="I60" s="141"/>
      <c r="J60" s="141"/>
    </row>
    <row r="61" spans="1:14" s="164" customFormat="1">
      <c r="A61" s="167" t="s">
        <v>4168</v>
      </c>
      <c r="B61" s="164" t="s">
        <v>2892</v>
      </c>
      <c r="D61" s="164">
        <v>578</v>
      </c>
      <c r="E61" s="164">
        <v>43</v>
      </c>
      <c r="F61" s="187">
        <f t="shared" si="5"/>
        <v>7.4394463667820071E-2</v>
      </c>
      <c r="H61" s="190" t="s">
        <v>2980</v>
      </c>
      <c r="I61" s="141" t="s">
        <v>2286</v>
      </c>
      <c r="J61" s="141" t="s">
        <v>2286</v>
      </c>
    </row>
    <row r="62" spans="1:14" s="164" customFormat="1">
      <c r="A62" s="167" t="s">
        <v>2974</v>
      </c>
      <c r="B62" s="164" t="s">
        <v>2893</v>
      </c>
      <c r="D62" s="164">
        <v>524</v>
      </c>
      <c r="E62" s="164">
        <v>40</v>
      </c>
      <c r="F62" s="187">
        <f t="shared" si="5"/>
        <v>7.6335877862595422E-2</v>
      </c>
      <c r="H62" s="190" t="s">
        <v>2980</v>
      </c>
      <c r="I62" s="141"/>
      <c r="J62" s="141"/>
      <c r="L62" s="135"/>
      <c r="M62" s="132"/>
      <c r="N62" s="132"/>
    </row>
    <row r="63" spans="1:14" s="164" customFormat="1">
      <c r="A63" s="167" t="s">
        <v>2896</v>
      </c>
      <c r="B63" s="164" t="s">
        <v>2895</v>
      </c>
      <c r="D63" s="164">
        <v>1329</v>
      </c>
      <c r="E63" s="164">
        <v>40</v>
      </c>
      <c r="F63" s="187">
        <f t="shared" si="5"/>
        <v>3.0097817908201655E-2</v>
      </c>
      <c r="H63" s="190" t="s">
        <v>2980</v>
      </c>
      <c r="I63" s="141"/>
      <c r="J63" s="141"/>
      <c r="L63" s="135"/>
      <c r="M63" s="132"/>
      <c r="N63" s="132"/>
    </row>
    <row r="64" spans="1:14" s="164" customFormat="1">
      <c r="A64" s="167" t="s">
        <v>2993</v>
      </c>
      <c r="B64" s="165"/>
      <c r="F64" s="187"/>
    </row>
    <row r="65" spans="1:14" s="164" customFormat="1">
      <c r="A65" s="170" t="s">
        <v>4162</v>
      </c>
      <c r="B65" s="165" t="s">
        <v>4163</v>
      </c>
      <c r="D65" s="164">
        <v>474</v>
      </c>
      <c r="E65" s="164">
        <v>55</v>
      </c>
      <c r="F65" s="187">
        <f t="shared" ref="F65:F73" si="6">E65/D65</f>
        <v>0.1160337552742616</v>
      </c>
      <c r="H65" s="141" t="s">
        <v>2286</v>
      </c>
      <c r="I65" s="141" t="s">
        <v>2286</v>
      </c>
      <c r="J65" s="141" t="s">
        <v>2286</v>
      </c>
    </row>
    <row r="66" spans="1:14" s="164" customFormat="1">
      <c r="A66" s="170" t="s">
        <v>2898</v>
      </c>
      <c r="B66" s="165" t="s">
        <v>2897</v>
      </c>
      <c r="D66" s="164">
        <v>2318</v>
      </c>
      <c r="E66" s="164">
        <v>21</v>
      </c>
      <c r="F66" s="187">
        <f t="shared" si="6"/>
        <v>9.0595340811044003E-3</v>
      </c>
      <c r="H66" s="190" t="s">
        <v>2980</v>
      </c>
      <c r="I66" s="141" t="s">
        <v>2286</v>
      </c>
      <c r="J66" s="141" t="s">
        <v>2286</v>
      </c>
    </row>
    <row r="67" spans="1:14" s="164" customFormat="1">
      <c r="A67" s="170" t="s">
        <v>2900</v>
      </c>
      <c r="B67" s="165" t="s">
        <v>2899</v>
      </c>
      <c r="D67" s="164">
        <v>1388</v>
      </c>
      <c r="E67" s="164">
        <v>38</v>
      </c>
      <c r="F67" s="187">
        <f t="shared" si="6"/>
        <v>2.7377521613832854E-2</v>
      </c>
      <c r="H67" s="190" t="s">
        <v>2980</v>
      </c>
      <c r="I67" s="141" t="s">
        <v>2286</v>
      </c>
      <c r="J67" s="141"/>
    </row>
    <row r="68" spans="1:14" s="164" customFormat="1">
      <c r="A68" s="167" t="s">
        <v>2975</v>
      </c>
      <c r="B68" s="164" t="s">
        <v>2901</v>
      </c>
      <c r="D68" s="164">
        <v>821</v>
      </c>
      <c r="E68" s="164">
        <v>53</v>
      </c>
      <c r="F68" s="187">
        <f t="shared" si="6"/>
        <v>6.4555420219244819E-2</v>
      </c>
      <c r="H68" s="190" t="s">
        <v>2980</v>
      </c>
      <c r="I68" s="141" t="s">
        <v>2286</v>
      </c>
      <c r="J68" s="141" t="s">
        <v>2286</v>
      </c>
      <c r="L68" s="135"/>
      <c r="M68" s="132"/>
      <c r="N68" s="132"/>
    </row>
    <row r="69" spans="1:14" s="164" customFormat="1">
      <c r="A69" s="167" t="s">
        <v>2908</v>
      </c>
      <c r="B69" s="164" t="s">
        <v>2902</v>
      </c>
      <c r="D69" s="164">
        <v>1171</v>
      </c>
      <c r="E69" s="164">
        <v>51</v>
      </c>
      <c r="F69" s="187">
        <f t="shared" si="6"/>
        <v>4.3552519214346712E-2</v>
      </c>
      <c r="H69" s="190" t="s">
        <v>2980</v>
      </c>
      <c r="I69" s="141" t="s">
        <v>2286</v>
      </c>
      <c r="J69" s="141" t="s">
        <v>2286</v>
      </c>
      <c r="L69" s="135"/>
      <c r="M69" s="132"/>
      <c r="N69" s="132"/>
    </row>
    <row r="70" spans="1:14" s="164" customFormat="1">
      <c r="A70" s="167" t="s">
        <v>2976</v>
      </c>
      <c r="B70" s="164" t="s">
        <v>2903</v>
      </c>
      <c r="D70" s="164">
        <v>816</v>
      </c>
      <c r="E70" s="164">
        <v>41</v>
      </c>
      <c r="F70" s="187">
        <f t="shared" si="6"/>
        <v>5.0245098039215688E-2</v>
      </c>
      <c r="H70" s="190" t="s">
        <v>2980</v>
      </c>
      <c r="I70" s="141" t="s">
        <v>2286</v>
      </c>
      <c r="J70" s="141"/>
    </row>
    <row r="71" spans="1:14" s="164" customFormat="1">
      <c r="A71" s="167" t="s">
        <v>2907</v>
      </c>
      <c r="B71" s="164" t="s">
        <v>2904</v>
      </c>
      <c r="D71" s="164">
        <v>1302</v>
      </c>
      <c r="E71" s="164">
        <v>46</v>
      </c>
      <c r="F71" s="187">
        <f t="shared" si="6"/>
        <v>3.5330261136712747E-2</v>
      </c>
      <c r="H71" s="190" t="s">
        <v>2980</v>
      </c>
      <c r="I71" s="141" t="s">
        <v>2286</v>
      </c>
      <c r="J71" s="141"/>
    </row>
    <row r="72" spans="1:14" s="164" customFormat="1">
      <c r="A72" s="167" t="s">
        <v>2905</v>
      </c>
      <c r="B72" s="164" t="s">
        <v>2906</v>
      </c>
      <c r="D72" s="164">
        <v>418</v>
      </c>
      <c r="E72" s="164">
        <v>44</v>
      </c>
      <c r="F72" s="187">
        <f t="shared" si="6"/>
        <v>0.10526315789473684</v>
      </c>
      <c r="H72" s="141" t="s">
        <v>2286</v>
      </c>
      <c r="I72" s="141" t="s">
        <v>2286</v>
      </c>
      <c r="J72" s="141" t="s">
        <v>2286</v>
      </c>
    </row>
    <row r="73" spans="1:14" s="164" customFormat="1">
      <c r="A73" s="167" t="s">
        <v>2910</v>
      </c>
      <c r="B73" s="164" t="s">
        <v>2909</v>
      </c>
      <c r="D73" s="164">
        <v>1332</v>
      </c>
      <c r="E73" s="164">
        <v>39</v>
      </c>
      <c r="F73" s="187">
        <f t="shared" si="6"/>
        <v>2.9279279279279279E-2</v>
      </c>
      <c r="H73" s="190" t="s">
        <v>2980</v>
      </c>
      <c r="I73" s="141" t="s">
        <v>2286</v>
      </c>
    </row>
    <row r="74" spans="1:14" s="164" customFormat="1">
      <c r="A74" s="170" t="s">
        <v>2983</v>
      </c>
      <c r="B74" s="157"/>
      <c r="F74" s="187"/>
      <c r="H74" s="141"/>
      <c r="I74" s="141"/>
      <c r="J74" s="141"/>
      <c r="L74" s="135"/>
      <c r="M74" s="132"/>
      <c r="N74" s="132"/>
    </row>
    <row r="75" spans="1:14">
      <c r="A75" s="170" t="s">
        <v>2830</v>
      </c>
      <c r="B75" s="33" t="s">
        <v>1612</v>
      </c>
      <c r="D75" s="30">
        <v>194</v>
      </c>
      <c r="E75" s="30">
        <v>96</v>
      </c>
      <c r="F75" s="187">
        <f t="shared" ref="F75:F80" si="7">E75/D75</f>
        <v>0.49484536082474229</v>
      </c>
      <c r="H75" s="141" t="s">
        <v>2286</v>
      </c>
      <c r="I75" s="141" t="s">
        <v>2286</v>
      </c>
      <c r="J75" s="141" t="s">
        <v>2286</v>
      </c>
      <c r="L75" s="135" t="s">
        <v>1613</v>
      </c>
      <c r="M75" s="132" t="s">
        <v>2267</v>
      </c>
      <c r="N75" s="132" t="s">
        <v>2233</v>
      </c>
    </row>
    <row r="76" spans="1:14">
      <c r="A76" s="170" t="s">
        <v>2322</v>
      </c>
      <c r="B76" s="33" t="s">
        <v>2835</v>
      </c>
      <c r="D76" s="30">
        <v>59</v>
      </c>
      <c r="E76" s="30">
        <v>36</v>
      </c>
      <c r="F76" s="187">
        <f>E76/D76</f>
        <v>0.61016949152542377</v>
      </c>
      <c r="H76" s="141" t="s">
        <v>2286</v>
      </c>
      <c r="I76" s="141" t="s">
        <v>2286</v>
      </c>
      <c r="J76" s="141" t="s">
        <v>2286</v>
      </c>
      <c r="L76" s="135" t="s">
        <v>2081</v>
      </c>
      <c r="M76" s="132" t="s">
        <v>2236</v>
      </c>
      <c r="N76" s="132" t="s">
        <v>2265</v>
      </c>
    </row>
    <row r="77" spans="1:14">
      <c r="A77" s="170" t="s">
        <v>2829</v>
      </c>
      <c r="B77" s="33" t="s">
        <v>2997</v>
      </c>
      <c r="D77" s="30">
        <v>99</v>
      </c>
      <c r="E77" s="30">
        <v>65</v>
      </c>
      <c r="F77" s="187">
        <f>E77/D77</f>
        <v>0.65656565656565657</v>
      </c>
      <c r="H77" s="141" t="s">
        <v>2286</v>
      </c>
      <c r="I77" s="141" t="s">
        <v>2286</v>
      </c>
      <c r="J77" s="141" t="s">
        <v>2286</v>
      </c>
      <c r="L77" s="135"/>
      <c r="M77" s="132" t="s">
        <v>2231</v>
      </c>
      <c r="N77" s="132" t="s">
        <v>2226</v>
      </c>
    </row>
    <row r="78" spans="1:14" s="164" customFormat="1">
      <c r="A78" s="170" t="s">
        <v>2659</v>
      </c>
      <c r="B78" s="165" t="s">
        <v>2661</v>
      </c>
      <c r="D78" s="164">
        <v>41</v>
      </c>
      <c r="E78" s="164">
        <v>18</v>
      </c>
      <c r="F78" s="187">
        <f>E78/D78</f>
        <v>0.43902439024390244</v>
      </c>
      <c r="H78" s="141" t="s">
        <v>2286</v>
      </c>
      <c r="I78" s="141" t="s">
        <v>2286</v>
      </c>
      <c r="J78" s="141" t="s">
        <v>2286</v>
      </c>
      <c r="L78" s="135"/>
      <c r="M78" s="132"/>
      <c r="N78" s="132"/>
    </row>
    <row r="79" spans="1:14" s="164" customFormat="1">
      <c r="A79" s="170" t="s">
        <v>2834</v>
      </c>
      <c r="B79" s="165" t="s">
        <v>2493</v>
      </c>
      <c r="D79" s="164">
        <v>66</v>
      </c>
      <c r="E79" s="164">
        <v>33</v>
      </c>
      <c r="F79" s="187">
        <f>E79/D79</f>
        <v>0.5</v>
      </c>
      <c r="H79" s="141" t="s">
        <v>2286</v>
      </c>
      <c r="I79" s="141" t="s">
        <v>2286</v>
      </c>
      <c r="J79" s="141" t="s">
        <v>2286</v>
      </c>
      <c r="L79" s="135"/>
      <c r="M79" s="132" t="s">
        <v>2231</v>
      </c>
      <c r="N79" s="132" t="s">
        <v>2226</v>
      </c>
    </row>
    <row r="80" spans="1:14">
      <c r="A80" s="170" t="s">
        <v>2831</v>
      </c>
      <c r="B80" s="33" t="s">
        <v>2999</v>
      </c>
      <c r="D80" s="30">
        <v>59</v>
      </c>
      <c r="E80" s="30">
        <v>40</v>
      </c>
      <c r="F80" s="187">
        <f t="shared" si="7"/>
        <v>0.67796610169491522</v>
      </c>
      <c r="H80" s="141" t="s">
        <v>2286</v>
      </c>
      <c r="I80" s="141" t="s">
        <v>2286</v>
      </c>
      <c r="J80" s="141" t="s">
        <v>2286</v>
      </c>
      <c r="L80" s="135"/>
      <c r="M80" s="132" t="s">
        <v>2231</v>
      </c>
      <c r="N80" s="132" t="s">
        <v>2226</v>
      </c>
    </row>
    <row r="81" spans="1:14" s="164" customFormat="1">
      <c r="A81" s="170" t="s">
        <v>2911</v>
      </c>
      <c r="B81" s="157"/>
      <c r="F81" s="187"/>
      <c r="H81" s="141"/>
      <c r="I81" s="141"/>
      <c r="J81" s="141"/>
      <c r="L81" s="135"/>
      <c r="M81" s="132"/>
      <c r="N81" s="132"/>
    </row>
    <row r="82" spans="1:14">
      <c r="A82" s="183" t="s">
        <v>2846</v>
      </c>
      <c r="B82" s="101" t="s">
        <v>2851</v>
      </c>
      <c r="D82" s="30">
        <v>96</v>
      </c>
      <c r="E82" s="30">
        <v>72</v>
      </c>
      <c r="F82" s="187">
        <f t="shared" ref="F82:F129" si="8">E82/D82</f>
        <v>0.75</v>
      </c>
      <c r="H82" s="141" t="s">
        <v>2286</v>
      </c>
      <c r="I82" s="141" t="s">
        <v>2286</v>
      </c>
      <c r="J82" s="141" t="s">
        <v>2286</v>
      </c>
      <c r="L82" s="135"/>
      <c r="M82" s="132" t="s">
        <v>2231</v>
      </c>
      <c r="N82" s="132" t="s">
        <v>2226</v>
      </c>
    </row>
    <row r="83" spans="1:14" s="164" customFormat="1">
      <c r="A83" s="170" t="s">
        <v>2848</v>
      </c>
      <c r="B83" s="165" t="s">
        <v>2852</v>
      </c>
      <c r="D83" s="164">
        <v>28</v>
      </c>
      <c r="E83" s="164">
        <v>18</v>
      </c>
      <c r="F83" s="187">
        <f t="shared" si="8"/>
        <v>0.6428571428571429</v>
      </c>
      <c r="H83" s="141" t="s">
        <v>2286</v>
      </c>
      <c r="I83" s="141" t="s">
        <v>2286</v>
      </c>
      <c r="J83" s="141" t="s">
        <v>2286</v>
      </c>
      <c r="L83" s="135" t="s">
        <v>1610</v>
      </c>
      <c r="M83" s="132" t="s">
        <v>2236</v>
      </c>
      <c r="N83" s="132" t="s">
        <v>2233</v>
      </c>
    </row>
    <row r="84" spans="1:14">
      <c r="A84" s="183" t="s">
        <v>2847</v>
      </c>
      <c r="B84" s="101" t="s">
        <v>2857</v>
      </c>
      <c r="D84" s="30">
        <v>48</v>
      </c>
      <c r="E84" s="30">
        <v>34</v>
      </c>
      <c r="F84" s="187">
        <f t="shared" si="8"/>
        <v>0.70833333333333337</v>
      </c>
      <c r="H84" s="141" t="s">
        <v>2286</v>
      </c>
      <c r="I84" s="141" t="s">
        <v>2286</v>
      </c>
      <c r="J84" s="141" t="s">
        <v>2286</v>
      </c>
      <c r="L84" s="135" t="s">
        <v>1609</v>
      </c>
      <c r="M84" s="132" t="s">
        <v>2267</v>
      </c>
      <c r="N84" s="132" t="s">
        <v>2233</v>
      </c>
    </row>
    <row r="85" spans="1:14" s="164" customFormat="1">
      <c r="A85" s="170" t="s">
        <v>2855</v>
      </c>
      <c r="B85" s="165" t="s">
        <v>2856</v>
      </c>
      <c r="D85" s="164">
        <v>17</v>
      </c>
      <c r="E85" s="164">
        <v>9</v>
      </c>
      <c r="F85" s="187">
        <f t="shared" si="8"/>
        <v>0.52941176470588236</v>
      </c>
      <c r="H85" s="141" t="s">
        <v>2286</v>
      </c>
      <c r="I85" s="141" t="s">
        <v>2286</v>
      </c>
      <c r="J85" s="141" t="s">
        <v>2286</v>
      </c>
      <c r="L85" s="135" t="s">
        <v>1610</v>
      </c>
      <c r="M85" s="132" t="s">
        <v>2236</v>
      </c>
      <c r="N85" s="132" t="s">
        <v>2233</v>
      </c>
    </row>
    <row r="86" spans="1:14" s="164" customFormat="1">
      <c r="A86" s="170" t="s">
        <v>2850</v>
      </c>
      <c r="B86" s="165" t="s">
        <v>2854</v>
      </c>
      <c r="D86" s="164">
        <v>32</v>
      </c>
      <c r="E86" s="164">
        <v>20</v>
      </c>
      <c r="F86" s="187">
        <f>E86/D86</f>
        <v>0.625</v>
      </c>
      <c r="H86" s="141" t="s">
        <v>2286</v>
      </c>
      <c r="I86" s="141" t="s">
        <v>2286</v>
      </c>
      <c r="J86" s="141" t="s">
        <v>2286</v>
      </c>
      <c r="L86" s="135" t="s">
        <v>1610</v>
      </c>
      <c r="M86" s="132" t="s">
        <v>2236</v>
      </c>
      <c r="N86" s="132" t="s">
        <v>2233</v>
      </c>
    </row>
    <row r="87" spans="1:14" s="164" customFormat="1">
      <c r="A87" s="170" t="s">
        <v>2849</v>
      </c>
      <c r="B87" s="165" t="s">
        <v>2853</v>
      </c>
      <c r="D87" s="164">
        <v>24</v>
      </c>
      <c r="E87" s="164">
        <v>19</v>
      </c>
      <c r="F87" s="187">
        <f t="shared" si="8"/>
        <v>0.79166666666666663</v>
      </c>
      <c r="H87" s="141" t="s">
        <v>2286</v>
      </c>
      <c r="I87" s="141" t="s">
        <v>2286</v>
      </c>
      <c r="J87" s="141" t="s">
        <v>2286</v>
      </c>
      <c r="L87" s="135" t="s">
        <v>1610</v>
      </c>
      <c r="M87" s="132" t="s">
        <v>2236</v>
      </c>
      <c r="N87" s="132" t="s">
        <v>2233</v>
      </c>
    </row>
    <row r="88" spans="1:14" s="164" customFormat="1">
      <c r="A88" s="170" t="s">
        <v>2912</v>
      </c>
      <c r="B88" s="165"/>
      <c r="F88" s="187"/>
    </row>
    <row r="89" spans="1:14" s="164" customFormat="1">
      <c r="A89" s="170" t="s">
        <v>2987</v>
      </c>
      <c r="B89" s="165" t="s">
        <v>2923</v>
      </c>
      <c r="D89" s="164">
        <v>225</v>
      </c>
      <c r="E89" s="164">
        <v>71</v>
      </c>
      <c r="F89" s="187">
        <f t="shared" si="8"/>
        <v>0.31555555555555553</v>
      </c>
      <c r="H89" s="141" t="s">
        <v>2286</v>
      </c>
      <c r="I89" s="141" t="s">
        <v>2286</v>
      </c>
      <c r="J89" s="141" t="s">
        <v>2286</v>
      </c>
    </row>
    <row r="90" spans="1:14" s="164" customFormat="1">
      <c r="A90" s="170" t="s">
        <v>2913</v>
      </c>
      <c r="B90" s="165" t="s">
        <v>2919</v>
      </c>
      <c r="D90" s="164">
        <v>68</v>
      </c>
      <c r="E90" s="164">
        <v>29</v>
      </c>
      <c r="F90" s="187">
        <f t="shared" si="8"/>
        <v>0.4264705882352941</v>
      </c>
      <c r="H90" s="141" t="s">
        <v>2286</v>
      </c>
      <c r="I90" s="141" t="s">
        <v>2286</v>
      </c>
      <c r="J90" s="141" t="s">
        <v>2286</v>
      </c>
    </row>
    <row r="91" spans="1:14" s="164" customFormat="1">
      <c r="A91" s="170" t="s">
        <v>2914</v>
      </c>
      <c r="B91" s="165" t="s">
        <v>2920</v>
      </c>
      <c r="D91" s="164">
        <v>111</v>
      </c>
      <c r="E91" s="164">
        <v>44</v>
      </c>
      <c r="F91" s="187">
        <f t="shared" si="8"/>
        <v>0.3963963963963964</v>
      </c>
      <c r="H91" s="141" t="s">
        <v>2286</v>
      </c>
      <c r="I91" s="141" t="s">
        <v>2286</v>
      </c>
      <c r="J91" s="141" t="s">
        <v>2286</v>
      </c>
      <c r="L91" s="135"/>
      <c r="M91" s="132"/>
      <c r="N91" s="132"/>
    </row>
    <row r="92" spans="1:14" s="164" customFormat="1">
      <c r="A92" s="170" t="s">
        <v>2915</v>
      </c>
      <c r="B92" s="165" t="s">
        <v>2921</v>
      </c>
      <c r="D92" s="164">
        <v>38</v>
      </c>
      <c r="E92" s="164">
        <v>13</v>
      </c>
      <c r="F92" s="187">
        <f t="shared" si="8"/>
        <v>0.34210526315789475</v>
      </c>
      <c r="H92" s="141" t="s">
        <v>2286</v>
      </c>
      <c r="I92" s="141" t="s">
        <v>2286</v>
      </c>
      <c r="J92" s="141" t="s">
        <v>2286</v>
      </c>
      <c r="L92" s="135"/>
      <c r="M92" s="132"/>
      <c r="N92" s="132"/>
    </row>
    <row r="93" spans="1:14" s="107" customFormat="1">
      <c r="A93" s="170" t="s">
        <v>2916</v>
      </c>
      <c r="B93" s="165" t="s">
        <v>2924</v>
      </c>
      <c r="D93" s="107">
        <v>73</v>
      </c>
      <c r="E93" s="107">
        <v>27</v>
      </c>
      <c r="F93" s="187">
        <f t="shared" si="8"/>
        <v>0.36986301369863012</v>
      </c>
      <c r="H93" s="141" t="s">
        <v>2286</v>
      </c>
      <c r="I93" s="141" t="s">
        <v>2286</v>
      </c>
      <c r="J93" s="141" t="s">
        <v>2286</v>
      </c>
      <c r="L93" s="135" t="s">
        <v>2268</v>
      </c>
      <c r="M93" s="132" t="s">
        <v>2234</v>
      </c>
      <c r="N93" s="132" t="s">
        <v>2233</v>
      </c>
    </row>
    <row r="94" spans="1:14">
      <c r="A94" s="170" t="s">
        <v>2917</v>
      </c>
      <c r="B94" s="165" t="s">
        <v>2922</v>
      </c>
      <c r="D94" s="30">
        <v>63</v>
      </c>
      <c r="E94" s="30">
        <v>26</v>
      </c>
      <c r="F94" s="187">
        <f t="shared" si="8"/>
        <v>0.41269841269841268</v>
      </c>
      <c r="H94" s="141" t="s">
        <v>2286</v>
      </c>
      <c r="I94" s="141" t="s">
        <v>2286</v>
      </c>
      <c r="J94" s="141" t="s">
        <v>2286</v>
      </c>
    </row>
    <row r="95" spans="1:14">
      <c r="A95" s="170" t="s">
        <v>2994</v>
      </c>
    </row>
    <row r="96" spans="1:14">
      <c r="A96" s="170" t="s">
        <v>2995</v>
      </c>
      <c r="B96" s="165" t="s">
        <v>2929</v>
      </c>
      <c r="D96" s="30">
        <v>862</v>
      </c>
      <c r="E96" s="30">
        <v>47</v>
      </c>
      <c r="F96" s="187">
        <f t="shared" si="8"/>
        <v>5.4524361948955914E-2</v>
      </c>
      <c r="H96" s="190" t="s">
        <v>2980</v>
      </c>
      <c r="I96" s="141"/>
      <c r="J96" s="141"/>
    </row>
    <row r="97" spans="1:14">
      <c r="A97" s="170" t="s">
        <v>2925</v>
      </c>
      <c r="B97" s="165" t="s">
        <v>2653</v>
      </c>
      <c r="D97" s="30">
        <v>250</v>
      </c>
      <c r="E97" s="30">
        <v>38</v>
      </c>
      <c r="F97" s="187">
        <f t="shared" si="8"/>
        <v>0.152</v>
      </c>
      <c r="H97" s="141" t="s">
        <v>2286</v>
      </c>
      <c r="I97" s="141"/>
      <c r="J97" s="141"/>
    </row>
    <row r="98" spans="1:14">
      <c r="A98" s="170" t="s">
        <v>2926</v>
      </c>
      <c r="B98" s="165" t="s">
        <v>2930</v>
      </c>
      <c r="D98" s="30">
        <v>424</v>
      </c>
      <c r="E98" s="30">
        <v>47</v>
      </c>
      <c r="F98" s="187">
        <f t="shared" si="8"/>
        <v>0.11084905660377359</v>
      </c>
      <c r="H98" s="141" t="s">
        <v>2286</v>
      </c>
      <c r="I98" s="141"/>
      <c r="J98" s="141"/>
    </row>
    <row r="99" spans="1:14">
      <c r="A99" s="170" t="s">
        <v>2670</v>
      </c>
      <c r="B99" s="165" t="s">
        <v>2931</v>
      </c>
      <c r="D99" s="30">
        <v>153</v>
      </c>
      <c r="E99" s="30">
        <v>24</v>
      </c>
      <c r="F99" s="187">
        <f t="shared" si="8"/>
        <v>0.15686274509803921</v>
      </c>
      <c r="H99" s="141" t="s">
        <v>2286</v>
      </c>
      <c r="I99" s="141"/>
      <c r="J99" s="141"/>
    </row>
    <row r="100" spans="1:14">
      <c r="A100" s="170" t="s">
        <v>2927</v>
      </c>
      <c r="B100" s="165" t="s">
        <v>2302</v>
      </c>
      <c r="D100" s="30">
        <v>264</v>
      </c>
      <c r="E100" s="30">
        <v>36</v>
      </c>
      <c r="F100" s="187">
        <f t="shared" si="8"/>
        <v>0.13636363636363635</v>
      </c>
      <c r="H100" s="141" t="s">
        <v>2286</v>
      </c>
      <c r="I100" s="141"/>
      <c r="J100" s="141"/>
    </row>
    <row r="101" spans="1:14" s="107" customFormat="1">
      <c r="A101" s="170" t="s">
        <v>2928</v>
      </c>
      <c r="B101" s="165" t="s">
        <v>2932</v>
      </c>
      <c r="D101" s="107">
        <v>244</v>
      </c>
      <c r="E101" s="107">
        <v>39</v>
      </c>
      <c r="F101" s="187">
        <f t="shared" si="8"/>
        <v>0.1598360655737705</v>
      </c>
      <c r="H101" s="141" t="s">
        <v>2286</v>
      </c>
      <c r="I101" s="141"/>
      <c r="J101" s="141"/>
      <c r="L101" s="137" t="s">
        <v>2266</v>
      </c>
      <c r="M101" s="132" t="s">
        <v>2236</v>
      </c>
      <c r="N101" s="132" t="s">
        <v>2233</v>
      </c>
    </row>
    <row r="102" spans="1:14">
      <c r="A102" s="170" t="s">
        <v>2984</v>
      </c>
    </row>
    <row r="103" spans="1:14">
      <c r="A103" s="170" t="s">
        <v>2977</v>
      </c>
      <c r="B103" s="165" t="s">
        <v>2937</v>
      </c>
      <c r="D103" s="30">
        <v>1145</v>
      </c>
      <c r="E103" s="30">
        <v>0</v>
      </c>
      <c r="F103" s="187">
        <f t="shared" si="8"/>
        <v>0</v>
      </c>
      <c r="H103" s="190" t="s">
        <v>2980</v>
      </c>
      <c r="I103" s="141" t="s">
        <v>2286</v>
      </c>
      <c r="J103" s="141" t="s">
        <v>2286</v>
      </c>
    </row>
    <row r="104" spans="1:14">
      <c r="A104" s="170" t="s">
        <v>2933</v>
      </c>
      <c r="B104" s="165" t="s">
        <v>2938</v>
      </c>
      <c r="D104" s="30">
        <v>370</v>
      </c>
      <c r="E104" s="30">
        <v>66</v>
      </c>
      <c r="F104" s="187">
        <f t="shared" si="8"/>
        <v>0.17837837837837839</v>
      </c>
      <c r="H104" s="141" t="s">
        <v>2286</v>
      </c>
      <c r="I104" s="141" t="s">
        <v>2286</v>
      </c>
      <c r="J104" s="141" t="s">
        <v>2286</v>
      </c>
    </row>
    <row r="105" spans="1:14">
      <c r="A105" s="170" t="s">
        <v>2978</v>
      </c>
      <c r="B105" s="165" t="s">
        <v>2939</v>
      </c>
      <c r="D105" s="30">
        <v>621</v>
      </c>
      <c r="E105" s="30">
        <v>51</v>
      </c>
      <c r="F105" s="187">
        <f t="shared" si="8"/>
        <v>8.2125603864734303E-2</v>
      </c>
      <c r="H105" s="190" t="s">
        <v>2980</v>
      </c>
      <c r="I105" s="141" t="s">
        <v>2286</v>
      </c>
      <c r="J105" s="141" t="s">
        <v>2286</v>
      </c>
    </row>
    <row r="106" spans="1:14">
      <c r="A106" s="170" t="s">
        <v>2934</v>
      </c>
      <c r="B106" s="165" t="s">
        <v>2942</v>
      </c>
      <c r="D106" s="30">
        <v>225</v>
      </c>
      <c r="E106" s="30">
        <v>25</v>
      </c>
      <c r="F106" s="187">
        <f t="shared" si="8"/>
        <v>0.1111111111111111</v>
      </c>
      <c r="H106" s="141" t="s">
        <v>2286</v>
      </c>
      <c r="I106" s="141" t="s">
        <v>2286</v>
      </c>
      <c r="J106" s="141" t="s">
        <v>2286</v>
      </c>
    </row>
    <row r="107" spans="1:14">
      <c r="A107" s="170" t="s">
        <v>2935</v>
      </c>
      <c r="B107" s="165" t="s">
        <v>2940</v>
      </c>
      <c r="D107" s="30">
        <v>396</v>
      </c>
      <c r="E107" s="30">
        <v>48</v>
      </c>
      <c r="F107" s="187">
        <f t="shared" si="8"/>
        <v>0.12121212121212122</v>
      </c>
      <c r="H107" s="141" t="s">
        <v>2286</v>
      </c>
      <c r="I107" s="141" t="s">
        <v>2286</v>
      </c>
      <c r="J107" s="141" t="s">
        <v>2286</v>
      </c>
    </row>
    <row r="108" spans="1:14" s="164" customFormat="1">
      <c r="A108" s="170" t="s">
        <v>2936</v>
      </c>
      <c r="B108" s="165" t="s">
        <v>2941</v>
      </c>
      <c r="D108" s="164">
        <v>367</v>
      </c>
      <c r="E108" s="164">
        <v>57</v>
      </c>
      <c r="F108" s="187">
        <f t="shared" si="8"/>
        <v>0.15531335149863759</v>
      </c>
      <c r="H108" s="141" t="s">
        <v>2286</v>
      </c>
      <c r="I108" s="141" t="s">
        <v>2286</v>
      </c>
      <c r="J108" s="141" t="s">
        <v>2286</v>
      </c>
    </row>
    <row r="109" spans="1:14" s="164" customFormat="1">
      <c r="A109" s="170" t="s">
        <v>2985</v>
      </c>
      <c r="B109" s="157"/>
      <c r="F109" s="187"/>
    </row>
    <row r="110" spans="1:14" s="164" customFormat="1">
      <c r="A110" s="183" t="s">
        <v>2943</v>
      </c>
      <c r="B110" s="164" t="s">
        <v>2949</v>
      </c>
      <c r="D110" s="164">
        <v>383</v>
      </c>
      <c r="E110" s="164">
        <v>38</v>
      </c>
      <c r="F110" s="187">
        <f t="shared" si="8"/>
        <v>9.921671018276762E-2</v>
      </c>
      <c r="H110" s="141" t="s">
        <v>2286</v>
      </c>
      <c r="I110" s="141" t="s">
        <v>2286</v>
      </c>
      <c r="J110" s="141" t="s">
        <v>2286</v>
      </c>
    </row>
    <row r="111" spans="1:14" s="164" customFormat="1">
      <c r="A111" s="170" t="s">
        <v>2944</v>
      </c>
      <c r="B111" s="165" t="s">
        <v>2950</v>
      </c>
      <c r="D111" s="164">
        <v>112</v>
      </c>
      <c r="E111" s="164">
        <v>52</v>
      </c>
      <c r="F111" s="187">
        <f t="shared" si="8"/>
        <v>0.4642857142857143</v>
      </c>
      <c r="H111" s="141" t="s">
        <v>2286</v>
      </c>
      <c r="I111" s="141" t="s">
        <v>2286</v>
      </c>
      <c r="J111" s="141" t="s">
        <v>2286</v>
      </c>
    </row>
    <row r="112" spans="1:14" s="164" customFormat="1">
      <c r="A112" s="183" t="s">
        <v>2945</v>
      </c>
      <c r="B112" s="164" t="s">
        <v>2951</v>
      </c>
      <c r="D112" s="164">
        <v>191</v>
      </c>
      <c r="E112" s="164">
        <v>60</v>
      </c>
      <c r="F112" s="187">
        <f t="shared" si="8"/>
        <v>0.31413612565445026</v>
      </c>
      <c r="H112" s="141" t="s">
        <v>2286</v>
      </c>
      <c r="I112" s="141" t="s">
        <v>2286</v>
      </c>
      <c r="J112" s="141" t="s">
        <v>2286</v>
      </c>
    </row>
    <row r="113" spans="1:14" s="164" customFormat="1">
      <c r="A113" s="170" t="s">
        <v>2946</v>
      </c>
      <c r="B113" s="165" t="s">
        <v>2952</v>
      </c>
      <c r="D113" s="164">
        <v>58</v>
      </c>
      <c r="E113" s="164">
        <v>19</v>
      </c>
      <c r="F113" s="187">
        <f t="shared" si="8"/>
        <v>0.32758620689655171</v>
      </c>
      <c r="H113" s="141" t="s">
        <v>2286</v>
      </c>
      <c r="I113" s="141" t="s">
        <v>2286</v>
      </c>
      <c r="J113" s="141" t="s">
        <v>2286</v>
      </c>
    </row>
    <row r="114" spans="1:14" s="164" customFormat="1">
      <c r="A114" s="170" t="s">
        <v>2947</v>
      </c>
      <c r="B114" s="165" t="s">
        <v>2953</v>
      </c>
      <c r="D114" s="164">
        <v>125</v>
      </c>
      <c r="E114" s="164">
        <v>39</v>
      </c>
      <c r="F114" s="187">
        <f t="shared" si="8"/>
        <v>0.312</v>
      </c>
      <c r="H114" s="141" t="s">
        <v>2286</v>
      </c>
      <c r="I114" s="141" t="s">
        <v>2286</v>
      </c>
      <c r="J114" s="141" t="s">
        <v>2286</v>
      </c>
      <c r="L114" s="137" t="s">
        <v>1567</v>
      </c>
      <c r="M114" s="132" t="s">
        <v>2236</v>
      </c>
      <c r="N114" s="132" t="s">
        <v>2233</v>
      </c>
    </row>
    <row r="115" spans="1:14" s="164" customFormat="1">
      <c r="A115" s="170" t="s">
        <v>2948</v>
      </c>
      <c r="B115" s="165" t="s">
        <v>2954</v>
      </c>
      <c r="D115" s="164">
        <v>80</v>
      </c>
      <c r="E115" s="164">
        <v>31</v>
      </c>
      <c r="F115" s="187">
        <f t="shared" si="8"/>
        <v>0.38750000000000001</v>
      </c>
      <c r="H115" s="141" t="s">
        <v>2286</v>
      </c>
      <c r="I115" s="141" t="s">
        <v>2286</v>
      </c>
      <c r="J115" s="141" t="s">
        <v>2286</v>
      </c>
    </row>
    <row r="116" spans="1:14" s="164" customFormat="1">
      <c r="A116" s="170" t="s">
        <v>2955</v>
      </c>
      <c r="B116" s="165"/>
      <c r="F116" s="187"/>
      <c r="H116" s="141"/>
      <c r="I116" s="141"/>
      <c r="J116" s="141"/>
      <c r="L116" s="133"/>
      <c r="M116" s="132"/>
      <c r="N116" s="132"/>
    </row>
    <row r="117" spans="1:14" s="164" customFormat="1">
      <c r="A117" s="170" t="s">
        <v>4154</v>
      </c>
      <c r="B117" s="165" t="s">
        <v>2960</v>
      </c>
      <c r="D117" s="164">
        <v>1437</v>
      </c>
      <c r="E117" s="164">
        <v>0</v>
      </c>
      <c r="F117" s="187">
        <f t="shared" si="8"/>
        <v>0</v>
      </c>
      <c r="H117" s="190" t="s">
        <v>2980</v>
      </c>
      <c r="I117" s="141" t="s">
        <v>2286</v>
      </c>
      <c r="J117" s="141" t="s">
        <v>2286</v>
      </c>
      <c r="L117" s="133"/>
      <c r="M117" s="132"/>
      <c r="N117" s="132"/>
    </row>
    <row r="118" spans="1:14" s="164" customFormat="1">
      <c r="A118" s="170" t="s">
        <v>2956</v>
      </c>
      <c r="B118" s="165" t="s">
        <v>3002</v>
      </c>
      <c r="D118" s="164">
        <v>475</v>
      </c>
      <c r="E118" s="164">
        <v>57</v>
      </c>
      <c r="F118" s="187">
        <f t="shared" si="8"/>
        <v>0.12</v>
      </c>
      <c r="H118" s="141" t="s">
        <v>2286</v>
      </c>
      <c r="I118" s="141" t="s">
        <v>2286</v>
      </c>
      <c r="J118" s="141" t="s">
        <v>2286</v>
      </c>
      <c r="L118" s="137" t="s">
        <v>1511</v>
      </c>
      <c r="M118" s="132" t="s">
        <v>2242</v>
      </c>
      <c r="N118" s="132" t="s">
        <v>2226</v>
      </c>
    </row>
    <row r="119" spans="1:14" s="164" customFormat="1">
      <c r="A119" s="170" t="s">
        <v>2979</v>
      </c>
      <c r="B119" s="165" t="s">
        <v>2961</v>
      </c>
      <c r="D119" s="164">
        <v>737</v>
      </c>
      <c r="E119" s="164">
        <v>55</v>
      </c>
      <c r="F119" s="187">
        <f t="shared" si="8"/>
        <v>7.4626865671641784E-2</v>
      </c>
      <c r="H119" s="190" t="s">
        <v>2980</v>
      </c>
      <c r="I119" s="141" t="s">
        <v>2286</v>
      </c>
      <c r="J119" s="141" t="s">
        <v>2286</v>
      </c>
      <c r="L119" s="137"/>
      <c r="M119" s="132" t="s">
        <v>2243</v>
      </c>
      <c r="N119" s="132" t="s">
        <v>2226</v>
      </c>
    </row>
    <row r="120" spans="1:14" s="164" customFormat="1">
      <c r="A120" s="170" t="s">
        <v>2957</v>
      </c>
      <c r="B120" s="165" t="s">
        <v>2962</v>
      </c>
      <c r="D120" s="164">
        <v>227</v>
      </c>
      <c r="E120" s="164">
        <v>29</v>
      </c>
      <c r="F120" s="187">
        <f t="shared" si="8"/>
        <v>0.1277533039647577</v>
      </c>
      <c r="H120" s="141" t="s">
        <v>2286</v>
      </c>
      <c r="I120" s="141" t="s">
        <v>2286</v>
      </c>
      <c r="J120" s="141" t="s">
        <v>2286</v>
      </c>
      <c r="L120" s="137" t="s">
        <v>1512</v>
      </c>
      <c r="M120" s="132" t="s">
        <v>2236</v>
      </c>
      <c r="N120" s="132" t="s">
        <v>2233</v>
      </c>
    </row>
    <row r="121" spans="1:14" s="164" customFormat="1">
      <c r="A121" s="170" t="s">
        <v>2958</v>
      </c>
      <c r="B121" s="165" t="s">
        <v>2963</v>
      </c>
      <c r="D121" s="164">
        <v>437</v>
      </c>
      <c r="E121" s="164">
        <v>50</v>
      </c>
      <c r="F121" s="187">
        <f t="shared" si="8"/>
        <v>0.11441647597254005</v>
      </c>
      <c r="H121" s="141" t="s">
        <v>2286</v>
      </c>
      <c r="I121" s="141" t="s">
        <v>2286</v>
      </c>
      <c r="J121" s="141" t="s">
        <v>2286</v>
      </c>
      <c r="L121" s="137"/>
      <c r="M121" s="132" t="s">
        <v>2242</v>
      </c>
      <c r="N121" s="132" t="s">
        <v>2226</v>
      </c>
    </row>
    <row r="122" spans="1:14" s="164" customFormat="1">
      <c r="A122" s="170" t="s">
        <v>2959</v>
      </c>
      <c r="B122" s="165" t="s">
        <v>2964</v>
      </c>
      <c r="D122" s="164">
        <v>387</v>
      </c>
      <c r="E122" s="164">
        <v>53</v>
      </c>
      <c r="F122" s="187">
        <f t="shared" si="8"/>
        <v>0.13695090439276486</v>
      </c>
      <c r="H122" s="141" t="s">
        <v>2286</v>
      </c>
      <c r="I122" s="141" t="s">
        <v>2286</v>
      </c>
      <c r="J122" s="141" t="s">
        <v>2286</v>
      </c>
      <c r="L122" s="137"/>
      <c r="M122" s="132" t="s">
        <v>2243</v>
      </c>
      <c r="N122" s="132" t="s">
        <v>2226</v>
      </c>
    </row>
    <row r="123" spans="1:14" s="164" customFormat="1">
      <c r="A123" s="170" t="s">
        <v>2965</v>
      </c>
      <c r="B123" s="157"/>
      <c r="F123" s="187"/>
      <c r="L123" s="137" t="s">
        <v>1569</v>
      </c>
      <c r="M123" s="132" t="s">
        <v>2236</v>
      </c>
      <c r="N123" s="132" t="s">
        <v>2233</v>
      </c>
    </row>
    <row r="124" spans="1:14" s="164" customFormat="1">
      <c r="A124" s="183" t="s">
        <v>4083</v>
      </c>
      <c r="B124" s="164" t="s">
        <v>2970</v>
      </c>
      <c r="D124" s="164">
        <v>1476</v>
      </c>
      <c r="E124" s="164">
        <v>53</v>
      </c>
      <c r="F124" s="187">
        <f t="shared" si="8"/>
        <v>3.5907859078590787E-2</v>
      </c>
      <c r="H124" s="190" t="s">
        <v>2980</v>
      </c>
      <c r="I124" s="141" t="s">
        <v>2286</v>
      </c>
      <c r="J124" s="141" t="s">
        <v>2286</v>
      </c>
      <c r="L124" s="137"/>
      <c r="M124" s="132" t="s">
        <v>2242</v>
      </c>
      <c r="N124" s="132" t="s">
        <v>2226</v>
      </c>
    </row>
    <row r="125" spans="1:14" s="164" customFormat="1">
      <c r="A125" s="170" t="s">
        <v>3542</v>
      </c>
      <c r="B125" s="165" t="s">
        <v>4087</v>
      </c>
      <c r="D125" s="164">
        <v>438</v>
      </c>
      <c r="E125" s="164">
        <v>51</v>
      </c>
      <c r="F125" s="187">
        <f t="shared" si="8"/>
        <v>0.11643835616438356</v>
      </c>
      <c r="H125" s="141" t="s">
        <v>2286</v>
      </c>
      <c r="I125" s="141" t="s">
        <v>2286</v>
      </c>
      <c r="J125" s="141" t="s">
        <v>2286</v>
      </c>
      <c r="L125" s="137"/>
      <c r="M125" s="132" t="s">
        <v>2243</v>
      </c>
      <c r="N125" s="132" t="s">
        <v>2226</v>
      </c>
    </row>
    <row r="126" spans="1:14" s="164" customFormat="1">
      <c r="A126" s="183" t="s">
        <v>2966</v>
      </c>
      <c r="B126" s="164" t="s">
        <v>2971</v>
      </c>
      <c r="D126" s="164">
        <v>741</v>
      </c>
      <c r="E126" s="164">
        <v>31</v>
      </c>
      <c r="F126" s="187">
        <f t="shared" si="8"/>
        <v>4.1835357624831308E-2</v>
      </c>
      <c r="H126" s="141" t="s">
        <v>2286</v>
      </c>
      <c r="I126" s="141" t="s">
        <v>2286</v>
      </c>
      <c r="J126" s="141" t="s">
        <v>2286</v>
      </c>
      <c r="L126" s="135" t="s">
        <v>1815</v>
      </c>
      <c r="M126" s="132" t="s">
        <v>2242</v>
      </c>
      <c r="N126" s="132" t="s">
        <v>2226</v>
      </c>
    </row>
    <row r="127" spans="1:14" s="164" customFormat="1">
      <c r="A127" s="170" t="s">
        <v>2967</v>
      </c>
      <c r="B127" s="165" t="s">
        <v>3008</v>
      </c>
      <c r="D127" s="164">
        <v>195</v>
      </c>
      <c r="E127" s="164">
        <v>34</v>
      </c>
      <c r="F127" s="187">
        <f t="shared" si="8"/>
        <v>0.17435897435897435</v>
      </c>
      <c r="H127" s="141" t="s">
        <v>2286</v>
      </c>
      <c r="I127" s="141" t="s">
        <v>2286</v>
      </c>
      <c r="J127" s="141" t="s">
        <v>2286</v>
      </c>
      <c r="L127" s="135"/>
      <c r="M127" s="132" t="s">
        <v>2243</v>
      </c>
      <c r="N127" s="132" t="s">
        <v>2226</v>
      </c>
    </row>
    <row r="128" spans="1:14" s="164" customFormat="1">
      <c r="A128" s="170" t="s">
        <v>2968</v>
      </c>
      <c r="B128" s="165" t="s">
        <v>3014</v>
      </c>
      <c r="D128" s="164">
        <v>466</v>
      </c>
      <c r="E128" s="164">
        <v>35</v>
      </c>
      <c r="F128" s="187">
        <f t="shared" si="8"/>
        <v>7.5107296137339061E-2</v>
      </c>
      <c r="H128" s="141" t="s">
        <v>2286</v>
      </c>
      <c r="I128" s="141" t="s">
        <v>2286</v>
      </c>
      <c r="J128" s="141" t="s">
        <v>2286</v>
      </c>
      <c r="L128" s="137" t="s">
        <v>2082</v>
      </c>
      <c r="M128" s="132" t="s">
        <v>2245</v>
      </c>
      <c r="N128" s="132" t="s">
        <v>2244</v>
      </c>
    </row>
    <row r="129" spans="1:14" s="164" customFormat="1">
      <c r="A129" s="170" t="s">
        <v>2969</v>
      </c>
      <c r="B129" s="165" t="s">
        <v>2972</v>
      </c>
      <c r="D129" s="164">
        <v>253</v>
      </c>
      <c r="E129" s="164">
        <v>47</v>
      </c>
      <c r="F129" s="187">
        <f t="shared" si="8"/>
        <v>0.1857707509881423</v>
      </c>
      <c r="H129" s="141" t="s">
        <v>2286</v>
      </c>
      <c r="I129" s="141" t="s">
        <v>2286</v>
      </c>
      <c r="J129" s="141" t="s">
        <v>2286</v>
      </c>
      <c r="L129" s="135" t="s">
        <v>2035</v>
      </c>
      <c r="M129" s="132" t="s">
        <v>2236</v>
      </c>
      <c r="N129" s="132" t="s">
        <v>2233</v>
      </c>
    </row>
    <row r="130" spans="1:14" s="164" customFormat="1">
      <c r="A130" s="166" t="s">
        <v>2996</v>
      </c>
      <c r="B130" s="165"/>
      <c r="F130" s="187"/>
      <c r="L130" s="137"/>
      <c r="M130" s="132" t="s">
        <v>2242</v>
      </c>
      <c r="N130" s="132" t="s">
        <v>2226</v>
      </c>
    </row>
    <row r="131" spans="1:14" s="164" customFormat="1">
      <c r="A131" s="170" t="s">
        <v>3005</v>
      </c>
      <c r="B131" s="165" t="s">
        <v>3011</v>
      </c>
      <c r="D131" s="164">
        <v>249</v>
      </c>
      <c r="E131" s="164">
        <v>36</v>
      </c>
      <c r="F131" s="187">
        <f>E131/D131</f>
        <v>0.14457831325301204</v>
      </c>
      <c r="H131" s="141" t="s">
        <v>2286</v>
      </c>
      <c r="I131" s="141" t="s">
        <v>2286</v>
      </c>
      <c r="J131" s="141" t="s">
        <v>2286</v>
      </c>
      <c r="L131" s="137"/>
      <c r="M131" s="132" t="s">
        <v>2243</v>
      </c>
      <c r="N131" s="132" t="s">
        <v>2226</v>
      </c>
    </row>
    <row r="132" spans="1:14" s="164" customFormat="1">
      <c r="A132" s="170" t="s">
        <v>3006</v>
      </c>
      <c r="B132" s="165" t="s">
        <v>3009</v>
      </c>
      <c r="D132" s="164">
        <v>103</v>
      </c>
      <c r="E132" s="164">
        <v>24</v>
      </c>
      <c r="F132" s="187">
        <f t="shared" ref="F132" si="9">E132/D132</f>
        <v>0.23300970873786409</v>
      </c>
      <c r="H132" s="141" t="s">
        <v>2286</v>
      </c>
      <c r="I132" s="141" t="s">
        <v>2286</v>
      </c>
      <c r="J132" s="141" t="s">
        <v>2286</v>
      </c>
      <c r="L132" s="137"/>
      <c r="M132" s="132" t="s">
        <v>2243</v>
      </c>
      <c r="N132" s="132" t="s">
        <v>2226</v>
      </c>
    </row>
    <row r="133" spans="1:14" s="164" customFormat="1">
      <c r="A133" s="170" t="s">
        <v>3007</v>
      </c>
      <c r="B133" s="165" t="s">
        <v>3010</v>
      </c>
      <c r="D133" s="164">
        <v>224</v>
      </c>
      <c r="E133" s="164">
        <v>29</v>
      </c>
      <c r="F133" s="187">
        <f t="shared" ref="F133:F138" si="10">E133/D133</f>
        <v>0.12946428571428573</v>
      </c>
      <c r="H133" s="141" t="s">
        <v>2286</v>
      </c>
      <c r="I133" s="141" t="s">
        <v>2286</v>
      </c>
      <c r="J133" s="141" t="s">
        <v>2286</v>
      </c>
      <c r="L133" s="137" t="s">
        <v>1569</v>
      </c>
      <c r="M133" s="132" t="s">
        <v>2236</v>
      </c>
      <c r="N133" s="132" t="s">
        <v>2233</v>
      </c>
    </row>
    <row r="134" spans="1:14" s="164" customFormat="1">
      <c r="A134" s="170" t="s">
        <v>3012</v>
      </c>
      <c r="B134" s="165" t="s">
        <v>3015</v>
      </c>
      <c r="D134" s="164">
        <v>323</v>
      </c>
      <c r="E134" s="164">
        <v>41</v>
      </c>
      <c r="F134" s="187">
        <f>E134/D134</f>
        <v>0.12693498452012383</v>
      </c>
      <c r="H134" s="141" t="s">
        <v>2286</v>
      </c>
      <c r="I134" s="141" t="s">
        <v>2286</v>
      </c>
      <c r="J134" s="141" t="s">
        <v>2286</v>
      </c>
      <c r="L134" s="137"/>
      <c r="M134" s="132" t="s">
        <v>2243</v>
      </c>
      <c r="N134" s="132" t="s">
        <v>2226</v>
      </c>
    </row>
    <row r="135" spans="1:14" s="164" customFormat="1">
      <c r="A135" s="170" t="s">
        <v>3021</v>
      </c>
      <c r="B135" s="165" t="s">
        <v>3016</v>
      </c>
      <c r="D135" s="164">
        <v>159</v>
      </c>
      <c r="E135" s="164">
        <v>44</v>
      </c>
      <c r="F135" s="187">
        <f t="shared" si="10"/>
        <v>0.27672955974842767</v>
      </c>
      <c r="H135" s="141" t="s">
        <v>2286</v>
      </c>
      <c r="I135" s="141" t="s">
        <v>2286</v>
      </c>
      <c r="J135" s="141" t="s">
        <v>2286</v>
      </c>
      <c r="L135" s="137"/>
      <c r="M135" s="132" t="s">
        <v>2243</v>
      </c>
      <c r="N135" s="132" t="s">
        <v>2226</v>
      </c>
    </row>
    <row r="136" spans="1:14" s="164" customFormat="1">
      <c r="A136" s="170" t="s">
        <v>3013</v>
      </c>
      <c r="B136" s="165" t="s">
        <v>3017</v>
      </c>
      <c r="D136" s="164">
        <v>300</v>
      </c>
      <c r="E136" s="164">
        <v>50</v>
      </c>
      <c r="F136" s="187">
        <f t="shared" ref="F136" si="11">E136/D136</f>
        <v>0.16666666666666666</v>
      </c>
      <c r="H136" s="141" t="s">
        <v>2286</v>
      </c>
      <c r="I136" s="141" t="s">
        <v>2286</v>
      </c>
      <c r="J136" s="141" t="s">
        <v>2286</v>
      </c>
      <c r="L136" s="137" t="s">
        <v>1569</v>
      </c>
      <c r="M136" s="132" t="s">
        <v>2236</v>
      </c>
      <c r="N136" s="132" t="s">
        <v>2233</v>
      </c>
    </row>
    <row r="137" spans="1:14" s="164" customFormat="1">
      <c r="A137" s="170" t="s">
        <v>3022</v>
      </c>
      <c r="B137" s="165" t="s">
        <v>3001</v>
      </c>
      <c r="D137" s="164">
        <v>197</v>
      </c>
      <c r="E137" s="164">
        <v>67</v>
      </c>
      <c r="F137" s="187">
        <f>E137/D137</f>
        <v>0.34010152284263961</v>
      </c>
      <c r="H137" s="141" t="s">
        <v>2286</v>
      </c>
      <c r="I137" s="141" t="s">
        <v>2286</v>
      </c>
      <c r="J137" s="141" t="s">
        <v>2286</v>
      </c>
      <c r="L137" s="137"/>
      <c r="M137" s="132" t="s">
        <v>2243</v>
      </c>
      <c r="N137" s="132" t="s">
        <v>2226</v>
      </c>
    </row>
    <row r="138" spans="1:14" s="164" customFormat="1">
      <c r="A138" s="170" t="s">
        <v>2998</v>
      </c>
      <c r="B138" s="165" t="s">
        <v>3000</v>
      </c>
      <c r="D138" s="164">
        <v>393</v>
      </c>
      <c r="E138" s="164">
        <v>43</v>
      </c>
      <c r="F138" s="187">
        <f t="shared" si="10"/>
        <v>0.10941475826972011</v>
      </c>
      <c r="H138" s="141" t="s">
        <v>2286</v>
      </c>
      <c r="I138" s="141" t="s">
        <v>2286</v>
      </c>
      <c r="J138" s="141" t="s">
        <v>2286</v>
      </c>
      <c r="L138" s="137"/>
      <c r="M138" s="132" t="s">
        <v>2243</v>
      </c>
      <c r="N138" s="132" t="s">
        <v>2226</v>
      </c>
    </row>
    <row r="139" spans="1:14" s="164" customFormat="1">
      <c r="A139" s="170" t="s">
        <v>3004</v>
      </c>
      <c r="B139" s="165" t="s">
        <v>3003</v>
      </c>
      <c r="D139" s="164">
        <v>377</v>
      </c>
      <c r="E139" s="164">
        <v>58</v>
      </c>
      <c r="F139" s="187">
        <f t="shared" ref="F139:F148" si="12">E139/D139</f>
        <v>0.15384615384615385</v>
      </c>
      <c r="H139" s="141" t="s">
        <v>2286</v>
      </c>
      <c r="I139" s="141" t="s">
        <v>2286</v>
      </c>
      <c r="J139" s="141" t="s">
        <v>2286</v>
      </c>
      <c r="L139" s="137" t="s">
        <v>1569</v>
      </c>
      <c r="M139" s="132" t="s">
        <v>2236</v>
      </c>
      <c r="N139" s="132" t="s">
        <v>2233</v>
      </c>
    </row>
    <row r="140" spans="1:14" s="164" customFormat="1">
      <c r="A140" s="170" t="s">
        <v>3018</v>
      </c>
      <c r="B140" s="165" t="s">
        <v>3024</v>
      </c>
      <c r="D140" s="164">
        <v>250</v>
      </c>
      <c r="E140" s="164">
        <v>37</v>
      </c>
      <c r="F140" s="187">
        <f>E140/D140</f>
        <v>0.14799999999999999</v>
      </c>
      <c r="H140" s="141" t="s">
        <v>2286</v>
      </c>
      <c r="I140" s="141" t="s">
        <v>2286</v>
      </c>
      <c r="J140" s="141" t="s">
        <v>2286</v>
      </c>
      <c r="L140" s="137"/>
      <c r="M140" s="132" t="s">
        <v>2243</v>
      </c>
      <c r="N140" s="132" t="s">
        <v>2226</v>
      </c>
    </row>
    <row r="141" spans="1:14" s="164" customFormat="1">
      <c r="A141" s="170" t="s">
        <v>3023</v>
      </c>
      <c r="B141" s="165" t="s">
        <v>3026</v>
      </c>
      <c r="D141" s="164">
        <v>107</v>
      </c>
      <c r="E141" s="164">
        <v>27</v>
      </c>
      <c r="F141" s="187">
        <f t="shared" si="12"/>
        <v>0.25233644859813081</v>
      </c>
      <c r="H141" s="141" t="s">
        <v>2286</v>
      </c>
      <c r="I141" s="141" t="s">
        <v>2286</v>
      </c>
      <c r="J141" s="141" t="s">
        <v>2286</v>
      </c>
      <c r="L141" s="137"/>
      <c r="M141" s="132" t="s">
        <v>2243</v>
      </c>
      <c r="N141" s="132" t="s">
        <v>2226</v>
      </c>
    </row>
    <row r="142" spans="1:14" s="164" customFormat="1">
      <c r="A142" s="170" t="s">
        <v>3019</v>
      </c>
      <c r="B142" s="165" t="s">
        <v>3025</v>
      </c>
      <c r="D142" s="164">
        <v>212</v>
      </c>
      <c r="E142" s="164">
        <v>29</v>
      </c>
      <c r="F142" s="187">
        <f t="shared" si="12"/>
        <v>0.13679245283018868</v>
      </c>
      <c r="H142" s="141" t="s">
        <v>2286</v>
      </c>
      <c r="I142" s="141" t="s">
        <v>2286</v>
      </c>
      <c r="J142" s="141" t="s">
        <v>2286</v>
      </c>
      <c r="L142" s="137" t="s">
        <v>1569</v>
      </c>
      <c r="M142" s="132" t="s">
        <v>2236</v>
      </c>
      <c r="N142" s="132" t="s">
        <v>2233</v>
      </c>
    </row>
    <row r="143" spans="1:14" s="164" customFormat="1">
      <c r="A143" s="170" t="s">
        <v>3032</v>
      </c>
      <c r="B143" s="165" t="s">
        <v>3029</v>
      </c>
      <c r="D143" s="164">
        <v>189</v>
      </c>
      <c r="E143" s="164">
        <v>40</v>
      </c>
      <c r="F143" s="187">
        <f t="shared" si="12"/>
        <v>0.21164021164021163</v>
      </c>
      <c r="H143" s="141" t="s">
        <v>2286</v>
      </c>
      <c r="I143" s="141" t="s">
        <v>2286</v>
      </c>
      <c r="J143" s="141" t="s">
        <v>2286</v>
      </c>
    </row>
    <row r="144" spans="1:14">
      <c r="A144" s="170" t="s">
        <v>3027</v>
      </c>
      <c r="B144" s="165" t="s">
        <v>3030</v>
      </c>
      <c r="D144" s="30">
        <v>78</v>
      </c>
      <c r="E144" s="30">
        <v>22</v>
      </c>
      <c r="F144" s="187">
        <f t="shared" si="12"/>
        <v>0.28205128205128205</v>
      </c>
      <c r="H144" s="141" t="s">
        <v>2286</v>
      </c>
      <c r="I144" s="141" t="s">
        <v>2286</v>
      </c>
      <c r="J144" s="141" t="s">
        <v>2286</v>
      </c>
    </row>
    <row r="145" spans="1:14">
      <c r="A145" s="170" t="s">
        <v>3028</v>
      </c>
      <c r="B145" s="165" t="s">
        <v>3031</v>
      </c>
      <c r="D145" s="30">
        <v>167</v>
      </c>
      <c r="E145" s="30">
        <v>30</v>
      </c>
      <c r="F145" s="187">
        <f t="shared" si="12"/>
        <v>0.17964071856287425</v>
      </c>
      <c r="H145" s="141" t="s">
        <v>2286</v>
      </c>
      <c r="I145" s="141" t="s">
        <v>2286</v>
      </c>
      <c r="J145" s="141" t="s">
        <v>2286</v>
      </c>
    </row>
    <row r="146" spans="1:14">
      <c r="A146" s="170" t="s">
        <v>3033</v>
      </c>
      <c r="B146" s="165" t="s">
        <v>3036</v>
      </c>
      <c r="D146" s="30">
        <v>413</v>
      </c>
      <c r="E146" s="30">
        <v>46</v>
      </c>
      <c r="F146" s="187">
        <f t="shared" si="12"/>
        <v>0.11138014527845036</v>
      </c>
      <c r="H146" s="141" t="s">
        <v>2286</v>
      </c>
      <c r="I146" s="141" t="s">
        <v>2286</v>
      </c>
      <c r="J146" s="141" t="s">
        <v>2286</v>
      </c>
    </row>
    <row r="147" spans="1:14">
      <c r="A147" s="170" t="s">
        <v>3034</v>
      </c>
      <c r="B147" s="165" t="s">
        <v>3037</v>
      </c>
      <c r="D147" s="30">
        <v>185</v>
      </c>
      <c r="E147" s="30">
        <v>44</v>
      </c>
      <c r="F147" s="187">
        <f t="shared" si="12"/>
        <v>0.23783783783783785</v>
      </c>
      <c r="H147" s="141" t="s">
        <v>2286</v>
      </c>
      <c r="I147" s="141" t="s">
        <v>2286</v>
      </c>
      <c r="J147" s="141" t="s">
        <v>2286</v>
      </c>
    </row>
    <row r="148" spans="1:14">
      <c r="A148" s="170" t="s">
        <v>3035</v>
      </c>
      <c r="B148" s="165" t="s">
        <v>3038</v>
      </c>
      <c r="D148" s="30">
        <v>367</v>
      </c>
      <c r="E148" s="30">
        <v>53</v>
      </c>
      <c r="F148" s="187">
        <f t="shared" si="12"/>
        <v>0.1444141689373297</v>
      </c>
      <c r="H148" s="141" t="s">
        <v>2286</v>
      </c>
      <c r="I148" s="141" t="s">
        <v>2286</v>
      </c>
      <c r="J148" s="141" t="s">
        <v>2286</v>
      </c>
      <c r="L148" s="137" t="s">
        <v>1511</v>
      </c>
      <c r="M148" s="132" t="s">
        <v>2242</v>
      </c>
      <c r="N148" s="132" t="s">
        <v>2253</v>
      </c>
    </row>
    <row r="149" spans="1:14">
      <c r="A149" s="32" t="s">
        <v>2353</v>
      </c>
      <c r="L149" s="132"/>
      <c r="M149" s="132" t="s">
        <v>2254</v>
      </c>
      <c r="N149" s="132" t="s">
        <v>2226</v>
      </c>
    </row>
    <row r="150" spans="1:14">
      <c r="A150" s="32" t="s">
        <v>2343</v>
      </c>
      <c r="B150" s="29" t="s">
        <v>2344</v>
      </c>
      <c r="L150" s="135" t="s">
        <v>2164</v>
      </c>
      <c r="M150" s="132" t="s">
        <v>2276</v>
      </c>
      <c r="N150" s="132" t="s">
        <v>2233</v>
      </c>
    </row>
    <row r="151" spans="1:14" s="155" customFormat="1">
      <c r="A151" s="156" t="s">
        <v>2403</v>
      </c>
      <c r="B151" s="29" t="s">
        <v>2404</v>
      </c>
      <c r="F151" s="187"/>
      <c r="L151" s="135"/>
      <c r="M151" s="132"/>
      <c r="N151" s="132"/>
    </row>
    <row r="152" spans="1:14" s="155" customFormat="1">
      <c r="A152" s="156" t="s">
        <v>2415</v>
      </c>
      <c r="B152" s="29" t="s">
        <v>2416</v>
      </c>
      <c r="F152" s="187"/>
      <c r="L152" s="135"/>
      <c r="M152" s="132"/>
      <c r="N152" s="132"/>
    </row>
    <row r="153" spans="1:14">
      <c r="A153" s="32" t="s">
        <v>2351</v>
      </c>
      <c r="B153" s="29" t="s">
        <v>2352</v>
      </c>
      <c r="L153" s="135" t="s">
        <v>2166</v>
      </c>
      <c r="M153" s="132" t="s">
        <v>2239</v>
      </c>
      <c r="N153" s="132" t="s">
        <v>2277</v>
      </c>
    </row>
    <row r="154" spans="1:14" s="155" customFormat="1">
      <c r="A154" s="156" t="s">
        <v>2354</v>
      </c>
      <c r="B154" s="29" t="s">
        <v>2355</v>
      </c>
      <c r="F154" s="187"/>
      <c r="L154" s="135" t="s">
        <v>2166</v>
      </c>
      <c r="M154" s="132" t="s">
        <v>2239</v>
      </c>
      <c r="N154" s="132" t="s">
        <v>2233</v>
      </c>
    </row>
    <row r="155" spans="1:14">
      <c r="A155" s="156" t="s">
        <v>2452</v>
      </c>
      <c r="B155" s="29" t="s">
        <v>2453</v>
      </c>
      <c r="L155" s="135"/>
      <c r="M155" s="132"/>
      <c r="N155" s="132"/>
    </row>
    <row r="156" spans="1:14">
      <c r="A156" s="166" t="s">
        <v>2681</v>
      </c>
      <c r="B156" s="29" t="s">
        <v>2682</v>
      </c>
      <c r="L156" s="135"/>
      <c r="M156" s="132"/>
      <c r="N156" s="132"/>
    </row>
    <row r="157" spans="1:14">
      <c r="A157" s="32" t="s">
        <v>3643</v>
      </c>
      <c r="L157" s="137"/>
      <c r="M157" s="132" t="s">
        <v>2243</v>
      </c>
      <c r="N157" s="132" t="s">
        <v>2226</v>
      </c>
    </row>
    <row r="158" spans="1:14" s="164" customFormat="1">
      <c r="A158" s="166" t="s">
        <v>3633</v>
      </c>
      <c r="B158" s="157" t="s">
        <v>3640</v>
      </c>
      <c r="F158" s="187"/>
      <c r="L158" s="137"/>
      <c r="M158" s="132"/>
      <c r="N158" s="132"/>
    </row>
    <row r="159" spans="1:14" s="164" customFormat="1">
      <c r="A159" s="166" t="s">
        <v>3634</v>
      </c>
      <c r="B159" s="157" t="s">
        <v>3641</v>
      </c>
      <c r="F159" s="187"/>
      <c r="L159" s="137"/>
      <c r="M159" s="132"/>
      <c r="N159" s="132"/>
    </row>
    <row r="160" spans="1:14" s="164" customFormat="1">
      <c r="A160" s="166" t="s">
        <v>3635</v>
      </c>
      <c r="B160" s="157" t="s">
        <v>3642</v>
      </c>
      <c r="F160" s="187"/>
      <c r="L160" s="137"/>
      <c r="M160" s="132"/>
      <c r="N160" s="132"/>
    </row>
    <row r="161" spans="1:14" s="164" customFormat="1">
      <c r="A161" s="166" t="s">
        <v>3636</v>
      </c>
      <c r="B161" s="157" t="s">
        <v>2115</v>
      </c>
      <c r="F161" s="187"/>
      <c r="L161" s="137"/>
      <c r="M161" s="132"/>
      <c r="N161" s="132"/>
    </row>
    <row r="162" spans="1:14" s="164" customFormat="1">
      <c r="A162" s="166" t="s">
        <v>3637</v>
      </c>
      <c r="B162" s="157" t="s">
        <v>2163</v>
      </c>
      <c r="F162" s="187"/>
      <c r="L162" s="137"/>
      <c r="M162" s="132"/>
      <c r="N162" s="132"/>
    </row>
    <row r="163" spans="1:14" s="164" customFormat="1">
      <c r="A163" s="166" t="s">
        <v>3638</v>
      </c>
      <c r="B163" s="157" t="s">
        <v>3639</v>
      </c>
      <c r="F163" s="187"/>
      <c r="L163" s="137"/>
      <c r="M163" s="132"/>
      <c r="N163" s="132"/>
    </row>
    <row r="164" spans="1:14" s="164" customFormat="1">
      <c r="A164" s="196" t="s">
        <v>3679</v>
      </c>
      <c r="B164" s="164" t="s">
        <v>3680</v>
      </c>
      <c r="F164" s="187"/>
      <c r="L164" s="137"/>
      <c r="M164" s="132"/>
      <c r="N164" s="132"/>
    </row>
    <row r="165" spans="1:14" s="164" customFormat="1">
      <c r="A165" s="196" t="s">
        <v>3681</v>
      </c>
      <c r="B165" s="164" t="s">
        <v>3683</v>
      </c>
      <c r="F165" s="187"/>
      <c r="L165" s="137"/>
      <c r="M165" s="132"/>
      <c r="N165" s="132"/>
    </row>
    <row r="166" spans="1:14" s="164" customFormat="1">
      <c r="A166" s="196" t="s">
        <v>3682</v>
      </c>
      <c r="B166" s="164" t="s">
        <v>3685</v>
      </c>
      <c r="F166" s="187"/>
      <c r="L166" s="137"/>
      <c r="M166" s="132"/>
      <c r="N166" s="132"/>
    </row>
    <row r="167" spans="1:14" s="164" customFormat="1">
      <c r="A167" s="196" t="s">
        <v>3684</v>
      </c>
      <c r="B167" s="165" t="s">
        <v>3686</v>
      </c>
      <c r="F167" s="187"/>
      <c r="L167" s="137"/>
      <c r="M167" s="132"/>
      <c r="N167" s="132"/>
    </row>
    <row r="168" spans="1:14">
      <c r="A168" s="32" t="s">
        <v>3786</v>
      </c>
      <c r="L168" s="137" t="s">
        <v>1512</v>
      </c>
      <c r="M168" s="132" t="s">
        <v>2236</v>
      </c>
      <c r="N168" s="132" t="s">
        <v>2265</v>
      </c>
    </row>
    <row r="169" spans="1:14" s="164" customFormat="1">
      <c r="A169" s="205" t="s">
        <v>3766</v>
      </c>
      <c r="B169" s="3" t="s">
        <v>3770</v>
      </c>
      <c r="D169" s="164">
        <v>64</v>
      </c>
      <c r="E169" s="164">
        <v>31</v>
      </c>
      <c r="F169" s="187">
        <f>E169/D169</f>
        <v>0.484375</v>
      </c>
      <c r="H169" s="141" t="s">
        <v>2286</v>
      </c>
      <c r="I169" s="141" t="s">
        <v>2286</v>
      </c>
      <c r="J169" s="141" t="s">
        <v>2286</v>
      </c>
      <c r="L169" s="133"/>
      <c r="M169" s="132" t="s">
        <v>2231</v>
      </c>
      <c r="N169" s="132" t="s">
        <v>2226</v>
      </c>
    </row>
    <row r="170" spans="1:14" s="164" customFormat="1">
      <c r="A170" s="205" t="s">
        <v>3767</v>
      </c>
      <c r="B170" s="3" t="s">
        <v>3768</v>
      </c>
      <c r="D170" s="164">
        <v>64</v>
      </c>
      <c r="E170" s="164">
        <v>31</v>
      </c>
      <c r="F170" s="187">
        <f>E170/D170</f>
        <v>0.484375</v>
      </c>
      <c r="H170" s="141" t="s">
        <v>2286</v>
      </c>
      <c r="I170" s="141" t="s">
        <v>2286</v>
      </c>
      <c r="J170" s="141" t="s">
        <v>2286</v>
      </c>
      <c r="L170" s="133"/>
      <c r="M170" s="132" t="s">
        <v>2231</v>
      </c>
      <c r="N170" s="132" t="s">
        <v>2226</v>
      </c>
    </row>
    <row r="171" spans="1:14">
      <c r="A171" s="166" t="s">
        <v>3807</v>
      </c>
      <c r="L171" s="137"/>
      <c r="M171" s="132" t="s">
        <v>2242</v>
      </c>
      <c r="N171" s="132" t="s">
        <v>2226</v>
      </c>
    </row>
    <row r="172" spans="1:14">
      <c r="A172" s="32" t="s">
        <v>3805</v>
      </c>
      <c r="B172" s="209" t="s">
        <v>3806</v>
      </c>
      <c r="L172" s="137"/>
      <c r="M172" s="132" t="s">
        <v>2243</v>
      </c>
      <c r="N172" s="132" t="s">
        <v>2257</v>
      </c>
    </row>
    <row r="173" spans="1:14">
      <c r="A173" s="32" t="s">
        <v>3808</v>
      </c>
      <c r="B173" s="164" t="s">
        <v>3809</v>
      </c>
      <c r="L173" s="137" t="s">
        <v>1569</v>
      </c>
      <c r="M173" s="132" t="s">
        <v>2236</v>
      </c>
      <c r="N173" s="132" t="s">
        <v>2233</v>
      </c>
    </row>
    <row r="174" spans="1:14" s="164" customFormat="1">
      <c r="A174" s="166" t="s">
        <v>4091</v>
      </c>
      <c r="F174" s="187"/>
      <c r="L174" s="137"/>
      <c r="M174" s="132"/>
      <c r="N174" s="132"/>
    </row>
    <row r="175" spans="1:14">
      <c r="A175" s="32" t="s">
        <v>4092</v>
      </c>
      <c r="B175" s="33" t="s">
        <v>4086</v>
      </c>
      <c r="L175" s="137"/>
      <c r="M175" s="132" t="s">
        <v>2279</v>
      </c>
      <c r="N175" s="132" t="s">
        <v>2226</v>
      </c>
    </row>
    <row r="176" spans="1:14">
      <c r="A176" s="166" t="s">
        <v>4088</v>
      </c>
      <c r="B176" s="165" t="s">
        <v>4089</v>
      </c>
      <c r="L176" s="137"/>
      <c r="M176" s="132" t="s">
        <v>2243</v>
      </c>
      <c r="N176" s="132" t="s">
        <v>2226</v>
      </c>
    </row>
    <row r="177" spans="1:14">
      <c r="A177" s="166" t="s">
        <v>4084</v>
      </c>
      <c r="B177" s="165" t="s">
        <v>4090</v>
      </c>
      <c r="L177" s="135" t="s">
        <v>1815</v>
      </c>
      <c r="M177" s="132" t="s">
        <v>2242</v>
      </c>
      <c r="N177" s="132" t="s">
        <v>2226</v>
      </c>
    </row>
    <row r="178" spans="1:14">
      <c r="A178" s="166" t="s">
        <v>4085</v>
      </c>
      <c r="B178" s="165" t="s">
        <v>4159</v>
      </c>
      <c r="L178" s="135"/>
      <c r="M178" s="132" t="s">
        <v>2243</v>
      </c>
      <c r="N178" s="132" t="s">
        <v>2226</v>
      </c>
    </row>
    <row r="179" spans="1:14" s="164" customFormat="1">
      <c r="A179" s="166" t="s">
        <v>4161</v>
      </c>
      <c r="B179" s="165"/>
      <c r="F179" s="187"/>
      <c r="L179" s="135"/>
      <c r="M179" s="132"/>
      <c r="N179" s="132"/>
    </row>
    <row r="180" spans="1:14" s="164" customFormat="1">
      <c r="A180" s="166" t="s">
        <v>4167</v>
      </c>
      <c r="B180" s="157" t="s">
        <v>4160</v>
      </c>
      <c r="F180" s="187"/>
      <c r="L180" s="135" t="s">
        <v>2094</v>
      </c>
      <c r="M180" s="132" t="s">
        <v>2236</v>
      </c>
      <c r="N180" s="132" t="s">
        <v>2233</v>
      </c>
    </row>
    <row r="181" spans="1:14" s="164" customFormat="1">
      <c r="A181" s="166" t="s">
        <v>4168</v>
      </c>
      <c r="B181" s="157" t="s">
        <v>2892</v>
      </c>
      <c r="F181" s="187"/>
      <c r="L181" s="135"/>
      <c r="M181" s="132" t="s">
        <v>2245</v>
      </c>
      <c r="N181" s="132" t="s">
        <v>2244</v>
      </c>
    </row>
    <row r="182" spans="1:14" s="164" customFormat="1">
      <c r="A182" s="166" t="s">
        <v>4169</v>
      </c>
      <c r="B182" s="165" t="s">
        <v>4164</v>
      </c>
      <c r="F182" s="187"/>
      <c r="L182" s="135" t="s">
        <v>2093</v>
      </c>
      <c r="M182" s="132" t="s">
        <v>2246</v>
      </c>
      <c r="N182" s="132" t="s">
        <v>2233</v>
      </c>
    </row>
    <row r="183" spans="1:14" s="164" customFormat="1">
      <c r="A183" s="166" t="s">
        <v>4166</v>
      </c>
      <c r="B183" s="165" t="s">
        <v>4165</v>
      </c>
      <c r="F183" s="187"/>
      <c r="L183" s="135"/>
      <c r="M183" s="132" t="s">
        <v>2245</v>
      </c>
      <c r="N183" s="132" t="s">
        <v>2244</v>
      </c>
    </row>
    <row r="184" spans="1:14" s="164" customFormat="1">
      <c r="A184" s="166" t="s">
        <v>5193</v>
      </c>
      <c r="B184" s="165" t="s">
        <v>5194</v>
      </c>
      <c r="F184" s="187"/>
      <c r="L184" s="135" t="s">
        <v>2092</v>
      </c>
      <c r="M184" s="132" t="s">
        <v>2247</v>
      </c>
      <c r="N184" s="132" t="s">
        <v>2233</v>
      </c>
    </row>
    <row r="185" spans="1:14" s="164" customFormat="1">
      <c r="A185" s="166" t="s">
        <v>5196</v>
      </c>
      <c r="B185" s="166" t="s">
        <v>5195</v>
      </c>
      <c r="F185" s="187"/>
      <c r="L185" s="135" t="s">
        <v>2094</v>
      </c>
      <c r="M185" s="132" t="s">
        <v>2236</v>
      </c>
      <c r="N185" s="132" t="s">
        <v>2233</v>
      </c>
    </row>
    <row r="186" spans="1:14" s="164" customFormat="1">
      <c r="A186" s="166" t="s">
        <v>5197</v>
      </c>
      <c r="B186" s="165" t="s">
        <v>5198</v>
      </c>
      <c r="F186" s="187"/>
      <c r="L186" s="135"/>
      <c r="M186" s="132" t="s">
        <v>2245</v>
      </c>
      <c r="N186" s="132" t="s">
        <v>2244</v>
      </c>
    </row>
    <row r="187" spans="1:14" s="164" customFormat="1">
      <c r="A187" s="166" t="s">
        <v>5199</v>
      </c>
      <c r="B187" s="165" t="s">
        <v>5202</v>
      </c>
      <c r="F187" s="187"/>
      <c r="L187" s="135" t="s">
        <v>2093</v>
      </c>
      <c r="M187" s="132" t="s">
        <v>2246</v>
      </c>
      <c r="N187" s="132" t="s">
        <v>2233</v>
      </c>
    </row>
    <row r="188" spans="1:14" s="164" customFormat="1">
      <c r="A188" s="166" t="s">
        <v>5200</v>
      </c>
      <c r="B188" s="166" t="s">
        <v>5203</v>
      </c>
      <c r="F188" s="187"/>
      <c r="L188" s="135"/>
      <c r="M188" s="132" t="s">
        <v>2245</v>
      </c>
      <c r="N188" s="132" t="s">
        <v>2244</v>
      </c>
    </row>
    <row r="189" spans="1:14" s="164" customFormat="1">
      <c r="A189" s="166" t="s">
        <v>5201</v>
      </c>
      <c r="B189" s="165" t="s">
        <v>5204</v>
      </c>
      <c r="F189" s="187"/>
      <c r="L189" s="135" t="s">
        <v>2092</v>
      </c>
      <c r="M189" s="132" t="s">
        <v>2247</v>
      </c>
      <c r="N189" s="132" t="s">
        <v>2233</v>
      </c>
    </row>
    <row r="190" spans="1:14">
      <c r="L190" s="137" t="s">
        <v>2082</v>
      </c>
      <c r="M190" s="132" t="s">
        <v>2245</v>
      </c>
      <c r="N190" s="132" t="s">
        <v>2244</v>
      </c>
    </row>
    <row r="191" spans="1:14">
      <c r="L191" s="135" t="s">
        <v>2280</v>
      </c>
      <c r="M191" s="132" t="s">
        <v>2267</v>
      </c>
      <c r="N191" s="132" t="s">
        <v>2233</v>
      </c>
    </row>
    <row r="192" spans="1:14">
      <c r="A192" s="51" t="s">
        <v>2454</v>
      </c>
      <c r="B192" s="158" t="s">
        <v>2455</v>
      </c>
      <c r="L192" s="137" t="s">
        <v>2278</v>
      </c>
      <c r="M192" s="132" t="s">
        <v>2242</v>
      </c>
      <c r="N192" s="132" t="s">
        <v>2226</v>
      </c>
    </row>
    <row r="193" spans="1:14">
      <c r="L193" s="135" t="s">
        <v>2036</v>
      </c>
      <c r="M193" s="132" t="s">
        <v>2281</v>
      </c>
      <c r="N193" s="132" t="s">
        <v>2244</v>
      </c>
    </row>
    <row r="194" spans="1:14">
      <c r="L194" s="135" t="s">
        <v>2094</v>
      </c>
      <c r="M194" s="132" t="s">
        <v>2267</v>
      </c>
      <c r="N194" s="132" t="s">
        <v>2265</v>
      </c>
    </row>
    <row r="195" spans="1:14">
      <c r="L195" s="135"/>
      <c r="M195" s="132" t="s">
        <v>2245</v>
      </c>
      <c r="N195" s="132" t="s">
        <v>2244</v>
      </c>
    </row>
    <row r="196" spans="1:14">
      <c r="L196" s="135" t="s">
        <v>2093</v>
      </c>
      <c r="M196" s="132" t="s">
        <v>2246</v>
      </c>
      <c r="N196" s="132" t="s">
        <v>2233</v>
      </c>
    </row>
    <row r="197" spans="1:14">
      <c r="L197" s="135"/>
      <c r="M197" s="132" t="s">
        <v>2282</v>
      </c>
      <c r="N197" s="132" t="s">
        <v>2244</v>
      </c>
    </row>
    <row r="198" spans="1:14">
      <c r="L198" s="135" t="s">
        <v>2092</v>
      </c>
      <c r="M198" s="132" t="s">
        <v>2283</v>
      </c>
      <c r="N198" s="132" t="s">
        <v>2233</v>
      </c>
    </row>
    <row r="199" spans="1:14" s="164" customFormat="1">
      <c r="A199" s="185" t="s">
        <v>2651</v>
      </c>
      <c r="B199" s="157"/>
      <c r="F199" s="187"/>
    </row>
    <row r="200" spans="1:14">
      <c r="A200" s="154" t="s">
        <v>1508</v>
      </c>
      <c r="B200" s="22" t="s">
        <v>2044</v>
      </c>
      <c r="D200" s="30">
        <v>33</v>
      </c>
      <c r="H200" s="141"/>
      <c r="I200" s="141"/>
      <c r="J200" s="141"/>
      <c r="L200" s="134" t="s">
        <v>1507</v>
      </c>
      <c r="M200" s="132" t="s">
        <v>2235</v>
      </c>
      <c r="N200" s="132" t="s">
        <v>2233</v>
      </c>
    </row>
    <row r="201" spans="1:14">
      <c r="A201" s="87" t="s">
        <v>1807</v>
      </c>
      <c r="B201" s="87" t="s">
        <v>1811</v>
      </c>
      <c r="D201" s="30">
        <v>129</v>
      </c>
      <c r="E201" s="30">
        <v>19</v>
      </c>
      <c r="H201" s="141"/>
      <c r="I201" s="141"/>
      <c r="J201" s="141"/>
      <c r="L201" s="134" t="s">
        <v>1504</v>
      </c>
      <c r="M201" s="132" t="s">
        <v>2236</v>
      </c>
      <c r="N201" s="132" t="s">
        <v>2233</v>
      </c>
    </row>
    <row r="202" spans="1:14" s="107" customFormat="1">
      <c r="A202" s="184" t="s">
        <v>2973</v>
      </c>
      <c r="B202" s="111"/>
      <c r="F202" s="187"/>
      <c r="H202" s="141" t="s">
        <v>2290</v>
      </c>
      <c r="I202" s="141" t="s">
        <v>2290</v>
      </c>
      <c r="J202" s="141" t="s">
        <v>2290</v>
      </c>
      <c r="L202" s="135" t="s">
        <v>1812</v>
      </c>
      <c r="M202" s="132" t="s">
        <v>2247</v>
      </c>
      <c r="N202" s="132" t="s">
        <v>2233</v>
      </c>
    </row>
    <row r="203" spans="1:14">
      <c r="A203" s="142" t="s">
        <v>1506</v>
      </c>
      <c r="B203" s="22" t="s">
        <v>2320</v>
      </c>
      <c r="D203" s="30">
        <v>10</v>
      </c>
      <c r="H203" s="141" t="s">
        <v>2295</v>
      </c>
      <c r="I203" s="141" t="s">
        <v>2290</v>
      </c>
      <c r="J203" s="141" t="s">
        <v>2295</v>
      </c>
      <c r="L203" s="136" t="s">
        <v>2045</v>
      </c>
      <c r="M203" s="132" t="s">
        <v>2247</v>
      </c>
      <c r="N203" s="132" t="s">
        <v>2233</v>
      </c>
    </row>
    <row r="204" spans="1:14">
      <c r="A204" s="142" t="s">
        <v>2321</v>
      </c>
      <c r="B204" s="22" t="s">
        <v>1494</v>
      </c>
      <c r="D204" s="30">
        <v>103</v>
      </c>
      <c r="H204" s="141" t="s">
        <v>2295</v>
      </c>
      <c r="I204" s="141" t="s">
        <v>2290</v>
      </c>
      <c r="J204" s="141" t="s">
        <v>2295</v>
      </c>
      <c r="L204" s="134" t="s">
        <v>1506</v>
      </c>
      <c r="M204" s="132" t="s">
        <v>2235</v>
      </c>
      <c r="N204" s="132" t="s">
        <v>2233</v>
      </c>
    </row>
    <row r="205" spans="1:14">
      <c r="A205" s="32" t="s">
        <v>2816</v>
      </c>
      <c r="L205" s="135"/>
      <c r="M205" s="132" t="s">
        <v>2245</v>
      </c>
      <c r="N205" s="132" t="s">
        <v>2244</v>
      </c>
    </row>
    <row r="206" spans="1:14" s="164" customFormat="1">
      <c r="A206" s="167" t="s">
        <v>2709</v>
      </c>
      <c r="B206" s="181" t="s">
        <v>2707</v>
      </c>
      <c r="D206" s="164">
        <v>10</v>
      </c>
      <c r="E206" s="164">
        <v>8</v>
      </c>
      <c r="F206" s="187"/>
      <c r="H206" s="141"/>
      <c r="I206" s="141"/>
      <c r="J206" s="141"/>
      <c r="L206" s="135"/>
      <c r="M206" s="132"/>
      <c r="N206" s="132"/>
    </row>
    <row r="207" spans="1:14" s="164" customFormat="1">
      <c r="A207" s="167" t="s">
        <v>2710</v>
      </c>
      <c r="B207" s="181" t="s">
        <v>2711</v>
      </c>
      <c r="D207" s="164">
        <v>58</v>
      </c>
      <c r="E207" s="164">
        <v>24</v>
      </c>
      <c r="F207" s="187"/>
      <c r="H207" s="141"/>
      <c r="I207" s="141"/>
      <c r="J207" s="141"/>
      <c r="L207" s="135"/>
      <c r="M207" s="132"/>
      <c r="N207" s="132"/>
    </row>
    <row r="208" spans="1:14" s="164" customFormat="1">
      <c r="A208" s="167" t="s">
        <v>2712</v>
      </c>
      <c r="B208" s="181" t="s">
        <v>2714</v>
      </c>
      <c r="D208" s="164">
        <v>76</v>
      </c>
      <c r="E208" s="164">
        <v>28</v>
      </c>
      <c r="F208" s="187"/>
      <c r="H208" s="141"/>
      <c r="I208" s="141"/>
      <c r="J208" s="141"/>
      <c r="L208" s="135"/>
      <c r="M208" s="132"/>
      <c r="N208" s="132"/>
    </row>
    <row r="209" spans="1:14" s="164" customFormat="1">
      <c r="A209" s="167" t="s">
        <v>2713</v>
      </c>
      <c r="B209" s="181" t="s">
        <v>2715</v>
      </c>
      <c r="D209" s="164">
        <v>38</v>
      </c>
      <c r="E209" s="164">
        <v>20</v>
      </c>
      <c r="F209" s="187"/>
      <c r="H209" s="141"/>
      <c r="I209" s="141"/>
      <c r="J209" s="141"/>
      <c r="L209" s="135"/>
      <c r="M209" s="132"/>
      <c r="N209" s="132"/>
    </row>
    <row r="210" spans="1:14" s="164" customFormat="1">
      <c r="A210" s="167" t="s">
        <v>2716</v>
      </c>
      <c r="B210" s="181" t="s">
        <v>2717</v>
      </c>
      <c r="D210" s="164">
        <v>82</v>
      </c>
      <c r="E210" s="164">
        <v>28</v>
      </c>
      <c r="F210" s="187"/>
      <c r="H210" s="141"/>
      <c r="I210" s="141"/>
      <c r="J210" s="141"/>
      <c r="L210" s="135"/>
      <c r="M210" s="132"/>
      <c r="N210" s="132"/>
    </row>
    <row r="211" spans="1:14" s="107" customFormat="1">
      <c r="A211" s="105" t="s">
        <v>2815</v>
      </c>
      <c r="B211" s="105"/>
      <c r="F211" s="187"/>
      <c r="H211" s="141" t="s">
        <v>2290</v>
      </c>
      <c r="I211" s="141" t="s">
        <v>2290</v>
      </c>
      <c r="J211" s="141" t="s">
        <v>2290</v>
      </c>
      <c r="L211" s="134" t="s">
        <v>1505</v>
      </c>
      <c r="M211" s="132" t="s">
        <v>2236</v>
      </c>
      <c r="N211" s="132" t="s">
        <v>2233</v>
      </c>
    </row>
    <row r="212" spans="1:14">
      <c r="A212" s="107" t="s">
        <v>2556</v>
      </c>
      <c r="B212" s="105" t="s">
        <v>2552</v>
      </c>
      <c r="D212" s="30">
        <v>73</v>
      </c>
      <c r="E212" s="30">
        <v>31</v>
      </c>
      <c r="H212" s="141" t="s">
        <v>2290</v>
      </c>
      <c r="I212" s="141" t="s">
        <v>2290</v>
      </c>
      <c r="J212" s="141" t="s">
        <v>2295</v>
      </c>
      <c r="L212" s="134" t="s">
        <v>1807</v>
      </c>
      <c r="M212" s="132" t="s">
        <v>2247</v>
      </c>
      <c r="N212" s="132" t="s">
        <v>2233</v>
      </c>
    </row>
    <row r="213" spans="1:14" s="164" customFormat="1">
      <c r="A213" s="164" t="s">
        <v>2559</v>
      </c>
      <c r="B213" s="157" t="s">
        <v>2553</v>
      </c>
      <c r="D213" s="164">
        <v>27</v>
      </c>
      <c r="E213" s="164">
        <v>13</v>
      </c>
      <c r="F213" s="187"/>
      <c r="H213" s="141"/>
      <c r="I213" s="141"/>
      <c r="J213" s="141"/>
      <c r="L213" s="135"/>
      <c r="M213" s="132"/>
      <c r="N213" s="132"/>
    </row>
    <row r="214" spans="1:14">
      <c r="A214" s="154" t="s">
        <v>2603</v>
      </c>
      <c r="B214" s="157" t="s">
        <v>2604</v>
      </c>
      <c r="D214" s="30">
        <v>41</v>
      </c>
    </row>
    <row r="215" spans="1:14" s="164" customFormat="1">
      <c r="A215" s="154" t="s">
        <v>2597</v>
      </c>
      <c r="B215" s="157" t="s">
        <v>2598</v>
      </c>
      <c r="D215" s="164">
        <v>167</v>
      </c>
      <c r="F215" s="187"/>
      <c r="H215" s="141"/>
      <c r="I215" s="141"/>
      <c r="J215" s="141"/>
      <c r="L215" s="135"/>
      <c r="M215" s="132"/>
      <c r="N215" s="132"/>
    </row>
    <row r="216" spans="1:14" s="164" customFormat="1">
      <c r="A216" s="154" t="s">
        <v>2592</v>
      </c>
      <c r="B216" s="157" t="s">
        <v>2594</v>
      </c>
      <c r="D216" s="164">
        <v>76</v>
      </c>
      <c r="F216" s="187"/>
      <c r="H216" s="141"/>
      <c r="I216" s="141"/>
      <c r="J216" s="141"/>
      <c r="L216" s="135"/>
      <c r="M216" s="132"/>
      <c r="N216" s="132"/>
    </row>
    <row r="217" spans="1:14" s="164" customFormat="1">
      <c r="A217" s="154" t="s">
        <v>2593</v>
      </c>
      <c r="B217" s="157" t="s">
        <v>2596</v>
      </c>
      <c r="D217" s="164">
        <v>87</v>
      </c>
      <c r="F217" s="187"/>
      <c r="H217" s="141"/>
      <c r="I217" s="141"/>
      <c r="J217" s="141"/>
      <c r="L217" s="135"/>
      <c r="M217" s="132"/>
      <c r="N217" s="132"/>
    </row>
    <row r="218" spans="1:14">
      <c r="A218" s="154" t="s">
        <v>2599</v>
      </c>
      <c r="B218" s="157" t="s">
        <v>2600</v>
      </c>
      <c r="D218" s="30">
        <v>56</v>
      </c>
    </row>
    <row r="219" spans="1:14">
      <c r="A219" s="154" t="s">
        <v>2601</v>
      </c>
      <c r="B219" s="157" t="s">
        <v>2602</v>
      </c>
      <c r="D219" s="30">
        <v>50</v>
      </c>
    </row>
    <row r="220" spans="1:14" s="164" customFormat="1">
      <c r="A220" s="154" t="s">
        <v>2605</v>
      </c>
      <c r="B220" s="157" t="s">
        <v>2663</v>
      </c>
      <c r="D220" s="164">
        <v>60</v>
      </c>
      <c r="F220" s="187"/>
    </row>
    <row r="221" spans="1:14" s="164" customFormat="1">
      <c r="A221" s="154" t="s">
        <v>2660</v>
      </c>
      <c r="B221" s="157" t="s">
        <v>2664</v>
      </c>
      <c r="D221" s="164">
        <v>60</v>
      </c>
      <c r="F221" s="187"/>
    </row>
    <row r="222" spans="1:14">
      <c r="A222" s="154" t="s">
        <v>2558</v>
      </c>
      <c r="B222" s="105" t="s">
        <v>2551</v>
      </c>
      <c r="D222" s="30">
        <v>36</v>
      </c>
      <c r="E222" s="30">
        <v>14</v>
      </c>
      <c r="H222" s="141" t="s">
        <v>2290</v>
      </c>
      <c r="I222" s="141"/>
      <c r="J222" s="141" t="s">
        <v>2290</v>
      </c>
      <c r="L222" s="133" t="s">
        <v>1809</v>
      </c>
      <c r="M222" s="132" t="s">
        <v>2263</v>
      </c>
      <c r="N222" s="132" t="s">
        <v>2233</v>
      </c>
    </row>
    <row r="223" spans="1:14" s="164" customFormat="1">
      <c r="A223" s="154" t="s">
        <v>2560</v>
      </c>
      <c r="B223" s="157" t="s">
        <v>2554</v>
      </c>
      <c r="D223" s="164">
        <v>14</v>
      </c>
      <c r="E223" s="164">
        <v>7</v>
      </c>
      <c r="F223" s="187"/>
      <c r="H223" s="141"/>
      <c r="I223" s="141"/>
      <c r="J223" s="141"/>
      <c r="L223" s="135"/>
      <c r="M223" s="132"/>
      <c r="N223" s="132"/>
    </row>
    <row r="224" spans="1:14" s="164" customFormat="1">
      <c r="A224" s="154" t="s">
        <v>2606</v>
      </c>
      <c r="B224" s="157" t="s">
        <v>2613</v>
      </c>
      <c r="D224" s="164">
        <v>24</v>
      </c>
      <c r="F224" s="187"/>
    </row>
    <row r="225" spans="1:14" s="164" customFormat="1">
      <c r="A225" s="154" t="s">
        <v>2607</v>
      </c>
      <c r="B225" s="157" t="s">
        <v>2618</v>
      </c>
      <c r="D225" s="164">
        <v>79</v>
      </c>
      <c r="F225" s="187"/>
    </row>
    <row r="226" spans="1:14" s="164" customFormat="1">
      <c r="A226" s="154" t="s">
        <v>2608</v>
      </c>
      <c r="B226" s="157" t="s">
        <v>2614</v>
      </c>
      <c r="D226" s="164">
        <v>26</v>
      </c>
      <c r="F226" s="187"/>
    </row>
    <row r="227" spans="1:14" s="164" customFormat="1">
      <c r="A227" s="154" t="s">
        <v>2609</v>
      </c>
      <c r="B227" s="157" t="s">
        <v>2619</v>
      </c>
      <c r="D227" s="164">
        <v>43</v>
      </c>
      <c r="F227" s="187"/>
    </row>
    <row r="228" spans="1:14" s="164" customFormat="1">
      <c r="A228" s="154" t="s">
        <v>2610</v>
      </c>
      <c r="B228" s="157" t="s">
        <v>2615</v>
      </c>
      <c r="D228" s="164">
        <v>28</v>
      </c>
      <c r="F228" s="187"/>
    </row>
    <row r="229" spans="1:14" s="164" customFormat="1">
      <c r="A229" s="154" t="s">
        <v>2611</v>
      </c>
      <c r="B229" s="157" t="s">
        <v>2616</v>
      </c>
      <c r="D229" s="164">
        <v>25</v>
      </c>
      <c r="F229" s="187"/>
    </row>
    <row r="230" spans="1:14" s="164" customFormat="1">
      <c r="A230" s="154" t="s">
        <v>2612</v>
      </c>
      <c r="B230" s="157" t="s">
        <v>2617</v>
      </c>
      <c r="D230" s="164">
        <v>31</v>
      </c>
      <c r="F230" s="187"/>
      <c r="H230" s="141"/>
      <c r="I230" s="141"/>
      <c r="J230" s="141"/>
      <c r="L230" s="135"/>
      <c r="M230" s="132"/>
      <c r="N230" s="132"/>
    </row>
    <row r="231" spans="1:14" s="164" customFormat="1">
      <c r="A231" s="154" t="s">
        <v>2662</v>
      </c>
      <c r="B231" s="157" t="s">
        <v>2666</v>
      </c>
      <c r="D231" s="164">
        <v>31</v>
      </c>
      <c r="F231" s="187"/>
      <c r="H231" s="141"/>
      <c r="I231" s="141"/>
      <c r="J231" s="141"/>
      <c r="L231" s="135"/>
      <c r="M231" s="132"/>
      <c r="N231" s="132"/>
    </row>
    <row r="232" spans="1:14">
      <c r="A232" s="154" t="s">
        <v>2555</v>
      </c>
      <c r="B232" s="105" t="s">
        <v>852</v>
      </c>
      <c r="D232" s="30">
        <v>15</v>
      </c>
      <c r="E232" s="30">
        <v>9</v>
      </c>
      <c r="H232" s="141" t="s">
        <v>2290</v>
      </c>
      <c r="I232" s="141" t="s">
        <v>2290</v>
      </c>
      <c r="J232" s="141" t="s">
        <v>2295</v>
      </c>
      <c r="L232" s="134" t="s">
        <v>2262</v>
      </c>
      <c r="M232" s="132" t="s">
        <v>2234</v>
      </c>
      <c r="N232" s="132" t="s">
        <v>2233</v>
      </c>
    </row>
    <row r="233" spans="1:14" s="164" customFormat="1">
      <c r="A233" s="154" t="s">
        <v>2561</v>
      </c>
      <c r="B233" s="157" t="s">
        <v>2563</v>
      </c>
      <c r="D233" s="164">
        <v>53</v>
      </c>
      <c r="E233" s="164">
        <v>22</v>
      </c>
      <c r="F233" s="187"/>
      <c r="H233" s="141"/>
      <c r="I233" s="141"/>
      <c r="J233" s="141"/>
      <c r="L233" s="135"/>
      <c r="M233" s="132"/>
      <c r="N233" s="132"/>
    </row>
    <row r="234" spans="1:14" s="164" customFormat="1">
      <c r="A234" s="154" t="s">
        <v>2620</v>
      </c>
      <c r="B234" s="157" t="s">
        <v>2625</v>
      </c>
      <c r="D234" s="164">
        <v>71</v>
      </c>
      <c r="F234" s="187"/>
    </row>
    <row r="235" spans="1:14" s="164" customFormat="1">
      <c r="A235" s="154" t="s">
        <v>2632</v>
      </c>
      <c r="B235" s="157" t="s">
        <v>2626</v>
      </c>
      <c r="D235" s="164">
        <v>327</v>
      </c>
      <c r="F235" s="187"/>
      <c r="H235" s="141"/>
      <c r="I235" s="141"/>
      <c r="J235" s="141"/>
      <c r="L235" s="135"/>
      <c r="M235" s="132"/>
      <c r="N235" s="132"/>
    </row>
    <row r="236" spans="1:14" s="164" customFormat="1">
      <c r="A236" s="154" t="s">
        <v>2621</v>
      </c>
      <c r="B236" s="157" t="s">
        <v>2627</v>
      </c>
      <c r="D236" s="164">
        <v>100</v>
      </c>
      <c r="F236" s="187"/>
      <c r="H236" s="141"/>
      <c r="I236" s="141"/>
      <c r="J236" s="141"/>
      <c r="L236" s="135"/>
      <c r="M236" s="132"/>
      <c r="N236" s="132"/>
    </row>
    <row r="237" spans="1:14" s="164" customFormat="1">
      <c r="A237" s="154" t="s">
        <v>2645</v>
      </c>
      <c r="B237" s="157" t="s">
        <v>2628</v>
      </c>
      <c r="D237" s="164">
        <v>168</v>
      </c>
      <c r="F237" s="187"/>
      <c r="H237" s="141"/>
      <c r="I237" s="141"/>
      <c r="J237" s="141"/>
      <c r="L237" s="135"/>
      <c r="M237" s="132"/>
      <c r="N237" s="132"/>
    </row>
    <row r="238" spans="1:14" s="164" customFormat="1">
      <c r="A238" s="154" t="s">
        <v>2622</v>
      </c>
      <c r="B238" s="157" t="s">
        <v>2629</v>
      </c>
      <c r="D238" s="164">
        <v>110</v>
      </c>
      <c r="F238" s="187"/>
    </row>
    <row r="239" spans="1:14" s="164" customFormat="1">
      <c r="A239" s="154" t="s">
        <v>2623</v>
      </c>
      <c r="B239" s="157" t="s">
        <v>2630</v>
      </c>
      <c r="D239" s="164">
        <v>97</v>
      </c>
      <c r="F239" s="187"/>
    </row>
    <row r="240" spans="1:14" s="164" customFormat="1">
      <c r="A240" s="154" t="s">
        <v>2624</v>
      </c>
      <c r="B240" s="157" t="s">
        <v>2631</v>
      </c>
      <c r="D240" s="164">
        <v>111</v>
      </c>
      <c r="F240" s="187"/>
    </row>
    <row r="241" spans="1:14" s="164" customFormat="1">
      <c r="A241" s="154" t="s">
        <v>2665</v>
      </c>
      <c r="B241" s="157" t="s">
        <v>2668</v>
      </c>
      <c r="D241" s="164">
        <v>111</v>
      </c>
      <c r="F241" s="187"/>
    </row>
    <row r="242" spans="1:14">
      <c r="A242" s="154" t="s">
        <v>2557</v>
      </c>
      <c r="B242" s="105" t="s">
        <v>2221</v>
      </c>
      <c r="D242" s="30">
        <v>18</v>
      </c>
      <c r="E242" s="30">
        <v>10</v>
      </c>
      <c r="H242" s="141" t="s">
        <v>2290</v>
      </c>
      <c r="I242" s="141"/>
      <c r="J242" s="141" t="s">
        <v>2290</v>
      </c>
      <c r="L242" s="133" t="s">
        <v>1808</v>
      </c>
      <c r="M242" s="132" t="s">
        <v>2234</v>
      </c>
      <c r="N242" s="132" t="s">
        <v>2233</v>
      </c>
    </row>
    <row r="243" spans="1:14" s="164" customFormat="1">
      <c r="A243" s="154" t="s">
        <v>2562</v>
      </c>
      <c r="B243" s="157" t="s">
        <v>2564</v>
      </c>
      <c r="D243" s="164">
        <v>61</v>
      </c>
      <c r="E243" s="164">
        <v>25</v>
      </c>
      <c r="F243" s="187"/>
      <c r="H243" s="141"/>
      <c r="I243" s="141"/>
      <c r="J243" s="141"/>
      <c r="L243" s="135"/>
      <c r="M243" s="132"/>
      <c r="N243" s="132"/>
    </row>
    <row r="244" spans="1:14" s="164" customFormat="1">
      <c r="A244" s="154" t="s">
        <v>2633</v>
      </c>
      <c r="B244" s="157" t="s">
        <v>2638</v>
      </c>
      <c r="D244" s="164">
        <v>84</v>
      </c>
      <c r="F244" s="187"/>
    </row>
    <row r="245" spans="1:14" s="164" customFormat="1">
      <c r="A245" s="154" t="s">
        <v>2642</v>
      </c>
      <c r="B245" s="157" t="s">
        <v>2639</v>
      </c>
      <c r="D245" s="164">
        <v>368</v>
      </c>
      <c r="F245" s="187"/>
    </row>
    <row r="246" spans="1:14" s="164" customFormat="1">
      <c r="A246" s="154" t="s">
        <v>2634</v>
      </c>
      <c r="B246" s="157" t="s">
        <v>2643</v>
      </c>
      <c r="D246" s="164">
        <v>116</v>
      </c>
      <c r="F246" s="187"/>
    </row>
    <row r="247" spans="1:14" s="164" customFormat="1">
      <c r="A247" s="154" t="s">
        <v>2644</v>
      </c>
      <c r="B247" s="157" t="s">
        <v>2640</v>
      </c>
      <c r="D247" s="164">
        <v>192</v>
      </c>
      <c r="F247" s="187"/>
    </row>
    <row r="248" spans="1:14" s="164" customFormat="1">
      <c r="A248" s="154" t="s">
        <v>2635</v>
      </c>
      <c r="B248" s="157" t="s">
        <v>2646</v>
      </c>
      <c r="D248" s="164">
        <v>123</v>
      </c>
      <c r="F248" s="187"/>
      <c r="H248" s="141"/>
      <c r="I248" s="141"/>
      <c r="J248" s="141"/>
      <c r="L248" s="135"/>
      <c r="M248" s="132"/>
      <c r="N248" s="132"/>
    </row>
    <row r="249" spans="1:14" s="164" customFormat="1">
      <c r="A249" s="154" t="s">
        <v>2636</v>
      </c>
      <c r="B249" s="157" t="s">
        <v>2647</v>
      </c>
      <c r="D249" s="164">
        <v>112</v>
      </c>
      <c r="F249" s="187"/>
    </row>
    <row r="250" spans="1:14" s="164" customFormat="1">
      <c r="A250" s="154" t="s">
        <v>2637</v>
      </c>
      <c r="B250" s="157" t="s">
        <v>2641</v>
      </c>
      <c r="D250" s="164">
        <v>131</v>
      </c>
      <c r="F250" s="187"/>
    </row>
    <row r="251" spans="1:14" s="164" customFormat="1">
      <c r="A251" s="154" t="s">
        <v>2667</v>
      </c>
      <c r="B251" s="157" t="s">
        <v>2669</v>
      </c>
      <c r="D251" s="164">
        <v>131</v>
      </c>
      <c r="F251" s="187"/>
    </row>
    <row r="253" spans="1:14">
      <c r="A253" s="32" t="s">
        <v>2591</v>
      </c>
    </row>
    <row r="254" spans="1:14">
      <c r="A254" s="168" t="s">
        <v>2549</v>
      </c>
      <c r="B254" s="168" t="s">
        <v>1397</v>
      </c>
      <c r="D254" s="30">
        <v>28</v>
      </c>
      <c r="H254" s="141" t="s">
        <v>2295</v>
      </c>
      <c r="I254" s="141" t="s">
        <v>2286</v>
      </c>
      <c r="J254" s="141" t="s">
        <v>2286</v>
      </c>
      <c r="L254" s="133" t="s">
        <v>1491</v>
      </c>
      <c r="M254" s="132" t="s">
        <v>2225</v>
      </c>
      <c r="N254" s="132" t="s">
        <v>2253</v>
      </c>
    </row>
    <row r="255" spans="1:14">
      <c r="A255" s="171" t="s">
        <v>1813</v>
      </c>
      <c r="B255" s="168" t="s">
        <v>2297</v>
      </c>
      <c r="D255" s="30">
        <v>55</v>
      </c>
      <c r="H255" s="141" t="s">
        <v>2290</v>
      </c>
      <c r="I255" s="141" t="s">
        <v>2290</v>
      </c>
      <c r="J255" s="141" t="s">
        <v>2290</v>
      </c>
      <c r="L255" s="133" t="s">
        <v>2264</v>
      </c>
      <c r="M255" s="132" t="s">
        <v>2247</v>
      </c>
      <c r="N255" s="132" t="s">
        <v>2233</v>
      </c>
    </row>
    <row r="256" spans="1:14">
      <c r="A256" s="171" t="s">
        <v>1812</v>
      </c>
      <c r="B256" s="168" t="s">
        <v>2046</v>
      </c>
      <c r="D256" s="30">
        <v>144</v>
      </c>
      <c r="H256" s="141" t="s">
        <v>2290</v>
      </c>
      <c r="I256" s="141" t="s">
        <v>2290</v>
      </c>
      <c r="J256" s="141" t="s">
        <v>2290</v>
      </c>
      <c r="L256" s="133" t="s">
        <v>1810</v>
      </c>
      <c r="M256" s="132" t="s">
        <v>2247</v>
      </c>
      <c r="N256" s="132" t="s">
        <v>2233</v>
      </c>
    </row>
    <row r="257" spans="1:14">
      <c r="A257" s="172" t="s">
        <v>2045</v>
      </c>
      <c r="B257" s="173" t="s">
        <v>2048</v>
      </c>
      <c r="D257" s="30">
        <v>68</v>
      </c>
      <c r="H257" s="141" t="s">
        <v>2290</v>
      </c>
      <c r="I257" s="141" t="s">
        <v>2296</v>
      </c>
      <c r="J257" s="141" t="s">
        <v>2290</v>
      </c>
      <c r="L257" s="135" t="s">
        <v>1813</v>
      </c>
      <c r="M257" s="132" t="s">
        <v>2247</v>
      </c>
      <c r="N257" s="132" t="s">
        <v>2233</v>
      </c>
    </row>
    <row r="258" spans="1:14" s="155" customFormat="1">
      <c r="A258" s="156" t="s">
        <v>2438</v>
      </c>
      <c r="B258" s="157"/>
      <c r="F258" s="187"/>
      <c r="L258" s="135"/>
      <c r="M258" s="132" t="s">
        <v>2231</v>
      </c>
      <c r="N258" s="132" t="s">
        <v>2226</v>
      </c>
    </row>
    <row r="259" spans="1:14" s="155" customFormat="1">
      <c r="A259" s="159" t="s">
        <v>2439</v>
      </c>
      <c r="B259" s="160" t="s">
        <v>2437</v>
      </c>
      <c r="C259" s="160"/>
      <c r="D259" s="160">
        <v>151</v>
      </c>
      <c r="E259" s="160">
        <v>25</v>
      </c>
      <c r="F259" s="188"/>
      <c r="G259" s="160"/>
      <c r="H259" s="161" t="s">
        <v>2295</v>
      </c>
      <c r="I259" s="161" t="s">
        <v>2295</v>
      </c>
      <c r="J259" s="161" t="s">
        <v>2295</v>
      </c>
      <c r="L259" s="135"/>
      <c r="M259" s="132" t="s">
        <v>2231</v>
      </c>
      <c r="N259" s="132" t="s">
        <v>2226</v>
      </c>
    </row>
    <row r="260" spans="1:14" s="155" customFormat="1" ht="18" thickBot="1">
      <c r="A260" s="162" t="s">
        <v>2442</v>
      </c>
      <c r="B260" s="160" t="s">
        <v>2441</v>
      </c>
      <c r="C260" s="160"/>
      <c r="D260" s="160">
        <v>143</v>
      </c>
      <c r="E260" s="160">
        <v>27</v>
      </c>
      <c r="F260" s="188"/>
      <c r="G260" s="160"/>
      <c r="H260" s="161"/>
      <c r="I260" s="161"/>
      <c r="J260" s="161"/>
      <c r="L260" s="135"/>
      <c r="M260" s="132"/>
      <c r="N260" s="132"/>
    </row>
    <row r="261" spans="1:14">
      <c r="A261" s="143" t="s">
        <v>1512</v>
      </c>
      <c r="B261" s="22" t="s">
        <v>1607</v>
      </c>
      <c r="D261" s="30">
        <v>240</v>
      </c>
      <c r="E261" s="30">
        <v>60</v>
      </c>
      <c r="H261" s="141" t="s">
        <v>2296</v>
      </c>
      <c r="I261" s="141" t="s">
        <v>2296</v>
      </c>
      <c r="J261" s="141" t="s">
        <v>2296</v>
      </c>
      <c r="L261" s="135" t="s">
        <v>2152</v>
      </c>
      <c r="M261" s="132" t="s">
        <v>2272</v>
      </c>
      <c r="N261" s="132" t="s">
        <v>2233</v>
      </c>
    </row>
    <row r="262" spans="1:14" ht="18" thickBot="1">
      <c r="A262" s="145" t="s">
        <v>1569</v>
      </c>
      <c r="B262" s="87" t="s">
        <v>1570</v>
      </c>
      <c r="D262" s="30">
        <v>2182</v>
      </c>
      <c r="H262" s="141" t="s">
        <v>2296</v>
      </c>
      <c r="I262" s="141" t="s">
        <v>2296</v>
      </c>
      <c r="J262" s="141" t="s">
        <v>2296</v>
      </c>
      <c r="L262" s="135"/>
      <c r="M262" s="132" t="s">
        <v>2258</v>
      </c>
      <c r="N262" s="132" t="s">
        <v>2226</v>
      </c>
    </row>
    <row r="263" spans="1:14">
      <c r="A263" s="104" t="s">
        <v>2051</v>
      </c>
      <c r="B263" s="101" t="s">
        <v>2040</v>
      </c>
      <c r="D263" s="30">
        <v>333</v>
      </c>
      <c r="H263" s="141" t="s">
        <v>2296</v>
      </c>
      <c r="I263" s="141" t="s">
        <v>2296</v>
      </c>
      <c r="J263" s="141" t="s">
        <v>2296</v>
      </c>
      <c r="L263" s="135"/>
      <c r="M263" s="132" t="s">
        <v>2225</v>
      </c>
      <c r="N263" s="132" t="s">
        <v>2257</v>
      </c>
    </row>
    <row r="264" spans="1:14">
      <c r="A264" s="32" t="s">
        <v>2050</v>
      </c>
      <c r="B264" s="33" t="s">
        <v>2049</v>
      </c>
      <c r="D264" s="30">
        <v>167</v>
      </c>
      <c r="H264" s="141" t="s">
        <v>2296</v>
      </c>
      <c r="I264" s="141" t="s">
        <v>2296</v>
      </c>
      <c r="J264" s="141" t="s">
        <v>2296</v>
      </c>
      <c r="L264" s="135" t="s">
        <v>2269</v>
      </c>
      <c r="M264" s="132" t="s">
        <v>2236</v>
      </c>
      <c r="N264" s="132" t="s">
        <v>2233</v>
      </c>
    </row>
    <row r="265" spans="1:14">
      <c r="A265" s="144" t="s">
        <v>1567</v>
      </c>
      <c r="B265" s="87" t="s">
        <v>1568</v>
      </c>
      <c r="D265" s="30">
        <v>244</v>
      </c>
      <c r="H265" s="141" t="s">
        <v>2290</v>
      </c>
      <c r="I265" s="141" t="s">
        <v>2290</v>
      </c>
      <c r="J265" s="141" t="s">
        <v>2290</v>
      </c>
      <c r="L265" s="137" t="s">
        <v>1508</v>
      </c>
      <c r="M265" s="132" t="s">
        <v>2236</v>
      </c>
      <c r="N265" s="132" t="s">
        <v>2265</v>
      </c>
    </row>
    <row r="266" spans="1:14" s="86" customFormat="1" ht="18" thickBot="1">
      <c r="A266" s="145" t="s">
        <v>1571</v>
      </c>
      <c r="B266" s="87" t="s">
        <v>1572</v>
      </c>
      <c r="D266" s="86">
        <v>238</v>
      </c>
      <c r="F266" s="187"/>
      <c r="G266" s="107"/>
      <c r="H266" s="141" t="s">
        <v>2290</v>
      </c>
      <c r="I266" s="141" t="s">
        <v>2290</v>
      </c>
      <c r="J266" s="141" t="s">
        <v>2290</v>
      </c>
      <c r="L266" s="137"/>
      <c r="M266" s="132" t="s">
        <v>2235</v>
      </c>
      <c r="N266" s="132" t="s">
        <v>2233</v>
      </c>
    </row>
    <row r="267" spans="1:14">
      <c r="A267" s="104" t="s">
        <v>2080</v>
      </c>
      <c r="B267" s="105" t="s">
        <v>2288</v>
      </c>
      <c r="D267" s="30">
        <v>443</v>
      </c>
      <c r="E267" s="30">
        <v>53</v>
      </c>
      <c r="H267" s="141" t="s">
        <v>2296</v>
      </c>
      <c r="I267" s="141" t="s">
        <v>2296</v>
      </c>
      <c r="J267" s="141" t="s">
        <v>2296</v>
      </c>
      <c r="L267" s="137"/>
      <c r="M267" s="132" t="s">
        <v>2235</v>
      </c>
      <c r="N267" s="132" t="s">
        <v>2265</v>
      </c>
    </row>
    <row r="268" spans="1:14">
      <c r="A268" s="32" t="s">
        <v>2085</v>
      </c>
      <c r="B268" s="33" t="s">
        <v>2425</v>
      </c>
      <c r="D268" s="30">
        <v>578</v>
      </c>
      <c r="E268" s="30">
        <v>43</v>
      </c>
      <c r="H268" s="141" t="s">
        <v>2296</v>
      </c>
      <c r="I268" s="141" t="s">
        <v>2296</v>
      </c>
      <c r="J268" s="141" t="s">
        <v>2296</v>
      </c>
      <c r="L268" s="135" t="s">
        <v>1611</v>
      </c>
      <c r="M268" s="132" t="s">
        <v>2267</v>
      </c>
      <c r="N268" s="132" t="s">
        <v>2265</v>
      </c>
    </row>
    <row r="269" spans="1:14" s="107" customFormat="1">
      <c r="A269" s="110" t="s">
        <v>2159</v>
      </c>
      <c r="B269" s="105" t="s">
        <v>2160</v>
      </c>
      <c r="F269" s="187"/>
      <c r="H269" s="141" t="s">
        <v>2296</v>
      </c>
      <c r="I269" s="141" t="s">
        <v>2296</v>
      </c>
      <c r="J269" s="141" t="s">
        <v>2296</v>
      </c>
      <c r="L269" s="135" t="s">
        <v>2051</v>
      </c>
      <c r="M269" s="132" t="s">
        <v>2225</v>
      </c>
      <c r="N269" s="132" t="s">
        <v>2226</v>
      </c>
    </row>
    <row r="270" spans="1:14" s="107" customFormat="1">
      <c r="A270" s="110" t="s">
        <v>2164</v>
      </c>
      <c r="B270" s="105" t="s">
        <v>2165</v>
      </c>
      <c r="F270" s="187"/>
      <c r="H270" s="141" t="s">
        <v>2296</v>
      </c>
      <c r="I270" s="141" t="s">
        <v>2296</v>
      </c>
      <c r="J270" s="141" t="s">
        <v>2296</v>
      </c>
      <c r="L270" s="135"/>
      <c r="M270" s="132" t="s">
        <v>2227</v>
      </c>
      <c r="N270" s="132" t="s">
        <v>2257</v>
      </c>
    </row>
    <row r="271" spans="1:14" s="107" customFormat="1">
      <c r="A271" s="110" t="s">
        <v>2166</v>
      </c>
      <c r="B271" s="105" t="s">
        <v>2167</v>
      </c>
      <c r="F271" s="187"/>
      <c r="H271" s="141" t="s">
        <v>2296</v>
      </c>
      <c r="I271" s="141" t="s">
        <v>2296</v>
      </c>
      <c r="J271" s="141" t="s">
        <v>2296</v>
      </c>
      <c r="L271" s="135"/>
      <c r="M271" s="132" t="s">
        <v>2231</v>
      </c>
      <c r="N271" s="132" t="s">
        <v>2226</v>
      </c>
    </row>
    <row r="272" spans="1:14" s="107" customFormat="1">
      <c r="A272" s="110" t="s">
        <v>2168</v>
      </c>
      <c r="B272" s="105" t="s">
        <v>2169</v>
      </c>
      <c r="F272" s="187"/>
      <c r="H272" s="141" t="s">
        <v>2296</v>
      </c>
      <c r="I272" s="141" t="s">
        <v>2296</v>
      </c>
      <c r="J272" s="141" t="s">
        <v>2296</v>
      </c>
      <c r="L272" s="135" t="s">
        <v>2270</v>
      </c>
      <c r="M272" s="132" t="s">
        <v>2225</v>
      </c>
      <c r="N272" s="132" t="s">
        <v>2226</v>
      </c>
    </row>
    <row r="273" spans="1:14" s="107" customFormat="1">
      <c r="A273" s="110" t="s">
        <v>2223</v>
      </c>
      <c r="B273" s="105"/>
      <c r="F273" s="187"/>
      <c r="H273" s="141" t="s">
        <v>2290</v>
      </c>
      <c r="I273" s="141" t="s">
        <v>2290</v>
      </c>
      <c r="J273" s="141" t="s">
        <v>2290</v>
      </c>
      <c r="L273" s="135"/>
      <c r="M273" s="132" t="s">
        <v>2231</v>
      </c>
      <c r="N273" s="132" t="s">
        <v>2226</v>
      </c>
    </row>
    <row r="274" spans="1:14">
      <c r="A274" s="77" t="s">
        <v>2356</v>
      </c>
      <c r="B274" s="22" t="s">
        <v>2083</v>
      </c>
      <c r="D274" s="30">
        <v>278</v>
      </c>
      <c r="E274" s="30">
        <v>35</v>
      </c>
      <c r="H274" s="141" t="s">
        <v>2290</v>
      </c>
      <c r="I274" s="141" t="s">
        <v>2290</v>
      </c>
      <c r="J274" s="141" t="s">
        <v>2290</v>
      </c>
      <c r="L274" s="135" t="s">
        <v>2274</v>
      </c>
      <c r="M274" s="132" t="s">
        <v>2239</v>
      </c>
      <c r="N274" s="132" t="s">
        <v>2233</v>
      </c>
    </row>
    <row r="275" spans="1:14" s="155" customFormat="1">
      <c r="A275" s="106" t="s">
        <v>2406</v>
      </c>
      <c r="B275" s="157" t="s">
        <v>2407</v>
      </c>
      <c r="D275" s="155">
        <v>278</v>
      </c>
      <c r="E275" s="155">
        <v>35</v>
      </c>
      <c r="F275" s="187"/>
      <c r="H275" s="141" t="s">
        <v>2290</v>
      </c>
      <c r="I275" s="141" t="s">
        <v>2290</v>
      </c>
      <c r="J275" s="141" t="s">
        <v>2290</v>
      </c>
      <c r="L275" s="135" t="s">
        <v>2158</v>
      </c>
      <c r="M275" s="132" t="s">
        <v>2239</v>
      </c>
      <c r="N275" s="132" t="s">
        <v>2233</v>
      </c>
    </row>
    <row r="276" spans="1:14" s="155" customFormat="1">
      <c r="A276" s="106" t="s">
        <v>2405</v>
      </c>
      <c r="B276" s="157" t="s">
        <v>2408</v>
      </c>
      <c r="D276" s="155">
        <v>278</v>
      </c>
      <c r="E276" s="155">
        <v>35</v>
      </c>
      <c r="F276" s="187"/>
      <c r="H276" s="141" t="s">
        <v>2290</v>
      </c>
      <c r="I276" s="141" t="s">
        <v>2290</v>
      </c>
      <c r="J276" s="141" t="s">
        <v>2290</v>
      </c>
      <c r="L276" s="135" t="s">
        <v>2158</v>
      </c>
      <c r="M276" s="132" t="s">
        <v>2239</v>
      </c>
      <c r="N276" s="132" t="s">
        <v>2233</v>
      </c>
    </row>
    <row r="277" spans="1:14" s="155" customFormat="1">
      <c r="A277" s="106" t="s">
        <v>2409</v>
      </c>
      <c r="B277" s="157" t="s">
        <v>2410</v>
      </c>
      <c r="D277" s="155">
        <v>278</v>
      </c>
      <c r="E277" s="155">
        <v>35</v>
      </c>
      <c r="F277" s="187"/>
      <c r="H277" s="141" t="s">
        <v>2290</v>
      </c>
      <c r="I277" s="141" t="s">
        <v>2290</v>
      </c>
      <c r="J277" s="141" t="s">
        <v>2290</v>
      </c>
      <c r="L277" s="135" t="s">
        <v>2158</v>
      </c>
      <c r="M277" s="132" t="s">
        <v>2239</v>
      </c>
      <c r="N277" s="132" t="s">
        <v>2233</v>
      </c>
    </row>
    <row r="278" spans="1:14">
      <c r="A278" s="32" t="s">
        <v>2035</v>
      </c>
      <c r="B278" s="33" t="s">
        <v>2034</v>
      </c>
      <c r="H278" s="141" t="s">
        <v>2290</v>
      </c>
      <c r="I278" s="141" t="s">
        <v>2295</v>
      </c>
      <c r="J278" s="141" t="s">
        <v>2295</v>
      </c>
      <c r="L278" s="135"/>
      <c r="M278" s="132" t="s">
        <v>2258</v>
      </c>
      <c r="N278" s="132" t="s">
        <v>2257</v>
      </c>
    </row>
    <row r="279" spans="1:14">
      <c r="A279" s="32" t="s">
        <v>2036</v>
      </c>
      <c r="B279" s="103" t="s">
        <v>2037</v>
      </c>
      <c r="D279" s="101">
        <v>278</v>
      </c>
      <c r="E279" s="101">
        <v>35</v>
      </c>
      <c r="H279" s="141" t="s">
        <v>2295</v>
      </c>
      <c r="I279" s="141" t="s">
        <v>2286</v>
      </c>
      <c r="J279" s="141" t="s">
        <v>2286</v>
      </c>
      <c r="L279" s="135" t="s">
        <v>2155</v>
      </c>
      <c r="M279" s="132" t="s">
        <v>2239</v>
      </c>
      <c r="N279" s="132" t="s">
        <v>2233</v>
      </c>
    </row>
    <row r="280" spans="1:14">
      <c r="A280" s="104" t="s">
        <v>2094</v>
      </c>
      <c r="B280" s="103" t="s">
        <v>2091</v>
      </c>
      <c r="H280" s="141" t="s">
        <v>2296</v>
      </c>
      <c r="I280" s="141" t="s">
        <v>2290</v>
      </c>
      <c r="J280" s="141" t="s">
        <v>2290</v>
      </c>
      <c r="L280" s="135"/>
      <c r="M280" s="132" t="s">
        <v>2227</v>
      </c>
      <c r="N280" s="132" t="s">
        <v>2226</v>
      </c>
    </row>
    <row r="281" spans="1:14">
      <c r="A281" s="104" t="s">
        <v>2093</v>
      </c>
      <c r="B281" s="103" t="s">
        <v>2090</v>
      </c>
      <c r="H281" s="141" t="s">
        <v>2290</v>
      </c>
      <c r="I281" s="141" t="s">
        <v>2290</v>
      </c>
      <c r="J281" s="141" t="s">
        <v>2296</v>
      </c>
      <c r="L281" s="135" t="s">
        <v>2154</v>
      </c>
      <c r="M281" s="132" t="s">
        <v>2239</v>
      </c>
      <c r="N281" s="132" t="s">
        <v>2233</v>
      </c>
    </row>
    <row r="282" spans="1:14">
      <c r="A282" s="104" t="s">
        <v>2092</v>
      </c>
      <c r="B282" s="33" t="s">
        <v>2089</v>
      </c>
      <c r="D282" s="30">
        <v>109</v>
      </c>
      <c r="E282" s="30">
        <v>18</v>
      </c>
      <c r="H282" s="141" t="s">
        <v>2290</v>
      </c>
      <c r="I282" s="141" t="s">
        <v>2296</v>
      </c>
      <c r="J282" s="141" t="s">
        <v>2290</v>
      </c>
      <c r="L282" s="135"/>
      <c r="M282" s="132" t="s">
        <v>2275</v>
      </c>
      <c r="N282" s="132" t="s">
        <v>2226</v>
      </c>
    </row>
    <row r="283" spans="1:14">
      <c r="A283" s="104" t="s">
        <v>2096</v>
      </c>
      <c r="B283" s="103" t="s">
        <v>2098</v>
      </c>
      <c r="H283" s="141" t="s">
        <v>2290</v>
      </c>
      <c r="I283" s="141" t="s">
        <v>2290</v>
      </c>
      <c r="J283" s="141" t="s">
        <v>2296</v>
      </c>
      <c r="L283" s="135" t="s">
        <v>2240</v>
      </c>
      <c r="M283" s="132" t="s">
        <v>2239</v>
      </c>
      <c r="N283" s="132" t="s">
        <v>2233</v>
      </c>
    </row>
    <row r="284" spans="1:14">
      <c r="A284" s="104" t="s">
        <v>2095</v>
      </c>
      <c r="B284" s="103" t="s">
        <v>2097</v>
      </c>
      <c r="H284" s="141" t="s">
        <v>2290</v>
      </c>
      <c r="I284" s="141" t="s">
        <v>2296</v>
      </c>
      <c r="J284" s="141" t="s">
        <v>2290</v>
      </c>
      <c r="L284" s="135"/>
      <c r="M284" s="132" t="s">
        <v>2225</v>
      </c>
      <c r="N284" s="132" t="s">
        <v>2226</v>
      </c>
    </row>
    <row r="285" spans="1:14" s="107" customFormat="1" ht="18" thickBot="1">
      <c r="A285" s="110" t="s">
        <v>2224</v>
      </c>
      <c r="B285" s="105"/>
      <c r="F285" s="187"/>
      <c r="H285" s="141" t="s">
        <v>2290</v>
      </c>
      <c r="I285" s="141" t="s">
        <v>2290</v>
      </c>
      <c r="J285" s="141" t="s">
        <v>2290</v>
      </c>
      <c r="L285" s="135" t="s">
        <v>2085</v>
      </c>
      <c r="M285" s="132" t="s">
        <v>2231</v>
      </c>
      <c r="N285" s="132" t="s">
        <v>2253</v>
      </c>
    </row>
    <row r="286" spans="1:14">
      <c r="A286" s="143" t="s">
        <v>1509</v>
      </c>
      <c r="B286" s="22" t="s">
        <v>1497</v>
      </c>
      <c r="H286" s="141" t="s">
        <v>2286</v>
      </c>
      <c r="I286" s="141" t="s">
        <v>2286</v>
      </c>
      <c r="J286" s="141" t="s">
        <v>2286</v>
      </c>
      <c r="L286" s="135"/>
      <c r="M286" s="132" t="s">
        <v>2237</v>
      </c>
      <c r="N286" s="132" t="s">
        <v>2238</v>
      </c>
    </row>
    <row r="287" spans="1:14">
      <c r="A287" s="144" t="s">
        <v>1510</v>
      </c>
      <c r="B287" s="22" t="s">
        <v>1496</v>
      </c>
      <c r="H287" s="141" t="s">
        <v>2286</v>
      </c>
      <c r="I287" s="141" t="s">
        <v>2286</v>
      </c>
      <c r="J287" s="141" t="s">
        <v>2286</v>
      </c>
      <c r="L287" s="135"/>
      <c r="M287" s="132" t="s">
        <v>2248</v>
      </c>
      <c r="N287" s="132" t="s">
        <v>2238</v>
      </c>
    </row>
    <row r="288" spans="1:14" s="91" customFormat="1">
      <c r="A288" s="144" t="s">
        <v>2305</v>
      </c>
      <c r="B288" s="93" t="s">
        <v>1814</v>
      </c>
      <c r="F288" s="187"/>
      <c r="G288" s="107"/>
      <c r="H288" s="141" t="s">
        <v>2290</v>
      </c>
      <c r="I288" s="141" t="s">
        <v>2286</v>
      </c>
      <c r="J288" s="141" t="s">
        <v>2286</v>
      </c>
      <c r="L288" s="135" t="s">
        <v>2271</v>
      </c>
      <c r="M288" s="132" t="s">
        <v>2231</v>
      </c>
      <c r="N288" s="132" t="s">
        <v>2226</v>
      </c>
    </row>
    <row r="289" spans="1:14" s="107" customFormat="1" ht="18" thickBot="1">
      <c r="A289" s="149" t="s">
        <v>2306</v>
      </c>
      <c r="B289" s="105" t="s">
        <v>2307</v>
      </c>
      <c r="F289" s="187"/>
      <c r="H289" s="141" t="s">
        <v>2290</v>
      </c>
      <c r="I289" s="141" t="s">
        <v>2286</v>
      </c>
      <c r="J289" s="141" t="s">
        <v>2290</v>
      </c>
      <c r="L289" s="135" t="s">
        <v>2086</v>
      </c>
      <c r="M289" s="132" t="s">
        <v>2231</v>
      </c>
      <c r="N289" s="132" t="s">
        <v>2226</v>
      </c>
    </row>
    <row r="290" spans="1:14">
      <c r="A290" s="143" t="s">
        <v>2323</v>
      </c>
      <c r="B290" s="22" t="s">
        <v>2422</v>
      </c>
      <c r="H290" s="141" t="s">
        <v>2295</v>
      </c>
      <c r="I290" s="141" t="s">
        <v>2295</v>
      </c>
      <c r="J290" s="141" t="s">
        <v>2295</v>
      </c>
      <c r="L290" s="135"/>
      <c r="M290" s="132" t="s">
        <v>2237</v>
      </c>
      <c r="N290" s="132" t="s">
        <v>2238</v>
      </c>
    </row>
    <row r="291" spans="1:14" ht="18" thickBot="1">
      <c r="A291" s="147" t="s">
        <v>1815</v>
      </c>
      <c r="B291" s="93" t="s">
        <v>2047</v>
      </c>
      <c r="H291" s="141" t="s">
        <v>2295</v>
      </c>
      <c r="I291" s="141" t="s">
        <v>2295</v>
      </c>
      <c r="J291" s="141" t="s">
        <v>2295</v>
      </c>
      <c r="L291" s="135" t="s">
        <v>2157</v>
      </c>
      <c r="M291" s="132" t="s">
        <v>2272</v>
      </c>
      <c r="N291" s="132" t="s">
        <v>2273</v>
      </c>
    </row>
    <row r="292" spans="1:14" s="155" customFormat="1">
      <c r="A292" s="156" t="s">
        <v>2417</v>
      </c>
      <c r="B292" s="29"/>
      <c r="F292" s="187"/>
      <c r="L292" s="135"/>
      <c r="M292" s="132"/>
      <c r="N292" s="132"/>
    </row>
    <row r="293" spans="1:14" s="155" customFormat="1">
      <c r="A293" s="169" t="s">
        <v>2420</v>
      </c>
      <c r="B293" s="142" t="s">
        <v>2419</v>
      </c>
      <c r="D293" s="155">
        <v>24</v>
      </c>
      <c r="E293" s="155">
        <v>18</v>
      </c>
      <c r="F293" s="187"/>
      <c r="H293" s="141" t="s">
        <v>2286</v>
      </c>
      <c r="I293" s="141" t="s">
        <v>2286</v>
      </c>
      <c r="J293" s="141" t="s">
        <v>2286</v>
      </c>
      <c r="L293" s="135"/>
      <c r="M293" s="132"/>
      <c r="N293" s="132"/>
    </row>
    <row r="294" spans="1:14" s="155" customFormat="1">
      <c r="A294" s="169" t="s">
        <v>2426</v>
      </c>
      <c r="B294" s="142" t="s">
        <v>2427</v>
      </c>
      <c r="D294" s="155">
        <v>96</v>
      </c>
      <c r="E294" s="155">
        <v>37</v>
      </c>
      <c r="F294" s="187"/>
      <c r="H294" s="141" t="s">
        <v>2295</v>
      </c>
      <c r="I294" s="141" t="s">
        <v>2295</v>
      </c>
      <c r="J294" s="141" t="s">
        <v>2295</v>
      </c>
      <c r="L294" s="135"/>
      <c r="M294" s="132"/>
      <c r="N294" s="132"/>
    </row>
    <row r="295" spans="1:14" s="155" customFormat="1">
      <c r="A295" s="169" t="s">
        <v>2456</v>
      </c>
      <c r="B295" s="142" t="s">
        <v>2418</v>
      </c>
      <c r="D295" s="155">
        <v>120</v>
      </c>
      <c r="E295" s="155">
        <v>49</v>
      </c>
      <c r="F295" s="187"/>
      <c r="H295" s="141" t="s">
        <v>2295</v>
      </c>
      <c r="I295" s="141" t="s">
        <v>2295</v>
      </c>
      <c r="J295" s="141" t="s">
        <v>2295</v>
      </c>
      <c r="L295" s="135"/>
      <c r="M295" s="132"/>
      <c r="N295" s="132"/>
    </row>
    <row r="296" spans="1:14" s="155" customFormat="1">
      <c r="A296" s="170" t="s">
        <v>2421</v>
      </c>
      <c r="B296" s="142" t="s">
        <v>2423</v>
      </c>
      <c r="D296" s="155">
        <v>120</v>
      </c>
      <c r="E296" s="155">
        <v>55</v>
      </c>
      <c r="F296" s="187"/>
      <c r="H296" s="141" t="s">
        <v>2295</v>
      </c>
      <c r="I296" s="141" t="s">
        <v>2295</v>
      </c>
      <c r="J296" s="141" t="s">
        <v>2295</v>
      </c>
      <c r="L296" s="135"/>
      <c r="M296" s="132" t="s">
        <v>2225</v>
      </c>
      <c r="N296" s="132" t="s">
        <v>2226</v>
      </c>
    </row>
    <row r="297" spans="1:14" s="155" customFormat="1">
      <c r="A297" s="169" t="s">
        <v>2457</v>
      </c>
      <c r="B297" s="142" t="s">
        <v>2424</v>
      </c>
      <c r="D297" s="155">
        <v>144</v>
      </c>
      <c r="E297" s="155">
        <v>82</v>
      </c>
      <c r="F297" s="187"/>
      <c r="H297" s="141" t="s">
        <v>2295</v>
      </c>
      <c r="I297" s="141" t="s">
        <v>2295</v>
      </c>
      <c r="J297" s="141" t="s">
        <v>2295</v>
      </c>
      <c r="L297" s="135"/>
      <c r="M297" s="132" t="s">
        <v>2230</v>
      </c>
      <c r="N297" s="132" t="s">
        <v>2226</v>
      </c>
    </row>
    <row r="298" spans="1:14" s="155" customFormat="1">
      <c r="A298" s="169" t="s">
        <v>2428</v>
      </c>
      <c r="B298" s="142" t="s">
        <v>2429</v>
      </c>
      <c r="D298" s="155">
        <v>72</v>
      </c>
      <c r="E298" s="155">
        <v>67</v>
      </c>
      <c r="F298" s="187"/>
      <c r="H298" s="141" t="s">
        <v>2295</v>
      </c>
      <c r="I298" s="141" t="s">
        <v>2295</v>
      </c>
      <c r="J298" s="141" t="s">
        <v>2295</v>
      </c>
      <c r="L298" s="135" t="s">
        <v>2153</v>
      </c>
      <c r="M298" s="132" t="s">
        <v>2241</v>
      </c>
      <c r="N298" s="132" t="s">
        <v>2233</v>
      </c>
    </row>
    <row r="299" spans="1:14" s="155" customFormat="1">
      <c r="A299" s="169" t="s">
        <v>2430</v>
      </c>
      <c r="B299" s="142" t="s">
        <v>2431</v>
      </c>
      <c r="D299" s="155">
        <v>42</v>
      </c>
      <c r="E299" s="155">
        <v>36</v>
      </c>
      <c r="F299" s="187"/>
      <c r="H299" s="141" t="s">
        <v>2295</v>
      </c>
      <c r="I299" s="141" t="s">
        <v>2295</v>
      </c>
      <c r="J299" s="141" t="s">
        <v>2295</v>
      </c>
      <c r="L299" s="135"/>
      <c r="M299" s="132" t="s">
        <v>2231</v>
      </c>
      <c r="N299" s="132" t="s">
        <v>2226</v>
      </c>
    </row>
    <row r="300" spans="1:14" s="155" customFormat="1">
      <c r="A300" s="169" t="s">
        <v>2432</v>
      </c>
      <c r="B300" s="142" t="s">
        <v>2433</v>
      </c>
      <c r="D300" s="155">
        <v>42</v>
      </c>
      <c r="E300" s="155">
        <v>39</v>
      </c>
      <c r="F300" s="187"/>
      <c r="H300" s="141" t="s">
        <v>2295</v>
      </c>
      <c r="I300" s="141" t="s">
        <v>2295</v>
      </c>
      <c r="J300" s="141" t="s">
        <v>2295</v>
      </c>
      <c r="L300" s="135"/>
      <c r="M300" s="132"/>
      <c r="N300" s="132"/>
    </row>
    <row r="301" spans="1:14" s="155" customFormat="1">
      <c r="A301" s="169" t="s">
        <v>2434</v>
      </c>
      <c r="B301" s="142" t="s">
        <v>2436</v>
      </c>
      <c r="D301" s="155">
        <v>50</v>
      </c>
      <c r="E301" s="155">
        <v>34</v>
      </c>
      <c r="F301" s="187"/>
      <c r="H301" s="141" t="s">
        <v>2295</v>
      </c>
      <c r="I301" s="141" t="s">
        <v>2295</v>
      </c>
      <c r="J301" s="141" t="s">
        <v>2295</v>
      </c>
      <c r="L301" s="135"/>
      <c r="M301" s="132" t="s">
        <v>2230</v>
      </c>
      <c r="N301" s="132" t="s">
        <v>2226</v>
      </c>
    </row>
    <row r="302" spans="1:14" s="155" customFormat="1">
      <c r="A302" s="169" t="s">
        <v>2458</v>
      </c>
      <c r="B302" s="142" t="s">
        <v>2440</v>
      </c>
      <c r="D302" s="155">
        <v>188</v>
      </c>
      <c r="E302" s="155">
        <v>51</v>
      </c>
      <c r="F302" s="187"/>
      <c r="H302" s="141" t="s">
        <v>2295</v>
      </c>
      <c r="I302" s="141" t="s">
        <v>2295</v>
      </c>
      <c r="J302" s="141" t="s">
        <v>2295</v>
      </c>
      <c r="L302" s="135" t="s">
        <v>2153</v>
      </c>
      <c r="M302" s="132" t="s">
        <v>2241</v>
      </c>
      <c r="N302" s="132" t="s">
        <v>2233</v>
      </c>
    </row>
    <row r="303" spans="1:14" s="107" customFormat="1">
      <c r="A303" s="110" t="s">
        <v>2222</v>
      </c>
      <c r="B303" s="105"/>
      <c r="F303" s="187"/>
      <c r="H303" s="141" t="s">
        <v>2290</v>
      </c>
      <c r="I303" s="141" t="s">
        <v>2290</v>
      </c>
      <c r="J303" s="141" t="s">
        <v>2290</v>
      </c>
      <c r="L303" s="135"/>
      <c r="M303" s="132" t="s">
        <v>2230</v>
      </c>
      <c r="N303" s="132" t="s">
        <v>2226</v>
      </c>
    </row>
    <row r="304" spans="1:14">
      <c r="A304" s="110" t="s">
        <v>2648</v>
      </c>
      <c r="B304" s="105" t="s">
        <v>2161</v>
      </c>
      <c r="C304" s="107"/>
      <c r="D304" s="107">
        <v>4668</v>
      </c>
      <c r="E304" s="107"/>
      <c r="H304" s="141" t="s">
        <v>2290</v>
      </c>
      <c r="I304" s="141" t="s">
        <v>2290</v>
      </c>
      <c r="J304" s="141" t="s">
        <v>2295</v>
      </c>
      <c r="L304" s="135" t="s">
        <v>2084</v>
      </c>
      <c r="M304" s="132" t="s">
        <v>2231</v>
      </c>
      <c r="N304" s="132" t="s">
        <v>2226</v>
      </c>
    </row>
    <row r="305" spans="1:14" s="107" customFormat="1">
      <c r="A305" s="115" t="s">
        <v>2650</v>
      </c>
      <c r="B305" s="105" t="s">
        <v>2649</v>
      </c>
      <c r="D305" s="107">
        <v>2347</v>
      </c>
      <c r="F305" s="187"/>
      <c r="H305" s="141" t="s">
        <v>2290</v>
      </c>
      <c r="I305" s="141" t="s">
        <v>2290</v>
      </c>
      <c r="J305" s="141" t="s">
        <v>2295</v>
      </c>
      <c r="L305" s="135" t="s">
        <v>2084</v>
      </c>
      <c r="M305" s="132" t="s">
        <v>2231</v>
      </c>
      <c r="N305" s="132" t="s">
        <v>2226</v>
      </c>
    </row>
    <row r="306" spans="1:14" s="107" customFormat="1">
      <c r="A306" s="115" t="s">
        <v>2308</v>
      </c>
      <c r="B306" s="105" t="s">
        <v>2300</v>
      </c>
      <c r="D306" s="107">
        <v>1403</v>
      </c>
      <c r="F306" s="187"/>
      <c r="H306" s="141" t="s">
        <v>2290</v>
      </c>
      <c r="I306" s="141" t="s">
        <v>2290</v>
      </c>
      <c r="J306" s="141" t="s">
        <v>2295</v>
      </c>
      <c r="L306" s="135" t="s">
        <v>2084</v>
      </c>
      <c r="M306" s="132" t="s">
        <v>2231</v>
      </c>
      <c r="N306" s="132" t="s">
        <v>2226</v>
      </c>
    </row>
    <row r="307" spans="1:14" s="107" customFormat="1">
      <c r="A307" s="115" t="s">
        <v>2301</v>
      </c>
      <c r="B307" s="105" t="s">
        <v>2303</v>
      </c>
      <c r="D307" s="107">
        <v>1298</v>
      </c>
      <c r="F307" s="187"/>
      <c r="H307" s="141" t="s">
        <v>2290</v>
      </c>
      <c r="I307" s="141" t="s">
        <v>2290</v>
      </c>
      <c r="J307" s="141" t="s">
        <v>2295</v>
      </c>
      <c r="L307" s="135" t="s">
        <v>2084</v>
      </c>
      <c r="M307" s="132" t="s">
        <v>2231</v>
      </c>
      <c r="N307" s="132" t="s">
        <v>2226</v>
      </c>
    </row>
    <row r="308" spans="1:14" s="107" customFormat="1" ht="18" thickBot="1">
      <c r="A308" s="115" t="s">
        <v>2309</v>
      </c>
      <c r="B308" s="105" t="s">
        <v>2304</v>
      </c>
      <c r="F308" s="187"/>
      <c r="H308" s="141" t="s">
        <v>2290</v>
      </c>
      <c r="I308" s="141" t="s">
        <v>2290</v>
      </c>
      <c r="J308" s="141" t="s">
        <v>2295</v>
      </c>
      <c r="L308" s="135" t="s">
        <v>2084</v>
      </c>
      <c r="M308" s="132" t="s">
        <v>2231</v>
      </c>
      <c r="N308" s="132" t="s">
        <v>2226</v>
      </c>
    </row>
    <row r="309" spans="1:14">
      <c r="A309" s="146" t="s">
        <v>2153</v>
      </c>
      <c r="B309" s="105" t="s">
        <v>2115</v>
      </c>
      <c r="H309" s="141" t="s">
        <v>2290</v>
      </c>
      <c r="I309" s="141" t="s">
        <v>2290</v>
      </c>
      <c r="J309" s="141" t="s">
        <v>2295</v>
      </c>
      <c r="L309" s="135"/>
      <c r="M309" s="132" t="s">
        <v>2231</v>
      </c>
      <c r="N309" s="132" t="s">
        <v>2257</v>
      </c>
    </row>
    <row r="310" spans="1:14" ht="18" thickBot="1">
      <c r="A310" s="147" t="s">
        <v>2162</v>
      </c>
      <c r="B310" s="105" t="s">
        <v>2163</v>
      </c>
      <c r="C310" s="107"/>
      <c r="D310" s="107"/>
      <c r="E310" s="107"/>
      <c r="H310" s="141" t="s">
        <v>2290</v>
      </c>
      <c r="I310" s="141" t="s">
        <v>2290</v>
      </c>
      <c r="J310" s="141" t="s">
        <v>2295</v>
      </c>
      <c r="L310" s="135"/>
      <c r="M310" s="132" t="s">
        <v>2237</v>
      </c>
      <c r="N310" s="132" t="s">
        <v>2238</v>
      </c>
    </row>
    <row r="311" spans="1:14" s="107" customFormat="1">
      <c r="A311" s="148" t="s">
        <v>2299</v>
      </c>
      <c r="B311" s="105" t="s">
        <v>2319</v>
      </c>
      <c r="F311" s="187"/>
      <c r="H311" s="141" t="s">
        <v>2295</v>
      </c>
      <c r="I311" s="141" t="s">
        <v>2295</v>
      </c>
      <c r="J311" s="141" t="s">
        <v>2295</v>
      </c>
      <c r="L311" s="133"/>
      <c r="M311" s="132"/>
      <c r="N311" s="132"/>
    </row>
    <row r="312" spans="1:14" s="107" customFormat="1" ht="18" thickBot="1">
      <c r="A312" s="150" t="s">
        <v>2298</v>
      </c>
      <c r="B312" s="105" t="s">
        <v>2324</v>
      </c>
      <c r="D312" s="107">
        <v>999</v>
      </c>
      <c r="F312" s="187"/>
      <c r="H312" s="141" t="s">
        <v>2295</v>
      </c>
      <c r="I312" s="141" t="s">
        <v>2295</v>
      </c>
      <c r="J312" s="141" t="s">
        <v>2295</v>
      </c>
      <c r="L312" s="133"/>
      <c r="M312" s="132"/>
      <c r="N312" s="132"/>
    </row>
    <row r="330" spans="1:3">
      <c r="A330" s="142" t="s">
        <v>2292</v>
      </c>
      <c r="B330" s="30"/>
    </row>
    <row r="331" spans="1:3">
      <c r="A331" s="142" t="s">
        <v>2292</v>
      </c>
      <c r="B331" s="107"/>
      <c r="C331" s="107"/>
    </row>
    <row r="332" spans="1:3">
      <c r="A332" s="142" t="s">
        <v>2293</v>
      </c>
      <c r="B332" s="107"/>
      <c r="C332" s="107"/>
    </row>
    <row r="333" spans="1:3">
      <c r="A333" s="142" t="s">
        <v>2294</v>
      </c>
      <c r="B333" s="30"/>
    </row>
    <row r="334" spans="1:3">
      <c r="A334" s="30"/>
      <c r="B334" s="30"/>
    </row>
    <row r="335" spans="1:3">
      <c r="A335" s="152" t="s">
        <v>2335</v>
      </c>
      <c r="B335" s="30"/>
    </row>
    <row r="336" spans="1:3">
      <c r="A336" s="151" t="s">
        <v>2333</v>
      </c>
      <c r="B336" s="151" t="s">
        <v>2334</v>
      </c>
    </row>
    <row r="337" spans="1:3">
      <c r="A337" s="132" t="s">
        <v>2230</v>
      </c>
      <c r="B337" s="132" t="s">
        <v>2226</v>
      </c>
    </row>
    <row r="338" spans="1:3">
      <c r="A338" s="132" t="s">
        <v>2243</v>
      </c>
      <c r="B338" s="132" t="s">
        <v>2226</v>
      </c>
    </row>
    <row r="339" spans="1:3">
      <c r="A339" s="132" t="s">
        <v>2242</v>
      </c>
      <c r="B339" s="132" t="s">
        <v>2226</v>
      </c>
    </row>
    <row r="340" spans="1:3">
      <c r="A340" s="132" t="s">
        <v>2228</v>
      </c>
      <c r="B340" s="132" t="s">
        <v>2226</v>
      </c>
    </row>
    <row r="341" spans="1:3">
      <c r="A341" s="132" t="s">
        <v>2232</v>
      </c>
      <c r="B341" s="132" t="s">
        <v>2226</v>
      </c>
    </row>
    <row r="342" spans="1:3">
      <c r="A342" s="132" t="s">
        <v>2287</v>
      </c>
      <c r="B342" s="132" t="s">
        <v>2238</v>
      </c>
    </row>
    <row r="343" spans="1:3">
      <c r="A343" s="132" t="s">
        <v>2248</v>
      </c>
      <c r="B343" s="132" t="s">
        <v>2238</v>
      </c>
    </row>
    <row r="344" spans="1:3">
      <c r="A344" s="153" t="s">
        <v>2245</v>
      </c>
      <c r="B344" s="153" t="s">
        <v>2244</v>
      </c>
    </row>
    <row r="345" spans="1:3">
      <c r="A345" s="132" t="s">
        <v>2239</v>
      </c>
      <c r="B345" s="132" t="s">
        <v>2233</v>
      </c>
    </row>
    <row r="346" spans="1:3">
      <c r="A346" s="132" t="s">
        <v>2241</v>
      </c>
      <c r="B346" s="132" t="s">
        <v>2233</v>
      </c>
    </row>
    <row r="347" spans="1:3">
      <c r="A347" s="132" t="s">
        <v>2235</v>
      </c>
      <c r="B347" s="132" t="s">
        <v>2233</v>
      </c>
      <c r="C347" s="101"/>
    </row>
    <row r="348" spans="1:3">
      <c r="A348" s="132" t="s">
        <v>2236</v>
      </c>
      <c r="B348" s="132" t="s">
        <v>2233</v>
      </c>
      <c r="C348" s="107"/>
    </row>
    <row r="349" spans="1:3">
      <c r="A349" s="132" t="s">
        <v>2234</v>
      </c>
      <c r="B349" s="132" t="s">
        <v>2233</v>
      </c>
    </row>
    <row r="350" spans="1:3">
      <c r="A350" s="132" t="s">
        <v>2247</v>
      </c>
      <c r="B350" s="132" t="s">
        <v>2233</v>
      </c>
    </row>
    <row r="351" spans="1:3">
      <c r="A351" s="132" t="s">
        <v>2227</v>
      </c>
      <c r="B351" s="132" t="s">
        <v>2226</v>
      </c>
      <c r="C351" s="86"/>
    </row>
    <row r="352" spans="1:3">
      <c r="A352" s="132" t="s">
        <v>2229</v>
      </c>
      <c r="B352" s="132" t="s">
        <v>2226</v>
      </c>
    </row>
    <row r="353" spans="1:3">
      <c r="A353" s="132" t="s">
        <v>2225</v>
      </c>
      <c r="B353" s="132" t="s">
        <v>2226</v>
      </c>
      <c r="C353" s="107"/>
    </row>
    <row r="354" spans="1:3">
      <c r="A354" s="132" t="s">
        <v>2231</v>
      </c>
      <c r="B354" s="132" t="s">
        <v>2226</v>
      </c>
    </row>
  </sheetData>
  <autoFilter ref="A1:B156"/>
  <phoneticPr fontId="7"/>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workbookViewId="0">
      <selection activeCell="C2" sqref="C2"/>
    </sheetView>
  </sheetViews>
  <sheetFormatPr defaultRowHeight="17.25"/>
  <cols>
    <col min="1" max="1" width="13.44140625" customWidth="1"/>
    <col min="2" max="2" width="16.77734375" customWidth="1"/>
    <col min="3" max="3" width="6.44140625" customWidth="1"/>
    <col min="4" max="4" width="7" customWidth="1"/>
  </cols>
  <sheetData>
    <row r="1" spans="1:6" s="108" customFormat="1" ht="30.75" customHeight="1">
      <c r="A1" s="108" t="s">
        <v>1501</v>
      </c>
      <c r="B1" s="108" t="s">
        <v>1407</v>
      </c>
      <c r="C1" s="108" t="s">
        <v>1404</v>
      </c>
      <c r="D1" s="108" t="s">
        <v>1405</v>
      </c>
    </row>
    <row r="2" spans="1:6">
      <c r="A2" t="s">
        <v>1410</v>
      </c>
      <c r="B2" t="s">
        <v>1406</v>
      </c>
      <c r="C2">
        <v>0</v>
      </c>
      <c r="D2">
        <v>0</v>
      </c>
    </row>
    <row r="3" spans="1:6">
      <c r="A3" s="30" t="s">
        <v>1411</v>
      </c>
      <c r="B3" t="s">
        <v>1412</v>
      </c>
      <c r="C3">
        <v>0.08</v>
      </c>
      <c r="D3">
        <v>80</v>
      </c>
    </row>
    <row r="4" spans="1:6">
      <c r="A4" s="30" t="s">
        <v>1413</v>
      </c>
      <c r="B4" s="30" t="s">
        <v>1412</v>
      </c>
      <c r="C4" s="30">
        <v>0.08</v>
      </c>
      <c r="D4" s="30">
        <v>80</v>
      </c>
    </row>
    <row r="5" spans="1:6">
      <c r="A5" s="30" t="s">
        <v>2329</v>
      </c>
      <c r="B5" t="s">
        <v>2331</v>
      </c>
      <c r="C5">
        <v>0</v>
      </c>
      <c r="D5">
        <v>0</v>
      </c>
    </row>
    <row r="6" spans="1:6">
      <c r="A6" s="30"/>
    </row>
    <row r="7" spans="1:6">
      <c r="A7" s="30"/>
      <c r="F7">
        <f>22302-21955</f>
        <v>347</v>
      </c>
    </row>
    <row r="8" spans="1:6">
      <c r="A8" s="30"/>
    </row>
    <row r="9" spans="1:6">
      <c r="A9" s="30"/>
    </row>
    <row r="10" spans="1:6">
      <c r="A10" s="30"/>
    </row>
    <row r="11" spans="1:6">
      <c r="A11" s="30"/>
      <c r="B11">
        <f>21955+170</f>
        <v>22125</v>
      </c>
    </row>
    <row r="13" spans="1:6">
      <c r="B13">
        <v>23005</v>
      </c>
    </row>
  </sheetData>
  <phoneticPr fontId="7"/>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FD119"/>
  <sheetViews>
    <sheetView zoomScale="85" zoomScaleNormal="85" workbookViewId="0">
      <selection activeCell="C2" sqref="C2"/>
    </sheetView>
  </sheetViews>
  <sheetFormatPr defaultColWidth="9" defaultRowHeight="17.25"/>
  <cols>
    <col min="1" max="1" width="2.5546875" style="4" customWidth="1"/>
    <col min="2" max="2" width="21.33203125" style="4" customWidth="1"/>
    <col min="3" max="3" width="43.33203125" style="53" customWidth="1"/>
    <col min="4" max="4" width="20.77734375" style="4" customWidth="1"/>
    <col min="5" max="5" width="14.33203125" style="4" customWidth="1"/>
    <col min="6" max="16384" width="9" style="4"/>
  </cols>
  <sheetData>
    <row r="1" spans="2:7">
      <c r="B1" s="60" t="s">
        <v>1038</v>
      </c>
      <c r="C1" s="57"/>
    </row>
    <row r="2" spans="2:7">
      <c r="B2" s="58" t="s">
        <v>439</v>
      </c>
      <c r="C2" s="57" t="s">
        <v>440</v>
      </c>
      <c r="G2" s="61"/>
    </row>
    <row r="3" spans="2:7">
      <c r="B3" s="5" t="s">
        <v>413</v>
      </c>
      <c r="C3" s="54">
        <v>1</v>
      </c>
    </row>
    <row r="4" spans="2:7">
      <c r="B4" s="55" t="s">
        <v>414</v>
      </c>
      <c r="C4" s="54">
        <v>20180101</v>
      </c>
    </row>
    <row r="5" spans="2:7">
      <c r="B5" s="55" t="s">
        <v>415</v>
      </c>
      <c r="C5" s="54">
        <v>20210731</v>
      </c>
    </row>
    <row r="6" spans="2:7">
      <c r="B6" s="55" t="s">
        <v>416</v>
      </c>
      <c r="C6" s="54">
        <v>1825</v>
      </c>
    </row>
    <row r="7" spans="2:7">
      <c r="B7" s="55" t="s">
        <v>417</v>
      </c>
      <c r="C7" s="54">
        <v>365</v>
      </c>
    </row>
    <row r="8" spans="2:7">
      <c r="B8" s="55" t="s">
        <v>423</v>
      </c>
      <c r="C8" s="54" t="s">
        <v>435</v>
      </c>
    </row>
    <row r="9" spans="2:7">
      <c r="B9" s="55" t="s">
        <v>426</v>
      </c>
      <c r="C9" s="54" t="s">
        <v>436</v>
      </c>
    </row>
    <row r="10" spans="2:7">
      <c r="B10" s="55" t="s">
        <v>429</v>
      </c>
      <c r="C10" s="54" t="s">
        <v>437</v>
      </c>
    </row>
    <row r="11" spans="2:7">
      <c r="B11" s="55" t="s">
        <v>422</v>
      </c>
      <c r="C11" s="54" t="s">
        <v>434</v>
      </c>
    </row>
    <row r="12" spans="2:7">
      <c r="B12" s="55" t="s">
        <v>425</v>
      </c>
      <c r="C12" s="54" t="s">
        <v>434</v>
      </c>
    </row>
    <row r="13" spans="2:7">
      <c r="B13" s="55" t="s">
        <v>428</v>
      </c>
      <c r="C13" s="54" t="s">
        <v>434</v>
      </c>
    </row>
    <row r="14" spans="2:7">
      <c r="B14" s="55" t="s">
        <v>421</v>
      </c>
      <c r="C14" s="54" t="s">
        <v>433</v>
      </c>
    </row>
    <row r="15" spans="2:7">
      <c r="B15" s="55" t="s">
        <v>424</v>
      </c>
      <c r="C15" s="54" t="s">
        <v>433</v>
      </c>
    </row>
    <row r="16" spans="2:7">
      <c r="B16" s="55" t="s">
        <v>427</v>
      </c>
      <c r="C16" s="54" t="s">
        <v>433</v>
      </c>
    </row>
    <row r="17" spans="2:4">
      <c r="B17" s="55" t="s">
        <v>418</v>
      </c>
      <c r="C17" s="54" t="s">
        <v>431</v>
      </c>
      <c r="D17" s="4" t="s">
        <v>499</v>
      </c>
    </row>
    <row r="18" spans="2:4">
      <c r="B18" s="55" t="s">
        <v>419</v>
      </c>
      <c r="C18" s="54" t="s">
        <v>432</v>
      </c>
      <c r="D18" s="4" t="s">
        <v>1037</v>
      </c>
    </row>
    <row r="19" spans="2:4">
      <c r="B19" s="55" t="s">
        <v>420</v>
      </c>
      <c r="C19" s="54" t="s">
        <v>163</v>
      </c>
    </row>
    <row r="20" spans="2:4">
      <c r="B20" s="55" t="s">
        <v>1036</v>
      </c>
      <c r="C20" s="54" t="s">
        <v>1035</v>
      </c>
    </row>
    <row r="21" spans="2:4">
      <c r="B21" s="55" t="s">
        <v>1034</v>
      </c>
      <c r="C21" s="54" t="s">
        <v>1033</v>
      </c>
    </row>
    <row r="22" spans="2:4">
      <c r="B22" s="63" t="s">
        <v>430</v>
      </c>
      <c r="C22" s="62" t="s">
        <v>438</v>
      </c>
      <c r="D22" s="4" t="s">
        <v>1032</v>
      </c>
    </row>
    <row r="23" spans="2:4">
      <c r="B23" s="63"/>
      <c r="C23" s="62" t="s">
        <v>438</v>
      </c>
      <c r="D23" s="4" t="s">
        <v>1032</v>
      </c>
    </row>
    <row r="25" spans="2:4">
      <c r="B25" s="60" t="s">
        <v>449</v>
      </c>
      <c r="C25" s="57"/>
    </row>
    <row r="26" spans="2:4">
      <c r="B26" s="58" t="s">
        <v>439</v>
      </c>
      <c r="C26" s="57" t="s">
        <v>440</v>
      </c>
    </row>
    <row r="27" spans="2:4">
      <c r="B27" s="64" t="s">
        <v>1042</v>
      </c>
      <c r="C27" s="54">
        <v>100</v>
      </c>
    </row>
    <row r="28" spans="2:4">
      <c r="B28" s="64" t="s">
        <v>1043</v>
      </c>
      <c r="C28" s="54">
        <v>-1</v>
      </c>
    </row>
    <row r="29" spans="2:4">
      <c r="B29" s="55" t="s">
        <v>1031</v>
      </c>
      <c r="C29" s="54"/>
    </row>
    <row r="30" spans="2:4">
      <c r="B30" s="55" t="s">
        <v>1030</v>
      </c>
      <c r="C30" s="54"/>
    </row>
    <row r="31" spans="2:4">
      <c r="B31" s="55" t="s">
        <v>1029</v>
      </c>
      <c r="C31" s="54"/>
    </row>
    <row r="32" spans="2:4">
      <c r="B32" s="55" t="s">
        <v>443</v>
      </c>
      <c r="C32" s="54"/>
    </row>
    <row r="33" spans="2:4">
      <c r="B33" s="55" t="s">
        <v>444</v>
      </c>
      <c r="C33" s="54"/>
    </row>
    <row r="34" spans="2:4">
      <c r="B34" s="55" t="s">
        <v>445</v>
      </c>
      <c r="C34" s="54"/>
    </row>
    <row r="35" spans="2:4">
      <c r="B35" s="55" t="s">
        <v>446</v>
      </c>
      <c r="C35" s="54"/>
    </row>
    <row r="36" spans="2:4">
      <c r="B36" s="55" t="s">
        <v>1028</v>
      </c>
      <c r="C36" s="54"/>
      <c r="D36" s="4" t="s">
        <v>1027</v>
      </c>
    </row>
    <row r="37" spans="2:4">
      <c r="B37" s="55" t="s">
        <v>1026</v>
      </c>
      <c r="C37" s="54"/>
    </row>
    <row r="38" spans="2:4">
      <c r="B38" s="55" t="s">
        <v>1025</v>
      </c>
      <c r="C38" s="54"/>
    </row>
    <row r="41" spans="2:4">
      <c r="B41" s="60" t="s">
        <v>460</v>
      </c>
      <c r="C41" s="57"/>
    </row>
    <row r="42" spans="2:4">
      <c r="B42" s="58" t="s">
        <v>439</v>
      </c>
      <c r="C42" s="57" t="s">
        <v>440</v>
      </c>
    </row>
    <row r="43" spans="2:4">
      <c r="B43" s="5" t="s">
        <v>450</v>
      </c>
      <c r="C43" s="54" t="s">
        <v>455</v>
      </c>
    </row>
    <row r="44" spans="2:4">
      <c r="B44" s="5" t="s">
        <v>451</v>
      </c>
      <c r="C44" s="54" t="s">
        <v>456</v>
      </c>
    </row>
    <row r="45" spans="2:4">
      <c r="B45" s="5" t="s">
        <v>452</v>
      </c>
      <c r="C45" s="54" t="s">
        <v>457</v>
      </c>
    </row>
    <row r="46" spans="2:4">
      <c r="B46" s="5" t="s">
        <v>453</v>
      </c>
      <c r="C46" s="54" t="s">
        <v>458</v>
      </c>
    </row>
    <row r="47" spans="2:4">
      <c r="B47" s="5" t="s">
        <v>454</v>
      </c>
      <c r="C47" s="54" t="s">
        <v>459</v>
      </c>
    </row>
    <row r="49" spans="2:6">
      <c r="B49" s="60" t="s">
        <v>1024</v>
      </c>
      <c r="C49" s="57"/>
    </row>
    <row r="50" spans="2:6">
      <c r="B50" s="58" t="s">
        <v>439</v>
      </c>
      <c r="C50" s="57" t="s">
        <v>440</v>
      </c>
    </row>
    <row r="51" spans="2:6">
      <c r="B51" s="55" t="s">
        <v>450</v>
      </c>
      <c r="C51" s="54" t="s">
        <v>435</v>
      </c>
      <c r="D51" s="61"/>
      <c r="E51" s="61"/>
      <c r="F51" s="61"/>
    </row>
    <row r="52" spans="2:6">
      <c r="B52" s="55" t="s">
        <v>462</v>
      </c>
      <c r="C52" s="59" t="s">
        <v>465</v>
      </c>
    </row>
    <row r="53" spans="2:6">
      <c r="B53" s="55" t="s">
        <v>463</v>
      </c>
      <c r="C53" s="54" t="s">
        <v>466</v>
      </c>
    </row>
    <row r="54" spans="2:6">
      <c r="B54" s="55" t="s">
        <v>461</v>
      </c>
      <c r="C54" s="54" t="s">
        <v>464</v>
      </c>
    </row>
    <row r="56" spans="2:6">
      <c r="B56" s="60" t="s">
        <v>1023</v>
      </c>
      <c r="C56" s="57"/>
    </row>
    <row r="57" spans="2:6">
      <c r="B57" s="58" t="s">
        <v>439</v>
      </c>
      <c r="C57" s="57" t="s">
        <v>440</v>
      </c>
    </row>
    <row r="58" spans="2:6">
      <c r="B58" s="5" t="s">
        <v>450</v>
      </c>
      <c r="C58" s="70" t="s">
        <v>1361</v>
      </c>
    </row>
    <row r="59" spans="2:6" ht="51.75">
      <c r="B59" s="5" t="s">
        <v>467</v>
      </c>
      <c r="C59" s="68" t="s">
        <v>1089</v>
      </c>
    </row>
    <row r="61" spans="2:6">
      <c r="B61" s="60" t="s">
        <v>1039</v>
      </c>
      <c r="C61" s="57"/>
    </row>
    <row r="62" spans="2:6">
      <c r="B62" s="58" t="s">
        <v>439</v>
      </c>
      <c r="C62" s="57" t="s">
        <v>440</v>
      </c>
    </row>
    <row r="63" spans="2:6">
      <c r="B63" s="60" t="s">
        <v>1090</v>
      </c>
      <c r="C63" s="57"/>
    </row>
    <row r="64" spans="2:6">
      <c r="B64" s="55" t="s">
        <v>1048</v>
      </c>
      <c r="C64" s="65">
        <v>100</v>
      </c>
      <c r="D64" s="6" t="s">
        <v>1064</v>
      </c>
      <c r="E64" s="6" t="s">
        <v>1081</v>
      </c>
    </row>
    <row r="65" spans="2:5">
      <c r="B65" s="55" t="s">
        <v>1046</v>
      </c>
      <c r="C65" s="65">
        <v>-1</v>
      </c>
      <c r="E65" s="6" t="s">
        <v>1082</v>
      </c>
    </row>
    <row r="66" spans="2:5">
      <c r="B66" s="55" t="s">
        <v>1045</v>
      </c>
      <c r="C66" s="65">
        <v>31</v>
      </c>
      <c r="E66" s="6" t="s">
        <v>1083</v>
      </c>
    </row>
    <row r="67" spans="2:5">
      <c r="B67" s="55" t="s">
        <v>1054</v>
      </c>
      <c r="C67" s="65">
        <v>20</v>
      </c>
      <c r="D67" s="6" t="s">
        <v>1065</v>
      </c>
      <c r="E67" s="6" t="s">
        <v>1084</v>
      </c>
    </row>
    <row r="68" spans="2:5">
      <c r="B68" s="55" t="s">
        <v>1052</v>
      </c>
      <c r="C68" s="66" t="s">
        <v>1067</v>
      </c>
      <c r="D68" s="6" t="s">
        <v>1066</v>
      </c>
      <c r="E68" s="6" t="s">
        <v>1085</v>
      </c>
    </row>
    <row r="69" spans="2:5">
      <c r="B69" s="55" t="s">
        <v>1053</v>
      </c>
      <c r="C69" s="66" t="s">
        <v>1069</v>
      </c>
      <c r="D69" s="6" t="s">
        <v>1068</v>
      </c>
      <c r="E69" s="6" t="s">
        <v>1086</v>
      </c>
    </row>
    <row r="70" spans="2:5">
      <c r="B70" s="5" t="s">
        <v>1057</v>
      </c>
      <c r="C70" s="66" t="s">
        <v>1071</v>
      </c>
      <c r="D70" s="6" t="s">
        <v>1070</v>
      </c>
      <c r="E70" s="6" t="s">
        <v>1087</v>
      </c>
    </row>
    <row r="71" spans="2:5">
      <c r="B71" s="55" t="s">
        <v>1055</v>
      </c>
      <c r="C71" s="66" t="s">
        <v>1073</v>
      </c>
      <c r="D71" s="6" t="s">
        <v>1072</v>
      </c>
      <c r="E71" s="6" t="s">
        <v>1088</v>
      </c>
    </row>
    <row r="72" spans="2:5">
      <c r="B72" s="55" t="s">
        <v>1044</v>
      </c>
      <c r="C72" s="66" t="s">
        <v>1075</v>
      </c>
      <c r="D72" s="6" t="s">
        <v>1074</v>
      </c>
      <c r="E72" s="6" t="s">
        <v>1076</v>
      </c>
    </row>
    <row r="73" spans="2:5">
      <c r="B73" s="60" t="s">
        <v>1091</v>
      </c>
      <c r="C73" s="57"/>
      <c r="D73" s="6"/>
      <c r="E73" s="6"/>
    </row>
    <row r="74" spans="2:5">
      <c r="B74" s="55" t="s">
        <v>1050</v>
      </c>
      <c r="C74" s="67"/>
    </row>
    <row r="75" spans="2:5">
      <c r="B75" s="5" t="s">
        <v>1058</v>
      </c>
      <c r="C75" s="66" t="s">
        <v>1078</v>
      </c>
      <c r="D75" s="6" t="s">
        <v>1077</v>
      </c>
      <c r="E75" s="6" t="s">
        <v>1079</v>
      </c>
    </row>
    <row r="76" spans="2:5">
      <c r="B76" s="5" t="s">
        <v>1059</v>
      </c>
      <c r="C76" s="66" t="s">
        <v>1078</v>
      </c>
      <c r="D76" s="6" t="s">
        <v>1080</v>
      </c>
      <c r="E76" s="6" t="s">
        <v>1092</v>
      </c>
    </row>
    <row r="77" spans="2:5">
      <c r="B77" s="60" t="s">
        <v>1093</v>
      </c>
      <c r="C77" s="57"/>
      <c r="D77" s="6"/>
      <c r="E77" s="6"/>
    </row>
    <row r="78" spans="2:5">
      <c r="B78" s="55" t="s">
        <v>1047</v>
      </c>
      <c r="C78" s="66" t="s">
        <v>1094</v>
      </c>
      <c r="E78" s="6" t="s">
        <v>1095</v>
      </c>
    </row>
    <row r="79" spans="2:5">
      <c r="B79" s="55" t="s">
        <v>1049</v>
      </c>
      <c r="C79" s="65"/>
    </row>
    <row r="80" spans="2:5">
      <c r="B80" s="55" t="s">
        <v>1051</v>
      </c>
      <c r="C80" s="65"/>
    </row>
    <row r="81" spans="2:16384">
      <c r="B81" s="5" t="s">
        <v>1056</v>
      </c>
      <c r="C81" s="65"/>
    </row>
    <row r="82" spans="2:16384">
      <c r="B82" s="5" t="s">
        <v>1060</v>
      </c>
      <c r="C82" s="65"/>
      <c r="D82" s="6" t="s">
        <v>1096</v>
      </c>
    </row>
    <row r="83" spans="2:16384">
      <c r="B83" s="5" t="s">
        <v>1061</v>
      </c>
      <c r="C83" s="65"/>
    </row>
    <row r="84" spans="2:16384">
      <c r="B84" s="5" t="s">
        <v>1062</v>
      </c>
      <c r="C84" s="65"/>
    </row>
    <row r="85" spans="2:16384">
      <c r="B85" s="5" t="s">
        <v>1063</v>
      </c>
      <c r="C85" s="65"/>
    </row>
    <row r="88" spans="2:16384">
      <c r="B88" s="58" t="s">
        <v>1022</v>
      </c>
      <c r="C88" s="57"/>
    </row>
    <row r="89" spans="2:16384">
      <c r="B89" s="58" t="s">
        <v>439</v>
      </c>
      <c r="C89" s="57" t="s">
        <v>440</v>
      </c>
    </row>
    <row r="90" spans="2:16384">
      <c r="B90" s="55" t="s">
        <v>441</v>
      </c>
      <c r="C90" s="54"/>
      <c r="D90" s="56"/>
      <c r="E90" s="56"/>
      <c r="F90" s="56"/>
      <c r="G90" s="56"/>
      <c r="H90" s="56"/>
      <c r="I90" s="56"/>
      <c r="J90" s="56"/>
      <c r="K90" s="56"/>
      <c r="L90" s="56"/>
      <c r="M90" s="56"/>
      <c r="N90" s="56"/>
      <c r="O90" s="56"/>
      <c r="P90" s="56"/>
      <c r="Q90" s="56"/>
      <c r="R90" s="56"/>
      <c r="S90" s="56"/>
      <c r="T90" s="56"/>
      <c r="U90" s="56"/>
      <c r="V90" s="56"/>
      <c r="W90" s="56"/>
      <c r="X90" s="56"/>
      <c r="Y90" s="56"/>
      <c r="Z90" s="56"/>
      <c r="AA90" s="56"/>
      <c r="AB90" s="56"/>
      <c r="AC90" s="56"/>
      <c r="AD90" s="56"/>
      <c r="AE90" s="56"/>
      <c r="AF90" s="56"/>
      <c r="AG90" s="56"/>
      <c r="AH90" s="56"/>
      <c r="AI90" s="56"/>
      <c r="AJ90" s="56"/>
      <c r="AK90" s="56"/>
      <c r="AL90" s="56"/>
      <c r="AM90" s="56"/>
      <c r="AN90" s="56"/>
      <c r="AO90" s="56"/>
      <c r="AP90" s="56"/>
      <c r="AQ90" s="56"/>
      <c r="AR90" s="56"/>
      <c r="AS90" s="56"/>
      <c r="AT90" s="56"/>
      <c r="AU90" s="56"/>
      <c r="AV90" s="56"/>
      <c r="AW90" s="56"/>
      <c r="AX90" s="56"/>
      <c r="AY90" s="56"/>
      <c r="AZ90" s="56"/>
      <c r="BA90" s="56"/>
      <c r="BB90" s="56"/>
      <c r="BC90" s="56"/>
      <c r="BD90" s="56"/>
      <c r="BE90" s="56"/>
      <c r="BF90" s="56"/>
      <c r="BG90" s="56"/>
      <c r="BH90" s="56"/>
      <c r="BI90" s="56"/>
      <c r="BJ90" s="56"/>
      <c r="BK90" s="56"/>
      <c r="BL90" s="56"/>
      <c r="BM90" s="56"/>
      <c r="BN90" s="56"/>
      <c r="BO90" s="56"/>
      <c r="BP90" s="56"/>
      <c r="BQ90" s="56"/>
      <c r="BR90" s="56"/>
      <c r="BS90" s="56"/>
      <c r="BT90" s="56"/>
      <c r="BU90" s="56"/>
      <c r="BV90" s="56"/>
      <c r="BW90" s="56"/>
      <c r="BX90" s="56"/>
      <c r="BY90" s="56"/>
      <c r="BZ90" s="56"/>
      <c r="CA90" s="56"/>
      <c r="CB90" s="56"/>
      <c r="CC90" s="56"/>
      <c r="CD90" s="56"/>
      <c r="CE90" s="56"/>
      <c r="CF90" s="56"/>
      <c r="CG90" s="56"/>
      <c r="CH90" s="56"/>
      <c r="CI90" s="56"/>
      <c r="CJ90" s="56"/>
      <c r="CK90" s="56"/>
      <c r="CL90" s="56"/>
      <c r="CM90" s="56"/>
      <c r="CN90" s="56"/>
      <c r="CO90" s="56"/>
      <c r="CP90" s="56"/>
      <c r="CQ90" s="56"/>
      <c r="CR90" s="56"/>
      <c r="CS90" s="56"/>
      <c r="CT90" s="56"/>
      <c r="CU90" s="56"/>
      <c r="CV90" s="56"/>
      <c r="CW90" s="56"/>
      <c r="CX90" s="56"/>
      <c r="CY90" s="56"/>
      <c r="CZ90" s="56"/>
      <c r="DA90" s="56"/>
      <c r="DB90" s="56"/>
      <c r="DC90" s="56"/>
      <c r="DD90" s="56"/>
      <c r="DE90" s="56"/>
      <c r="DF90" s="56"/>
      <c r="DG90" s="56"/>
      <c r="DH90" s="56"/>
      <c r="DI90" s="56"/>
      <c r="DJ90" s="56"/>
      <c r="DK90" s="56"/>
      <c r="DL90" s="56"/>
      <c r="DM90" s="56"/>
      <c r="DN90" s="56"/>
      <c r="DO90" s="56"/>
      <c r="DP90" s="56"/>
      <c r="DQ90" s="56"/>
      <c r="DR90" s="56"/>
      <c r="DS90" s="56"/>
      <c r="DT90" s="56"/>
      <c r="DU90" s="56"/>
      <c r="DV90" s="56"/>
      <c r="DW90" s="56"/>
      <c r="DX90" s="56"/>
      <c r="DY90" s="56"/>
      <c r="DZ90" s="56"/>
      <c r="EA90" s="56"/>
      <c r="EB90" s="56"/>
      <c r="EC90" s="56"/>
      <c r="ED90" s="56"/>
      <c r="EE90" s="56"/>
      <c r="EF90" s="56"/>
      <c r="EG90" s="56"/>
      <c r="EH90" s="56"/>
      <c r="EI90" s="56"/>
      <c r="EJ90" s="56"/>
      <c r="EK90" s="56"/>
      <c r="EL90" s="56"/>
      <c r="EM90" s="56"/>
      <c r="EN90" s="56"/>
      <c r="EO90" s="56"/>
      <c r="EP90" s="56"/>
      <c r="EQ90" s="56"/>
      <c r="ER90" s="56"/>
      <c r="ES90" s="56"/>
      <c r="ET90" s="56"/>
      <c r="EU90" s="56"/>
      <c r="EV90" s="56"/>
      <c r="EW90" s="56"/>
      <c r="EX90" s="56"/>
      <c r="EY90" s="56"/>
      <c r="EZ90" s="56"/>
      <c r="FA90" s="56"/>
      <c r="FB90" s="56"/>
      <c r="FC90" s="56"/>
      <c r="FD90" s="56"/>
      <c r="FE90" s="56"/>
      <c r="FF90" s="56"/>
      <c r="FG90" s="56"/>
      <c r="FH90" s="56"/>
      <c r="FI90" s="56"/>
      <c r="FJ90" s="56"/>
      <c r="FK90" s="56"/>
      <c r="FL90" s="56"/>
      <c r="FM90" s="56"/>
      <c r="FN90" s="56"/>
      <c r="FO90" s="56"/>
      <c r="FP90" s="56"/>
      <c r="FQ90" s="56"/>
      <c r="FR90" s="56"/>
      <c r="FS90" s="56"/>
      <c r="FT90" s="56"/>
      <c r="FU90" s="56"/>
      <c r="FV90" s="56"/>
      <c r="FW90" s="56"/>
      <c r="FX90" s="56"/>
      <c r="FY90" s="56"/>
      <c r="FZ90" s="56"/>
      <c r="GA90" s="56"/>
      <c r="GB90" s="56"/>
      <c r="GC90" s="56"/>
      <c r="GD90" s="56"/>
      <c r="GE90" s="56"/>
      <c r="GF90" s="56"/>
      <c r="GG90" s="56"/>
      <c r="GH90" s="56"/>
      <c r="GI90" s="56"/>
      <c r="GJ90" s="56"/>
      <c r="GK90" s="56"/>
      <c r="GL90" s="56"/>
      <c r="GM90" s="56"/>
      <c r="GN90" s="56"/>
      <c r="GO90" s="56"/>
      <c r="GP90" s="56"/>
      <c r="GQ90" s="56"/>
      <c r="GR90" s="56"/>
      <c r="GS90" s="56"/>
      <c r="GT90" s="56"/>
      <c r="GU90" s="56"/>
      <c r="GV90" s="56"/>
      <c r="GW90" s="56"/>
      <c r="GX90" s="56"/>
      <c r="GY90" s="56"/>
      <c r="GZ90" s="56"/>
      <c r="HA90" s="56"/>
      <c r="HB90" s="56"/>
      <c r="HC90" s="56"/>
      <c r="HD90" s="56"/>
      <c r="HE90" s="56"/>
      <c r="HF90" s="56"/>
      <c r="HG90" s="56"/>
      <c r="HH90" s="56"/>
      <c r="HI90" s="56"/>
      <c r="HJ90" s="56"/>
      <c r="HK90" s="56"/>
      <c r="HL90" s="56"/>
      <c r="HM90" s="56"/>
      <c r="HN90" s="56"/>
      <c r="HO90" s="56"/>
      <c r="HP90" s="56"/>
      <c r="HQ90" s="56"/>
      <c r="HR90" s="56"/>
      <c r="HS90" s="56"/>
      <c r="HT90" s="56"/>
      <c r="HU90" s="56"/>
      <c r="HV90" s="56"/>
      <c r="HW90" s="56"/>
      <c r="HX90" s="56"/>
      <c r="HY90" s="56"/>
      <c r="HZ90" s="56"/>
      <c r="IA90" s="56"/>
      <c r="IB90" s="56"/>
      <c r="IC90" s="56"/>
      <c r="ID90" s="56"/>
      <c r="IE90" s="56"/>
      <c r="IF90" s="56"/>
      <c r="IG90" s="56"/>
      <c r="IH90" s="56"/>
      <c r="II90" s="56"/>
      <c r="IJ90" s="56"/>
      <c r="IK90" s="56"/>
      <c r="IL90" s="56"/>
      <c r="IM90" s="56"/>
      <c r="IN90" s="56"/>
      <c r="IO90" s="56"/>
      <c r="IP90" s="56"/>
      <c r="IQ90" s="56"/>
      <c r="IR90" s="56"/>
      <c r="IS90" s="56"/>
      <c r="IT90" s="56"/>
      <c r="IU90" s="56"/>
      <c r="IV90" s="56"/>
      <c r="IW90" s="56"/>
      <c r="IX90" s="56"/>
      <c r="IY90" s="56"/>
      <c r="IZ90" s="56"/>
      <c r="JA90" s="56"/>
      <c r="JB90" s="56"/>
      <c r="JC90" s="56"/>
      <c r="JD90" s="56"/>
      <c r="JE90" s="56"/>
      <c r="JF90" s="56"/>
      <c r="JG90" s="56"/>
      <c r="JH90" s="56"/>
      <c r="JI90" s="56"/>
      <c r="JJ90" s="56"/>
      <c r="JK90" s="56"/>
      <c r="JL90" s="56"/>
      <c r="JM90" s="56"/>
      <c r="JN90" s="56"/>
      <c r="JO90" s="56"/>
      <c r="JP90" s="56"/>
      <c r="JQ90" s="56"/>
      <c r="JR90" s="56"/>
      <c r="JS90" s="56"/>
      <c r="JT90" s="56"/>
      <c r="JU90" s="56"/>
      <c r="JV90" s="56"/>
      <c r="JW90" s="56"/>
      <c r="JX90" s="56"/>
      <c r="JY90" s="56"/>
      <c r="JZ90" s="56"/>
      <c r="KA90" s="56"/>
      <c r="KB90" s="56"/>
      <c r="KC90" s="56"/>
      <c r="KD90" s="56"/>
      <c r="KE90" s="56"/>
      <c r="KF90" s="56"/>
      <c r="KG90" s="56"/>
      <c r="KH90" s="56"/>
      <c r="KI90" s="56"/>
      <c r="KJ90" s="56"/>
      <c r="KK90" s="56"/>
      <c r="KL90" s="56"/>
      <c r="KM90" s="56"/>
      <c r="KN90" s="56"/>
      <c r="KO90" s="56"/>
      <c r="KP90" s="56"/>
      <c r="KQ90" s="56"/>
      <c r="KR90" s="56"/>
      <c r="KS90" s="56"/>
      <c r="KT90" s="56"/>
      <c r="KU90" s="56"/>
      <c r="KV90" s="56"/>
      <c r="KW90" s="56"/>
      <c r="KX90" s="56"/>
      <c r="KY90" s="56"/>
      <c r="KZ90" s="56"/>
      <c r="LA90" s="56"/>
      <c r="LB90" s="56"/>
      <c r="LC90" s="56"/>
      <c r="LD90" s="56"/>
      <c r="LE90" s="56"/>
      <c r="LF90" s="56"/>
      <c r="LG90" s="56"/>
      <c r="LH90" s="56"/>
      <c r="LI90" s="56"/>
      <c r="LJ90" s="56"/>
      <c r="LK90" s="56"/>
      <c r="LL90" s="56"/>
      <c r="LM90" s="56"/>
      <c r="LN90" s="56"/>
      <c r="LO90" s="56"/>
      <c r="LP90" s="56"/>
      <c r="LQ90" s="56"/>
      <c r="LR90" s="56"/>
      <c r="LS90" s="56"/>
      <c r="LT90" s="56"/>
      <c r="LU90" s="56"/>
      <c r="LV90" s="56"/>
      <c r="LW90" s="56"/>
      <c r="LX90" s="56"/>
      <c r="LY90" s="56"/>
      <c r="LZ90" s="56"/>
      <c r="MA90" s="56"/>
      <c r="MB90" s="56"/>
      <c r="MC90" s="56"/>
      <c r="MD90" s="56"/>
      <c r="ME90" s="56"/>
      <c r="MF90" s="56"/>
      <c r="MG90" s="56"/>
      <c r="MH90" s="56"/>
      <c r="MI90" s="56"/>
      <c r="MJ90" s="56"/>
      <c r="MK90" s="56"/>
      <c r="ML90" s="56"/>
      <c r="MM90" s="56"/>
      <c r="MN90" s="56"/>
      <c r="MO90" s="56"/>
      <c r="MP90" s="56"/>
      <c r="MQ90" s="56"/>
      <c r="MR90" s="56"/>
      <c r="MS90" s="56"/>
      <c r="MT90" s="56"/>
      <c r="MU90" s="56"/>
      <c r="MV90" s="56"/>
      <c r="MW90" s="56"/>
      <c r="MX90" s="56"/>
      <c r="MY90" s="56"/>
      <c r="MZ90" s="56"/>
      <c r="NA90" s="56"/>
      <c r="NB90" s="56"/>
      <c r="NC90" s="56"/>
      <c r="ND90" s="56"/>
      <c r="NE90" s="56"/>
      <c r="NF90" s="56"/>
      <c r="NG90" s="56"/>
      <c r="NH90" s="56"/>
      <c r="NI90" s="56"/>
      <c r="NJ90" s="56"/>
      <c r="NK90" s="56"/>
      <c r="NL90" s="56"/>
      <c r="NM90" s="56"/>
      <c r="NN90" s="56"/>
      <c r="NO90" s="56"/>
      <c r="NP90" s="56"/>
      <c r="NQ90" s="56"/>
      <c r="NR90" s="56"/>
      <c r="NS90" s="56"/>
      <c r="NT90" s="56"/>
      <c r="NU90" s="56"/>
      <c r="NV90" s="56"/>
      <c r="NW90" s="56"/>
      <c r="NX90" s="56"/>
      <c r="NY90" s="56"/>
      <c r="NZ90" s="56"/>
      <c r="OA90" s="56"/>
      <c r="OB90" s="56"/>
      <c r="OC90" s="56"/>
      <c r="OD90" s="56"/>
      <c r="OE90" s="56"/>
      <c r="OF90" s="56"/>
      <c r="OG90" s="56"/>
      <c r="OH90" s="56"/>
      <c r="OI90" s="56"/>
      <c r="OJ90" s="56"/>
      <c r="OK90" s="56"/>
      <c r="OL90" s="56"/>
      <c r="OM90" s="56"/>
      <c r="ON90" s="56"/>
      <c r="OO90" s="56"/>
      <c r="OP90" s="56"/>
      <c r="OQ90" s="56"/>
      <c r="OR90" s="56"/>
      <c r="OS90" s="56"/>
      <c r="OT90" s="56"/>
      <c r="OU90" s="56"/>
      <c r="OV90" s="56"/>
      <c r="OW90" s="56"/>
      <c r="OX90" s="56"/>
      <c r="OY90" s="56"/>
      <c r="OZ90" s="56"/>
      <c r="PA90" s="56"/>
      <c r="PB90" s="56"/>
      <c r="PC90" s="56"/>
      <c r="PD90" s="56"/>
      <c r="PE90" s="56"/>
      <c r="PF90" s="56"/>
      <c r="PG90" s="56"/>
      <c r="PH90" s="56"/>
      <c r="PI90" s="56"/>
      <c r="PJ90" s="56"/>
      <c r="PK90" s="56"/>
      <c r="PL90" s="56"/>
      <c r="PM90" s="56"/>
      <c r="PN90" s="56"/>
      <c r="PO90" s="56"/>
      <c r="PP90" s="56"/>
      <c r="PQ90" s="56"/>
      <c r="PR90" s="56"/>
      <c r="PS90" s="56"/>
      <c r="PT90" s="56"/>
      <c r="PU90" s="56"/>
      <c r="PV90" s="56"/>
      <c r="PW90" s="56"/>
      <c r="PX90" s="56"/>
      <c r="PY90" s="56"/>
      <c r="PZ90" s="56"/>
      <c r="QA90" s="56"/>
      <c r="QB90" s="56"/>
      <c r="QC90" s="56"/>
      <c r="QD90" s="56"/>
      <c r="QE90" s="56"/>
      <c r="QF90" s="56"/>
      <c r="QG90" s="56"/>
      <c r="QH90" s="56"/>
      <c r="QI90" s="56"/>
      <c r="QJ90" s="56"/>
      <c r="QK90" s="56"/>
      <c r="QL90" s="56"/>
      <c r="QM90" s="56"/>
      <c r="QN90" s="56"/>
      <c r="QO90" s="56"/>
      <c r="QP90" s="56"/>
      <c r="QQ90" s="56"/>
      <c r="QR90" s="56"/>
      <c r="QS90" s="56"/>
      <c r="QT90" s="56"/>
      <c r="QU90" s="56"/>
      <c r="QV90" s="56"/>
      <c r="QW90" s="56"/>
      <c r="QX90" s="56"/>
      <c r="QY90" s="56"/>
      <c r="QZ90" s="56"/>
      <c r="RA90" s="56"/>
      <c r="RB90" s="56"/>
      <c r="RC90" s="56"/>
      <c r="RD90" s="56"/>
      <c r="RE90" s="56"/>
      <c r="RF90" s="56"/>
      <c r="RG90" s="56"/>
      <c r="RH90" s="56"/>
      <c r="RI90" s="56"/>
      <c r="RJ90" s="56"/>
      <c r="RK90" s="56"/>
      <c r="RL90" s="56"/>
      <c r="RM90" s="56"/>
      <c r="RN90" s="56"/>
      <c r="RO90" s="56"/>
      <c r="RP90" s="56"/>
      <c r="RQ90" s="56"/>
      <c r="RR90" s="56"/>
      <c r="RS90" s="56"/>
      <c r="RT90" s="56"/>
      <c r="RU90" s="56"/>
      <c r="RV90" s="56"/>
      <c r="RW90" s="56"/>
      <c r="RX90" s="56"/>
      <c r="RY90" s="56"/>
      <c r="RZ90" s="56"/>
      <c r="SA90" s="56"/>
      <c r="SB90" s="56"/>
      <c r="SC90" s="56"/>
      <c r="SD90" s="56"/>
      <c r="SE90" s="56"/>
      <c r="SF90" s="56"/>
      <c r="SG90" s="56"/>
      <c r="SH90" s="56"/>
      <c r="SI90" s="56"/>
      <c r="SJ90" s="56"/>
      <c r="SK90" s="56"/>
      <c r="SL90" s="56"/>
      <c r="SM90" s="56"/>
      <c r="SN90" s="56"/>
      <c r="SO90" s="56"/>
      <c r="SP90" s="56"/>
      <c r="SQ90" s="56"/>
      <c r="SR90" s="56"/>
      <c r="SS90" s="56"/>
      <c r="ST90" s="56"/>
      <c r="SU90" s="56"/>
      <c r="SV90" s="56"/>
      <c r="SW90" s="56"/>
      <c r="SX90" s="56"/>
      <c r="SY90" s="56"/>
      <c r="SZ90" s="56"/>
      <c r="TA90" s="56"/>
      <c r="TB90" s="56"/>
      <c r="TC90" s="56"/>
      <c r="TD90" s="56"/>
      <c r="TE90" s="56"/>
      <c r="TF90" s="56"/>
      <c r="TG90" s="56"/>
      <c r="TH90" s="56"/>
      <c r="TI90" s="56"/>
      <c r="TJ90" s="56"/>
      <c r="TK90" s="56"/>
      <c r="TL90" s="56"/>
      <c r="TM90" s="56"/>
      <c r="TN90" s="56"/>
      <c r="TO90" s="56"/>
      <c r="TP90" s="56"/>
      <c r="TQ90" s="56"/>
      <c r="TR90" s="56"/>
      <c r="TS90" s="56"/>
      <c r="TT90" s="56"/>
      <c r="TU90" s="56"/>
      <c r="TV90" s="56"/>
      <c r="TW90" s="56"/>
      <c r="TX90" s="56"/>
      <c r="TY90" s="56"/>
      <c r="TZ90" s="56"/>
      <c r="UA90" s="56"/>
      <c r="UB90" s="56"/>
      <c r="UC90" s="56"/>
      <c r="UD90" s="56"/>
      <c r="UE90" s="56"/>
      <c r="UF90" s="56"/>
      <c r="UG90" s="56"/>
      <c r="UH90" s="56"/>
      <c r="UI90" s="56"/>
      <c r="UJ90" s="56"/>
      <c r="UK90" s="56"/>
      <c r="UL90" s="56"/>
      <c r="UM90" s="56"/>
      <c r="UN90" s="56"/>
      <c r="UO90" s="56"/>
      <c r="UP90" s="56"/>
      <c r="UQ90" s="56"/>
      <c r="UR90" s="56"/>
      <c r="US90" s="56"/>
      <c r="UT90" s="56"/>
      <c r="UU90" s="56"/>
      <c r="UV90" s="56"/>
      <c r="UW90" s="56"/>
      <c r="UX90" s="56"/>
      <c r="UY90" s="56"/>
      <c r="UZ90" s="56"/>
      <c r="VA90" s="56"/>
      <c r="VB90" s="56"/>
      <c r="VC90" s="56"/>
      <c r="VD90" s="56"/>
      <c r="VE90" s="56"/>
      <c r="VF90" s="56"/>
      <c r="VG90" s="56"/>
      <c r="VH90" s="56"/>
      <c r="VI90" s="56"/>
      <c r="VJ90" s="56"/>
      <c r="VK90" s="56"/>
      <c r="VL90" s="56"/>
      <c r="VM90" s="56"/>
      <c r="VN90" s="56"/>
      <c r="VO90" s="56"/>
      <c r="VP90" s="56"/>
      <c r="VQ90" s="56"/>
      <c r="VR90" s="56"/>
      <c r="VS90" s="56"/>
      <c r="VT90" s="56"/>
      <c r="VU90" s="56"/>
      <c r="VV90" s="56"/>
      <c r="VW90" s="56"/>
      <c r="VX90" s="56"/>
      <c r="VY90" s="56"/>
      <c r="VZ90" s="56"/>
      <c r="WA90" s="56"/>
      <c r="WB90" s="56"/>
      <c r="WC90" s="56"/>
      <c r="WD90" s="56"/>
      <c r="WE90" s="56"/>
      <c r="WF90" s="56"/>
      <c r="WG90" s="56"/>
      <c r="WH90" s="56"/>
      <c r="WI90" s="56"/>
      <c r="WJ90" s="56"/>
      <c r="WK90" s="56"/>
      <c r="WL90" s="56"/>
      <c r="WM90" s="56"/>
      <c r="WN90" s="56"/>
      <c r="WO90" s="56"/>
      <c r="WP90" s="56"/>
      <c r="WQ90" s="56"/>
      <c r="WR90" s="56"/>
      <c r="WS90" s="56"/>
      <c r="WT90" s="56"/>
      <c r="WU90" s="56"/>
      <c r="WV90" s="56"/>
      <c r="WW90" s="56"/>
      <c r="WX90" s="56"/>
      <c r="WY90" s="56"/>
      <c r="WZ90" s="56"/>
      <c r="XA90" s="56"/>
      <c r="XB90" s="56"/>
      <c r="XC90" s="56"/>
      <c r="XD90" s="56"/>
      <c r="XE90" s="56"/>
      <c r="XF90" s="56"/>
      <c r="XG90" s="56"/>
      <c r="XH90" s="56"/>
      <c r="XI90" s="56"/>
      <c r="XJ90" s="56"/>
      <c r="XK90" s="56"/>
      <c r="XL90" s="56"/>
      <c r="XM90" s="56"/>
      <c r="XN90" s="56"/>
      <c r="XO90" s="56"/>
      <c r="XP90" s="56"/>
      <c r="XQ90" s="56"/>
      <c r="XR90" s="56"/>
      <c r="XS90" s="56"/>
      <c r="XT90" s="56"/>
      <c r="XU90" s="56"/>
      <c r="XV90" s="56"/>
      <c r="XW90" s="56"/>
      <c r="XX90" s="56"/>
      <c r="XY90" s="56"/>
      <c r="XZ90" s="56"/>
      <c r="YA90" s="56"/>
      <c r="YB90" s="56"/>
      <c r="YC90" s="56"/>
      <c r="YD90" s="56"/>
      <c r="YE90" s="56"/>
      <c r="YF90" s="56"/>
      <c r="YG90" s="56"/>
      <c r="YH90" s="56"/>
      <c r="YI90" s="56"/>
      <c r="YJ90" s="56"/>
      <c r="YK90" s="56"/>
      <c r="YL90" s="56"/>
      <c r="YM90" s="56"/>
      <c r="YN90" s="56"/>
      <c r="YO90" s="56"/>
      <c r="YP90" s="56"/>
      <c r="YQ90" s="56"/>
      <c r="YR90" s="56"/>
      <c r="YS90" s="56"/>
      <c r="YT90" s="56"/>
      <c r="YU90" s="56"/>
      <c r="YV90" s="56"/>
      <c r="YW90" s="56"/>
      <c r="YX90" s="56"/>
      <c r="YY90" s="56"/>
      <c r="YZ90" s="56"/>
      <c r="ZA90" s="56"/>
      <c r="ZB90" s="56"/>
      <c r="ZC90" s="56"/>
      <c r="ZD90" s="56"/>
      <c r="ZE90" s="56"/>
      <c r="ZF90" s="56"/>
      <c r="ZG90" s="56"/>
      <c r="ZH90" s="56"/>
      <c r="ZI90" s="56"/>
      <c r="ZJ90" s="56"/>
      <c r="ZK90" s="56"/>
      <c r="ZL90" s="56"/>
      <c r="ZM90" s="56"/>
      <c r="ZN90" s="56"/>
      <c r="ZO90" s="56"/>
      <c r="ZP90" s="56"/>
      <c r="ZQ90" s="56"/>
      <c r="ZR90" s="56"/>
      <c r="ZS90" s="56"/>
      <c r="ZT90" s="56"/>
      <c r="ZU90" s="56"/>
      <c r="ZV90" s="56"/>
      <c r="ZW90" s="56"/>
      <c r="ZX90" s="56"/>
      <c r="ZY90" s="56"/>
      <c r="ZZ90" s="56"/>
      <c r="AAA90" s="56"/>
      <c r="AAB90" s="56"/>
      <c r="AAC90" s="56"/>
      <c r="AAD90" s="56"/>
      <c r="AAE90" s="56"/>
      <c r="AAF90" s="56"/>
      <c r="AAG90" s="56"/>
      <c r="AAH90" s="56"/>
      <c r="AAI90" s="56"/>
      <c r="AAJ90" s="56"/>
      <c r="AAK90" s="56"/>
      <c r="AAL90" s="56"/>
      <c r="AAM90" s="56"/>
      <c r="AAN90" s="56"/>
      <c r="AAO90" s="56"/>
      <c r="AAP90" s="56"/>
      <c r="AAQ90" s="56"/>
      <c r="AAR90" s="56"/>
      <c r="AAS90" s="56"/>
      <c r="AAT90" s="56"/>
      <c r="AAU90" s="56"/>
      <c r="AAV90" s="56"/>
      <c r="AAW90" s="56"/>
      <c r="AAX90" s="56"/>
      <c r="AAY90" s="56"/>
      <c r="AAZ90" s="56"/>
      <c r="ABA90" s="56"/>
      <c r="ABB90" s="56"/>
      <c r="ABC90" s="56"/>
      <c r="ABD90" s="56"/>
      <c r="ABE90" s="56"/>
      <c r="ABF90" s="56"/>
      <c r="ABG90" s="56"/>
      <c r="ABH90" s="56"/>
      <c r="ABI90" s="56"/>
      <c r="ABJ90" s="56"/>
      <c r="ABK90" s="56"/>
      <c r="ABL90" s="56"/>
      <c r="ABM90" s="56"/>
      <c r="ABN90" s="56"/>
      <c r="ABO90" s="56"/>
      <c r="ABP90" s="56"/>
      <c r="ABQ90" s="56"/>
      <c r="ABR90" s="56"/>
      <c r="ABS90" s="56"/>
      <c r="ABT90" s="56"/>
      <c r="ABU90" s="56"/>
      <c r="ABV90" s="56"/>
      <c r="ABW90" s="56"/>
      <c r="ABX90" s="56"/>
      <c r="ABY90" s="56"/>
      <c r="ABZ90" s="56"/>
      <c r="ACA90" s="56"/>
      <c r="ACB90" s="56"/>
      <c r="ACC90" s="56"/>
      <c r="ACD90" s="56"/>
      <c r="ACE90" s="56"/>
      <c r="ACF90" s="56"/>
      <c r="ACG90" s="56"/>
      <c r="ACH90" s="56"/>
      <c r="ACI90" s="56"/>
      <c r="ACJ90" s="56"/>
      <c r="ACK90" s="56"/>
      <c r="ACL90" s="56"/>
      <c r="ACM90" s="56"/>
      <c r="ACN90" s="56"/>
      <c r="ACO90" s="56"/>
      <c r="ACP90" s="56"/>
      <c r="ACQ90" s="56"/>
      <c r="ACR90" s="56"/>
      <c r="ACS90" s="56"/>
      <c r="ACT90" s="56"/>
      <c r="ACU90" s="56"/>
      <c r="ACV90" s="56"/>
      <c r="ACW90" s="56"/>
      <c r="ACX90" s="56"/>
      <c r="ACY90" s="56"/>
      <c r="ACZ90" s="56"/>
      <c r="ADA90" s="56"/>
      <c r="ADB90" s="56"/>
      <c r="ADC90" s="56"/>
      <c r="ADD90" s="56"/>
      <c r="ADE90" s="56"/>
      <c r="ADF90" s="56"/>
      <c r="ADG90" s="56"/>
      <c r="ADH90" s="56"/>
      <c r="ADI90" s="56"/>
      <c r="ADJ90" s="56"/>
      <c r="ADK90" s="56"/>
      <c r="ADL90" s="56"/>
      <c r="ADM90" s="56"/>
      <c r="ADN90" s="56"/>
      <c r="ADO90" s="56"/>
      <c r="ADP90" s="56"/>
      <c r="ADQ90" s="56"/>
      <c r="ADR90" s="56"/>
      <c r="ADS90" s="56"/>
      <c r="ADT90" s="56"/>
      <c r="ADU90" s="56"/>
      <c r="ADV90" s="56"/>
      <c r="ADW90" s="56"/>
      <c r="ADX90" s="56"/>
      <c r="ADY90" s="56"/>
      <c r="ADZ90" s="56"/>
      <c r="AEA90" s="56"/>
      <c r="AEB90" s="56"/>
      <c r="AEC90" s="56"/>
      <c r="AED90" s="56"/>
      <c r="AEE90" s="56"/>
      <c r="AEF90" s="56"/>
      <c r="AEG90" s="56"/>
      <c r="AEH90" s="56"/>
      <c r="AEI90" s="56"/>
      <c r="AEJ90" s="56"/>
      <c r="AEK90" s="56"/>
      <c r="AEL90" s="56"/>
      <c r="AEM90" s="56"/>
      <c r="AEN90" s="56"/>
      <c r="AEO90" s="56"/>
      <c r="AEP90" s="56"/>
      <c r="AEQ90" s="56"/>
      <c r="AER90" s="56"/>
      <c r="AES90" s="56"/>
      <c r="AET90" s="56"/>
      <c r="AEU90" s="56"/>
      <c r="AEV90" s="56"/>
      <c r="AEW90" s="56"/>
      <c r="AEX90" s="56"/>
      <c r="AEY90" s="56"/>
      <c r="AEZ90" s="56"/>
      <c r="AFA90" s="56"/>
      <c r="AFB90" s="56"/>
      <c r="AFC90" s="56"/>
      <c r="AFD90" s="56"/>
      <c r="AFE90" s="56"/>
      <c r="AFF90" s="56"/>
      <c r="AFG90" s="56"/>
      <c r="AFH90" s="56"/>
      <c r="AFI90" s="56"/>
      <c r="AFJ90" s="56"/>
      <c r="AFK90" s="56"/>
      <c r="AFL90" s="56"/>
      <c r="AFM90" s="56"/>
      <c r="AFN90" s="56"/>
      <c r="AFO90" s="56"/>
      <c r="AFP90" s="56"/>
      <c r="AFQ90" s="56"/>
      <c r="AFR90" s="56"/>
      <c r="AFS90" s="56"/>
      <c r="AFT90" s="56"/>
      <c r="AFU90" s="56"/>
      <c r="AFV90" s="56"/>
      <c r="AFW90" s="56"/>
      <c r="AFX90" s="56"/>
      <c r="AFY90" s="56"/>
      <c r="AFZ90" s="56"/>
      <c r="AGA90" s="56"/>
      <c r="AGB90" s="56"/>
      <c r="AGC90" s="56"/>
      <c r="AGD90" s="56"/>
      <c r="AGE90" s="56"/>
      <c r="AGF90" s="56"/>
      <c r="AGG90" s="56"/>
      <c r="AGH90" s="56"/>
      <c r="AGI90" s="56"/>
      <c r="AGJ90" s="56"/>
      <c r="AGK90" s="56"/>
      <c r="AGL90" s="56"/>
      <c r="AGM90" s="56"/>
      <c r="AGN90" s="56"/>
      <c r="AGO90" s="56"/>
      <c r="AGP90" s="56"/>
      <c r="AGQ90" s="56"/>
      <c r="AGR90" s="56"/>
      <c r="AGS90" s="56"/>
      <c r="AGT90" s="56"/>
      <c r="AGU90" s="56"/>
      <c r="AGV90" s="56"/>
      <c r="AGW90" s="56"/>
      <c r="AGX90" s="56"/>
      <c r="AGY90" s="56"/>
      <c r="AGZ90" s="56"/>
      <c r="AHA90" s="56"/>
      <c r="AHB90" s="56"/>
      <c r="AHC90" s="56"/>
      <c r="AHD90" s="56"/>
      <c r="AHE90" s="56"/>
      <c r="AHF90" s="56"/>
      <c r="AHG90" s="56"/>
      <c r="AHH90" s="56"/>
      <c r="AHI90" s="56"/>
      <c r="AHJ90" s="56"/>
      <c r="AHK90" s="56"/>
      <c r="AHL90" s="56"/>
      <c r="AHM90" s="56"/>
      <c r="AHN90" s="56"/>
      <c r="AHO90" s="56"/>
      <c r="AHP90" s="56"/>
      <c r="AHQ90" s="56"/>
      <c r="AHR90" s="56"/>
      <c r="AHS90" s="56"/>
      <c r="AHT90" s="56"/>
      <c r="AHU90" s="56"/>
      <c r="AHV90" s="56"/>
      <c r="AHW90" s="56"/>
      <c r="AHX90" s="56"/>
      <c r="AHY90" s="56"/>
      <c r="AHZ90" s="56"/>
      <c r="AIA90" s="56"/>
      <c r="AIB90" s="56"/>
      <c r="AIC90" s="56"/>
      <c r="AID90" s="56"/>
      <c r="AIE90" s="56"/>
      <c r="AIF90" s="56"/>
      <c r="AIG90" s="56"/>
      <c r="AIH90" s="56"/>
      <c r="AII90" s="56"/>
      <c r="AIJ90" s="56"/>
      <c r="AIK90" s="56"/>
      <c r="AIL90" s="56"/>
      <c r="AIM90" s="56"/>
      <c r="AIN90" s="56"/>
      <c r="AIO90" s="56"/>
      <c r="AIP90" s="56"/>
      <c r="AIQ90" s="56"/>
      <c r="AIR90" s="56"/>
      <c r="AIS90" s="56"/>
      <c r="AIT90" s="56"/>
      <c r="AIU90" s="56"/>
      <c r="AIV90" s="56"/>
      <c r="AIW90" s="56"/>
      <c r="AIX90" s="56"/>
      <c r="AIY90" s="56"/>
      <c r="AIZ90" s="56"/>
      <c r="AJA90" s="56"/>
      <c r="AJB90" s="56"/>
      <c r="AJC90" s="56"/>
      <c r="AJD90" s="56"/>
      <c r="AJE90" s="56"/>
      <c r="AJF90" s="56"/>
      <c r="AJG90" s="56"/>
      <c r="AJH90" s="56"/>
      <c r="AJI90" s="56"/>
      <c r="AJJ90" s="56"/>
      <c r="AJK90" s="56"/>
      <c r="AJL90" s="56"/>
      <c r="AJM90" s="56"/>
      <c r="AJN90" s="56"/>
      <c r="AJO90" s="56"/>
      <c r="AJP90" s="56"/>
      <c r="AJQ90" s="56"/>
      <c r="AJR90" s="56"/>
      <c r="AJS90" s="56"/>
      <c r="AJT90" s="56"/>
      <c r="AJU90" s="56"/>
      <c r="AJV90" s="56"/>
      <c r="AJW90" s="56"/>
      <c r="AJX90" s="56"/>
      <c r="AJY90" s="56"/>
      <c r="AJZ90" s="56"/>
      <c r="AKA90" s="56"/>
      <c r="AKB90" s="56"/>
      <c r="AKC90" s="56"/>
      <c r="AKD90" s="56"/>
      <c r="AKE90" s="56"/>
      <c r="AKF90" s="56"/>
      <c r="AKG90" s="56"/>
      <c r="AKH90" s="56"/>
      <c r="AKI90" s="56"/>
      <c r="AKJ90" s="56"/>
      <c r="AKK90" s="56"/>
      <c r="AKL90" s="56"/>
      <c r="AKM90" s="56"/>
      <c r="AKN90" s="56"/>
      <c r="AKO90" s="56"/>
      <c r="AKP90" s="56"/>
      <c r="AKQ90" s="56"/>
      <c r="AKR90" s="56"/>
      <c r="AKS90" s="56"/>
      <c r="AKT90" s="56"/>
      <c r="AKU90" s="56"/>
      <c r="AKV90" s="56"/>
      <c r="AKW90" s="56"/>
      <c r="AKX90" s="56"/>
      <c r="AKY90" s="56"/>
      <c r="AKZ90" s="56"/>
      <c r="ALA90" s="56"/>
      <c r="ALB90" s="56"/>
      <c r="ALC90" s="56"/>
      <c r="ALD90" s="56"/>
      <c r="ALE90" s="56"/>
      <c r="ALF90" s="56"/>
      <c r="ALG90" s="56"/>
      <c r="ALH90" s="56"/>
      <c r="ALI90" s="56"/>
      <c r="ALJ90" s="56"/>
      <c r="ALK90" s="56"/>
      <c r="ALL90" s="56"/>
      <c r="ALM90" s="56"/>
      <c r="ALN90" s="56"/>
      <c r="ALO90" s="56"/>
      <c r="ALP90" s="56"/>
      <c r="ALQ90" s="56"/>
      <c r="ALR90" s="56"/>
      <c r="ALS90" s="56"/>
      <c r="ALT90" s="56"/>
      <c r="ALU90" s="56"/>
      <c r="ALV90" s="56"/>
      <c r="ALW90" s="56"/>
      <c r="ALX90" s="56"/>
      <c r="ALY90" s="56"/>
      <c r="ALZ90" s="56"/>
      <c r="AMA90" s="56"/>
      <c r="AMB90" s="56"/>
      <c r="AMC90" s="56"/>
      <c r="AMD90" s="56"/>
      <c r="AME90" s="56"/>
      <c r="AMF90" s="56"/>
      <c r="AMG90" s="56"/>
      <c r="AMH90" s="56"/>
      <c r="AMI90" s="56"/>
      <c r="AMJ90" s="56"/>
      <c r="AMK90" s="56"/>
      <c r="AML90" s="56"/>
      <c r="AMM90" s="56"/>
      <c r="AMN90" s="56"/>
      <c r="AMO90" s="56"/>
      <c r="AMP90" s="56"/>
      <c r="AMQ90" s="56"/>
      <c r="AMR90" s="56"/>
      <c r="AMS90" s="56"/>
      <c r="AMT90" s="56"/>
      <c r="AMU90" s="56"/>
      <c r="AMV90" s="56"/>
      <c r="AMW90" s="56"/>
      <c r="AMX90" s="56"/>
      <c r="AMY90" s="56"/>
      <c r="AMZ90" s="56"/>
      <c r="ANA90" s="56"/>
      <c r="ANB90" s="56"/>
      <c r="ANC90" s="56"/>
      <c r="AND90" s="56"/>
      <c r="ANE90" s="56"/>
      <c r="ANF90" s="56"/>
      <c r="ANG90" s="56"/>
      <c r="ANH90" s="56"/>
      <c r="ANI90" s="56"/>
      <c r="ANJ90" s="56"/>
      <c r="ANK90" s="56"/>
      <c r="ANL90" s="56"/>
      <c r="ANM90" s="56"/>
      <c r="ANN90" s="56"/>
      <c r="ANO90" s="56"/>
      <c r="ANP90" s="56"/>
      <c r="ANQ90" s="56"/>
      <c r="ANR90" s="56"/>
      <c r="ANS90" s="56"/>
      <c r="ANT90" s="56"/>
      <c r="ANU90" s="56"/>
      <c r="ANV90" s="56"/>
      <c r="ANW90" s="56"/>
      <c r="ANX90" s="56"/>
      <c r="ANY90" s="56"/>
      <c r="ANZ90" s="56"/>
      <c r="AOA90" s="56"/>
      <c r="AOB90" s="56"/>
      <c r="AOC90" s="56"/>
      <c r="AOD90" s="56"/>
      <c r="AOE90" s="56"/>
      <c r="AOF90" s="56"/>
      <c r="AOG90" s="56"/>
      <c r="AOH90" s="56"/>
      <c r="AOI90" s="56"/>
      <c r="AOJ90" s="56"/>
      <c r="AOK90" s="56"/>
      <c r="AOL90" s="56"/>
      <c r="AOM90" s="56"/>
      <c r="AON90" s="56"/>
      <c r="AOO90" s="56"/>
      <c r="AOP90" s="56"/>
      <c r="AOQ90" s="56"/>
      <c r="AOR90" s="56"/>
      <c r="AOS90" s="56"/>
      <c r="AOT90" s="56"/>
      <c r="AOU90" s="56"/>
      <c r="AOV90" s="56"/>
      <c r="AOW90" s="56"/>
      <c r="AOX90" s="56"/>
      <c r="AOY90" s="56"/>
      <c r="AOZ90" s="56"/>
      <c r="APA90" s="56"/>
      <c r="APB90" s="56"/>
      <c r="APC90" s="56"/>
      <c r="APD90" s="56"/>
      <c r="APE90" s="56"/>
      <c r="APF90" s="56"/>
      <c r="APG90" s="56"/>
      <c r="APH90" s="56"/>
      <c r="API90" s="56"/>
      <c r="APJ90" s="56"/>
      <c r="APK90" s="56"/>
      <c r="APL90" s="56"/>
      <c r="APM90" s="56"/>
      <c r="APN90" s="56"/>
      <c r="APO90" s="56"/>
      <c r="APP90" s="56"/>
      <c r="APQ90" s="56"/>
      <c r="APR90" s="56"/>
      <c r="APS90" s="56"/>
      <c r="APT90" s="56"/>
      <c r="APU90" s="56"/>
      <c r="APV90" s="56"/>
      <c r="APW90" s="56"/>
      <c r="APX90" s="56"/>
      <c r="APY90" s="56"/>
      <c r="APZ90" s="56"/>
      <c r="AQA90" s="56"/>
      <c r="AQB90" s="56"/>
      <c r="AQC90" s="56"/>
      <c r="AQD90" s="56"/>
      <c r="AQE90" s="56"/>
      <c r="AQF90" s="56"/>
      <c r="AQG90" s="56"/>
      <c r="AQH90" s="56"/>
      <c r="AQI90" s="56"/>
      <c r="AQJ90" s="56"/>
      <c r="AQK90" s="56"/>
      <c r="AQL90" s="56"/>
      <c r="AQM90" s="56"/>
      <c r="AQN90" s="56"/>
      <c r="AQO90" s="56"/>
      <c r="AQP90" s="56"/>
      <c r="AQQ90" s="56"/>
      <c r="AQR90" s="56"/>
      <c r="AQS90" s="56"/>
      <c r="AQT90" s="56"/>
      <c r="AQU90" s="56"/>
      <c r="AQV90" s="56"/>
      <c r="AQW90" s="56"/>
      <c r="AQX90" s="56"/>
      <c r="AQY90" s="56"/>
      <c r="AQZ90" s="56"/>
      <c r="ARA90" s="56"/>
      <c r="ARB90" s="56"/>
      <c r="ARC90" s="56"/>
      <c r="ARD90" s="56"/>
      <c r="ARE90" s="56"/>
      <c r="ARF90" s="56"/>
      <c r="ARG90" s="56"/>
      <c r="ARH90" s="56"/>
      <c r="ARI90" s="56"/>
      <c r="ARJ90" s="56"/>
      <c r="ARK90" s="56"/>
      <c r="ARL90" s="56"/>
      <c r="ARM90" s="56"/>
      <c r="ARN90" s="56"/>
      <c r="ARO90" s="56"/>
      <c r="ARP90" s="56"/>
      <c r="ARQ90" s="56"/>
      <c r="ARR90" s="56"/>
      <c r="ARS90" s="56"/>
      <c r="ART90" s="56"/>
      <c r="ARU90" s="56"/>
      <c r="ARV90" s="56"/>
      <c r="ARW90" s="56"/>
      <c r="ARX90" s="56"/>
      <c r="ARY90" s="56"/>
      <c r="ARZ90" s="56"/>
      <c r="ASA90" s="56"/>
      <c r="ASB90" s="56"/>
      <c r="ASC90" s="56"/>
      <c r="ASD90" s="56"/>
      <c r="ASE90" s="56"/>
      <c r="ASF90" s="56"/>
      <c r="ASG90" s="56"/>
      <c r="ASH90" s="56"/>
      <c r="ASI90" s="56"/>
      <c r="ASJ90" s="56"/>
      <c r="ASK90" s="56"/>
      <c r="ASL90" s="56"/>
      <c r="ASM90" s="56"/>
      <c r="ASN90" s="56"/>
      <c r="ASO90" s="56"/>
      <c r="ASP90" s="56"/>
      <c r="ASQ90" s="56"/>
      <c r="ASR90" s="56"/>
      <c r="ASS90" s="56"/>
      <c r="AST90" s="56"/>
      <c r="ASU90" s="56"/>
      <c r="ASV90" s="56"/>
      <c r="ASW90" s="56"/>
      <c r="ASX90" s="56"/>
      <c r="ASY90" s="56"/>
      <c r="ASZ90" s="56"/>
      <c r="ATA90" s="56"/>
      <c r="ATB90" s="56"/>
      <c r="ATC90" s="56"/>
      <c r="ATD90" s="56"/>
      <c r="ATE90" s="56"/>
      <c r="ATF90" s="56"/>
      <c r="ATG90" s="56"/>
      <c r="ATH90" s="56"/>
      <c r="ATI90" s="56"/>
      <c r="ATJ90" s="56"/>
      <c r="ATK90" s="56"/>
      <c r="ATL90" s="56"/>
      <c r="ATM90" s="56"/>
      <c r="ATN90" s="56"/>
      <c r="ATO90" s="56"/>
      <c r="ATP90" s="56"/>
      <c r="ATQ90" s="56"/>
      <c r="ATR90" s="56"/>
      <c r="ATS90" s="56"/>
      <c r="ATT90" s="56"/>
      <c r="ATU90" s="56"/>
      <c r="ATV90" s="56"/>
      <c r="ATW90" s="56"/>
      <c r="ATX90" s="56"/>
      <c r="ATY90" s="56"/>
      <c r="ATZ90" s="56"/>
      <c r="AUA90" s="56"/>
      <c r="AUB90" s="56"/>
      <c r="AUC90" s="56"/>
      <c r="AUD90" s="56"/>
      <c r="AUE90" s="56"/>
      <c r="AUF90" s="56"/>
      <c r="AUG90" s="56"/>
      <c r="AUH90" s="56"/>
      <c r="AUI90" s="56"/>
      <c r="AUJ90" s="56"/>
      <c r="AUK90" s="56"/>
      <c r="AUL90" s="56"/>
      <c r="AUM90" s="56"/>
      <c r="AUN90" s="56"/>
      <c r="AUO90" s="56"/>
      <c r="AUP90" s="56"/>
      <c r="AUQ90" s="56"/>
      <c r="AUR90" s="56"/>
      <c r="AUS90" s="56"/>
      <c r="AUT90" s="56"/>
      <c r="AUU90" s="56"/>
      <c r="AUV90" s="56"/>
      <c r="AUW90" s="56"/>
      <c r="AUX90" s="56"/>
      <c r="AUY90" s="56"/>
      <c r="AUZ90" s="56"/>
      <c r="AVA90" s="56"/>
      <c r="AVB90" s="56"/>
      <c r="AVC90" s="56"/>
      <c r="AVD90" s="56"/>
      <c r="AVE90" s="56"/>
      <c r="AVF90" s="56"/>
      <c r="AVG90" s="56"/>
      <c r="AVH90" s="56"/>
      <c r="AVI90" s="56"/>
      <c r="AVJ90" s="56"/>
      <c r="AVK90" s="56"/>
      <c r="AVL90" s="56"/>
      <c r="AVM90" s="56"/>
      <c r="AVN90" s="56"/>
      <c r="AVO90" s="56"/>
      <c r="AVP90" s="56"/>
      <c r="AVQ90" s="56"/>
      <c r="AVR90" s="56"/>
      <c r="AVS90" s="56"/>
      <c r="AVT90" s="56"/>
      <c r="AVU90" s="56"/>
      <c r="AVV90" s="56"/>
      <c r="AVW90" s="56"/>
      <c r="AVX90" s="56"/>
      <c r="AVY90" s="56"/>
      <c r="AVZ90" s="56"/>
      <c r="AWA90" s="56"/>
      <c r="AWB90" s="56"/>
      <c r="AWC90" s="56"/>
      <c r="AWD90" s="56"/>
      <c r="AWE90" s="56"/>
      <c r="AWF90" s="56"/>
      <c r="AWG90" s="56"/>
      <c r="AWH90" s="56"/>
      <c r="AWI90" s="56"/>
      <c r="AWJ90" s="56"/>
      <c r="AWK90" s="56"/>
      <c r="AWL90" s="56"/>
      <c r="AWM90" s="56"/>
      <c r="AWN90" s="56"/>
      <c r="AWO90" s="56"/>
      <c r="AWP90" s="56"/>
      <c r="AWQ90" s="56"/>
      <c r="AWR90" s="56"/>
      <c r="AWS90" s="56"/>
      <c r="AWT90" s="56"/>
      <c r="AWU90" s="56"/>
      <c r="AWV90" s="56"/>
      <c r="AWW90" s="56"/>
      <c r="AWX90" s="56"/>
      <c r="AWY90" s="56"/>
      <c r="AWZ90" s="56"/>
      <c r="AXA90" s="56"/>
      <c r="AXB90" s="56"/>
      <c r="AXC90" s="56"/>
      <c r="AXD90" s="56"/>
      <c r="AXE90" s="56"/>
      <c r="AXF90" s="56"/>
      <c r="AXG90" s="56"/>
      <c r="AXH90" s="56"/>
      <c r="AXI90" s="56"/>
      <c r="AXJ90" s="56"/>
      <c r="AXK90" s="56"/>
      <c r="AXL90" s="56"/>
      <c r="AXM90" s="56"/>
      <c r="AXN90" s="56"/>
      <c r="AXO90" s="56"/>
      <c r="AXP90" s="56"/>
      <c r="AXQ90" s="56"/>
      <c r="AXR90" s="56"/>
      <c r="AXS90" s="56"/>
      <c r="AXT90" s="56"/>
      <c r="AXU90" s="56"/>
      <c r="AXV90" s="56"/>
      <c r="AXW90" s="56"/>
      <c r="AXX90" s="56"/>
      <c r="AXY90" s="56"/>
      <c r="AXZ90" s="56"/>
      <c r="AYA90" s="56"/>
      <c r="AYB90" s="56"/>
      <c r="AYC90" s="56"/>
      <c r="AYD90" s="56"/>
      <c r="AYE90" s="56"/>
      <c r="AYF90" s="56"/>
      <c r="AYG90" s="56"/>
      <c r="AYH90" s="56"/>
      <c r="AYI90" s="56"/>
      <c r="AYJ90" s="56"/>
      <c r="AYK90" s="56"/>
      <c r="AYL90" s="56"/>
      <c r="AYM90" s="56"/>
      <c r="AYN90" s="56"/>
      <c r="AYO90" s="56"/>
      <c r="AYP90" s="56"/>
      <c r="AYQ90" s="56"/>
      <c r="AYR90" s="56"/>
      <c r="AYS90" s="56"/>
      <c r="AYT90" s="56"/>
      <c r="AYU90" s="56"/>
      <c r="AYV90" s="56"/>
      <c r="AYW90" s="56"/>
      <c r="AYX90" s="56"/>
      <c r="AYY90" s="56"/>
      <c r="AYZ90" s="56"/>
      <c r="AZA90" s="56"/>
      <c r="AZB90" s="56"/>
      <c r="AZC90" s="56"/>
      <c r="AZD90" s="56"/>
      <c r="AZE90" s="56"/>
      <c r="AZF90" s="56"/>
      <c r="AZG90" s="56"/>
      <c r="AZH90" s="56"/>
      <c r="AZI90" s="56"/>
      <c r="AZJ90" s="56"/>
      <c r="AZK90" s="56"/>
      <c r="AZL90" s="56"/>
      <c r="AZM90" s="56"/>
      <c r="AZN90" s="56"/>
      <c r="AZO90" s="56"/>
      <c r="AZP90" s="56"/>
      <c r="AZQ90" s="56"/>
      <c r="AZR90" s="56"/>
      <c r="AZS90" s="56"/>
      <c r="AZT90" s="56"/>
      <c r="AZU90" s="56"/>
      <c r="AZV90" s="56"/>
      <c r="AZW90" s="56"/>
      <c r="AZX90" s="56"/>
      <c r="AZY90" s="56"/>
      <c r="AZZ90" s="56"/>
      <c r="BAA90" s="56"/>
      <c r="BAB90" s="56"/>
      <c r="BAC90" s="56"/>
      <c r="BAD90" s="56"/>
      <c r="BAE90" s="56"/>
      <c r="BAF90" s="56"/>
      <c r="BAG90" s="56"/>
      <c r="BAH90" s="56"/>
      <c r="BAI90" s="56"/>
      <c r="BAJ90" s="56"/>
      <c r="BAK90" s="56"/>
      <c r="BAL90" s="56"/>
      <c r="BAM90" s="56"/>
      <c r="BAN90" s="56"/>
      <c r="BAO90" s="56"/>
      <c r="BAP90" s="56"/>
      <c r="BAQ90" s="56"/>
      <c r="BAR90" s="56"/>
      <c r="BAS90" s="56"/>
      <c r="BAT90" s="56"/>
      <c r="BAU90" s="56"/>
      <c r="BAV90" s="56"/>
      <c r="BAW90" s="56"/>
      <c r="BAX90" s="56"/>
      <c r="BAY90" s="56"/>
      <c r="BAZ90" s="56"/>
      <c r="BBA90" s="56"/>
      <c r="BBB90" s="56"/>
      <c r="BBC90" s="56"/>
      <c r="BBD90" s="56"/>
      <c r="BBE90" s="56"/>
      <c r="BBF90" s="56"/>
      <c r="BBG90" s="56"/>
      <c r="BBH90" s="56"/>
      <c r="BBI90" s="56"/>
      <c r="BBJ90" s="56"/>
      <c r="BBK90" s="56"/>
      <c r="BBL90" s="56"/>
      <c r="BBM90" s="56"/>
      <c r="BBN90" s="56"/>
      <c r="BBO90" s="56"/>
      <c r="BBP90" s="56"/>
      <c r="BBQ90" s="56"/>
      <c r="BBR90" s="56"/>
      <c r="BBS90" s="56"/>
      <c r="BBT90" s="56"/>
      <c r="BBU90" s="56"/>
      <c r="BBV90" s="56"/>
      <c r="BBW90" s="56"/>
      <c r="BBX90" s="56"/>
      <c r="BBY90" s="56"/>
      <c r="BBZ90" s="56"/>
      <c r="BCA90" s="56"/>
      <c r="BCB90" s="56"/>
      <c r="BCC90" s="56"/>
      <c r="BCD90" s="56"/>
      <c r="BCE90" s="56"/>
      <c r="BCF90" s="56"/>
      <c r="BCG90" s="56"/>
      <c r="BCH90" s="56"/>
      <c r="BCI90" s="56"/>
      <c r="BCJ90" s="56"/>
      <c r="BCK90" s="56"/>
      <c r="BCL90" s="56"/>
      <c r="BCM90" s="56"/>
      <c r="BCN90" s="56"/>
      <c r="BCO90" s="56"/>
      <c r="BCP90" s="56"/>
      <c r="BCQ90" s="56"/>
      <c r="BCR90" s="56"/>
      <c r="BCS90" s="56"/>
      <c r="BCT90" s="56"/>
      <c r="BCU90" s="56"/>
      <c r="BCV90" s="56"/>
      <c r="BCW90" s="56"/>
      <c r="BCX90" s="56"/>
      <c r="BCY90" s="56"/>
      <c r="BCZ90" s="56"/>
      <c r="BDA90" s="56"/>
      <c r="BDB90" s="56"/>
      <c r="BDC90" s="56"/>
      <c r="BDD90" s="56"/>
      <c r="BDE90" s="56"/>
      <c r="BDF90" s="56"/>
      <c r="BDG90" s="56"/>
      <c r="BDH90" s="56"/>
      <c r="BDI90" s="56"/>
      <c r="BDJ90" s="56"/>
      <c r="BDK90" s="56"/>
      <c r="BDL90" s="56"/>
      <c r="BDM90" s="56"/>
      <c r="BDN90" s="56"/>
      <c r="BDO90" s="56"/>
      <c r="BDP90" s="56"/>
      <c r="BDQ90" s="56"/>
      <c r="BDR90" s="56"/>
      <c r="BDS90" s="56"/>
      <c r="BDT90" s="56"/>
      <c r="BDU90" s="56"/>
      <c r="BDV90" s="56"/>
      <c r="BDW90" s="56"/>
      <c r="BDX90" s="56"/>
      <c r="BDY90" s="56"/>
      <c r="BDZ90" s="56"/>
      <c r="BEA90" s="56"/>
      <c r="BEB90" s="56"/>
      <c r="BEC90" s="56"/>
      <c r="BED90" s="56"/>
      <c r="BEE90" s="56"/>
      <c r="BEF90" s="56"/>
      <c r="BEG90" s="56"/>
      <c r="BEH90" s="56"/>
      <c r="BEI90" s="56"/>
      <c r="BEJ90" s="56"/>
      <c r="BEK90" s="56"/>
      <c r="BEL90" s="56"/>
      <c r="BEM90" s="56"/>
      <c r="BEN90" s="56"/>
      <c r="BEO90" s="56"/>
      <c r="BEP90" s="56"/>
      <c r="BEQ90" s="56"/>
      <c r="BER90" s="56"/>
      <c r="BES90" s="56"/>
      <c r="BET90" s="56"/>
      <c r="BEU90" s="56"/>
      <c r="BEV90" s="56"/>
      <c r="BEW90" s="56"/>
      <c r="BEX90" s="56"/>
      <c r="BEY90" s="56"/>
      <c r="BEZ90" s="56"/>
      <c r="BFA90" s="56"/>
      <c r="BFB90" s="56"/>
      <c r="BFC90" s="56"/>
      <c r="BFD90" s="56"/>
      <c r="BFE90" s="56"/>
      <c r="BFF90" s="56"/>
      <c r="BFG90" s="56"/>
      <c r="BFH90" s="56"/>
      <c r="BFI90" s="56"/>
      <c r="BFJ90" s="56"/>
      <c r="BFK90" s="56"/>
      <c r="BFL90" s="56"/>
      <c r="BFM90" s="56"/>
      <c r="BFN90" s="56"/>
      <c r="BFO90" s="56"/>
      <c r="BFP90" s="56"/>
      <c r="BFQ90" s="56"/>
      <c r="BFR90" s="56"/>
      <c r="BFS90" s="56"/>
      <c r="BFT90" s="56"/>
      <c r="BFU90" s="56"/>
      <c r="BFV90" s="56"/>
      <c r="BFW90" s="56"/>
      <c r="BFX90" s="56"/>
      <c r="BFY90" s="56"/>
      <c r="BFZ90" s="56"/>
      <c r="BGA90" s="56"/>
      <c r="BGB90" s="56"/>
      <c r="BGC90" s="56"/>
      <c r="BGD90" s="56"/>
      <c r="BGE90" s="56"/>
      <c r="BGF90" s="56"/>
      <c r="BGG90" s="56"/>
      <c r="BGH90" s="56"/>
      <c r="BGI90" s="56"/>
      <c r="BGJ90" s="56"/>
      <c r="BGK90" s="56"/>
      <c r="BGL90" s="56"/>
      <c r="BGM90" s="56"/>
      <c r="BGN90" s="56"/>
      <c r="BGO90" s="56"/>
      <c r="BGP90" s="56"/>
      <c r="BGQ90" s="56"/>
      <c r="BGR90" s="56"/>
      <c r="BGS90" s="56"/>
      <c r="BGT90" s="56"/>
      <c r="BGU90" s="56"/>
      <c r="BGV90" s="56"/>
      <c r="BGW90" s="56"/>
      <c r="BGX90" s="56"/>
      <c r="BGY90" s="56"/>
      <c r="BGZ90" s="56"/>
      <c r="BHA90" s="56"/>
      <c r="BHB90" s="56"/>
      <c r="BHC90" s="56"/>
      <c r="BHD90" s="56"/>
      <c r="BHE90" s="56"/>
      <c r="BHF90" s="56"/>
      <c r="BHG90" s="56"/>
      <c r="BHH90" s="56"/>
      <c r="BHI90" s="56"/>
      <c r="BHJ90" s="56"/>
      <c r="BHK90" s="56"/>
      <c r="BHL90" s="56"/>
      <c r="BHM90" s="56"/>
      <c r="BHN90" s="56"/>
      <c r="BHO90" s="56"/>
      <c r="BHP90" s="56"/>
      <c r="BHQ90" s="56"/>
      <c r="BHR90" s="56"/>
      <c r="BHS90" s="56"/>
      <c r="BHT90" s="56"/>
      <c r="BHU90" s="56"/>
      <c r="BHV90" s="56"/>
      <c r="BHW90" s="56"/>
      <c r="BHX90" s="56"/>
      <c r="BHY90" s="56"/>
      <c r="BHZ90" s="56"/>
      <c r="BIA90" s="56"/>
      <c r="BIB90" s="56"/>
      <c r="BIC90" s="56"/>
      <c r="BID90" s="56"/>
      <c r="BIE90" s="56"/>
      <c r="BIF90" s="56"/>
      <c r="BIG90" s="56"/>
      <c r="BIH90" s="56"/>
      <c r="BII90" s="56"/>
      <c r="BIJ90" s="56"/>
      <c r="BIK90" s="56"/>
      <c r="BIL90" s="56"/>
      <c r="BIM90" s="56"/>
      <c r="BIN90" s="56"/>
      <c r="BIO90" s="56"/>
      <c r="BIP90" s="56"/>
      <c r="BIQ90" s="56"/>
      <c r="BIR90" s="56"/>
      <c r="BIS90" s="56"/>
      <c r="BIT90" s="56"/>
      <c r="BIU90" s="56"/>
      <c r="BIV90" s="56"/>
      <c r="BIW90" s="56"/>
      <c r="BIX90" s="56"/>
      <c r="BIY90" s="56"/>
      <c r="BIZ90" s="56"/>
      <c r="BJA90" s="56"/>
      <c r="BJB90" s="56"/>
      <c r="BJC90" s="56"/>
      <c r="BJD90" s="56"/>
      <c r="BJE90" s="56"/>
      <c r="BJF90" s="56"/>
      <c r="BJG90" s="56"/>
      <c r="BJH90" s="56"/>
      <c r="BJI90" s="56"/>
      <c r="BJJ90" s="56"/>
      <c r="BJK90" s="56"/>
      <c r="BJL90" s="56"/>
      <c r="BJM90" s="56"/>
      <c r="BJN90" s="56"/>
      <c r="BJO90" s="56"/>
      <c r="BJP90" s="56"/>
      <c r="BJQ90" s="56"/>
      <c r="BJR90" s="56"/>
      <c r="BJS90" s="56"/>
      <c r="BJT90" s="56"/>
      <c r="BJU90" s="56"/>
      <c r="BJV90" s="56"/>
      <c r="BJW90" s="56"/>
      <c r="BJX90" s="56"/>
      <c r="BJY90" s="56"/>
      <c r="BJZ90" s="56"/>
      <c r="BKA90" s="56"/>
      <c r="BKB90" s="56"/>
      <c r="BKC90" s="56"/>
      <c r="BKD90" s="56"/>
      <c r="BKE90" s="56"/>
      <c r="BKF90" s="56"/>
      <c r="BKG90" s="56"/>
      <c r="BKH90" s="56"/>
      <c r="BKI90" s="56"/>
      <c r="BKJ90" s="56"/>
      <c r="BKK90" s="56"/>
      <c r="BKL90" s="56"/>
      <c r="BKM90" s="56"/>
      <c r="BKN90" s="56"/>
      <c r="BKO90" s="56"/>
      <c r="BKP90" s="56"/>
      <c r="BKQ90" s="56"/>
      <c r="BKR90" s="56"/>
      <c r="BKS90" s="56"/>
      <c r="BKT90" s="56"/>
      <c r="BKU90" s="56"/>
      <c r="BKV90" s="56"/>
      <c r="BKW90" s="56"/>
      <c r="BKX90" s="56"/>
      <c r="BKY90" s="56"/>
      <c r="BKZ90" s="56"/>
      <c r="BLA90" s="56"/>
      <c r="BLB90" s="56"/>
      <c r="BLC90" s="56"/>
      <c r="BLD90" s="56"/>
      <c r="BLE90" s="56"/>
      <c r="BLF90" s="56"/>
      <c r="BLG90" s="56"/>
      <c r="BLH90" s="56"/>
      <c r="BLI90" s="56"/>
      <c r="BLJ90" s="56"/>
      <c r="BLK90" s="56"/>
      <c r="BLL90" s="56"/>
      <c r="BLM90" s="56"/>
      <c r="BLN90" s="56"/>
      <c r="BLO90" s="56"/>
      <c r="BLP90" s="56"/>
      <c r="BLQ90" s="56"/>
      <c r="BLR90" s="56"/>
      <c r="BLS90" s="56"/>
      <c r="BLT90" s="56"/>
      <c r="BLU90" s="56"/>
      <c r="BLV90" s="56"/>
      <c r="BLW90" s="56"/>
      <c r="BLX90" s="56"/>
      <c r="BLY90" s="56"/>
      <c r="BLZ90" s="56"/>
      <c r="BMA90" s="56"/>
      <c r="BMB90" s="56"/>
      <c r="BMC90" s="56"/>
      <c r="BMD90" s="56"/>
      <c r="BME90" s="56"/>
      <c r="BMF90" s="56"/>
      <c r="BMG90" s="56"/>
      <c r="BMH90" s="56"/>
      <c r="BMI90" s="56"/>
      <c r="BMJ90" s="56"/>
      <c r="BMK90" s="56"/>
      <c r="BML90" s="56"/>
      <c r="BMM90" s="56"/>
      <c r="BMN90" s="56"/>
      <c r="BMO90" s="56"/>
      <c r="BMP90" s="56"/>
      <c r="BMQ90" s="56"/>
      <c r="BMR90" s="56"/>
      <c r="BMS90" s="56"/>
      <c r="BMT90" s="56"/>
      <c r="BMU90" s="56"/>
      <c r="BMV90" s="56"/>
      <c r="BMW90" s="56"/>
      <c r="BMX90" s="56"/>
      <c r="BMY90" s="56"/>
      <c r="BMZ90" s="56"/>
      <c r="BNA90" s="56"/>
      <c r="BNB90" s="56"/>
      <c r="BNC90" s="56"/>
      <c r="BND90" s="56"/>
      <c r="BNE90" s="56"/>
      <c r="BNF90" s="56"/>
      <c r="BNG90" s="56"/>
      <c r="BNH90" s="56"/>
      <c r="BNI90" s="56"/>
      <c r="BNJ90" s="56"/>
      <c r="BNK90" s="56"/>
      <c r="BNL90" s="56"/>
      <c r="BNM90" s="56"/>
      <c r="BNN90" s="56"/>
      <c r="BNO90" s="56"/>
      <c r="BNP90" s="56"/>
      <c r="BNQ90" s="56"/>
      <c r="BNR90" s="56"/>
      <c r="BNS90" s="56"/>
      <c r="BNT90" s="56"/>
      <c r="BNU90" s="56"/>
      <c r="BNV90" s="56"/>
      <c r="BNW90" s="56"/>
      <c r="BNX90" s="56"/>
      <c r="BNY90" s="56"/>
      <c r="BNZ90" s="56"/>
      <c r="BOA90" s="56"/>
      <c r="BOB90" s="56"/>
      <c r="BOC90" s="56"/>
      <c r="BOD90" s="56"/>
      <c r="BOE90" s="56"/>
      <c r="BOF90" s="56"/>
      <c r="BOG90" s="56"/>
      <c r="BOH90" s="56"/>
      <c r="BOI90" s="56"/>
      <c r="BOJ90" s="56"/>
      <c r="BOK90" s="56"/>
      <c r="BOL90" s="56"/>
      <c r="BOM90" s="56"/>
      <c r="BON90" s="56"/>
      <c r="BOO90" s="56"/>
      <c r="BOP90" s="56"/>
      <c r="BOQ90" s="56"/>
      <c r="BOR90" s="56"/>
      <c r="BOS90" s="56"/>
      <c r="BOT90" s="56"/>
      <c r="BOU90" s="56"/>
      <c r="BOV90" s="56"/>
      <c r="BOW90" s="56"/>
      <c r="BOX90" s="56"/>
      <c r="BOY90" s="56"/>
      <c r="BOZ90" s="56"/>
      <c r="BPA90" s="56"/>
      <c r="BPB90" s="56"/>
      <c r="BPC90" s="56"/>
      <c r="BPD90" s="56"/>
      <c r="BPE90" s="56"/>
      <c r="BPF90" s="56"/>
      <c r="BPG90" s="56"/>
      <c r="BPH90" s="56"/>
      <c r="BPI90" s="56"/>
      <c r="BPJ90" s="56"/>
      <c r="BPK90" s="56"/>
      <c r="BPL90" s="56"/>
      <c r="BPM90" s="56"/>
      <c r="BPN90" s="56"/>
      <c r="BPO90" s="56"/>
      <c r="BPP90" s="56"/>
      <c r="BPQ90" s="56"/>
      <c r="BPR90" s="56"/>
      <c r="BPS90" s="56"/>
      <c r="BPT90" s="56"/>
      <c r="BPU90" s="56"/>
      <c r="BPV90" s="56"/>
      <c r="BPW90" s="56"/>
      <c r="BPX90" s="56"/>
      <c r="BPY90" s="56"/>
      <c r="BPZ90" s="56"/>
      <c r="BQA90" s="56"/>
      <c r="BQB90" s="56"/>
      <c r="BQC90" s="56"/>
      <c r="BQD90" s="56"/>
      <c r="BQE90" s="56"/>
      <c r="BQF90" s="56"/>
      <c r="BQG90" s="56"/>
      <c r="BQH90" s="56"/>
      <c r="BQI90" s="56"/>
      <c r="BQJ90" s="56"/>
      <c r="BQK90" s="56"/>
      <c r="BQL90" s="56"/>
      <c r="BQM90" s="56"/>
      <c r="BQN90" s="56"/>
      <c r="BQO90" s="56"/>
      <c r="BQP90" s="56"/>
      <c r="BQQ90" s="56"/>
      <c r="BQR90" s="56"/>
      <c r="BQS90" s="56"/>
      <c r="BQT90" s="56"/>
      <c r="BQU90" s="56"/>
      <c r="BQV90" s="56"/>
      <c r="BQW90" s="56"/>
      <c r="BQX90" s="56"/>
      <c r="BQY90" s="56"/>
      <c r="BQZ90" s="56"/>
      <c r="BRA90" s="56"/>
      <c r="BRB90" s="56"/>
      <c r="BRC90" s="56"/>
      <c r="BRD90" s="56"/>
      <c r="BRE90" s="56"/>
      <c r="BRF90" s="56"/>
      <c r="BRG90" s="56"/>
      <c r="BRH90" s="56"/>
      <c r="BRI90" s="56"/>
      <c r="BRJ90" s="56"/>
      <c r="BRK90" s="56"/>
      <c r="BRL90" s="56"/>
      <c r="BRM90" s="56"/>
      <c r="BRN90" s="56"/>
      <c r="BRO90" s="56"/>
      <c r="BRP90" s="56"/>
      <c r="BRQ90" s="56"/>
      <c r="BRR90" s="56"/>
      <c r="BRS90" s="56"/>
      <c r="BRT90" s="56"/>
      <c r="BRU90" s="56"/>
      <c r="BRV90" s="56"/>
      <c r="BRW90" s="56"/>
      <c r="BRX90" s="56"/>
      <c r="BRY90" s="56"/>
      <c r="BRZ90" s="56"/>
      <c r="BSA90" s="56"/>
      <c r="BSB90" s="56"/>
      <c r="BSC90" s="56"/>
      <c r="BSD90" s="56"/>
      <c r="BSE90" s="56"/>
      <c r="BSF90" s="56"/>
      <c r="BSG90" s="56"/>
      <c r="BSH90" s="56"/>
      <c r="BSI90" s="56"/>
      <c r="BSJ90" s="56"/>
      <c r="BSK90" s="56"/>
      <c r="BSL90" s="56"/>
      <c r="BSM90" s="56"/>
      <c r="BSN90" s="56"/>
      <c r="BSO90" s="56"/>
      <c r="BSP90" s="56"/>
      <c r="BSQ90" s="56"/>
      <c r="BSR90" s="56"/>
      <c r="BSS90" s="56"/>
      <c r="BST90" s="56"/>
      <c r="BSU90" s="56"/>
      <c r="BSV90" s="56"/>
      <c r="BSW90" s="56"/>
      <c r="BSX90" s="56"/>
      <c r="BSY90" s="56"/>
      <c r="BSZ90" s="56"/>
      <c r="BTA90" s="56"/>
      <c r="BTB90" s="56"/>
      <c r="BTC90" s="56"/>
      <c r="BTD90" s="56"/>
      <c r="BTE90" s="56"/>
      <c r="BTF90" s="56"/>
      <c r="BTG90" s="56"/>
      <c r="BTH90" s="56"/>
      <c r="BTI90" s="56"/>
      <c r="BTJ90" s="56"/>
      <c r="BTK90" s="56"/>
      <c r="BTL90" s="56"/>
      <c r="BTM90" s="56"/>
      <c r="BTN90" s="56"/>
      <c r="BTO90" s="56"/>
      <c r="BTP90" s="56"/>
      <c r="BTQ90" s="56"/>
      <c r="BTR90" s="56"/>
      <c r="BTS90" s="56"/>
      <c r="BTT90" s="56"/>
      <c r="BTU90" s="56"/>
      <c r="BTV90" s="56"/>
      <c r="BTW90" s="56"/>
      <c r="BTX90" s="56"/>
      <c r="BTY90" s="56"/>
      <c r="BTZ90" s="56"/>
      <c r="BUA90" s="56"/>
      <c r="BUB90" s="56"/>
      <c r="BUC90" s="56"/>
      <c r="BUD90" s="56"/>
      <c r="BUE90" s="56"/>
      <c r="BUF90" s="56"/>
      <c r="BUG90" s="56"/>
      <c r="BUH90" s="56"/>
      <c r="BUI90" s="56"/>
      <c r="BUJ90" s="56"/>
      <c r="BUK90" s="56"/>
      <c r="BUL90" s="56"/>
      <c r="BUM90" s="56"/>
      <c r="BUN90" s="56"/>
      <c r="BUO90" s="56"/>
      <c r="BUP90" s="56"/>
      <c r="BUQ90" s="56"/>
      <c r="BUR90" s="56"/>
      <c r="BUS90" s="56"/>
      <c r="BUT90" s="56"/>
      <c r="BUU90" s="56"/>
      <c r="BUV90" s="56"/>
      <c r="BUW90" s="56"/>
      <c r="BUX90" s="56"/>
      <c r="BUY90" s="56"/>
      <c r="BUZ90" s="56"/>
      <c r="BVA90" s="56"/>
      <c r="BVB90" s="56"/>
      <c r="BVC90" s="56"/>
      <c r="BVD90" s="56"/>
      <c r="BVE90" s="56"/>
      <c r="BVF90" s="56"/>
      <c r="BVG90" s="56"/>
      <c r="BVH90" s="56"/>
      <c r="BVI90" s="56"/>
      <c r="BVJ90" s="56"/>
      <c r="BVK90" s="56"/>
      <c r="BVL90" s="56"/>
      <c r="BVM90" s="56"/>
      <c r="BVN90" s="56"/>
      <c r="BVO90" s="56"/>
      <c r="BVP90" s="56"/>
      <c r="BVQ90" s="56"/>
      <c r="BVR90" s="56"/>
      <c r="BVS90" s="56"/>
      <c r="BVT90" s="56"/>
      <c r="BVU90" s="56"/>
      <c r="BVV90" s="56"/>
      <c r="BVW90" s="56"/>
      <c r="BVX90" s="56"/>
      <c r="BVY90" s="56"/>
      <c r="BVZ90" s="56"/>
      <c r="BWA90" s="56"/>
      <c r="BWB90" s="56"/>
      <c r="BWC90" s="56"/>
      <c r="BWD90" s="56"/>
      <c r="BWE90" s="56"/>
      <c r="BWF90" s="56"/>
      <c r="BWG90" s="56"/>
      <c r="BWH90" s="56"/>
      <c r="BWI90" s="56"/>
      <c r="BWJ90" s="56"/>
      <c r="BWK90" s="56"/>
      <c r="BWL90" s="56"/>
      <c r="BWM90" s="56"/>
      <c r="BWN90" s="56"/>
      <c r="BWO90" s="56"/>
      <c r="BWP90" s="56"/>
      <c r="BWQ90" s="56"/>
      <c r="BWR90" s="56"/>
      <c r="BWS90" s="56"/>
      <c r="BWT90" s="56"/>
      <c r="BWU90" s="56"/>
      <c r="BWV90" s="56"/>
      <c r="BWW90" s="56"/>
      <c r="BWX90" s="56"/>
      <c r="BWY90" s="56"/>
      <c r="BWZ90" s="56"/>
      <c r="BXA90" s="56"/>
      <c r="BXB90" s="56"/>
      <c r="BXC90" s="56"/>
      <c r="BXD90" s="56"/>
      <c r="BXE90" s="56"/>
      <c r="BXF90" s="56"/>
      <c r="BXG90" s="56"/>
      <c r="BXH90" s="56"/>
      <c r="BXI90" s="56"/>
      <c r="BXJ90" s="56"/>
      <c r="BXK90" s="56"/>
      <c r="BXL90" s="56"/>
      <c r="BXM90" s="56"/>
      <c r="BXN90" s="56"/>
      <c r="BXO90" s="56"/>
      <c r="BXP90" s="56"/>
      <c r="BXQ90" s="56"/>
      <c r="BXR90" s="56"/>
      <c r="BXS90" s="56"/>
      <c r="BXT90" s="56"/>
      <c r="BXU90" s="56"/>
      <c r="BXV90" s="56"/>
      <c r="BXW90" s="56"/>
      <c r="BXX90" s="56"/>
      <c r="BXY90" s="56"/>
      <c r="BXZ90" s="56"/>
      <c r="BYA90" s="56"/>
      <c r="BYB90" s="56"/>
      <c r="BYC90" s="56"/>
      <c r="BYD90" s="56"/>
      <c r="BYE90" s="56"/>
      <c r="BYF90" s="56"/>
      <c r="BYG90" s="56"/>
      <c r="BYH90" s="56"/>
      <c r="BYI90" s="56"/>
      <c r="BYJ90" s="56"/>
      <c r="BYK90" s="56"/>
      <c r="BYL90" s="56"/>
      <c r="BYM90" s="56"/>
      <c r="BYN90" s="56"/>
      <c r="BYO90" s="56"/>
      <c r="BYP90" s="56"/>
      <c r="BYQ90" s="56"/>
      <c r="BYR90" s="56"/>
      <c r="BYS90" s="56"/>
      <c r="BYT90" s="56"/>
      <c r="BYU90" s="56"/>
      <c r="BYV90" s="56"/>
      <c r="BYW90" s="56"/>
      <c r="BYX90" s="56"/>
      <c r="BYY90" s="56"/>
      <c r="BYZ90" s="56"/>
      <c r="BZA90" s="56"/>
      <c r="BZB90" s="56"/>
      <c r="BZC90" s="56"/>
      <c r="BZD90" s="56"/>
      <c r="BZE90" s="56"/>
      <c r="BZF90" s="56"/>
      <c r="BZG90" s="56"/>
      <c r="BZH90" s="56"/>
      <c r="BZI90" s="56"/>
      <c r="BZJ90" s="56"/>
      <c r="BZK90" s="56"/>
      <c r="BZL90" s="56"/>
      <c r="BZM90" s="56"/>
      <c r="BZN90" s="56"/>
      <c r="BZO90" s="56"/>
      <c r="BZP90" s="56"/>
      <c r="BZQ90" s="56"/>
      <c r="BZR90" s="56"/>
      <c r="BZS90" s="56"/>
      <c r="BZT90" s="56"/>
      <c r="BZU90" s="56"/>
      <c r="BZV90" s="56"/>
      <c r="BZW90" s="56"/>
      <c r="BZX90" s="56"/>
      <c r="BZY90" s="56"/>
      <c r="BZZ90" s="56"/>
      <c r="CAA90" s="56"/>
      <c r="CAB90" s="56"/>
      <c r="CAC90" s="56"/>
      <c r="CAD90" s="56"/>
      <c r="CAE90" s="56"/>
      <c r="CAF90" s="56"/>
      <c r="CAG90" s="56"/>
      <c r="CAH90" s="56"/>
      <c r="CAI90" s="56"/>
      <c r="CAJ90" s="56"/>
      <c r="CAK90" s="56"/>
      <c r="CAL90" s="56"/>
      <c r="CAM90" s="56"/>
      <c r="CAN90" s="56"/>
      <c r="CAO90" s="56"/>
      <c r="CAP90" s="56"/>
      <c r="CAQ90" s="56"/>
      <c r="CAR90" s="56"/>
      <c r="CAS90" s="56"/>
      <c r="CAT90" s="56"/>
      <c r="CAU90" s="56"/>
      <c r="CAV90" s="56"/>
      <c r="CAW90" s="56"/>
      <c r="CAX90" s="56"/>
      <c r="CAY90" s="56"/>
      <c r="CAZ90" s="56"/>
      <c r="CBA90" s="56"/>
      <c r="CBB90" s="56"/>
      <c r="CBC90" s="56"/>
      <c r="CBD90" s="56"/>
      <c r="CBE90" s="56"/>
      <c r="CBF90" s="56"/>
      <c r="CBG90" s="56"/>
      <c r="CBH90" s="56"/>
      <c r="CBI90" s="56"/>
      <c r="CBJ90" s="56"/>
      <c r="CBK90" s="56"/>
      <c r="CBL90" s="56"/>
      <c r="CBM90" s="56"/>
      <c r="CBN90" s="56"/>
      <c r="CBO90" s="56"/>
      <c r="CBP90" s="56"/>
      <c r="CBQ90" s="56"/>
      <c r="CBR90" s="56"/>
      <c r="CBS90" s="56"/>
      <c r="CBT90" s="56"/>
      <c r="CBU90" s="56"/>
      <c r="CBV90" s="56"/>
      <c r="CBW90" s="56"/>
      <c r="CBX90" s="56"/>
      <c r="CBY90" s="56"/>
      <c r="CBZ90" s="56"/>
      <c r="CCA90" s="56"/>
      <c r="CCB90" s="56"/>
      <c r="CCC90" s="56"/>
      <c r="CCD90" s="56"/>
      <c r="CCE90" s="56"/>
      <c r="CCF90" s="56"/>
      <c r="CCG90" s="56"/>
      <c r="CCH90" s="56"/>
      <c r="CCI90" s="56"/>
      <c r="CCJ90" s="56"/>
      <c r="CCK90" s="56"/>
      <c r="CCL90" s="56"/>
      <c r="CCM90" s="56"/>
      <c r="CCN90" s="56"/>
      <c r="CCO90" s="56"/>
      <c r="CCP90" s="56"/>
      <c r="CCQ90" s="56"/>
      <c r="CCR90" s="56"/>
      <c r="CCS90" s="56"/>
      <c r="CCT90" s="56"/>
      <c r="CCU90" s="56"/>
      <c r="CCV90" s="56"/>
      <c r="CCW90" s="56"/>
      <c r="CCX90" s="56"/>
      <c r="CCY90" s="56"/>
      <c r="CCZ90" s="56"/>
      <c r="CDA90" s="56"/>
      <c r="CDB90" s="56"/>
      <c r="CDC90" s="56"/>
      <c r="CDD90" s="56"/>
      <c r="CDE90" s="56"/>
      <c r="CDF90" s="56"/>
      <c r="CDG90" s="56"/>
      <c r="CDH90" s="56"/>
      <c r="CDI90" s="56"/>
      <c r="CDJ90" s="56"/>
      <c r="CDK90" s="56"/>
      <c r="CDL90" s="56"/>
      <c r="CDM90" s="56"/>
      <c r="CDN90" s="56"/>
      <c r="CDO90" s="56"/>
      <c r="CDP90" s="56"/>
      <c r="CDQ90" s="56"/>
      <c r="CDR90" s="56"/>
      <c r="CDS90" s="56"/>
      <c r="CDT90" s="56"/>
      <c r="CDU90" s="56"/>
      <c r="CDV90" s="56"/>
      <c r="CDW90" s="56"/>
      <c r="CDX90" s="56"/>
      <c r="CDY90" s="56"/>
      <c r="CDZ90" s="56"/>
      <c r="CEA90" s="56"/>
      <c r="CEB90" s="56"/>
      <c r="CEC90" s="56"/>
      <c r="CED90" s="56"/>
      <c r="CEE90" s="56"/>
      <c r="CEF90" s="56"/>
      <c r="CEG90" s="56"/>
      <c r="CEH90" s="56"/>
      <c r="CEI90" s="56"/>
      <c r="CEJ90" s="56"/>
      <c r="CEK90" s="56"/>
      <c r="CEL90" s="56"/>
      <c r="CEM90" s="56"/>
      <c r="CEN90" s="56"/>
      <c r="CEO90" s="56"/>
      <c r="CEP90" s="56"/>
      <c r="CEQ90" s="56"/>
      <c r="CER90" s="56"/>
      <c r="CES90" s="56"/>
      <c r="CET90" s="56"/>
      <c r="CEU90" s="56"/>
      <c r="CEV90" s="56"/>
      <c r="CEW90" s="56"/>
      <c r="CEX90" s="56"/>
      <c r="CEY90" s="56"/>
      <c r="CEZ90" s="56"/>
      <c r="CFA90" s="56"/>
      <c r="CFB90" s="56"/>
      <c r="CFC90" s="56"/>
      <c r="CFD90" s="56"/>
      <c r="CFE90" s="56"/>
      <c r="CFF90" s="56"/>
      <c r="CFG90" s="56"/>
      <c r="CFH90" s="56"/>
      <c r="CFI90" s="56"/>
      <c r="CFJ90" s="56"/>
      <c r="CFK90" s="56"/>
      <c r="CFL90" s="56"/>
      <c r="CFM90" s="56"/>
      <c r="CFN90" s="56"/>
      <c r="CFO90" s="56"/>
      <c r="CFP90" s="56"/>
      <c r="CFQ90" s="56"/>
      <c r="CFR90" s="56"/>
      <c r="CFS90" s="56"/>
      <c r="CFT90" s="56"/>
      <c r="CFU90" s="56"/>
      <c r="CFV90" s="56"/>
      <c r="CFW90" s="56"/>
      <c r="CFX90" s="56"/>
      <c r="CFY90" s="56"/>
      <c r="CFZ90" s="56"/>
      <c r="CGA90" s="56"/>
      <c r="CGB90" s="56"/>
      <c r="CGC90" s="56"/>
      <c r="CGD90" s="56"/>
      <c r="CGE90" s="56"/>
      <c r="CGF90" s="56"/>
      <c r="CGG90" s="56"/>
      <c r="CGH90" s="56"/>
      <c r="CGI90" s="56"/>
      <c r="CGJ90" s="56"/>
      <c r="CGK90" s="56"/>
      <c r="CGL90" s="56"/>
      <c r="CGM90" s="56"/>
      <c r="CGN90" s="56"/>
      <c r="CGO90" s="56"/>
      <c r="CGP90" s="56"/>
      <c r="CGQ90" s="56"/>
      <c r="CGR90" s="56"/>
      <c r="CGS90" s="56"/>
      <c r="CGT90" s="56"/>
      <c r="CGU90" s="56"/>
      <c r="CGV90" s="56"/>
      <c r="CGW90" s="56"/>
      <c r="CGX90" s="56"/>
      <c r="CGY90" s="56"/>
      <c r="CGZ90" s="56"/>
      <c r="CHA90" s="56"/>
      <c r="CHB90" s="56"/>
      <c r="CHC90" s="56"/>
      <c r="CHD90" s="56"/>
      <c r="CHE90" s="56"/>
      <c r="CHF90" s="56"/>
      <c r="CHG90" s="56"/>
      <c r="CHH90" s="56"/>
      <c r="CHI90" s="56"/>
      <c r="CHJ90" s="56"/>
      <c r="CHK90" s="56"/>
      <c r="CHL90" s="56"/>
      <c r="CHM90" s="56"/>
      <c r="CHN90" s="56"/>
      <c r="CHO90" s="56"/>
      <c r="CHP90" s="56"/>
      <c r="CHQ90" s="56"/>
      <c r="CHR90" s="56"/>
      <c r="CHS90" s="56"/>
      <c r="CHT90" s="56"/>
      <c r="CHU90" s="56"/>
      <c r="CHV90" s="56"/>
      <c r="CHW90" s="56"/>
      <c r="CHX90" s="56"/>
      <c r="CHY90" s="56"/>
      <c r="CHZ90" s="56"/>
      <c r="CIA90" s="56"/>
      <c r="CIB90" s="56"/>
      <c r="CIC90" s="56"/>
      <c r="CID90" s="56"/>
      <c r="CIE90" s="56"/>
      <c r="CIF90" s="56"/>
      <c r="CIG90" s="56"/>
      <c r="CIH90" s="56"/>
      <c r="CII90" s="56"/>
      <c r="CIJ90" s="56"/>
      <c r="CIK90" s="56"/>
      <c r="CIL90" s="56"/>
      <c r="CIM90" s="56"/>
      <c r="CIN90" s="56"/>
      <c r="CIO90" s="56"/>
      <c r="CIP90" s="56"/>
      <c r="CIQ90" s="56"/>
      <c r="CIR90" s="56"/>
      <c r="CIS90" s="56"/>
      <c r="CIT90" s="56"/>
      <c r="CIU90" s="56"/>
      <c r="CIV90" s="56"/>
      <c r="CIW90" s="56"/>
      <c r="CIX90" s="56"/>
      <c r="CIY90" s="56"/>
      <c r="CIZ90" s="56"/>
      <c r="CJA90" s="56"/>
      <c r="CJB90" s="56"/>
      <c r="CJC90" s="56"/>
      <c r="CJD90" s="56"/>
      <c r="CJE90" s="56"/>
      <c r="CJF90" s="56"/>
      <c r="CJG90" s="56"/>
      <c r="CJH90" s="56"/>
      <c r="CJI90" s="56"/>
      <c r="CJJ90" s="56"/>
      <c r="CJK90" s="56"/>
      <c r="CJL90" s="56"/>
      <c r="CJM90" s="56"/>
      <c r="CJN90" s="56"/>
      <c r="CJO90" s="56"/>
      <c r="CJP90" s="56"/>
      <c r="CJQ90" s="56"/>
      <c r="CJR90" s="56"/>
      <c r="CJS90" s="56"/>
      <c r="CJT90" s="56"/>
      <c r="CJU90" s="56"/>
      <c r="CJV90" s="56"/>
      <c r="CJW90" s="56"/>
      <c r="CJX90" s="56"/>
      <c r="CJY90" s="56"/>
      <c r="CJZ90" s="56"/>
      <c r="CKA90" s="56"/>
      <c r="CKB90" s="56"/>
      <c r="CKC90" s="56"/>
      <c r="CKD90" s="56"/>
      <c r="CKE90" s="56"/>
      <c r="CKF90" s="56"/>
      <c r="CKG90" s="56"/>
      <c r="CKH90" s="56"/>
      <c r="CKI90" s="56"/>
      <c r="CKJ90" s="56"/>
      <c r="CKK90" s="56"/>
      <c r="CKL90" s="56"/>
      <c r="CKM90" s="56"/>
      <c r="CKN90" s="56"/>
      <c r="CKO90" s="56"/>
      <c r="CKP90" s="56"/>
      <c r="CKQ90" s="56"/>
      <c r="CKR90" s="56"/>
      <c r="CKS90" s="56"/>
      <c r="CKT90" s="56"/>
      <c r="CKU90" s="56"/>
      <c r="CKV90" s="56"/>
      <c r="CKW90" s="56"/>
      <c r="CKX90" s="56"/>
      <c r="CKY90" s="56"/>
      <c r="CKZ90" s="56"/>
      <c r="CLA90" s="56"/>
      <c r="CLB90" s="56"/>
      <c r="CLC90" s="56"/>
      <c r="CLD90" s="56"/>
      <c r="CLE90" s="56"/>
      <c r="CLF90" s="56"/>
      <c r="CLG90" s="56"/>
      <c r="CLH90" s="56"/>
      <c r="CLI90" s="56"/>
      <c r="CLJ90" s="56"/>
      <c r="CLK90" s="56"/>
      <c r="CLL90" s="56"/>
      <c r="CLM90" s="56"/>
      <c r="CLN90" s="56"/>
      <c r="CLO90" s="56"/>
      <c r="CLP90" s="56"/>
      <c r="CLQ90" s="56"/>
      <c r="CLR90" s="56"/>
      <c r="CLS90" s="56"/>
      <c r="CLT90" s="56"/>
      <c r="CLU90" s="56"/>
      <c r="CLV90" s="56"/>
      <c r="CLW90" s="56"/>
      <c r="CLX90" s="56"/>
      <c r="CLY90" s="56"/>
      <c r="CLZ90" s="56"/>
      <c r="CMA90" s="56"/>
      <c r="CMB90" s="56"/>
      <c r="CMC90" s="56"/>
      <c r="CMD90" s="56"/>
      <c r="CME90" s="56"/>
      <c r="CMF90" s="56"/>
      <c r="CMG90" s="56"/>
      <c r="CMH90" s="56"/>
      <c r="CMI90" s="56"/>
      <c r="CMJ90" s="56"/>
      <c r="CMK90" s="56"/>
      <c r="CML90" s="56"/>
      <c r="CMM90" s="56"/>
      <c r="CMN90" s="56"/>
      <c r="CMO90" s="56"/>
      <c r="CMP90" s="56"/>
      <c r="CMQ90" s="56"/>
      <c r="CMR90" s="56"/>
      <c r="CMS90" s="56"/>
      <c r="CMT90" s="56"/>
      <c r="CMU90" s="56"/>
      <c r="CMV90" s="56"/>
      <c r="CMW90" s="56"/>
      <c r="CMX90" s="56"/>
      <c r="CMY90" s="56"/>
      <c r="CMZ90" s="56"/>
      <c r="CNA90" s="56"/>
      <c r="CNB90" s="56"/>
      <c r="CNC90" s="56"/>
      <c r="CND90" s="56"/>
      <c r="CNE90" s="56"/>
      <c r="CNF90" s="56"/>
      <c r="CNG90" s="56"/>
      <c r="CNH90" s="56"/>
      <c r="CNI90" s="56"/>
      <c r="CNJ90" s="56"/>
      <c r="CNK90" s="56"/>
      <c r="CNL90" s="56"/>
      <c r="CNM90" s="56"/>
      <c r="CNN90" s="56"/>
      <c r="CNO90" s="56"/>
      <c r="CNP90" s="56"/>
      <c r="CNQ90" s="56"/>
      <c r="CNR90" s="56"/>
      <c r="CNS90" s="56"/>
      <c r="CNT90" s="56"/>
      <c r="CNU90" s="56"/>
      <c r="CNV90" s="56"/>
      <c r="CNW90" s="56"/>
      <c r="CNX90" s="56"/>
      <c r="CNY90" s="56"/>
      <c r="CNZ90" s="56"/>
      <c r="COA90" s="56"/>
      <c r="COB90" s="56"/>
      <c r="COC90" s="56"/>
      <c r="COD90" s="56"/>
      <c r="COE90" s="56"/>
      <c r="COF90" s="56"/>
      <c r="COG90" s="56"/>
      <c r="COH90" s="56"/>
      <c r="COI90" s="56"/>
      <c r="COJ90" s="56"/>
      <c r="COK90" s="56"/>
      <c r="COL90" s="56"/>
      <c r="COM90" s="56"/>
      <c r="CON90" s="56"/>
      <c r="COO90" s="56"/>
      <c r="COP90" s="56"/>
      <c r="COQ90" s="56"/>
      <c r="COR90" s="56"/>
      <c r="COS90" s="56"/>
      <c r="COT90" s="56"/>
      <c r="COU90" s="56"/>
      <c r="COV90" s="56"/>
      <c r="COW90" s="56"/>
      <c r="COX90" s="56"/>
      <c r="COY90" s="56"/>
      <c r="COZ90" s="56"/>
      <c r="CPA90" s="56"/>
      <c r="CPB90" s="56"/>
      <c r="CPC90" s="56"/>
      <c r="CPD90" s="56"/>
      <c r="CPE90" s="56"/>
      <c r="CPF90" s="56"/>
      <c r="CPG90" s="56"/>
      <c r="CPH90" s="56"/>
      <c r="CPI90" s="56"/>
      <c r="CPJ90" s="56"/>
      <c r="CPK90" s="56"/>
      <c r="CPL90" s="56"/>
      <c r="CPM90" s="56"/>
      <c r="CPN90" s="56"/>
      <c r="CPO90" s="56"/>
      <c r="CPP90" s="56"/>
      <c r="CPQ90" s="56"/>
      <c r="CPR90" s="56"/>
      <c r="CPS90" s="56"/>
      <c r="CPT90" s="56"/>
      <c r="CPU90" s="56"/>
      <c r="CPV90" s="56"/>
      <c r="CPW90" s="56"/>
      <c r="CPX90" s="56"/>
      <c r="CPY90" s="56"/>
      <c r="CPZ90" s="56"/>
      <c r="CQA90" s="56"/>
      <c r="CQB90" s="56"/>
      <c r="CQC90" s="56"/>
      <c r="CQD90" s="56"/>
      <c r="CQE90" s="56"/>
      <c r="CQF90" s="56"/>
      <c r="CQG90" s="56"/>
      <c r="CQH90" s="56"/>
      <c r="CQI90" s="56"/>
      <c r="CQJ90" s="56"/>
      <c r="CQK90" s="56"/>
      <c r="CQL90" s="56"/>
      <c r="CQM90" s="56"/>
      <c r="CQN90" s="56"/>
      <c r="CQO90" s="56"/>
      <c r="CQP90" s="56"/>
      <c r="CQQ90" s="56"/>
      <c r="CQR90" s="56"/>
      <c r="CQS90" s="56"/>
      <c r="CQT90" s="56"/>
      <c r="CQU90" s="56"/>
      <c r="CQV90" s="56"/>
      <c r="CQW90" s="56"/>
      <c r="CQX90" s="56"/>
      <c r="CQY90" s="56"/>
      <c r="CQZ90" s="56"/>
      <c r="CRA90" s="56"/>
      <c r="CRB90" s="56"/>
      <c r="CRC90" s="56"/>
      <c r="CRD90" s="56"/>
      <c r="CRE90" s="56"/>
      <c r="CRF90" s="56"/>
      <c r="CRG90" s="56"/>
      <c r="CRH90" s="56"/>
      <c r="CRI90" s="56"/>
      <c r="CRJ90" s="56"/>
      <c r="CRK90" s="56"/>
      <c r="CRL90" s="56"/>
      <c r="CRM90" s="56"/>
      <c r="CRN90" s="56"/>
      <c r="CRO90" s="56"/>
      <c r="CRP90" s="56"/>
      <c r="CRQ90" s="56"/>
      <c r="CRR90" s="56"/>
      <c r="CRS90" s="56"/>
      <c r="CRT90" s="56"/>
      <c r="CRU90" s="56"/>
      <c r="CRV90" s="56"/>
      <c r="CRW90" s="56"/>
      <c r="CRX90" s="56"/>
      <c r="CRY90" s="56"/>
      <c r="CRZ90" s="56"/>
      <c r="CSA90" s="56"/>
      <c r="CSB90" s="56"/>
      <c r="CSC90" s="56"/>
      <c r="CSD90" s="56"/>
      <c r="CSE90" s="56"/>
      <c r="CSF90" s="56"/>
      <c r="CSG90" s="56"/>
      <c r="CSH90" s="56"/>
      <c r="CSI90" s="56"/>
      <c r="CSJ90" s="56"/>
      <c r="CSK90" s="56"/>
      <c r="CSL90" s="56"/>
      <c r="CSM90" s="56"/>
      <c r="CSN90" s="56"/>
      <c r="CSO90" s="56"/>
      <c r="CSP90" s="56"/>
      <c r="CSQ90" s="56"/>
      <c r="CSR90" s="56"/>
      <c r="CSS90" s="56"/>
      <c r="CST90" s="56"/>
      <c r="CSU90" s="56"/>
      <c r="CSV90" s="56"/>
      <c r="CSW90" s="56"/>
      <c r="CSX90" s="56"/>
      <c r="CSY90" s="56"/>
      <c r="CSZ90" s="56"/>
      <c r="CTA90" s="56"/>
      <c r="CTB90" s="56"/>
      <c r="CTC90" s="56"/>
      <c r="CTD90" s="56"/>
      <c r="CTE90" s="56"/>
      <c r="CTF90" s="56"/>
      <c r="CTG90" s="56"/>
      <c r="CTH90" s="56"/>
      <c r="CTI90" s="56"/>
      <c r="CTJ90" s="56"/>
      <c r="CTK90" s="56"/>
      <c r="CTL90" s="56"/>
      <c r="CTM90" s="56"/>
      <c r="CTN90" s="56"/>
      <c r="CTO90" s="56"/>
      <c r="CTP90" s="56"/>
      <c r="CTQ90" s="56"/>
      <c r="CTR90" s="56"/>
      <c r="CTS90" s="56"/>
      <c r="CTT90" s="56"/>
      <c r="CTU90" s="56"/>
      <c r="CTV90" s="56"/>
      <c r="CTW90" s="56"/>
      <c r="CTX90" s="56"/>
      <c r="CTY90" s="56"/>
      <c r="CTZ90" s="56"/>
      <c r="CUA90" s="56"/>
      <c r="CUB90" s="56"/>
      <c r="CUC90" s="56"/>
      <c r="CUD90" s="56"/>
      <c r="CUE90" s="56"/>
      <c r="CUF90" s="56"/>
      <c r="CUG90" s="56"/>
      <c r="CUH90" s="56"/>
      <c r="CUI90" s="56"/>
      <c r="CUJ90" s="56"/>
      <c r="CUK90" s="56"/>
      <c r="CUL90" s="56"/>
      <c r="CUM90" s="56"/>
      <c r="CUN90" s="56"/>
      <c r="CUO90" s="56"/>
      <c r="CUP90" s="56"/>
      <c r="CUQ90" s="56"/>
      <c r="CUR90" s="56"/>
      <c r="CUS90" s="56"/>
      <c r="CUT90" s="56"/>
      <c r="CUU90" s="56"/>
      <c r="CUV90" s="56"/>
      <c r="CUW90" s="56"/>
      <c r="CUX90" s="56"/>
      <c r="CUY90" s="56"/>
      <c r="CUZ90" s="56"/>
      <c r="CVA90" s="56"/>
      <c r="CVB90" s="56"/>
      <c r="CVC90" s="56"/>
      <c r="CVD90" s="56"/>
      <c r="CVE90" s="56"/>
      <c r="CVF90" s="56"/>
      <c r="CVG90" s="56"/>
      <c r="CVH90" s="56"/>
      <c r="CVI90" s="56"/>
      <c r="CVJ90" s="56"/>
      <c r="CVK90" s="56"/>
      <c r="CVL90" s="56"/>
      <c r="CVM90" s="56"/>
      <c r="CVN90" s="56"/>
      <c r="CVO90" s="56"/>
      <c r="CVP90" s="56"/>
      <c r="CVQ90" s="56"/>
      <c r="CVR90" s="56"/>
      <c r="CVS90" s="56"/>
      <c r="CVT90" s="56"/>
      <c r="CVU90" s="56"/>
      <c r="CVV90" s="56"/>
      <c r="CVW90" s="56"/>
      <c r="CVX90" s="56"/>
      <c r="CVY90" s="56"/>
      <c r="CVZ90" s="56"/>
      <c r="CWA90" s="56"/>
      <c r="CWB90" s="56"/>
      <c r="CWC90" s="56"/>
      <c r="CWD90" s="56"/>
      <c r="CWE90" s="56"/>
      <c r="CWF90" s="56"/>
      <c r="CWG90" s="56"/>
      <c r="CWH90" s="56"/>
      <c r="CWI90" s="56"/>
      <c r="CWJ90" s="56"/>
      <c r="CWK90" s="56"/>
      <c r="CWL90" s="56"/>
      <c r="CWM90" s="56"/>
      <c r="CWN90" s="56"/>
      <c r="CWO90" s="56"/>
      <c r="CWP90" s="56"/>
      <c r="CWQ90" s="56"/>
      <c r="CWR90" s="56"/>
      <c r="CWS90" s="56"/>
      <c r="CWT90" s="56"/>
      <c r="CWU90" s="56"/>
      <c r="CWV90" s="56"/>
      <c r="CWW90" s="56"/>
      <c r="CWX90" s="56"/>
      <c r="CWY90" s="56"/>
      <c r="CWZ90" s="56"/>
      <c r="CXA90" s="56"/>
      <c r="CXB90" s="56"/>
      <c r="CXC90" s="56"/>
      <c r="CXD90" s="56"/>
      <c r="CXE90" s="56"/>
      <c r="CXF90" s="56"/>
      <c r="CXG90" s="56"/>
      <c r="CXH90" s="56"/>
      <c r="CXI90" s="56"/>
      <c r="CXJ90" s="56"/>
      <c r="CXK90" s="56"/>
      <c r="CXL90" s="56"/>
      <c r="CXM90" s="56"/>
      <c r="CXN90" s="56"/>
      <c r="CXO90" s="56"/>
      <c r="CXP90" s="56"/>
      <c r="CXQ90" s="56"/>
      <c r="CXR90" s="56"/>
      <c r="CXS90" s="56"/>
      <c r="CXT90" s="56"/>
      <c r="CXU90" s="56"/>
      <c r="CXV90" s="56"/>
      <c r="CXW90" s="56"/>
      <c r="CXX90" s="56"/>
      <c r="CXY90" s="56"/>
      <c r="CXZ90" s="56"/>
      <c r="CYA90" s="56"/>
      <c r="CYB90" s="56"/>
      <c r="CYC90" s="56"/>
      <c r="CYD90" s="56"/>
      <c r="CYE90" s="56"/>
      <c r="CYF90" s="56"/>
      <c r="CYG90" s="56"/>
      <c r="CYH90" s="56"/>
      <c r="CYI90" s="56"/>
      <c r="CYJ90" s="56"/>
      <c r="CYK90" s="56"/>
      <c r="CYL90" s="56"/>
      <c r="CYM90" s="56"/>
      <c r="CYN90" s="56"/>
      <c r="CYO90" s="56"/>
      <c r="CYP90" s="56"/>
      <c r="CYQ90" s="56"/>
      <c r="CYR90" s="56"/>
      <c r="CYS90" s="56"/>
      <c r="CYT90" s="56"/>
      <c r="CYU90" s="56"/>
      <c r="CYV90" s="56"/>
      <c r="CYW90" s="56"/>
      <c r="CYX90" s="56"/>
      <c r="CYY90" s="56"/>
      <c r="CYZ90" s="56"/>
      <c r="CZA90" s="56"/>
      <c r="CZB90" s="56"/>
      <c r="CZC90" s="56"/>
      <c r="CZD90" s="56"/>
      <c r="CZE90" s="56"/>
      <c r="CZF90" s="56"/>
      <c r="CZG90" s="56"/>
      <c r="CZH90" s="56"/>
      <c r="CZI90" s="56"/>
      <c r="CZJ90" s="56"/>
      <c r="CZK90" s="56"/>
      <c r="CZL90" s="56"/>
      <c r="CZM90" s="56"/>
      <c r="CZN90" s="56"/>
      <c r="CZO90" s="56"/>
      <c r="CZP90" s="56"/>
      <c r="CZQ90" s="56"/>
      <c r="CZR90" s="56"/>
      <c r="CZS90" s="56"/>
      <c r="CZT90" s="56"/>
      <c r="CZU90" s="56"/>
      <c r="CZV90" s="56"/>
      <c r="CZW90" s="56"/>
      <c r="CZX90" s="56"/>
      <c r="CZY90" s="56"/>
      <c r="CZZ90" s="56"/>
      <c r="DAA90" s="56"/>
      <c r="DAB90" s="56"/>
      <c r="DAC90" s="56"/>
      <c r="DAD90" s="56"/>
      <c r="DAE90" s="56"/>
      <c r="DAF90" s="56"/>
      <c r="DAG90" s="56"/>
      <c r="DAH90" s="56"/>
      <c r="DAI90" s="56"/>
      <c r="DAJ90" s="56"/>
      <c r="DAK90" s="56"/>
      <c r="DAL90" s="56"/>
      <c r="DAM90" s="56"/>
      <c r="DAN90" s="56"/>
      <c r="DAO90" s="56"/>
      <c r="DAP90" s="56"/>
      <c r="DAQ90" s="56"/>
      <c r="DAR90" s="56"/>
      <c r="DAS90" s="56"/>
      <c r="DAT90" s="56"/>
      <c r="DAU90" s="56"/>
      <c r="DAV90" s="56"/>
      <c r="DAW90" s="56"/>
      <c r="DAX90" s="56"/>
      <c r="DAY90" s="56"/>
      <c r="DAZ90" s="56"/>
      <c r="DBA90" s="56"/>
      <c r="DBB90" s="56"/>
      <c r="DBC90" s="56"/>
      <c r="DBD90" s="56"/>
      <c r="DBE90" s="56"/>
      <c r="DBF90" s="56"/>
      <c r="DBG90" s="56"/>
      <c r="DBH90" s="56"/>
      <c r="DBI90" s="56"/>
      <c r="DBJ90" s="56"/>
      <c r="DBK90" s="56"/>
      <c r="DBL90" s="56"/>
      <c r="DBM90" s="56"/>
      <c r="DBN90" s="56"/>
      <c r="DBO90" s="56"/>
      <c r="DBP90" s="56"/>
      <c r="DBQ90" s="56"/>
      <c r="DBR90" s="56"/>
      <c r="DBS90" s="56"/>
      <c r="DBT90" s="56"/>
      <c r="DBU90" s="56"/>
      <c r="DBV90" s="56"/>
      <c r="DBW90" s="56"/>
      <c r="DBX90" s="56"/>
      <c r="DBY90" s="56"/>
      <c r="DBZ90" s="56"/>
      <c r="DCA90" s="56"/>
      <c r="DCB90" s="56"/>
      <c r="DCC90" s="56"/>
      <c r="DCD90" s="56"/>
      <c r="DCE90" s="56"/>
      <c r="DCF90" s="56"/>
      <c r="DCG90" s="56"/>
      <c r="DCH90" s="56"/>
      <c r="DCI90" s="56"/>
      <c r="DCJ90" s="56"/>
      <c r="DCK90" s="56"/>
      <c r="DCL90" s="56"/>
      <c r="DCM90" s="56"/>
      <c r="DCN90" s="56"/>
      <c r="DCO90" s="56"/>
      <c r="DCP90" s="56"/>
      <c r="DCQ90" s="56"/>
      <c r="DCR90" s="56"/>
      <c r="DCS90" s="56"/>
      <c r="DCT90" s="56"/>
      <c r="DCU90" s="56"/>
      <c r="DCV90" s="56"/>
      <c r="DCW90" s="56"/>
      <c r="DCX90" s="56"/>
      <c r="DCY90" s="56"/>
      <c r="DCZ90" s="56"/>
      <c r="DDA90" s="56"/>
      <c r="DDB90" s="56"/>
      <c r="DDC90" s="56"/>
      <c r="DDD90" s="56"/>
      <c r="DDE90" s="56"/>
      <c r="DDF90" s="56"/>
      <c r="DDG90" s="56"/>
      <c r="DDH90" s="56"/>
      <c r="DDI90" s="56"/>
      <c r="DDJ90" s="56"/>
      <c r="DDK90" s="56"/>
      <c r="DDL90" s="56"/>
      <c r="DDM90" s="56"/>
      <c r="DDN90" s="56"/>
      <c r="DDO90" s="56"/>
      <c r="DDP90" s="56"/>
      <c r="DDQ90" s="56"/>
      <c r="DDR90" s="56"/>
      <c r="DDS90" s="56"/>
      <c r="DDT90" s="56"/>
      <c r="DDU90" s="56"/>
      <c r="DDV90" s="56"/>
      <c r="DDW90" s="56"/>
      <c r="DDX90" s="56"/>
      <c r="DDY90" s="56"/>
      <c r="DDZ90" s="56"/>
      <c r="DEA90" s="56"/>
      <c r="DEB90" s="56"/>
      <c r="DEC90" s="56"/>
      <c r="DED90" s="56"/>
      <c r="DEE90" s="56"/>
      <c r="DEF90" s="56"/>
      <c r="DEG90" s="56"/>
      <c r="DEH90" s="56"/>
      <c r="DEI90" s="56"/>
      <c r="DEJ90" s="56"/>
      <c r="DEK90" s="56"/>
      <c r="DEL90" s="56"/>
      <c r="DEM90" s="56"/>
      <c r="DEN90" s="56"/>
      <c r="DEO90" s="56"/>
      <c r="DEP90" s="56"/>
      <c r="DEQ90" s="56"/>
      <c r="DER90" s="56"/>
      <c r="DES90" s="56"/>
      <c r="DET90" s="56"/>
      <c r="DEU90" s="56"/>
      <c r="DEV90" s="56"/>
      <c r="DEW90" s="56"/>
      <c r="DEX90" s="56"/>
      <c r="DEY90" s="56"/>
      <c r="DEZ90" s="56"/>
      <c r="DFA90" s="56"/>
      <c r="DFB90" s="56"/>
      <c r="DFC90" s="56"/>
      <c r="DFD90" s="56"/>
      <c r="DFE90" s="56"/>
      <c r="DFF90" s="56"/>
      <c r="DFG90" s="56"/>
      <c r="DFH90" s="56"/>
      <c r="DFI90" s="56"/>
      <c r="DFJ90" s="56"/>
      <c r="DFK90" s="56"/>
      <c r="DFL90" s="56"/>
      <c r="DFM90" s="56"/>
      <c r="DFN90" s="56"/>
      <c r="DFO90" s="56"/>
      <c r="DFP90" s="56"/>
      <c r="DFQ90" s="56"/>
      <c r="DFR90" s="56"/>
      <c r="DFS90" s="56"/>
      <c r="DFT90" s="56"/>
      <c r="DFU90" s="56"/>
      <c r="DFV90" s="56"/>
      <c r="DFW90" s="56"/>
      <c r="DFX90" s="56"/>
      <c r="DFY90" s="56"/>
      <c r="DFZ90" s="56"/>
      <c r="DGA90" s="56"/>
      <c r="DGB90" s="56"/>
      <c r="DGC90" s="56"/>
      <c r="DGD90" s="56"/>
      <c r="DGE90" s="56"/>
      <c r="DGF90" s="56"/>
      <c r="DGG90" s="56"/>
      <c r="DGH90" s="56"/>
      <c r="DGI90" s="56"/>
      <c r="DGJ90" s="56"/>
      <c r="DGK90" s="56"/>
      <c r="DGL90" s="56"/>
      <c r="DGM90" s="56"/>
      <c r="DGN90" s="56"/>
      <c r="DGO90" s="56"/>
      <c r="DGP90" s="56"/>
      <c r="DGQ90" s="56"/>
      <c r="DGR90" s="56"/>
      <c r="DGS90" s="56"/>
      <c r="DGT90" s="56"/>
      <c r="DGU90" s="56"/>
      <c r="DGV90" s="56"/>
      <c r="DGW90" s="56"/>
      <c r="DGX90" s="56"/>
      <c r="DGY90" s="56"/>
      <c r="DGZ90" s="56"/>
      <c r="DHA90" s="56"/>
      <c r="DHB90" s="56"/>
      <c r="DHC90" s="56"/>
      <c r="DHD90" s="56"/>
      <c r="DHE90" s="56"/>
      <c r="DHF90" s="56"/>
      <c r="DHG90" s="56"/>
      <c r="DHH90" s="56"/>
      <c r="DHI90" s="56"/>
      <c r="DHJ90" s="56"/>
      <c r="DHK90" s="56"/>
      <c r="DHL90" s="56"/>
      <c r="DHM90" s="56"/>
      <c r="DHN90" s="56"/>
      <c r="DHO90" s="56"/>
      <c r="DHP90" s="56"/>
      <c r="DHQ90" s="56"/>
      <c r="DHR90" s="56"/>
      <c r="DHS90" s="56"/>
      <c r="DHT90" s="56"/>
      <c r="DHU90" s="56"/>
      <c r="DHV90" s="56"/>
      <c r="DHW90" s="56"/>
      <c r="DHX90" s="56"/>
      <c r="DHY90" s="56"/>
      <c r="DHZ90" s="56"/>
      <c r="DIA90" s="56"/>
      <c r="DIB90" s="56"/>
      <c r="DIC90" s="56"/>
      <c r="DID90" s="56"/>
      <c r="DIE90" s="56"/>
      <c r="DIF90" s="56"/>
      <c r="DIG90" s="56"/>
      <c r="DIH90" s="56"/>
      <c r="DII90" s="56"/>
      <c r="DIJ90" s="56"/>
      <c r="DIK90" s="56"/>
      <c r="DIL90" s="56"/>
      <c r="DIM90" s="56"/>
      <c r="DIN90" s="56"/>
      <c r="DIO90" s="56"/>
      <c r="DIP90" s="56"/>
      <c r="DIQ90" s="56"/>
      <c r="DIR90" s="56"/>
      <c r="DIS90" s="56"/>
      <c r="DIT90" s="56"/>
      <c r="DIU90" s="56"/>
      <c r="DIV90" s="56"/>
      <c r="DIW90" s="56"/>
      <c r="DIX90" s="56"/>
      <c r="DIY90" s="56"/>
      <c r="DIZ90" s="56"/>
      <c r="DJA90" s="56"/>
      <c r="DJB90" s="56"/>
      <c r="DJC90" s="56"/>
      <c r="DJD90" s="56"/>
      <c r="DJE90" s="56"/>
      <c r="DJF90" s="56"/>
      <c r="DJG90" s="56"/>
      <c r="DJH90" s="56"/>
      <c r="DJI90" s="56"/>
      <c r="DJJ90" s="56"/>
      <c r="DJK90" s="56"/>
      <c r="DJL90" s="56"/>
      <c r="DJM90" s="56"/>
      <c r="DJN90" s="56"/>
      <c r="DJO90" s="56"/>
      <c r="DJP90" s="56"/>
      <c r="DJQ90" s="56"/>
      <c r="DJR90" s="56"/>
      <c r="DJS90" s="56"/>
      <c r="DJT90" s="56"/>
      <c r="DJU90" s="56"/>
      <c r="DJV90" s="56"/>
      <c r="DJW90" s="56"/>
      <c r="DJX90" s="56"/>
      <c r="DJY90" s="56"/>
      <c r="DJZ90" s="56"/>
      <c r="DKA90" s="56"/>
      <c r="DKB90" s="56"/>
      <c r="DKC90" s="56"/>
      <c r="DKD90" s="56"/>
      <c r="DKE90" s="56"/>
      <c r="DKF90" s="56"/>
      <c r="DKG90" s="56"/>
      <c r="DKH90" s="56"/>
      <c r="DKI90" s="56"/>
      <c r="DKJ90" s="56"/>
      <c r="DKK90" s="56"/>
      <c r="DKL90" s="56"/>
      <c r="DKM90" s="56"/>
      <c r="DKN90" s="56"/>
      <c r="DKO90" s="56"/>
      <c r="DKP90" s="56"/>
      <c r="DKQ90" s="56"/>
      <c r="DKR90" s="56"/>
      <c r="DKS90" s="56"/>
      <c r="DKT90" s="56"/>
      <c r="DKU90" s="56"/>
      <c r="DKV90" s="56"/>
      <c r="DKW90" s="56"/>
      <c r="DKX90" s="56"/>
      <c r="DKY90" s="56"/>
      <c r="DKZ90" s="56"/>
      <c r="DLA90" s="56"/>
      <c r="DLB90" s="56"/>
      <c r="DLC90" s="56"/>
      <c r="DLD90" s="56"/>
      <c r="DLE90" s="56"/>
      <c r="DLF90" s="56"/>
      <c r="DLG90" s="56"/>
      <c r="DLH90" s="56"/>
      <c r="DLI90" s="56"/>
      <c r="DLJ90" s="56"/>
      <c r="DLK90" s="56"/>
      <c r="DLL90" s="56"/>
      <c r="DLM90" s="56"/>
      <c r="DLN90" s="56"/>
      <c r="DLO90" s="56"/>
      <c r="DLP90" s="56"/>
      <c r="DLQ90" s="56"/>
      <c r="DLR90" s="56"/>
      <c r="DLS90" s="56"/>
      <c r="DLT90" s="56"/>
      <c r="DLU90" s="56"/>
      <c r="DLV90" s="56"/>
      <c r="DLW90" s="56"/>
      <c r="DLX90" s="56"/>
      <c r="DLY90" s="56"/>
      <c r="DLZ90" s="56"/>
      <c r="DMA90" s="56"/>
      <c r="DMB90" s="56"/>
      <c r="DMC90" s="56"/>
      <c r="DMD90" s="56"/>
      <c r="DME90" s="56"/>
      <c r="DMF90" s="56"/>
      <c r="DMG90" s="56"/>
      <c r="DMH90" s="56"/>
      <c r="DMI90" s="56"/>
      <c r="DMJ90" s="56"/>
      <c r="DMK90" s="56"/>
      <c r="DML90" s="56"/>
      <c r="DMM90" s="56"/>
      <c r="DMN90" s="56"/>
      <c r="DMO90" s="56"/>
      <c r="DMP90" s="56"/>
      <c r="DMQ90" s="56"/>
      <c r="DMR90" s="56"/>
      <c r="DMS90" s="56"/>
      <c r="DMT90" s="56"/>
      <c r="DMU90" s="56"/>
      <c r="DMV90" s="56"/>
      <c r="DMW90" s="56"/>
      <c r="DMX90" s="56"/>
      <c r="DMY90" s="56"/>
      <c r="DMZ90" s="56"/>
      <c r="DNA90" s="56"/>
      <c r="DNB90" s="56"/>
      <c r="DNC90" s="56"/>
      <c r="DND90" s="56"/>
      <c r="DNE90" s="56"/>
      <c r="DNF90" s="56"/>
      <c r="DNG90" s="56"/>
      <c r="DNH90" s="56"/>
      <c r="DNI90" s="56"/>
      <c r="DNJ90" s="56"/>
      <c r="DNK90" s="56"/>
      <c r="DNL90" s="56"/>
      <c r="DNM90" s="56"/>
      <c r="DNN90" s="56"/>
      <c r="DNO90" s="56"/>
      <c r="DNP90" s="56"/>
      <c r="DNQ90" s="56"/>
      <c r="DNR90" s="56"/>
      <c r="DNS90" s="56"/>
      <c r="DNT90" s="56"/>
      <c r="DNU90" s="56"/>
      <c r="DNV90" s="56"/>
      <c r="DNW90" s="56"/>
      <c r="DNX90" s="56"/>
      <c r="DNY90" s="56"/>
      <c r="DNZ90" s="56"/>
      <c r="DOA90" s="56"/>
      <c r="DOB90" s="56"/>
      <c r="DOC90" s="56"/>
      <c r="DOD90" s="56"/>
      <c r="DOE90" s="56"/>
      <c r="DOF90" s="56"/>
      <c r="DOG90" s="56"/>
      <c r="DOH90" s="56"/>
      <c r="DOI90" s="56"/>
      <c r="DOJ90" s="56"/>
      <c r="DOK90" s="56"/>
      <c r="DOL90" s="56"/>
      <c r="DOM90" s="56"/>
      <c r="DON90" s="56"/>
      <c r="DOO90" s="56"/>
      <c r="DOP90" s="56"/>
      <c r="DOQ90" s="56"/>
      <c r="DOR90" s="56"/>
      <c r="DOS90" s="56"/>
      <c r="DOT90" s="56"/>
      <c r="DOU90" s="56"/>
      <c r="DOV90" s="56"/>
      <c r="DOW90" s="56"/>
      <c r="DOX90" s="56"/>
      <c r="DOY90" s="56"/>
      <c r="DOZ90" s="56"/>
      <c r="DPA90" s="56"/>
      <c r="DPB90" s="56"/>
      <c r="DPC90" s="56"/>
      <c r="DPD90" s="56"/>
      <c r="DPE90" s="56"/>
      <c r="DPF90" s="56"/>
      <c r="DPG90" s="56"/>
      <c r="DPH90" s="56"/>
      <c r="DPI90" s="56"/>
      <c r="DPJ90" s="56"/>
      <c r="DPK90" s="56"/>
      <c r="DPL90" s="56"/>
      <c r="DPM90" s="56"/>
      <c r="DPN90" s="56"/>
      <c r="DPO90" s="56"/>
      <c r="DPP90" s="56"/>
      <c r="DPQ90" s="56"/>
      <c r="DPR90" s="56"/>
      <c r="DPS90" s="56"/>
      <c r="DPT90" s="56"/>
      <c r="DPU90" s="56"/>
      <c r="DPV90" s="56"/>
      <c r="DPW90" s="56"/>
      <c r="DPX90" s="56"/>
      <c r="DPY90" s="56"/>
      <c r="DPZ90" s="56"/>
      <c r="DQA90" s="56"/>
      <c r="DQB90" s="56"/>
      <c r="DQC90" s="56"/>
      <c r="DQD90" s="56"/>
      <c r="DQE90" s="56"/>
      <c r="DQF90" s="56"/>
      <c r="DQG90" s="56"/>
      <c r="DQH90" s="56"/>
      <c r="DQI90" s="56"/>
      <c r="DQJ90" s="56"/>
      <c r="DQK90" s="56"/>
      <c r="DQL90" s="56"/>
      <c r="DQM90" s="56"/>
      <c r="DQN90" s="56"/>
      <c r="DQO90" s="56"/>
      <c r="DQP90" s="56"/>
      <c r="DQQ90" s="56"/>
      <c r="DQR90" s="56"/>
      <c r="DQS90" s="56"/>
      <c r="DQT90" s="56"/>
      <c r="DQU90" s="56"/>
      <c r="DQV90" s="56"/>
      <c r="DQW90" s="56"/>
      <c r="DQX90" s="56"/>
      <c r="DQY90" s="56"/>
      <c r="DQZ90" s="56"/>
      <c r="DRA90" s="56"/>
      <c r="DRB90" s="56"/>
      <c r="DRC90" s="56"/>
      <c r="DRD90" s="56"/>
      <c r="DRE90" s="56"/>
      <c r="DRF90" s="56"/>
      <c r="DRG90" s="56"/>
      <c r="DRH90" s="56"/>
      <c r="DRI90" s="56"/>
      <c r="DRJ90" s="56"/>
      <c r="DRK90" s="56"/>
      <c r="DRL90" s="56"/>
      <c r="DRM90" s="56"/>
      <c r="DRN90" s="56"/>
      <c r="DRO90" s="56"/>
      <c r="DRP90" s="56"/>
      <c r="DRQ90" s="56"/>
      <c r="DRR90" s="56"/>
      <c r="DRS90" s="56"/>
      <c r="DRT90" s="56"/>
      <c r="DRU90" s="56"/>
      <c r="DRV90" s="56"/>
      <c r="DRW90" s="56"/>
      <c r="DRX90" s="56"/>
      <c r="DRY90" s="56"/>
      <c r="DRZ90" s="56"/>
      <c r="DSA90" s="56"/>
      <c r="DSB90" s="56"/>
      <c r="DSC90" s="56"/>
      <c r="DSD90" s="56"/>
      <c r="DSE90" s="56"/>
      <c r="DSF90" s="56"/>
      <c r="DSG90" s="56"/>
      <c r="DSH90" s="56"/>
      <c r="DSI90" s="56"/>
      <c r="DSJ90" s="56"/>
      <c r="DSK90" s="56"/>
      <c r="DSL90" s="56"/>
      <c r="DSM90" s="56"/>
      <c r="DSN90" s="56"/>
      <c r="DSO90" s="56"/>
      <c r="DSP90" s="56"/>
      <c r="DSQ90" s="56"/>
      <c r="DSR90" s="56"/>
      <c r="DSS90" s="56"/>
      <c r="DST90" s="56"/>
      <c r="DSU90" s="56"/>
      <c r="DSV90" s="56"/>
      <c r="DSW90" s="56"/>
      <c r="DSX90" s="56"/>
      <c r="DSY90" s="56"/>
      <c r="DSZ90" s="56"/>
      <c r="DTA90" s="56"/>
      <c r="DTB90" s="56"/>
      <c r="DTC90" s="56"/>
      <c r="DTD90" s="56"/>
      <c r="DTE90" s="56"/>
      <c r="DTF90" s="56"/>
      <c r="DTG90" s="56"/>
      <c r="DTH90" s="56"/>
      <c r="DTI90" s="56"/>
      <c r="DTJ90" s="56"/>
      <c r="DTK90" s="56"/>
      <c r="DTL90" s="56"/>
      <c r="DTM90" s="56"/>
      <c r="DTN90" s="56"/>
      <c r="DTO90" s="56"/>
      <c r="DTP90" s="56"/>
      <c r="DTQ90" s="56"/>
      <c r="DTR90" s="56"/>
      <c r="DTS90" s="56"/>
      <c r="DTT90" s="56"/>
      <c r="DTU90" s="56"/>
      <c r="DTV90" s="56"/>
      <c r="DTW90" s="56"/>
      <c r="DTX90" s="56"/>
      <c r="DTY90" s="56"/>
      <c r="DTZ90" s="56"/>
      <c r="DUA90" s="56"/>
      <c r="DUB90" s="56"/>
      <c r="DUC90" s="56"/>
      <c r="DUD90" s="56"/>
      <c r="DUE90" s="56"/>
      <c r="DUF90" s="56"/>
      <c r="DUG90" s="56"/>
      <c r="DUH90" s="56"/>
      <c r="DUI90" s="56"/>
      <c r="DUJ90" s="56"/>
      <c r="DUK90" s="56"/>
      <c r="DUL90" s="56"/>
      <c r="DUM90" s="56"/>
      <c r="DUN90" s="56"/>
      <c r="DUO90" s="56"/>
      <c r="DUP90" s="56"/>
      <c r="DUQ90" s="56"/>
      <c r="DUR90" s="56"/>
      <c r="DUS90" s="56"/>
      <c r="DUT90" s="56"/>
      <c r="DUU90" s="56"/>
      <c r="DUV90" s="56"/>
      <c r="DUW90" s="56"/>
      <c r="DUX90" s="56"/>
      <c r="DUY90" s="56"/>
      <c r="DUZ90" s="56"/>
      <c r="DVA90" s="56"/>
      <c r="DVB90" s="56"/>
      <c r="DVC90" s="56"/>
      <c r="DVD90" s="56"/>
      <c r="DVE90" s="56"/>
      <c r="DVF90" s="56"/>
      <c r="DVG90" s="56"/>
      <c r="DVH90" s="56"/>
      <c r="DVI90" s="56"/>
      <c r="DVJ90" s="56"/>
      <c r="DVK90" s="56"/>
      <c r="DVL90" s="56"/>
      <c r="DVM90" s="56"/>
      <c r="DVN90" s="56"/>
      <c r="DVO90" s="56"/>
      <c r="DVP90" s="56"/>
      <c r="DVQ90" s="56"/>
      <c r="DVR90" s="56"/>
      <c r="DVS90" s="56"/>
      <c r="DVT90" s="56"/>
      <c r="DVU90" s="56"/>
      <c r="DVV90" s="56"/>
      <c r="DVW90" s="56"/>
      <c r="DVX90" s="56"/>
      <c r="DVY90" s="56"/>
      <c r="DVZ90" s="56"/>
      <c r="DWA90" s="56"/>
      <c r="DWB90" s="56"/>
      <c r="DWC90" s="56"/>
      <c r="DWD90" s="56"/>
      <c r="DWE90" s="56"/>
      <c r="DWF90" s="56"/>
      <c r="DWG90" s="56"/>
      <c r="DWH90" s="56"/>
      <c r="DWI90" s="56"/>
      <c r="DWJ90" s="56"/>
      <c r="DWK90" s="56"/>
      <c r="DWL90" s="56"/>
      <c r="DWM90" s="56"/>
      <c r="DWN90" s="56"/>
      <c r="DWO90" s="56"/>
      <c r="DWP90" s="56"/>
      <c r="DWQ90" s="56"/>
      <c r="DWR90" s="56"/>
      <c r="DWS90" s="56"/>
      <c r="DWT90" s="56"/>
      <c r="DWU90" s="56"/>
      <c r="DWV90" s="56"/>
      <c r="DWW90" s="56"/>
      <c r="DWX90" s="56"/>
      <c r="DWY90" s="56"/>
      <c r="DWZ90" s="56"/>
      <c r="DXA90" s="56"/>
      <c r="DXB90" s="56"/>
      <c r="DXC90" s="56"/>
      <c r="DXD90" s="56"/>
      <c r="DXE90" s="56"/>
      <c r="DXF90" s="56"/>
      <c r="DXG90" s="56"/>
      <c r="DXH90" s="56"/>
      <c r="DXI90" s="56"/>
      <c r="DXJ90" s="56"/>
      <c r="DXK90" s="56"/>
      <c r="DXL90" s="56"/>
      <c r="DXM90" s="56"/>
      <c r="DXN90" s="56"/>
      <c r="DXO90" s="56"/>
      <c r="DXP90" s="56"/>
      <c r="DXQ90" s="56"/>
      <c r="DXR90" s="56"/>
      <c r="DXS90" s="56"/>
      <c r="DXT90" s="56"/>
      <c r="DXU90" s="56"/>
      <c r="DXV90" s="56"/>
      <c r="DXW90" s="56"/>
      <c r="DXX90" s="56"/>
      <c r="DXY90" s="56"/>
      <c r="DXZ90" s="56"/>
      <c r="DYA90" s="56"/>
      <c r="DYB90" s="56"/>
      <c r="DYC90" s="56"/>
      <c r="DYD90" s="56"/>
      <c r="DYE90" s="56"/>
      <c r="DYF90" s="56"/>
      <c r="DYG90" s="56"/>
      <c r="DYH90" s="56"/>
      <c r="DYI90" s="56"/>
      <c r="DYJ90" s="56"/>
      <c r="DYK90" s="56"/>
      <c r="DYL90" s="56"/>
      <c r="DYM90" s="56"/>
      <c r="DYN90" s="56"/>
      <c r="DYO90" s="56"/>
      <c r="DYP90" s="56"/>
      <c r="DYQ90" s="56"/>
      <c r="DYR90" s="56"/>
      <c r="DYS90" s="56"/>
      <c r="DYT90" s="56"/>
      <c r="DYU90" s="56"/>
      <c r="DYV90" s="56"/>
      <c r="DYW90" s="56"/>
      <c r="DYX90" s="56"/>
      <c r="DYY90" s="56"/>
      <c r="DYZ90" s="56"/>
      <c r="DZA90" s="56"/>
      <c r="DZB90" s="56"/>
      <c r="DZC90" s="56"/>
      <c r="DZD90" s="56"/>
      <c r="DZE90" s="56"/>
      <c r="DZF90" s="56"/>
      <c r="DZG90" s="56"/>
      <c r="DZH90" s="56"/>
      <c r="DZI90" s="56"/>
      <c r="DZJ90" s="56"/>
      <c r="DZK90" s="56"/>
      <c r="DZL90" s="56"/>
      <c r="DZM90" s="56"/>
      <c r="DZN90" s="56"/>
      <c r="DZO90" s="56"/>
      <c r="DZP90" s="56"/>
      <c r="DZQ90" s="56"/>
      <c r="DZR90" s="56"/>
      <c r="DZS90" s="56"/>
      <c r="DZT90" s="56"/>
      <c r="DZU90" s="56"/>
      <c r="DZV90" s="56"/>
      <c r="DZW90" s="56"/>
      <c r="DZX90" s="56"/>
      <c r="DZY90" s="56"/>
      <c r="DZZ90" s="56"/>
      <c r="EAA90" s="56"/>
      <c r="EAB90" s="56"/>
      <c r="EAC90" s="56"/>
      <c r="EAD90" s="56"/>
      <c r="EAE90" s="56"/>
      <c r="EAF90" s="56"/>
      <c r="EAG90" s="56"/>
      <c r="EAH90" s="56"/>
      <c r="EAI90" s="56"/>
      <c r="EAJ90" s="56"/>
      <c r="EAK90" s="56"/>
      <c r="EAL90" s="56"/>
      <c r="EAM90" s="56"/>
      <c r="EAN90" s="56"/>
      <c r="EAO90" s="56"/>
      <c r="EAP90" s="56"/>
      <c r="EAQ90" s="56"/>
      <c r="EAR90" s="56"/>
      <c r="EAS90" s="56"/>
      <c r="EAT90" s="56"/>
      <c r="EAU90" s="56"/>
      <c r="EAV90" s="56"/>
      <c r="EAW90" s="56"/>
      <c r="EAX90" s="56"/>
      <c r="EAY90" s="56"/>
      <c r="EAZ90" s="56"/>
      <c r="EBA90" s="56"/>
      <c r="EBB90" s="56"/>
      <c r="EBC90" s="56"/>
      <c r="EBD90" s="56"/>
      <c r="EBE90" s="56"/>
      <c r="EBF90" s="56"/>
      <c r="EBG90" s="56"/>
      <c r="EBH90" s="56"/>
      <c r="EBI90" s="56"/>
      <c r="EBJ90" s="56"/>
      <c r="EBK90" s="56"/>
      <c r="EBL90" s="56"/>
      <c r="EBM90" s="56"/>
      <c r="EBN90" s="56"/>
      <c r="EBO90" s="56"/>
      <c r="EBP90" s="56"/>
      <c r="EBQ90" s="56"/>
      <c r="EBR90" s="56"/>
      <c r="EBS90" s="56"/>
      <c r="EBT90" s="56"/>
      <c r="EBU90" s="56"/>
      <c r="EBV90" s="56"/>
      <c r="EBW90" s="56"/>
      <c r="EBX90" s="56"/>
      <c r="EBY90" s="56"/>
      <c r="EBZ90" s="56"/>
      <c r="ECA90" s="56"/>
      <c r="ECB90" s="56"/>
      <c r="ECC90" s="56"/>
      <c r="ECD90" s="56"/>
      <c r="ECE90" s="56"/>
      <c r="ECF90" s="56"/>
      <c r="ECG90" s="56"/>
      <c r="ECH90" s="56"/>
      <c r="ECI90" s="56"/>
      <c r="ECJ90" s="56"/>
      <c r="ECK90" s="56"/>
      <c r="ECL90" s="56"/>
      <c r="ECM90" s="56"/>
      <c r="ECN90" s="56"/>
      <c r="ECO90" s="56"/>
      <c r="ECP90" s="56"/>
      <c r="ECQ90" s="56"/>
      <c r="ECR90" s="56"/>
      <c r="ECS90" s="56"/>
      <c r="ECT90" s="56"/>
      <c r="ECU90" s="56"/>
      <c r="ECV90" s="56"/>
      <c r="ECW90" s="56"/>
      <c r="ECX90" s="56"/>
      <c r="ECY90" s="56"/>
      <c r="ECZ90" s="56"/>
      <c r="EDA90" s="56"/>
      <c r="EDB90" s="56"/>
      <c r="EDC90" s="56"/>
      <c r="EDD90" s="56"/>
      <c r="EDE90" s="56"/>
      <c r="EDF90" s="56"/>
      <c r="EDG90" s="56"/>
      <c r="EDH90" s="56"/>
      <c r="EDI90" s="56"/>
      <c r="EDJ90" s="56"/>
      <c r="EDK90" s="56"/>
      <c r="EDL90" s="56"/>
      <c r="EDM90" s="56"/>
      <c r="EDN90" s="56"/>
      <c r="EDO90" s="56"/>
      <c r="EDP90" s="56"/>
      <c r="EDQ90" s="56"/>
      <c r="EDR90" s="56"/>
      <c r="EDS90" s="56"/>
      <c r="EDT90" s="56"/>
      <c r="EDU90" s="56"/>
      <c r="EDV90" s="56"/>
      <c r="EDW90" s="56"/>
      <c r="EDX90" s="56"/>
      <c r="EDY90" s="56"/>
      <c r="EDZ90" s="56"/>
      <c r="EEA90" s="56"/>
      <c r="EEB90" s="56"/>
      <c r="EEC90" s="56"/>
      <c r="EED90" s="56"/>
      <c r="EEE90" s="56"/>
      <c r="EEF90" s="56"/>
      <c r="EEG90" s="56"/>
      <c r="EEH90" s="56"/>
      <c r="EEI90" s="56"/>
      <c r="EEJ90" s="56"/>
      <c r="EEK90" s="56"/>
      <c r="EEL90" s="56"/>
      <c r="EEM90" s="56"/>
      <c r="EEN90" s="56"/>
      <c r="EEO90" s="56"/>
      <c r="EEP90" s="56"/>
      <c r="EEQ90" s="56"/>
      <c r="EER90" s="56"/>
      <c r="EES90" s="56"/>
      <c r="EET90" s="56"/>
      <c r="EEU90" s="56"/>
      <c r="EEV90" s="56"/>
      <c r="EEW90" s="56"/>
      <c r="EEX90" s="56"/>
      <c r="EEY90" s="56"/>
      <c r="EEZ90" s="56"/>
      <c r="EFA90" s="56"/>
      <c r="EFB90" s="56"/>
      <c r="EFC90" s="56"/>
      <c r="EFD90" s="56"/>
      <c r="EFE90" s="56"/>
      <c r="EFF90" s="56"/>
      <c r="EFG90" s="56"/>
      <c r="EFH90" s="56"/>
      <c r="EFI90" s="56"/>
      <c r="EFJ90" s="56"/>
      <c r="EFK90" s="56"/>
      <c r="EFL90" s="56"/>
      <c r="EFM90" s="56"/>
      <c r="EFN90" s="56"/>
      <c r="EFO90" s="56"/>
      <c r="EFP90" s="56"/>
      <c r="EFQ90" s="56"/>
      <c r="EFR90" s="56"/>
      <c r="EFS90" s="56"/>
      <c r="EFT90" s="56"/>
      <c r="EFU90" s="56"/>
      <c r="EFV90" s="56"/>
      <c r="EFW90" s="56"/>
      <c r="EFX90" s="56"/>
      <c r="EFY90" s="56"/>
      <c r="EFZ90" s="56"/>
      <c r="EGA90" s="56"/>
      <c r="EGB90" s="56"/>
      <c r="EGC90" s="56"/>
      <c r="EGD90" s="56"/>
      <c r="EGE90" s="56"/>
      <c r="EGF90" s="56"/>
      <c r="EGG90" s="56"/>
      <c r="EGH90" s="56"/>
      <c r="EGI90" s="56"/>
      <c r="EGJ90" s="56"/>
      <c r="EGK90" s="56"/>
      <c r="EGL90" s="56"/>
      <c r="EGM90" s="56"/>
      <c r="EGN90" s="56"/>
      <c r="EGO90" s="56"/>
      <c r="EGP90" s="56"/>
      <c r="EGQ90" s="56"/>
      <c r="EGR90" s="56"/>
      <c r="EGS90" s="56"/>
      <c r="EGT90" s="56"/>
      <c r="EGU90" s="56"/>
      <c r="EGV90" s="56"/>
      <c r="EGW90" s="56"/>
      <c r="EGX90" s="56"/>
      <c r="EGY90" s="56"/>
      <c r="EGZ90" s="56"/>
      <c r="EHA90" s="56"/>
      <c r="EHB90" s="56"/>
      <c r="EHC90" s="56"/>
      <c r="EHD90" s="56"/>
      <c r="EHE90" s="56"/>
      <c r="EHF90" s="56"/>
      <c r="EHG90" s="56"/>
      <c r="EHH90" s="56"/>
      <c r="EHI90" s="56"/>
      <c r="EHJ90" s="56"/>
      <c r="EHK90" s="56"/>
      <c r="EHL90" s="56"/>
      <c r="EHM90" s="56"/>
      <c r="EHN90" s="56"/>
      <c r="EHO90" s="56"/>
      <c r="EHP90" s="56"/>
      <c r="EHQ90" s="56"/>
      <c r="EHR90" s="56"/>
      <c r="EHS90" s="56"/>
      <c r="EHT90" s="56"/>
      <c r="EHU90" s="56"/>
      <c r="EHV90" s="56"/>
      <c r="EHW90" s="56"/>
      <c r="EHX90" s="56"/>
      <c r="EHY90" s="56"/>
      <c r="EHZ90" s="56"/>
      <c r="EIA90" s="56"/>
      <c r="EIB90" s="56"/>
      <c r="EIC90" s="56"/>
      <c r="EID90" s="56"/>
      <c r="EIE90" s="56"/>
      <c r="EIF90" s="56"/>
      <c r="EIG90" s="56"/>
      <c r="EIH90" s="56"/>
      <c r="EII90" s="56"/>
      <c r="EIJ90" s="56"/>
      <c r="EIK90" s="56"/>
      <c r="EIL90" s="56"/>
      <c r="EIM90" s="56"/>
      <c r="EIN90" s="56"/>
      <c r="EIO90" s="56"/>
      <c r="EIP90" s="56"/>
      <c r="EIQ90" s="56"/>
      <c r="EIR90" s="56"/>
      <c r="EIS90" s="56"/>
      <c r="EIT90" s="56"/>
      <c r="EIU90" s="56"/>
      <c r="EIV90" s="56"/>
      <c r="EIW90" s="56"/>
      <c r="EIX90" s="56"/>
      <c r="EIY90" s="56"/>
      <c r="EIZ90" s="56"/>
      <c r="EJA90" s="56"/>
      <c r="EJB90" s="56"/>
      <c r="EJC90" s="56"/>
      <c r="EJD90" s="56"/>
      <c r="EJE90" s="56"/>
      <c r="EJF90" s="56"/>
      <c r="EJG90" s="56"/>
      <c r="EJH90" s="56"/>
      <c r="EJI90" s="56"/>
      <c r="EJJ90" s="56"/>
      <c r="EJK90" s="56"/>
      <c r="EJL90" s="56"/>
      <c r="EJM90" s="56"/>
      <c r="EJN90" s="56"/>
      <c r="EJO90" s="56"/>
      <c r="EJP90" s="56"/>
      <c r="EJQ90" s="56"/>
      <c r="EJR90" s="56"/>
      <c r="EJS90" s="56"/>
      <c r="EJT90" s="56"/>
      <c r="EJU90" s="56"/>
      <c r="EJV90" s="56"/>
      <c r="EJW90" s="56"/>
      <c r="EJX90" s="56"/>
      <c r="EJY90" s="56"/>
      <c r="EJZ90" s="56"/>
      <c r="EKA90" s="56"/>
      <c r="EKB90" s="56"/>
      <c r="EKC90" s="56"/>
      <c r="EKD90" s="56"/>
      <c r="EKE90" s="56"/>
      <c r="EKF90" s="56"/>
      <c r="EKG90" s="56"/>
      <c r="EKH90" s="56"/>
      <c r="EKI90" s="56"/>
      <c r="EKJ90" s="56"/>
      <c r="EKK90" s="56"/>
      <c r="EKL90" s="56"/>
      <c r="EKM90" s="56"/>
      <c r="EKN90" s="56"/>
      <c r="EKO90" s="56"/>
      <c r="EKP90" s="56"/>
      <c r="EKQ90" s="56"/>
      <c r="EKR90" s="56"/>
      <c r="EKS90" s="56"/>
      <c r="EKT90" s="56"/>
      <c r="EKU90" s="56"/>
      <c r="EKV90" s="56"/>
      <c r="EKW90" s="56"/>
      <c r="EKX90" s="56"/>
      <c r="EKY90" s="56"/>
      <c r="EKZ90" s="56"/>
      <c r="ELA90" s="56"/>
      <c r="ELB90" s="56"/>
      <c r="ELC90" s="56"/>
      <c r="ELD90" s="56"/>
      <c r="ELE90" s="56"/>
      <c r="ELF90" s="56"/>
      <c r="ELG90" s="56"/>
      <c r="ELH90" s="56"/>
      <c r="ELI90" s="56"/>
      <c r="ELJ90" s="56"/>
      <c r="ELK90" s="56"/>
      <c r="ELL90" s="56"/>
      <c r="ELM90" s="56"/>
      <c r="ELN90" s="56"/>
      <c r="ELO90" s="56"/>
      <c r="ELP90" s="56"/>
      <c r="ELQ90" s="56"/>
      <c r="ELR90" s="56"/>
      <c r="ELS90" s="56"/>
      <c r="ELT90" s="56"/>
      <c r="ELU90" s="56"/>
      <c r="ELV90" s="56"/>
      <c r="ELW90" s="56"/>
      <c r="ELX90" s="56"/>
      <c r="ELY90" s="56"/>
      <c r="ELZ90" s="56"/>
      <c r="EMA90" s="56"/>
      <c r="EMB90" s="56"/>
      <c r="EMC90" s="56"/>
      <c r="EMD90" s="56"/>
      <c r="EME90" s="56"/>
      <c r="EMF90" s="56"/>
      <c r="EMG90" s="56"/>
      <c r="EMH90" s="56"/>
      <c r="EMI90" s="56"/>
      <c r="EMJ90" s="56"/>
      <c r="EMK90" s="56"/>
      <c r="EML90" s="56"/>
      <c r="EMM90" s="56"/>
      <c r="EMN90" s="56"/>
      <c r="EMO90" s="56"/>
      <c r="EMP90" s="56"/>
      <c r="EMQ90" s="56"/>
      <c r="EMR90" s="56"/>
      <c r="EMS90" s="56"/>
      <c r="EMT90" s="56"/>
      <c r="EMU90" s="56"/>
      <c r="EMV90" s="56"/>
      <c r="EMW90" s="56"/>
      <c r="EMX90" s="56"/>
      <c r="EMY90" s="56"/>
      <c r="EMZ90" s="56"/>
      <c r="ENA90" s="56"/>
      <c r="ENB90" s="56"/>
      <c r="ENC90" s="56"/>
      <c r="END90" s="56"/>
      <c r="ENE90" s="56"/>
      <c r="ENF90" s="56"/>
      <c r="ENG90" s="56"/>
      <c r="ENH90" s="56"/>
      <c r="ENI90" s="56"/>
      <c r="ENJ90" s="56"/>
      <c r="ENK90" s="56"/>
      <c r="ENL90" s="56"/>
      <c r="ENM90" s="56"/>
      <c r="ENN90" s="56"/>
      <c r="ENO90" s="56"/>
      <c r="ENP90" s="56"/>
      <c r="ENQ90" s="56"/>
      <c r="ENR90" s="56"/>
      <c r="ENS90" s="56"/>
      <c r="ENT90" s="56"/>
      <c r="ENU90" s="56"/>
      <c r="ENV90" s="56"/>
      <c r="ENW90" s="56"/>
      <c r="ENX90" s="56"/>
      <c r="ENY90" s="56"/>
      <c r="ENZ90" s="56"/>
      <c r="EOA90" s="56"/>
      <c r="EOB90" s="56"/>
      <c r="EOC90" s="56"/>
      <c r="EOD90" s="56"/>
      <c r="EOE90" s="56"/>
      <c r="EOF90" s="56"/>
      <c r="EOG90" s="56"/>
      <c r="EOH90" s="56"/>
      <c r="EOI90" s="56"/>
      <c r="EOJ90" s="56"/>
      <c r="EOK90" s="56"/>
      <c r="EOL90" s="56"/>
      <c r="EOM90" s="56"/>
      <c r="EON90" s="56"/>
      <c r="EOO90" s="56"/>
      <c r="EOP90" s="56"/>
      <c r="EOQ90" s="56"/>
      <c r="EOR90" s="56"/>
      <c r="EOS90" s="56"/>
      <c r="EOT90" s="56"/>
      <c r="EOU90" s="56"/>
      <c r="EOV90" s="56"/>
      <c r="EOW90" s="56"/>
      <c r="EOX90" s="56"/>
      <c r="EOY90" s="56"/>
      <c r="EOZ90" s="56"/>
      <c r="EPA90" s="56"/>
      <c r="EPB90" s="56"/>
      <c r="EPC90" s="56"/>
      <c r="EPD90" s="56"/>
      <c r="EPE90" s="56"/>
      <c r="EPF90" s="56"/>
      <c r="EPG90" s="56"/>
      <c r="EPH90" s="56"/>
      <c r="EPI90" s="56"/>
      <c r="EPJ90" s="56"/>
      <c r="EPK90" s="56"/>
      <c r="EPL90" s="56"/>
      <c r="EPM90" s="56"/>
      <c r="EPN90" s="56"/>
      <c r="EPO90" s="56"/>
      <c r="EPP90" s="56"/>
      <c r="EPQ90" s="56"/>
      <c r="EPR90" s="56"/>
      <c r="EPS90" s="56"/>
      <c r="EPT90" s="56"/>
      <c r="EPU90" s="56"/>
      <c r="EPV90" s="56"/>
      <c r="EPW90" s="56"/>
      <c r="EPX90" s="56"/>
      <c r="EPY90" s="56"/>
      <c r="EPZ90" s="56"/>
      <c r="EQA90" s="56"/>
      <c r="EQB90" s="56"/>
      <c r="EQC90" s="56"/>
      <c r="EQD90" s="56"/>
      <c r="EQE90" s="56"/>
      <c r="EQF90" s="56"/>
      <c r="EQG90" s="56"/>
      <c r="EQH90" s="56"/>
      <c r="EQI90" s="56"/>
      <c r="EQJ90" s="56"/>
      <c r="EQK90" s="56"/>
      <c r="EQL90" s="56"/>
      <c r="EQM90" s="56"/>
      <c r="EQN90" s="56"/>
      <c r="EQO90" s="56"/>
      <c r="EQP90" s="56"/>
      <c r="EQQ90" s="56"/>
      <c r="EQR90" s="56"/>
      <c r="EQS90" s="56"/>
      <c r="EQT90" s="56"/>
      <c r="EQU90" s="56"/>
      <c r="EQV90" s="56"/>
      <c r="EQW90" s="56"/>
      <c r="EQX90" s="56"/>
      <c r="EQY90" s="56"/>
      <c r="EQZ90" s="56"/>
      <c r="ERA90" s="56"/>
      <c r="ERB90" s="56"/>
      <c r="ERC90" s="56"/>
      <c r="ERD90" s="56"/>
      <c r="ERE90" s="56"/>
      <c r="ERF90" s="56"/>
      <c r="ERG90" s="56"/>
      <c r="ERH90" s="56"/>
      <c r="ERI90" s="56"/>
      <c r="ERJ90" s="56"/>
      <c r="ERK90" s="56"/>
      <c r="ERL90" s="56"/>
      <c r="ERM90" s="56"/>
      <c r="ERN90" s="56"/>
      <c r="ERO90" s="56"/>
      <c r="ERP90" s="56"/>
      <c r="ERQ90" s="56"/>
      <c r="ERR90" s="56"/>
      <c r="ERS90" s="56"/>
      <c r="ERT90" s="56"/>
      <c r="ERU90" s="56"/>
      <c r="ERV90" s="56"/>
      <c r="ERW90" s="56"/>
      <c r="ERX90" s="56"/>
      <c r="ERY90" s="56"/>
      <c r="ERZ90" s="56"/>
      <c r="ESA90" s="56"/>
      <c r="ESB90" s="56"/>
      <c r="ESC90" s="56"/>
      <c r="ESD90" s="56"/>
      <c r="ESE90" s="56"/>
      <c r="ESF90" s="56"/>
      <c r="ESG90" s="56"/>
      <c r="ESH90" s="56"/>
      <c r="ESI90" s="56"/>
      <c r="ESJ90" s="56"/>
      <c r="ESK90" s="56"/>
      <c r="ESL90" s="56"/>
      <c r="ESM90" s="56"/>
      <c r="ESN90" s="56"/>
      <c r="ESO90" s="56"/>
      <c r="ESP90" s="56"/>
      <c r="ESQ90" s="56"/>
      <c r="ESR90" s="56"/>
      <c r="ESS90" s="56"/>
      <c r="EST90" s="56"/>
      <c r="ESU90" s="56"/>
      <c r="ESV90" s="56"/>
      <c r="ESW90" s="56"/>
      <c r="ESX90" s="56"/>
      <c r="ESY90" s="56"/>
      <c r="ESZ90" s="56"/>
      <c r="ETA90" s="56"/>
      <c r="ETB90" s="56"/>
      <c r="ETC90" s="56"/>
      <c r="ETD90" s="56"/>
      <c r="ETE90" s="56"/>
      <c r="ETF90" s="56"/>
      <c r="ETG90" s="56"/>
      <c r="ETH90" s="56"/>
      <c r="ETI90" s="56"/>
      <c r="ETJ90" s="56"/>
      <c r="ETK90" s="56"/>
      <c r="ETL90" s="56"/>
      <c r="ETM90" s="56"/>
      <c r="ETN90" s="56"/>
      <c r="ETO90" s="56"/>
      <c r="ETP90" s="56"/>
      <c r="ETQ90" s="56"/>
      <c r="ETR90" s="56"/>
      <c r="ETS90" s="56"/>
      <c r="ETT90" s="56"/>
      <c r="ETU90" s="56"/>
      <c r="ETV90" s="56"/>
      <c r="ETW90" s="56"/>
      <c r="ETX90" s="56"/>
      <c r="ETY90" s="56"/>
      <c r="ETZ90" s="56"/>
      <c r="EUA90" s="56"/>
      <c r="EUB90" s="56"/>
      <c r="EUC90" s="56"/>
      <c r="EUD90" s="56"/>
      <c r="EUE90" s="56"/>
      <c r="EUF90" s="56"/>
      <c r="EUG90" s="56"/>
      <c r="EUH90" s="56"/>
      <c r="EUI90" s="56"/>
      <c r="EUJ90" s="56"/>
      <c r="EUK90" s="56"/>
      <c r="EUL90" s="56"/>
      <c r="EUM90" s="56"/>
      <c r="EUN90" s="56"/>
      <c r="EUO90" s="56"/>
      <c r="EUP90" s="56"/>
      <c r="EUQ90" s="56"/>
      <c r="EUR90" s="56"/>
      <c r="EUS90" s="56"/>
      <c r="EUT90" s="56"/>
      <c r="EUU90" s="56"/>
      <c r="EUV90" s="56"/>
      <c r="EUW90" s="56"/>
      <c r="EUX90" s="56"/>
      <c r="EUY90" s="56"/>
      <c r="EUZ90" s="56"/>
      <c r="EVA90" s="56"/>
      <c r="EVB90" s="56"/>
      <c r="EVC90" s="56"/>
      <c r="EVD90" s="56"/>
      <c r="EVE90" s="56"/>
      <c r="EVF90" s="56"/>
      <c r="EVG90" s="56"/>
      <c r="EVH90" s="56"/>
      <c r="EVI90" s="56"/>
      <c r="EVJ90" s="56"/>
      <c r="EVK90" s="56"/>
      <c r="EVL90" s="56"/>
      <c r="EVM90" s="56"/>
      <c r="EVN90" s="56"/>
      <c r="EVO90" s="56"/>
      <c r="EVP90" s="56"/>
      <c r="EVQ90" s="56"/>
      <c r="EVR90" s="56"/>
      <c r="EVS90" s="56"/>
      <c r="EVT90" s="56"/>
      <c r="EVU90" s="56"/>
      <c r="EVV90" s="56"/>
      <c r="EVW90" s="56"/>
      <c r="EVX90" s="56"/>
      <c r="EVY90" s="56"/>
      <c r="EVZ90" s="56"/>
      <c r="EWA90" s="56"/>
      <c r="EWB90" s="56"/>
      <c r="EWC90" s="56"/>
      <c r="EWD90" s="56"/>
      <c r="EWE90" s="56"/>
      <c r="EWF90" s="56"/>
      <c r="EWG90" s="56"/>
      <c r="EWH90" s="56"/>
      <c r="EWI90" s="56"/>
      <c r="EWJ90" s="56"/>
      <c r="EWK90" s="56"/>
      <c r="EWL90" s="56"/>
      <c r="EWM90" s="56"/>
      <c r="EWN90" s="56"/>
      <c r="EWO90" s="56"/>
      <c r="EWP90" s="56"/>
      <c r="EWQ90" s="56"/>
      <c r="EWR90" s="56"/>
      <c r="EWS90" s="56"/>
      <c r="EWT90" s="56"/>
      <c r="EWU90" s="56"/>
      <c r="EWV90" s="56"/>
      <c r="EWW90" s="56"/>
      <c r="EWX90" s="56"/>
      <c r="EWY90" s="56"/>
      <c r="EWZ90" s="56"/>
      <c r="EXA90" s="56"/>
      <c r="EXB90" s="56"/>
      <c r="EXC90" s="56"/>
      <c r="EXD90" s="56"/>
      <c r="EXE90" s="56"/>
      <c r="EXF90" s="56"/>
      <c r="EXG90" s="56"/>
      <c r="EXH90" s="56"/>
      <c r="EXI90" s="56"/>
      <c r="EXJ90" s="56"/>
      <c r="EXK90" s="56"/>
      <c r="EXL90" s="56"/>
      <c r="EXM90" s="56"/>
      <c r="EXN90" s="56"/>
      <c r="EXO90" s="56"/>
      <c r="EXP90" s="56"/>
      <c r="EXQ90" s="56"/>
      <c r="EXR90" s="56"/>
      <c r="EXS90" s="56"/>
      <c r="EXT90" s="56"/>
      <c r="EXU90" s="56"/>
      <c r="EXV90" s="56"/>
      <c r="EXW90" s="56"/>
      <c r="EXX90" s="56"/>
      <c r="EXY90" s="56"/>
      <c r="EXZ90" s="56"/>
      <c r="EYA90" s="56"/>
      <c r="EYB90" s="56"/>
      <c r="EYC90" s="56"/>
      <c r="EYD90" s="56"/>
      <c r="EYE90" s="56"/>
      <c r="EYF90" s="56"/>
      <c r="EYG90" s="56"/>
      <c r="EYH90" s="56"/>
      <c r="EYI90" s="56"/>
      <c r="EYJ90" s="56"/>
      <c r="EYK90" s="56"/>
      <c r="EYL90" s="56"/>
      <c r="EYM90" s="56"/>
      <c r="EYN90" s="56"/>
      <c r="EYO90" s="56"/>
      <c r="EYP90" s="56"/>
      <c r="EYQ90" s="56"/>
      <c r="EYR90" s="56"/>
      <c r="EYS90" s="56"/>
      <c r="EYT90" s="56"/>
      <c r="EYU90" s="56"/>
      <c r="EYV90" s="56"/>
      <c r="EYW90" s="56"/>
      <c r="EYX90" s="56"/>
      <c r="EYY90" s="56"/>
      <c r="EYZ90" s="56"/>
      <c r="EZA90" s="56"/>
      <c r="EZB90" s="56"/>
      <c r="EZC90" s="56"/>
      <c r="EZD90" s="56"/>
      <c r="EZE90" s="56"/>
      <c r="EZF90" s="56"/>
      <c r="EZG90" s="56"/>
      <c r="EZH90" s="56"/>
      <c r="EZI90" s="56"/>
      <c r="EZJ90" s="56"/>
      <c r="EZK90" s="56"/>
      <c r="EZL90" s="56"/>
      <c r="EZM90" s="56"/>
      <c r="EZN90" s="56"/>
      <c r="EZO90" s="56"/>
      <c r="EZP90" s="56"/>
      <c r="EZQ90" s="56"/>
      <c r="EZR90" s="56"/>
      <c r="EZS90" s="56"/>
      <c r="EZT90" s="56"/>
      <c r="EZU90" s="56"/>
      <c r="EZV90" s="56"/>
      <c r="EZW90" s="56"/>
      <c r="EZX90" s="56"/>
      <c r="EZY90" s="56"/>
      <c r="EZZ90" s="56"/>
      <c r="FAA90" s="56"/>
      <c r="FAB90" s="56"/>
      <c r="FAC90" s="56"/>
      <c r="FAD90" s="56"/>
      <c r="FAE90" s="56"/>
      <c r="FAF90" s="56"/>
      <c r="FAG90" s="56"/>
      <c r="FAH90" s="56"/>
      <c r="FAI90" s="56"/>
      <c r="FAJ90" s="56"/>
      <c r="FAK90" s="56"/>
      <c r="FAL90" s="56"/>
      <c r="FAM90" s="56"/>
      <c r="FAN90" s="56"/>
      <c r="FAO90" s="56"/>
      <c r="FAP90" s="56"/>
      <c r="FAQ90" s="56"/>
      <c r="FAR90" s="56"/>
      <c r="FAS90" s="56"/>
      <c r="FAT90" s="56"/>
      <c r="FAU90" s="56"/>
      <c r="FAV90" s="56"/>
      <c r="FAW90" s="56"/>
      <c r="FAX90" s="56"/>
      <c r="FAY90" s="56"/>
      <c r="FAZ90" s="56"/>
      <c r="FBA90" s="56"/>
      <c r="FBB90" s="56"/>
      <c r="FBC90" s="56"/>
      <c r="FBD90" s="56"/>
      <c r="FBE90" s="56"/>
      <c r="FBF90" s="56"/>
      <c r="FBG90" s="56"/>
      <c r="FBH90" s="56"/>
      <c r="FBI90" s="56"/>
      <c r="FBJ90" s="56"/>
      <c r="FBK90" s="56"/>
      <c r="FBL90" s="56"/>
      <c r="FBM90" s="56"/>
      <c r="FBN90" s="56"/>
      <c r="FBO90" s="56"/>
      <c r="FBP90" s="56"/>
      <c r="FBQ90" s="56"/>
      <c r="FBR90" s="56"/>
      <c r="FBS90" s="56"/>
      <c r="FBT90" s="56"/>
      <c r="FBU90" s="56"/>
      <c r="FBV90" s="56"/>
      <c r="FBW90" s="56"/>
      <c r="FBX90" s="56"/>
      <c r="FBY90" s="56"/>
      <c r="FBZ90" s="56"/>
      <c r="FCA90" s="56"/>
      <c r="FCB90" s="56"/>
      <c r="FCC90" s="56"/>
      <c r="FCD90" s="56"/>
      <c r="FCE90" s="56"/>
      <c r="FCF90" s="56"/>
      <c r="FCG90" s="56"/>
      <c r="FCH90" s="56"/>
      <c r="FCI90" s="56"/>
      <c r="FCJ90" s="56"/>
      <c r="FCK90" s="56"/>
      <c r="FCL90" s="56"/>
      <c r="FCM90" s="56"/>
      <c r="FCN90" s="56"/>
      <c r="FCO90" s="56"/>
      <c r="FCP90" s="56"/>
      <c r="FCQ90" s="56"/>
      <c r="FCR90" s="56"/>
      <c r="FCS90" s="56"/>
      <c r="FCT90" s="56"/>
      <c r="FCU90" s="56"/>
      <c r="FCV90" s="56"/>
      <c r="FCW90" s="56"/>
      <c r="FCX90" s="56"/>
      <c r="FCY90" s="56"/>
      <c r="FCZ90" s="56"/>
      <c r="FDA90" s="56"/>
      <c r="FDB90" s="56"/>
      <c r="FDC90" s="56"/>
      <c r="FDD90" s="56"/>
      <c r="FDE90" s="56"/>
      <c r="FDF90" s="56"/>
      <c r="FDG90" s="56"/>
      <c r="FDH90" s="56"/>
      <c r="FDI90" s="56"/>
      <c r="FDJ90" s="56"/>
      <c r="FDK90" s="56"/>
      <c r="FDL90" s="56"/>
      <c r="FDM90" s="56"/>
      <c r="FDN90" s="56"/>
      <c r="FDO90" s="56"/>
      <c r="FDP90" s="56"/>
      <c r="FDQ90" s="56"/>
      <c r="FDR90" s="56"/>
      <c r="FDS90" s="56"/>
      <c r="FDT90" s="56"/>
      <c r="FDU90" s="56"/>
      <c r="FDV90" s="56"/>
      <c r="FDW90" s="56"/>
      <c r="FDX90" s="56"/>
      <c r="FDY90" s="56"/>
      <c r="FDZ90" s="56"/>
      <c r="FEA90" s="56"/>
      <c r="FEB90" s="56"/>
      <c r="FEC90" s="56"/>
      <c r="FED90" s="56"/>
      <c r="FEE90" s="56"/>
      <c r="FEF90" s="56"/>
      <c r="FEG90" s="56"/>
      <c r="FEH90" s="56"/>
      <c r="FEI90" s="56"/>
      <c r="FEJ90" s="56"/>
      <c r="FEK90" s="56"/>
      <c r="FEL90" s="56"/>
      <c r="FEM90" s="56"/>
      <c r="FEN90" s="56"/>
      <c r="FEO90" s="56"/>
      <c r="FEP90" s="56"/>
      <c r="FEQ90" s="56"/>
      <c r="FER90" s="56"/>
      <c r="FES90" s="56"/>
      <c r="FET90" s="56"/>
      <c r="FEU90" s="56"/>
      <c r="FEV90" s="56"/>
      <c r="FEW90" s="56"/>
      <c r="FEX90" s="56"/>
      <c r="FEY90" s="56"/>
      <c r="FEZ90" s="56"/>
      <c r="FFA90" s="56"/>
      <c r="FFB90" s="56"/>
      <c r="FFC90" s="56"/>
      <c r="FFD90" s="56"/>
      <c r="FFE90" s="56"/>
      <c r="FFF90" s="56"/>
      <c r="FFG90" s="56"/>
      <c r="FFH90" s="56"/>
      <c r="FFI90" s="56"/>
      <c r="FFJ90" s="56"/>
      <c r="FFK90" s="56"/>
      <c r="FFL90" s="56"/>
      <c r="FFM90" s="56"/>
      <c r="FFN90" s="56"/>
      <c r="FFO90" s="56"/>
      <c r="FFP90" s="56"/>
      <c r="FFQ90" s="56"/>
      <c r="FFR90" s="56"/>
      <c r="FFS90" s="56"/>
      <c r="FFT90" s="56"/>
      <c r="FFU90" s="56"/>
      <c r="FFV90" s="56"/>
      <c r="FFW90" s="56"/>
      <c r="FFX90" s="56"/>
      <c r="FFY90" s="56"/>
      <c r="FFZ90" s="56"/>
      <c r="FGA90" s="56"/>
      <c r="FGB90" s="56"/>
      <c r="FGC90" s="56"/>
      <c r="FGD90" s="56"/>
      <c r="FGE90" s="56"/>
      <c r="FGF90" s="56"/>
      <c r="FGG90" s="56"/>
      <c r="FGH90" s="56"/>
      <c r="FGI90" s="56"/>
      <c r="FGJ90" s="56"/>
      <c r="FGK90" s="56"/>
      <c r="FGL90" s="56"/>
      <c r="FGM90" s="56"/>
      <c r="FGN90" s="56"/>
      <c r="FGO90" s="56"/>
      <c r="FGP90" s="56"/>
      <c r="FGQ90" s="56"/>
      <c r="FGR90" s="56"/>
      <c r="FGS90" s="56"/>
      <c r="FGT90" s="56"/>
      <c r="FGU90" s="56"/>
      <c r="FGV90" s="56"/>
      <c r="FGW90" s="56"/>
      <c r="FGX90" s="56"/>
      <c r="FGY90" s="56"/>
      <c r="FGZ90" s="56"/>
      <c r="FHA90" s="56"/>
      <c r="FHB90" s="56"/>
      <c r="FHC90" s="56"/>
      <c r="FHD90" s="56"/>
      <c r="FHE90" s="56"/>
      <c r="FHF90" s="56"/>
      <c r="FHG90" s="56"/>
      <c r="FHH90" s="56"/>
      <c r="FHI90" s="56"/>
      <c r="FHJ90" s="56"/>
      <c r="FHK90" s="56"/>
      <c r="FHL90" s="56"/>
      <c r="FHM90" s="56"/>
      <c r="FHN90" s="56"/>
      <c r="FHO90" s="56"/>
      <c r="FHP90" s="56"/>
      <c r="FHQ90" s="56"/>
      <c r="FHR90" s="56"/>
      <c r="FHS90" s="56"/>
      <c r="FHT90" s="56"/>
      <c r="FHU90" s="56"/>
      <c r="FHV90" s="56"/>
      <c r="FHW90" s="56"/>
      <c r="FHX90" s="56"/>
      <c r="FHY90" s="56"/>
      <c r="FHZ90" s="56"/>
      <c r="FIA90" s="56"/>
      <c r="FIB90" s="56"/>
      <c r="FIC90" s="56"/>
      <c r="FID90" s="56"/>
      <c r="FIE90" s="56"/>
      <c r="FIF90" s="56"/>
      <c r="FIG90" s="56"/>
      <c r="FIH90" s="56"/>
      <c r="FII90" s="56"/>
      <c r="FIJ90" s="56"/>
      <c r="FIK90" s="56"/>
      <c r="FIL90" s="56"/>
      <c r="FIM90" s="56"/>
      <c r="FIN90" s="56"/>
      <c r="FIO90" s="56"/>
      <c r="FIP90" s="56"/>
      <c r="FIQ90" s="56"/>
      <c r="FIR90" s="56"/>
      <c r="FIS90" s="56"/>
      <c r="FIT90" s="56"/>
      <c r="FIU90" s="56"/>
      <c r="FIV90" s="56"/>
      <c r="FIW90" s="56"/>
      <c r="FIX90" s="56"/>
      <c r="FIY90" s="56"/>
      <c r="FIZ90" s="56"/>
      <c r="FJA90" s="56"/>
      <c r="FJB90" s="56"/>
      <c r="FJC90" s="56"/>
      <c r="FJD90" s="56"/>
      <c r="FJE90" s="56"/>
      <c r="FJF90" s="56"/>
      <c r="FJG90" s="56"/>
      <c r="FJH90" s="56"/>
      <c r="FJI90" s="56"/>
      <c r="FJJ90" s="56"/>
      <c r="FJK90" s="56"/>
      <c r="FJL90" s="56"/>
      <c r="FJM90" s="56"/>
      <c r="FJN90" s="56"/>
      <c r="FJO90" s="56"/>
      <c r="FJP90" s="56"/>
      <c r="FJQ90" s="56"/>
      <c r="FJR90" s="56"/>
      <c r="FJS90" s="56"/>
      <c r="FJT90" s="56"/>
      <c r="FJU90" s="56"/>
      <c r="FJV90" s="56"/>
      <c r="FJW90" s="56"/>
      <c r="FJX90" s="56"/>
      <c r="FJY90" s="56"/>
      <c r="FJZ90" s="56"/>
      <c r="FKA90" s="56"/>
      <c r="FKB90" s="56"/>
      <c r="FKC90" s="56"/>
      <c r="FKD90" s="56"/>
      <c r="FKE90" s="56"/>
      <c r="FKF90" s="56"/>
      <c r="FKG90" s="56"/>
      <c r="FKH90" s="56"/>
      <c r="FKI90" s="56"/>
      <c r="FKJ90" s="56"/>
      <c r="FKK90" s="56"/>
      <c r="FKL90" s="56"/>
      <c r="FKM90" s="56"/>
      <c r="FKN90" s="56"/>
      <c r="FKO90" s="56"/>
      <c r="FKP90" s="56"/>
      <c r="FKQ90" s="56"/>
      <c r="FKR90" s="56"/>
      <c r="FKS90" s="56"/>
      <c r="FKT90" s="56"/>
      <c r="FKU90" s="56"/>
      <c r="FKV90" s="56"/>
      <c r="FKW90" s="56"/>
      <c r="FKX90" s="56"/>
      <c r="FKY90" s="56"/>
      <c r="FKZ90" s="56"/>
      <c r="FLA90" s="56"/>
      <c r="FLB90" s="56"/>
      <c r="FLC90" s="56"/>
      <c r="FLD90" s="56"/>
      <c r="FLE90" s="56"/>
      <c r="FLF90" s="56"/>
      <c r="FLG90" s="56"/>
      <c r="FLH90" s="56"/>
      <c r="FLI90" s="56"/>
      <c r="FLJ90" s="56"/>
      <c r="FLK90" s="56"/>
      <c r="FLL90" s="56"/>
      <c r="FLM90" s="56"/>
      <c r="FLN90" s="56"/>
      <c r="FLO90" s="56"/>
      <c r="FLP90" s="56"/>
      <c r="FLQ90" s="56"/>
      <c r="FLR90" s="56"/>
      <c r="FLS90" s="56"/>
      <c r="FLT90" s="56"/>
      <c r="FLU90" s="56"/>
      <c r="FLV90" s="56"/>
      <c r="FLW90" s="56"/>
      <c r="FLX90" s="56"/>
      <c r="FLY90" s="56"/>
      <c r="FLZ90" s="56"/>
      <c r="FMA90" s="56"/>
      <c r="FMB90" s="56"/>
      <c r="FMC90" s="56"/>
      <c r="FMD90" s="56"/>
      <c r="FME90" s="56"/>
      <c r="FMF90" s="56"/>
      <c r="FMG90" s="56"/>
      <c r="FMH90" s="56"/>
      <c r="FMI90" s="56"/>
      <c r="FMJ90" s="56"/>
      <c r="FMK90" s="56"/>
      <c r="FML90" s="56"/>
      <c r="FMM90" s="56"/>
      <c r="FMN90" s="56"/>
      <c r="FMO90" s="56"/>
      <c r="FMP90" s="56"/>
      <c r="FMQ90" s="56"/>
      <c r="FMR90" s="56"/>
      <c r="FMS90" s="56"/>
      <c r="FMT90" s="56"/>
      <c r="FMU90" s="56"/>
      <c r="FMV90" s="56"/>
      <c r="FMW90" s="56"/>
      <c r="FMX90" s="56"/>
      <c r="FMY90" s="56"/>
      <c r="FMZ90" s="56"/>
      <c r="FNA90" s="56"/>
      <c r="FNB90" s="56"/>
      <c r="FNC90" s="56"/>
      <c r="FND90" s="56"/>
      <c r="FNE90" s="56"/>
      <c r="FNF90" s="56"/>
      <c r="FNG90" s="56"/>
      <c r="FNH90" s="56"/>
      <c r="FNI90" s="56"/>
      <c r="FNJ90" s="56"/>
      <c r="FNK90" s="56"/>
      <c r="FNL90" s="56"/>
      <c r="FNM90" s="56"/>
      <c r="FNN90" s="56"/>
      <c r="FNO90" s="56"/>
      <c r="FNP90" s="56"/>
      <c r="FNQ90" s="56"/>
      <c r="FNR90" s="56"/>
      <c r="FNS90" s="56"/>
      <c r="FNT90" s="56"/>
      <c r="FNU90" s="56"/>
      <c r="FNV90" s="56"/>
      <c r="FNW90" s="56"/>
      <c r="FNX90" s="56"/>
      <c r="FNY90" s="56"/>
      <c r="FNZ90" s="56"/>
      <c r="FOA90" s="56"/>
      <c r="FOB90" s="56"/>
      <c r="FOC90" s="56"/>
      <c r="FOD90" s="56"/>
      <c r="FOE90" s="56"/>
      <c r="FOF90" s="56"/>
      <c r="FOG90" s="56"/>
      <c r="FOH90" s="56"/>
      <c r="FOI90" s="56"/>
      <c r="FOJ90" s="56"/>
      <c r="FOK90" s="56"/>
      <c r="FOL90" s="56"/>
      <c r="FOM90" s="56"/>
      <c r="FON90" s="56"/>
      <c r="FOO90" s="56"/>
      <c r="FOP90" s="56"/>
      <c r="FOQ90" s="56"/>
      <c r="FOR90" s="56"/>
      <c r="FOS90" s="56"/>
      <c r="FOT90" s="56"/>
      <c r="FOU90" s="56"/>
      <c r="FOV90" s="56"/>
      <c r="FOW90" s="56"/>
      <c r="FOX90" s="56"/>
      <c r="FOY90" s="56"/>
      <c r="FOZ90" s="56"/>
      <c r="FPA90" s="56"/>
      <c r="FPB90" s="56"/>
      <c r="FPC90" s="56"/>
      <c r="FPD90" s="56"/>
      <c r="FPE90" s="56"/>
      <c r="FPF90" s="56"/>
      <c r="FPG90" s="56"/>
      <c r="FPH90" s="56"/>
      <c r="FPI90" s="56"/>
      <c r="FPJ90" s="56"/>
      <c r="FPK90" s="56"/>
      <c r="FPL90" s="56"/>
      <c r="FPM90" s="56"/>
      <c r="FPN90" s="56"/>
      <c r="FPO90" s="56"/>
      <c r="FPP90" s="56"/>
      <c r="FPQ90" s="56"/>
      <c r="FPR90" s="56"/>
      <c r="FPS90" s="56"/>
      <c r="FPT90" s="56"/>
      <c r="FPU90" s="56"/>
      <c r="FPV90" s="56"/>
      <c r="FPW90" s="56"/>
      <c r="FPX90" s="56"/>
      <c r="FPY90" s="56"/>
      <c r="FPZ90" s="56"/>
      <c r="FQA90" s="56"/>
      <c r="FQB90" s="56"/>
      <c r="FQC90" s="56"/>
      <c r="FQD90" s="56"/>
      <c r="FQE90" s="56"/>
      <c r="FQF90" s="56"/>
      <c r="FQG90" s="56"/>
      <c r="FQH90" s="56"/>
      <c r="FQI90" s="56"/>
      <c r="FQJ90" s="56"/>
      <c r="FQK90" s="56"/>
      <c r="FQL90" s="56"/>
      <c r="FQM90" s="56"/>
      <c r="FQN90" s="56"/>
      <c r="FQO90" s="56"/>
      <c r="FQP90" s="56"/>
      <c r="FQQ90" s="56"/>
      <c r="FQR90" s="56"/>
      <c r="FQS90" s="56"/>
      <c r="FQT90" s="56"/>
      <c r="FQU90" s="56"/>
      <c r="FQV90" s="56"/>
      <c r="FQW90" s="56"/>
      <c r="FQX90" s="56"/>
      <c r="FQY90" s="56"/>
      <c r="FQZ90" s="56"/>
      <c r="FRA90" s="56"/>
      <c r="FRB90" s="56"/>
      <c r="FRC90" s="56"/>
      <c r="FRD90" s="56"/>
      <c r="FRE90" s="56"/>
      <c r="FRF90" s="56"/>
      <c r="FRG90" s="56"/>
      <c r="FRH90" s="56"/>
      <c r="FRI90" s="56"/>
      <c r="FRJ90" s="56"/>
      <c r="FRK90" s="56"/>
      <c r="FRL90" s="56"/>
      <c r="FRM90" s="56"/>
      <c r="FRN90" s="56"/>
      <c r="FRO90" s="56"/>
      <c r="FRP90" s="56"/>
      <c r="FRQ90" s="56"/>
      <c r="FRR90" s="56"/>
      <c r="FRS90" s="56"/>
      <c r="FRT90" s="56"/>
      <c r="FRU90" s="56"/>
      <c r="FRV90" s="56"/>
      <c r="FRW90" s="56"/>
      <c r="FRX90" s="56"/>
      <c r="FRY90" s="56"/>
      <c r="FRZ90" s="56"/>
      <c r="FSA90" s="56"/>
      <c r="FSB90" s="56"/>
      <c r="FSC90" s="56"/>
      <c r="FSD90" s="56"/>
      <c r="FSE90" s="56"/>
      <c r="FSF90" s="56"/>
      <c r="FSG90" s="56"/>
      <c r="FSH90" s="56"/>
      <c r="FSI90" s="56"/>
      <c r="FSJ90" s="56"/>
      <c r="FSK90" s="56"/>
      <c r="FSL90" s="56"/>
      <c r="FSM90" s="56"/>
      <c r="FSN90" s="56"/>
      <c r="FSO90" s="56"/>
      <c r="FSP90" s="56"/>
      <c r="FSQ90" s="56"/>
      <c r="FSR90" s="56"/>
      <c r="FSS90" s="56"/>
      <c r="FST90" s="56"/>
      <c r="FSU90" s="56"/>
      <c r="FSV90" s="56"/>
      <c r="FSW90" s="56"/>
      <c r="FSX90" s="56"/>
      <c r="FSY90" s="56"/>
      <c r="FSZ90" s="56"/>
      <c r="FTA90" s="56"/>
      <c r="FTB90" s="56"/>
      <c r="FTC90" s="56"/>
      <c r="FTD90" s="56"/>
      <c r="FTE90" s="56"/>
      <c r="FTF90" s="56"/>
      <c r="FTG90" s="56"/>
      <c r="FTH90" s="56"/>
      <c r="FTI90" s="56"/>
      <c r="FTJ90" s="56"/>
      <c r="FTK90" s="56"/>
      <c r="FTL90" s="56"/>
      <c r="FTM90" s="56"/>
      <c r="FTN90" s="56"/>
      <c r="FTO90" s="56"/>
      <c r="FTP90" s="56"/>
      <c r="FTQ90" s="56"/>
      <c r="FTR90" s="56"/>
      <c r="FTS90" s="56"/>
      <c r="FTT90" s="56"/>
      <c r="FTU90" s="56"/>
      <c r="FTV90" s="56"/>
      <c r="FTW90" s="56"/>
      <c r="FTX90" s="56"/>
      <c r="FTY90" s="56"/>
      <c r="FTZ90" s="56"/>
      <c r="FUA90" s="56"/>
      <c r="FUB90" s="56"/>
      <c r="FUC90" s="56"/>
      <c r="FUD90" s="56"/>
      <c r="FUE90" s="56"/>
      <c r="FUF90" s="56"/>
      <c r="FUG90" s="56"/>
      <c r="FUH90" s="56"/>
      <c r="FUI90" s="56"/>
      <c r="FUJ90" s="56"/>
      <c r="FUK90" s="56"/>
      <c r="FUL90" s="56"/>
      <c r="FUM90" s="56"/>
      <c r="FUN90" s="56"/>
      <c r="FUO90" s="56"/>
      <c r="FUP90" s="56"/>
      <c r="FUQ90" s="56"/>
      <c r="FUR90" s="56"/>
      <c r="FUS90" s="56"/>
      <c r="FUT90" s="56"/>
      <c r="FUU90" s="56"/>
      <c r="FUV90" s="56"/>
      <c r="FUW90" s="56"/>
      <c r="FUX90" s="56"/>
      <c r="FUY90" s="56"/>
      <c r="FUZ90" s="56"/>
      <c r="FVA90" s="56"/>
      <c r="FVB90" s="56"/>
      <c r="FVC90" s="56"/>
      <c r="FVD90" s="56"/>
      <c r="FVE90" s="56"/>
      <c r="FVF90" s="56"/>
      <c r="FVG90" s="56"/>
      <c r="FVH90" s="56"/>
      <c r="FVI90" s="56"/>
      <c r="FVJ90" s="56"/>
      <c r="FVK90" s="56"/>
      <c r="FVL90" s="56"/>
      <c r="FVM90" s="56"/>
      <c r="FVN90" s="56"/>
      <c r="FVO90" s="56"/>
      <c r="FVP90" s="56"/>
      <c r="FVQ90" s="56"/>
      <c r="FVR90" s="56"/>
      <c r="FVS90" s="56"/>
      <c r="FVT90" s="56"/>
      <c r="FVU90" s="56"/>
      <c r="FVV90" s="56"/>
      <c r="FVW90" s="56"/>
      <c r="FVX90" s="56"/>
      <c r="FVY90" s="56"/>
      <c r="FVZ90" s="56"/>
      <c r="FWA90" s="56"/>
      <c r="FWB90" s="56"/>
      <c r="FWC90" s="56"/>
      <c r="FWD90" s="56"/>
      <c r="FWE90" s="56"/>
      <c r="FWF90" s="56"/>
      <c r="FWG90" s="56"/>
      <c r="FWH90" s="56"/>
      <c r="FWI90" s="56"/>
      <c r="FWJ90" s="56"/>
      <c r="FWK90" s="56"/>
      <c r="FWL90" s="56"/>
      <c r="FWM90" s="56"/>
      <c r="FWN90" s="56"/>
      <c r="FWO90" s="56"/>
      <c r="FWP90" s="56"/>
      <c r="FWQ90" s="56"/>
      <c r="FWR90" s="56"/>
      <c r="FWS90" s="56"/>
      <c r="FWT90" s="56"/>
      <c r="FWU90" s="56"/>
      <c r="FWV90" s="56"/>
      <c r="FWW90" s="56"/>
      <c r="FWX90" s="56"/>
      <c r="FWY90" s="56"/>
      <c r="FWZ90" s="56"/>
      <c r="FXA90" s="56"/>
      <c r="FXB90" s="56"/>
      <c r="FXC90" s="56"/>
      <c r="FXD90" s="56"/>
      <c r="FXE90" s="56"/>
      <c r="FXF90" s="56"/>
      <c r="FXG90" s="56"/>
      <c r="FXH90" s="56"/>
      <c r="FXI90" s="56"/>
      <c r="FXJ90" s="56"/>
      <c r="FXK90" s="56"/>
      <c r="FXL90" s="56"/>
      <c r="FXM90" s="56"/>
      <c r="FXN90" s="56"/>
      <c r="FXO90" s="56"/>
      <c r="FXP90" s="56"/>
      <c r="FXQ90" s="56"/>
      <c r="FXR90" s="56"/>
      <c r="FXS90" s="56"/>
      <c r="FXT90" s="56"/>
      <c r="FXU90" s="56"/>
      <c r="FXV90" s="56"/>
      <c r="FXW90" s="56"/>
      <c r="FXX90" s="56"/>
      <c r="FXY90" s="56"/>
      <c r="FXZ90" s="56"/>
      <c r="FYA90" s="56"/>
      <c r="FYB90" s="56"/>
      <c r="FYC90" s="56"/>
      <c r="FYD90" s="56"/>
      <c r="FYE90" s="56"/>
      <c r="FYF90" s="56"/>
      <c r="FYG90" s="56"/>
      <c r="FYH90" s="56"/>
      <c r="FYI90" s="56"/>
      <c r="FYJ90" s="56"/>
      <c r="FYK90" s="56"/>
      <c r="FYL90" s="56"/>
      <c r="FYM90" s="56"/>
      <c r="FYN90" s="56"/>
      <c r="FYO90" s="56"/>
      <c r="FYP90" s="56"/>
      <c r="FYQ90" s="56"/>
      <c r="FYR90" s="56"/>
      <c r="FYS90" s="56"/>
      <c r="FYT90" s="56"/>
      <c r="FYU90" s="56"/>
      <c r="FYV90" s="56"/>
      <c r="FYW90" s="56"/>
      <c r="FYX90" s="56"/>
      <c r="FYY90" s="56"/>
      <c r="FYZ90" s="56"/>
      <c r="FZA90" s="56"/>
      <c r="FZB90" s="56"/>
      <c r="FZC90" s="56"/>
      <c r="FZD90" s="56"/>
      <c r="FZE90" s="56"/>
      <c r="FZF90" s="56"/>
      <c r="FZG90" s="56"/>
      <c r="FZH90" s="56"/>
      <c r="FZI90" s="56"/>
      <c r="FZJ90" s="56"/>
      <c r="FZK90" s="56"/>
      <c r="FZL90" s="56"/>
      <c r="FZM90" s="56"/>
      <c r="FZN90" s="56"/>
      <c r="FZO90" s="56"/>
      <c r="FZP90" s="56"/>
      <c r="FZQ90" s="56"/>
      <c r="FZR90" s="56"/>
      <c r="FZS90" s="56"/>
      <c r="FZT90" s="56"/>
      <c r="FZU90" s="56"/>
      <c r="FZV90" s="56"/>
      <c r="FZW90" s="56"/>
      <c r="FZX90" s="56"/>
      <c r="FZY90" s="56"/>
      <c r="FZZ90" s="56"/>
      <c r="GAA90" s="56"/>
      <c r="GAB90" s="56"/>
      <c r="GAC90" s="56"/>
      <c r="GAD90" s="56"/>
      <c r="GAE90" s="56"/>
      <c r="GAF90" s="56"/>
      <c r="GAG90" s="56"/>
      <c r="GAH90" s="56"/>
      <c r="GAI90" s="56"/>
      <c r="GAJ90" s="56"/>
      <c r="GAK90" s="56"/>
      <c r="GAL90" s="56"/>
      <c r="GAM90" s="56"/>
      <c r="GAN90" s="56"/>
      <c r="GAO90" s="56"/>
      <c r="GAP90" s="56"/>
      <c r="GAQ90" s="56"/>
      <c r="GAR90" s="56"/>
      <c r="GAS90" s="56"/>
      <c r="GAT90" s="56"/>
      <c r="GAU90" s="56"/>
      <c r="GAV90" s="56"/>
      <c r="GAW90" s="56"/>
      <c r="GAX90" s="56"/>
      <c r="GAY90" s="56"/>
      <c r="GAZ90" s="56"/>
      <c r="GBA90" s="56"/>
      <c r="GBB90" s="56"/>
      <c r="GBC90" s="56"/>
      <c r="GBD90" s="56"/>
      <c r="GBE90" s="56"/>
      <c r="GBF90" s="56"/>
      <c r="GBG90" s="56"/>
      <c r="GBH90" s="56"/>
      <c r="GBI90" s="56"/>
      <c r="GBJ90" s="56"/>
      <c r="GBK90" s="56"/>
      <c r="GBL90" s="56"/>
      <c r="GBM90" s="56"/>
      <c r="GBN90" s="56"/>
      <c r="GBO90" s="56"/>
      <c r="GBP90" s="56"/>
      <c r="GBQ90" s="56"/>
      <c r="GBR90" s="56"/>
      <c r="GBS90" s="56"/>
      <c r="GBT90" s="56"/>
      <c r="GBU90" s="56"/>
      <c r="GBV90" s="56"/>
      <c r="GBW90" s="56"/>
      <c r="GBX90" s="56"/>
      <c r="GBY90" s="56"/>
      <c r="GBZ90" s="56"/>
      <c r="GCA90" s="56"/>
      <c r="GCB90" s="56"/>
      <c r="GCC90" s="56"/>
      <c r="GCD90" s="56"/>
      <c r="GCE90" s="56"/>
      <c r="GCF90" s="56"/>
      <c r="GCG90" s="56"/>
      <c r="GCH90" s="56"/>
      <c r="GCI90" s="56"/>
      <c r="GCJ90" s="56"/>
      <c r="GCK90" s="56"/>
      <c r="GCL90" s="56"/>
      <c r="GCM90" s="56"/>
      <c r="GCN90" s="56"/>
      <c r="GCO90" s="56"/>
      <c r="GCP90" s="56"/>
      <c r="GCQ90" s="56"/>
      <c r="GCR90" s="56"/>
      <c r="GCS90" s="56"/>
      <c r="GCT90" s="56"/>
      <c r="GCU90" s="56"/>
      <c r="GCV90" s="56"/>
      <c r="GCW90" s="56"/>
      <c r="GCX90" s="56"/>
      <c r="GCY90" s="56"/>
      <c r="GCZ90" s="56"/>
      <c r="GDA90" s="56"/>
      <c r="GDB90" s="56"/>
      <c r="GDC90" s="56"/>
      <c r="GDD90" s="56"/>
      <c r="GDE90" s="56"/>
      <c r="GDF90" s="56"/>
      <c r="GDG90" s="56"/>
      <c r="GDH90" s="56"/>
      <c r="GDI90" s="56"/>
      <c r="GDJ90" s="56"/>
      <c r="GDK90" s="56"/>
      <c r="GDL90" s="56"/>
      <c r="GDM90" s="56"/>
      <c r="GDN90" s="56"/>
      <c r="GDO90" s="56"/>
      <c r="GDP90" s="56"/>
      <c r="GDQ90" s="56"/>
      <c r="GDR90" s="56"/>
      <c r="GDS90" s="56"/>
      <c r="GDT90" s="56"/>
      <c r="GDU90" s="56"/>
      <c r="GDV90" s="56"/>
      <c r="GDW90" s="56"/>
      <c r="GDX90" s="56"/>
      <c r="GDY90" s="56"/>
      <c r="GDZ90" s="56"/>
      <c r="GEA90" s="56"/>
      <c r="GEB90" s="56"/>
      <c r="GEC90" s="56"/>
      <c r="GED90" s="56"/>
      <c r="GEE90" s="56"/>
      <c r="GEF90" s="56"/>
      <c r="GEG90" s="56"/>
      <c r="GEH90" s="56"/>
      <c r="GEI90" s="56"/>
      <c r="GEJ90" s="56"/>
      <c r="GEK90" s="56"/>
      <c r="GEL90" s="56"/>
      <c r="GEM90" s="56"/>
      <c r="GEN90" s="56"/>
      <c r="GEO90" s="56"/>
      <c r="GEP90" s="56"/>
      <c r="GEQ90" s="56"/>
      <c r="GER90" s="56"/>
      <c r="GES90" s="56"/>
      <c r="GET90" s="56"/>
      <c r="GEU90" s="56"/>
      <c r="GEV90" s="56"/>
      <c r="GEW90" s="56"/>
      <c r="GEX90" s="56"/>
      <c r="GEY90" s="56"/>
      <c r="GEZ90" s="56"/>
      <c r="GFA90" s="56"/>
      <c r="GFB90" s="56"/>
      <c r="GFC90" s="56"/>
      <c r="GFD90" s="56"/>
      <c r="GFE90" s="56"/>
      <c r="GFF90" s="56"/>
      <c r="GFG90" s="56"/>
      <c r="GFH90" s="56"/>
      <c r="GFI90" s="56"/>
      <c r="GFJ90" s="56"/>
      <c r="GFK90" s="56"/>
      <c r="GFL90" s="56"/>
      <c r="GFM90" s="56"/>
      <c r="GFN90" s="56"/>
      <c r="GFO90" s="56"/>
      <c r="GFP90" s="56"/>
      <c r="GFQ90" s="56"/>
      <c r="GFR90" s="56"/>
      <c r="GFS90" s="56"/>
      <c r="GFT90" s="56"/>
      <c r="GFU90" s="56"/>
      <c r="GFV90" s="56"/>
      <c r="GFW90" s="56"/>
      <c r="GFX90" s="56"/>
      <c r="GFY90" s="56"/>
      <c r="GFZ90" s="56"/>
      <c r="GGA90" s="56"/>
      <c r="GGB90" s="56"/>
      <c r="GGC90" s="56"/>
      <c r="GGD90" s="56"/>
      <c r="GGE90" s="56"/>
      <c r="GGF90" s="56"/>
      <c r="GGG90" s="56"/>
      <c r="GGH90" s="56"/>
      <c r="GGI90" s="56"/>
      <c r="GGJ90" s="56"/>
      <c r="GGK90" s="56"/>
      <c r="GGL90" s="56"/>
      <c r="GGM90" s="56"/>
      <c r="GGN90" s="56"/>
      <c r="GGO90" s="56"/>
      <c r="GGP90" s="56"/>
      <c r="GGQ90" s="56"/>
      <c r="GGR90" s="56"/>
      <c r="GGS90" s="56"/>
      <c r="GGT90" s="56"/>
      <c r="GGU90" s="56"/>
      <c r="GGV90" s="56"/>
      <c r="GGW90" s="56"/>
      <c r="GGX90" s="56"/>
      <c r="GGY90" s="56"/>
      <c r="GGZ90" s="56"/>
      <c r="GHA90" s="56"/>
      <c r="GHB90" s="56"/>
      <c r="GHC90" s="56"/>
      <c r="GHD90" s="56"/>
      <c r="GHE90" s="56"/>
      <c r="GHF90" s="56"/>
      <c r="GHG90" s="56"/>
      <c r="GHH90" s="56"/>
      <c r="GHI90" s="56"/>
      <c r="GHJ90" s="56"/>
      <c r="GHK90" s="56"/>
      <c r="GHL90" s="56"/>
      <c r="GHM90" s="56"/>
      <c r="GHN90" s="56"/>
      <c r="GHO90" s="56"/>
      <c r="GHP90" s="56"/>
      <c r="GHQ90" s="56"/>
      <c r="GHR90" s="56"/>
      <c r="GHS90" s="56"/>
      <c r="GHT90" s="56"/>
      <c r="GHU90" s="56"/>
      <c r="GHV90" s="56"/>
      <c r="GHW90" s="56"/>
      <c r="GHX90" s="56"/>
      <c r="GHY90" s="56"/>
      <c r="GHZ90" s="56"/>
      <c r="GIA90" s="56"/>
      <c r="GIB90" s="56"/>
      <c r="GIC90" s="56"/>
      <c r="GID90" s="56"/>
      <c r="GIE90" s="56"/>
      <c r="GIF90" s="56"/>
      <c r="GIG90" s="56"/>
      <c r="GIH90" s="56"/>
      <c r="GII90" s="56"/>
      <c r="GIJ90" s="56"/>
      <c r="GIK90" s="56"/>
      <c r="GIL90" s="56"/>
      <c r="GIM90" s="56"/>
      <c r="GIN90" s="56"/>
      <c r="GIO90" s="56"/>
      <c r="GIP90" s="56"/>
      <c r="GIQ90" s="56"/>
      <c r="GIR90" s="56"/>
      <c r="GIS90" s="56"/>
      <c r="GIT90" s="56"/>
      <c r="GIU90" s="56"/>
      <c r="GIV90" s="56"/>
      <c r="GIW90" s="56"/>
      <c r="GIX90" s="56"/>
      <c r="GIY90" s="56"/>
      <c r="GIZ90" s="56"/>
      <c r="GJA90" s="56"/>
      <c r="GJB90" s="56"/>
      <c r="GJC90" s="56"/>
      <c r="GJD90" s="56"/>
      <c r="GJE90" s="56"/>
      <c r="GJF90" s="56"/>
      <c r="GJG90" s="56"/>
      <c r="GJH90" s="56"/>
      <c r="GJI90" s="56"/>
      <c r="GJJ90" s="56"/>
      <c r="GJK90" s="56"/>
      <c r="GJL90" s="56"/>
      <c r="GJM90" s="56"/>
      <c r="GJN90" s="56"/>
      <c r="GJO90" s="56"/>
      <c r="GJP90" s="56"/>
      <c r="GJQ90" s="56"/>
      <c r="GJR90" s="56"/>
      <c r="GJS90" s="56"/>
      <c r="GJT90" s="56"/>
      <c r="GJU90" s="56"/>
      <c r="GJV90" s="56"/>
      <c r="GJW90" s="56"/>
      <c r="GJX90" s="56"/>
      <c r="GJY90" s="56"/>
      <c r="GJZ90" s="56"/>
      <c r="GKA90" s="56"/>
      <c r="GKB90" s="56"/>
      <c r="GKC90" s="56"/>
      <c r="GKD90" s="56"/>
      <c r="GKE90" s="56"/>
      <c r="GKF90" s="56"/>
      <c r="GKG90" s="56"/>
      <c r="GKH90" s="56"/>
      <c r="GKI90" s="56"/>
      <c r="GKJ90" s="56"/>
      <c r="GKK90" s="56"/>
      <c r="GKL90" s="56"/>
      <c r="GKM90" s="56"/>
      <c r="GKN90" s="56"/>
      <c r="GKO90" s="56"/>
      <c r="GKP90" s="56"/>
      <c r="GKQ90" s="56"/>
      <c r="GKR90" s="56"/>
      <c r="GKS90" s="56"/>
      <c r="GKT90" s="56"/>
      <c r="GKU90" s="56"/>
      <c r="GKV90" s="56"/>
      <c r="GKW90" s="56"/>
      <c r="GKX90" s="56"/>
      <c r="GKY90" s="56"/>
      <c r="GKZ90" s="56"/>
      <c r="GLA90" s="56"/>
      <c r="GLB90" s="56"/>
      <c r="GLC90" s="56"/>
      <c r="GLD90" s="56"/>
      <c r="GLE90" s="56"/>
      <c r="GLF90" s="56"/>
      <c r="GLG90" s="56"/>
      <c r="GLH90" s="56"/>
      <c r="GLI90" s="56"/>
      <c r="GLJ90" s="56"/>
      <c r="GLK90" s="56"/>
      <c r="GLL90" s="56"/>
      <c r="GLM90" s="56"/>
      <c r="GLN90" s="56"/>
      <c r="GLO90" s="56"/>
      <c r="GLP90" s="56"/>
      <c r="GLQ90" s="56"/>
      <c r="GLR90" s="56"/>
      <c r="GLS90" s="56"/>
      <c r="GLT90" s="56"/>
      <c r="GLU90" s="56"/>
      <c r="GLV90" s="56"/>
      <c r="GLW90" s="56"/>
      <c r="GLX90" s="56"/>
      <c r="GLY90" s="56"/>
      <c r="GLZ90" s="56"/>
      <c r="GMA90" s="56"/>
      <c r="GMB90" s="56"/>
      <c r="GMC90" s="56"/>
      <c r="GMD90" s="56"/>
      <c r="GME90" s="56"/>
      <c r="GMF90" s="56"/>
      <c r="GMG90" s="56"/>
      <c r="GMH90" s="56"/>
      <c r="GMI90" s="56"/>
      <c r="GMJ90" s="56"/>
      <c r="GMK90" s="56"/>
      <c r="GML90" s="56"/>
      <c r="GMM90" s="56"/>
      <c r="GMN90" s="56"/>
      <c r="GMO90" s="56"/>
      <c r="GMP90" s="56"/>
      <c r="GMQ90" s="56"/>
      <c r="GMR90" s="56"/>
      <c r="GMS90" s="56"/>
      <c r="GMT90" s="56"/>
      <c r="GMU90" s="56"/>
      <c r="GMV90" s="56"/>
      <c r="GMW90" s="56"/>
      <c r="GMX90" s="56"/>
      <c r="GMY90" s="56"/>
      <c r="GMZ90" s="56"/>
      <c r="GNA90" s="56"/>
      <c r="GNB90" s="56"/>
      <c r="GNC90" s="56"/>
      <c r="GND90" s="56"/>
      <c r="GNE90" s="56"/>
      <c r="GNF90" s="56"/>
      <c r="GNG90" s="56"/>
      <c r="GNH90" s="56"/>
      <c r="GNI90" s="56"/>
      <c r="GNJ90" s="56"/>
      <c r="GNK90" s="56"/>
      <c r="GNL90" s="56"/>
      <c r="GNM90" s="56"/>
      <c r="GNN90" s="56"/>
      <c r="GNO90" s="56"/>
      <c r="GNP90" s="56"/>
      <c r="GNQ90" s="56"/>
      <c r="GNR90" s="56"/>
      <c r="GNS90" s="56"/>
      <c r="GNT90" s="56"/>
      <c r="GNU90" s="56"/>
      <c r="GNV90" s="56"/>
      <c r="GNW90" s="56"/>
      <c r="GNX90" s="56"/>
      <c r="GNY90" s="56"/>
      <c r="GNZ90" s="56"/>
      <c r="GOA90" s="56"/>
      <c r="GOB90" s="56"/>
      <c r="GOC90" s="56"/>
      <c r="GOD90" s="56"/>
      <c r="GOE90" s="56"/>
      <c r="GOF90" s="56"/>
      <c r="GOG90" s="56"/>
      <c r="GOH90" s="56"/>
      <c r="GOI90" s="56"/>
      <c r="GOJ90" s="56"/>
      <c r="GOK90" s="56"/>
      <c r="GOL90" s="56"/>
      <c r="GOM90" s="56"/>
      <c r="GON90" s="56"/>
      <c r="GOO90" s="56"/>
      <c r="GOP90" s="56"/>
      <c r="GOQ90" s="56"/>
      <c r="GOR90" s="56"/>
      <c r="GOS90" s="56"/>
      <c r="GOT90" s="56"/>
      <c r="GOU90" s="56"/>
      <c r="GOV90" s="56"/>
      <c r="GOW90" s="56"/>
      <c r="GOX90" s="56"/>
      <c r="GOY90" s="56"/>
      <c r="GOZ90" s="56"/>
      <c r="GPA90" s="56"/>
      <c r="GPB90" s="56"/>
      <c r="GPC90" s="56"/>
      <c r="GPD90" s="56"/>
      <c r="GPE90" s="56"/>
      <c r="GPF90" s="56"/>
      <c r="GPG90" s="56"/>
      <c r="GPH90" s="56"/>
      <c r="GPI90" s="56"/>
      <c r="GPJ90" s="56"/>
      <c r="GPK90" s="56"/>
      <c r="GPL90" s="56"/>
      <c r="GPM90" s="56"/>
      <c r="GPN90" s="56"/>
      <c r="GPO90" s="56"/>
      <c r="GPP90" s="56"/>
      <c r="GPQ90" s="56"/>
      <c r="GPR90" s="56"/>
      <c r="GPS90" s="56"/>
      <c r="GPT90" s="56"/>
      <c r="GPU90" s="56"/>
      <c r="GPV90" s="56"/>
      <c r="GPW90" s="56"/>
      <c r="GPX90" s="56"/>
      <c r="GPY90" s="56"/>
      <c r="GPZ90" s="56"/>
      <c r="GQA90" s="56"/>
      <c r="GQB90" s="56"/>
      <c r="GQC90" s="56"/>
      <c r="GQD90" s="56"/>
      <c r="GQE90" s="56"/>
      <c r="GQF90" s="56"/>
      <c r="GQG90" s="56"/>
      <c r="GQH90" s="56"/>
      <c r="GQI90" s="56"/>
      <c r="GQJ90" s="56"/>
      <c r="GQK90" s="56"/>
      <c r="GQL90" s="56"/>
      <c r="GQM90" s="56"/>
      <c r="GQN90" s="56"/>
      <c r="GQO90" s="56"/>
      <c r="GQP90" s="56"/>
      <c r="GQQ90" s="56"/>
      <c r="GQR90" s="56"/>
      <c r="GQS90" s="56"/>
      <c r="GQT90" s="56"/>
      <c r="GQU90" s="56"/>
      <c r="GQV90" s="56"/>
      <c r="GQW90" s="56"/>
      <c r="GQX90" s="56"/>
      <c r="GQY90" s="56"/>
      <c r="GQZ90" s="56"/>
      <c r="GRA90" s="56"/>
      <c r="GRB90" s="56"/>
      <c r="GRC90" s="56"/>
      <c r="GRD90" s="56"/>
      <c r="GRE90" s="56"/>
      <c r="GRF90" s="56"/>
      <c r="GRG90" s="56"/>
      <c r="GRH90" s="56"/>
      <c r="GRI90" s="56"/>
      <c r="GRJ90" s="56"/>
      <c r="GRK90" s="56"/>
      <c r="GRL90" s="56"/>
      <c r="GRM90" s="56"/>
      <c r="GRN90" s="56"/>
      <c r="GRO90" s="56"/>
      <c r="GRP90" s="56"/>
      <c r="GRQ90" s="56"/>
      <c r="GRR90" s="56"/>
      <c r="GRS90" s="56"/>
      <c r="GRT90" s="56"/>
      <c r="GRU90" s="56"/>
      <c r="GRV90" s="56"/>
      <c r="GRW90" s="56"/>
      <c r="GRX90" s="56"/>
      <c r="GRY90" s="56"/>
      <c r="GRZ90" s="56"/>
      <c r="GSA90" s="56"/>
      <c r="GSB90" s="56"/>
      <c r="GSC90" s="56"/>
      <c r="GSD90" s="56"/>
      <c r="GSE90" s="56"/>
      <c r="GSF90" s="56"/>
      <c r="GSG90" s="56"/>
      <c r="GSH90" s="56"/>
      <c r="GSI90" s="56"/>
      <c r="GSJ90" s="56"/>
      <c r="GSK90" s="56"/>
      <c r="GSL90" s="56"/>
      <c r="GSM90" s="56"/>
      <c r="GSN90" s="56"/>
      <c r="GSO90" s="56"/>
      <c r="GSP90" s="56"/>
      <c r="GSQ90" s="56"/>
      <c r="GSR90" s="56"/>
      <c r="GSS90" s="56"/>
      <c r="GST90" s="56"/>
      <c r="GSU90" s="56"/>
      <c r="GSV90" s="56"/>
      <c r="GSW90" s="56"/>
      <c r="GSX90" s="56"/>
      <c r="GSY90" s="56"/>
      <c r="GSZ90" s="56"/>
      <c r="GTA90" s="56"/>
      <c r="GTB90" s="56"/>
      <c r="GTC90" s="56"/>
      <c r="GTD90" s="56"/>
      <c r="GTE90" s="56"/>
      <c r="GTF90" s="56"/>
      <c r="GTG90" s="56"/>
      <c r="GTH90" s="56"/>
      <c r="GTI90" s="56"/>
      <c r="GTJ90" s="56"/>
      <c r="GTK90" s="56"/>
      <c r="GTL90" s="56"/>
      <c r="GTM90" s="56"/>
      <c r="GTN90" s="56"/>
      <c r="GTO90" s="56"/>
      <c r="GTP90" s="56"/>
      <c r="GTQ90" s="56"/>
      <c r="GTR90" s="56"/>
      <c r="GTS90" s="56"/>
      <c r="GTT90" s="56"/>
      <c r="GTU90" s="56"/>
      <c r="GTV90" s="56"/>
      <c r="GTW90" s="56"/>
      <c r="GTX90" s="56"/>
      <c r="GTY90" s="56"/>
      <c r="GTZ90" s="56"/>
      <c r="GUA90" s="56"/>
      <c r="GUB90" s="56"/>
      <c r="GUC90" s="56"/>
      <c r="GUD90" s="56"/>
      <c r="GUE90" s="56"/>
      <c r="GUF90" s="56"/>
      <c r="GUG90" s="56"/>
      <c r="GUH90" s="56"/>
      <c r="GUI90" s="56"/>
      <c r="GUJ90" s="56"/>
      <c r="GUK90" s="56"/>
      <c r="GUL90" s="56"/>
      <c r="GUM90" s="56"/>
      <c r="GUN90" s="56"/>
      <c r="GUO90" s="56"/>
      <c r="GUP90" s="56"/>
      <c r="GUQ90" s="56"/>
      <c r="GUR90" s="56"/>
      <c r="GUS90" s="56"/>
      <c r="GUT90" s="56"/>
      <c r="GUU90" s="56"/>
      <c r="GUV90" s="56"/>
      <c r="GUW90" s="56"/>
      <c r="GUX90" s="56"/>
      <c r="GUY90" s="56"/>
      <c r="GUZ90" s="56"/>
      <c r="GVA90" s="56"/>
      <c r="GVB90" s="56"/>
      <c r="GVC90" s="56"/>
      <c r="GVD90" s="56"/>
      <c r="GVE90" s="56"/>
      <c r="GVF90" s="56"/>
      <c r="GVG90" s="56"/>
      <c r="GVH90" s="56"/>
      <c r="GVI90" s="56"/>
      <c r="GVJ90" s="56"/>
      <c r="GVK90" s="56"/>
      <c r="GVL90" s="56"/>
      <c r="GVM90" s="56"/>
      <c r="GVN90" s="56"/>
      <c r="GVO90" s="56"/>
      <c r="GVP90" s="56"/>
      <c r="GVQ90" s="56"/>
      <c r="GVR90" s="56"/>
      <c r="GVS90" s="56"/>
      <c r="GVT90" s="56"/>
      <c r="GVU90" s="56"/>
      <c r="GVV90" s="56"/>
      <c r="GVW90" s="56"/>
      <c r="GVX90" s="56"/>
      <c r="GVY90" s="56"/>
      <c r="GVZ90" s="56"/>
      <c r="GWA90" s="56"/>
      <c r="GWB90" s="56"/>
      <c r="GWC90" s="56"/>
      <c r="GWD90" s="56"/>
      <c r="GWE90" s="56"/>
      <c r="GWF90" s="56"/>
      <c r="GWG90" s="56"/>
      <c r="GWH90" s="56"/>
      <c r="GWI90" s="56"/>
      <c r="GWJ90" s="56"/>
      <c r="GWK90" s="56"/>
      <c r="GWL90" s="56"/>
      <c r="GWM90" s="56"/>
      <c r="GWN90" s="56"/>
      <c r="GWO90" s="56"/>
      <c r="GWP90" s="56"/>
      <c r="GWQ90" s="56"/>
      <c r="GWR90" s="56"/>
      <c r="GWS90" s="56"/>
      <c r="GWT90" s="56"/>
      <c r="GWU90" s="56"/>
      <c r="GWV90" s="56"/>
      <c r="GWW90" s="56"/>
      <c r="GWX90" s="56"/>
      <c r="GWY90" s="56"/>
      <c r="GWZ90" s="56"/>
      <c r="GXA90" s="56"/>
      <c r="GXB90" s="56"/>
      <c r="GXC90" s="56"/>
      <c r="GXD90" s="56"/>
      <c r="GXE90" s="56"/>
      <c r="GXF90" s="56"/>
      <c r="GXG90" s="56"/>
      <c r="GXH90" s="56"/>
      <c r="GXI90" s="56"/>
      <c r="GXJ90" s="56"/>
      <c r="GXK90" s="56"/>
      <c r="GXL90" s="56"/>
      <c r="GXM90" s="56"/>
      <c r="GXN90" s="56"/>
      <c r="GXO90" s="56"/>
      <c r="GXP90" s="56"/>
      <c r="GXQ90" s="56"/>
      <c r="GXR90" s="56"/>
      <c r="GXS90" s="56"/>
      <c r="GXT90" s="56"/>
      <c r="GXU90" s="56"/>
      <c r="GXV90" s="56"/>
      <c r="GXW90" s="56"/>
      <c r="GXX90" s="56"/>
      <c r="GXY90" s="56"/>
      <c r="GXZ90" s="56"/>
      <c r="GYA90" s="56"/>
      <c r="GYB90" s="56"/>
      <c r="GYC90" s="56"/>
      <c r="GYD90" s="56"/>
      <c r="GYE90" s="56"/>
      <c r="GYF90" s="56"/>
      <c r="GYG90" s="56"/>
      <c r="GYH90" s="56"/>
      <c r="GYI90" s="56"/>
      <c r="GYJ90" s="56"/>
      <c r="GYK90" s="56"/>
      <c r="GYL90" s="56"/>
      <c r="GYM90" s="56"/>
      <c r="GYN90" s="56"/>
      <c r="GYO90" s="56"/>
      <c r="GYP90" s="56"/>
      <c r="GYQ90" s="56"/>
      <c r="GYR90" s="56"/>
      <c r="GYS90" s="56"/>
      <c r="GYT90" s="56"/>
      <c r="GYU90" s="56"/>
      <c r="GYV90" s="56"/>
      <c r="GYW90" s="56"/>
      <c r="GYX90" s="56"/>
      <c r="GYY90" s="56"/>
      <c r="GYZ90" s="56"/>
      <c r="GZA90" s="56"/>
      <c r="GZB90" s="56"/>
      <c r="GZC90" s="56"/>
      <c r="GZD90" s="56"/>
      <c r="GZE90" s="56"/>
      <c r="GZF90" s="56"/>
      <c r="GZG90" s="56"/>
      <c r="GZH90" s="56"/>
      <c r="GZI90" s="56"/>
      <c r="GZJ90" s="56"/>
      <c r="GZK90" s="56"/>
      <c r="GZL90" s="56"/>
      <c r="GZM90" s="56"/>
      <c r="GZN90" s="56"/>
      <c r="GZO90" s="56"/>
      <c r="GZP90" s="56"/>
      <c r="GZQ90" s="56"/>
      <c r="GZR90" s="56"/>
      <c r="GZS90" s="56"/>
      <c r="GZT90" s="56"/>
      <c r="GZU90" s="56"/>
      <c r="GZV90" s="56"/>
      <c r="GZW90" s="56"/>
      <c r="GZX90" s="56"/>
      <c r="GZY90" s="56"/>
      <c r="GZZ90" s="56"/>
      <c r="HAA90" s="56"/>
      <c r="HAB90" s="56"/>
      <c r="HAC90" s="56"/>
      <c r="HAD90" s="56"/>
      <c r="HAE90" s="56"/>
      <c r="HAF90" s="56"/>
      <c r="HAG90" s="56"/>
      <c r="HAH90" s="56"/>
      <c r="HAI90" s="56"/>
      <c r="HAJ90" s="56"/>
      <c r="HAK90" s="56"/>
      <c r="HAL90" s="56"/>
      <c r="HAM90" s="56"/>
      <c r="HAN90" s="56"/>
      <c r="HAO90" s="56"/>
      <c r="HAP90" s="56"/>
      <c r="HAQ90" s="56"/>
      <c r="HAR90" s="56"/>
      <c r="HAS90" s="56"/>
      <c r="HAT90" s="56"/>
      <c r="HAU90" s="56"/>
      <c r="HAV90" s="56"/>
      <c r="HAW90" s="56"/>
      <c r="HAX90" s="56"/>
      <c r="HAY90" s="56"/>
      <c r="HAZ90" s="56"/>
      <c r="HBA90" s="56"/>
      <c r="HBB90" s="56"/>
      <c r="HBC90" s="56"/>
      <c r="HBD90" s="56"/>
      <c r="HBE90" s="56"/>
      <c r="HBF90" s="56"/>
      <c r="HBG90" s="56"/>
      <c r="HBH90" s="56"/>
      <c r="HBI90" s="56"/>
      <c r="HBJ90" s="56"/>
      <c r="HBK90" s="56"/>
      <c r="HBL90" s="56"/>
      <c r="HBM90" s="56"/>
      <c r="HBN90" s="56"/>
      <c r="HBO90" s="56"/>
      <c r="HBP90" s="56"/>
      <c r="HBQ90" s="56"/>
      <c r="HBR90" s="56"/>
      <c r="HBS90" s="56"/>
      <c r="HBT90" s="56"/>
      <c r="HBU90" s="56"/>
      <c r="HBV90" s="56"/>
      <c r="HBW90" s="56"/>
      <c r="HBX90" s="56"/>
      <c r="HBY90" s="56"/>
      <c r="HBZ90" s="56"/>
      <c r="HCA90" s="56"/>
      <c r="HCB90" s="56"/>
      <c r="HCC90" s="56"/>
      <c r="HCD90" s="56"/>
      <c r="HCE90" s="56"/>
      <c r="HCF90" s="56"/>
      <c r="HCG90" s="56"/>
      <c r="HCH90" s="56"/>
      <c r="HCI90" s="56"/>
      <c r="HCJ90" s="56"/>
      <c r="HCK90" s="56"/>
      <c r="HCL90" s="56"/>
      <c r="HCM90" s="56"/>
      <c r="HCN90" s="56"/>
      <c r="HCO90" s="56"/>
      <c r="HCP90" s="56"/>
      <c r="HCQ90" s="56"/>
      <c r="HCR90" s="56"/>
      <c r="HCS90" s="56"/>
      <c r="HCT90" s="56"/>
      <c r="HCU90" s="56"/>
      <c r="HCV90" s="56"/>
      <c r="HCW90" s="56"/>
      <c r="HCX90" s="56"/>
      <c r="HCY90" s="56"/>
      <c r="HCZ90" s="56"/>
      <c r="HDA90" s="56"/>
      <c r="HDB90" s="56"/>
      <c r="HDC90" s="56"/>
      <c r="HDD90" s="56"/>
      <c r="HDE90" s="56"/>
      <c r="HDF90" s="56"/>
      <c r="HDG90" s="56"/>
      <c r="HDH90" s="56"/>
      <c r="HDI90" s="56"/>
      <c r="HDJ90" s="56"/>
      <c r="HDK90" s="56"/>
      <c r="HDL90" s="56"/>
      <c r="HDM90" s="56"/>
      <c r="HDN90" s="56"/>
      <c r="HDO90" s="56"/>
      <c r="HDP90" s="56"/>
      <c r="HDQ90" s="56"/>
      <c r="HDR90" s="56"/>
      <c r="HDS90" s="56"/>
      <c r="HDT90" s="56"/>
      <c r="HDU90" s="56"/>
      <c r="HDV90" s="56"/>
      <c r="HDW90" s="56"/>
      <c r="HDX90" s="56"/>
      <c r="HDY90" s="56"/>
      <c r="HDZ90" s="56"/>
      <c r="HEA90" s="56"/>
      <c r="HEB90" s="56"/>
      <c r="HEC90" s="56"/>
      <c r="HED90" s="56"/>
      <c r="HEE90" s="56"/>
      <c r="HEF90" s="56"/>
      <c r="HEG90" s="56"/>
      <c r="HEH90" s="56"/>
      <c r="HEI90" s="56"/>
      <c r="HEJ90" s="56"/>
      <c r="HEK90" s="56"/>
      <c r="HEL90" s="56"/>
      <c r="HEM90" s="56"/>
      <c r="HEN90" s="56"/>
      <c r="HEO90" s="56"/>
      <c r="HEP90" s="56"/>
      <c r="HEQ90" s="56"/>
      <c r="HER90" s="56"/>
      <c r="HES90" s="56"/>
      <c r="HET90" s="56"/>
      <c r="HEU90" s="56"/>
      <c r="HEV90" s="56"/>
      <c r="HEW90" s="56"/>
      <c r="HEX90" s="56"/>
      <c r="HEY90" s="56"/>
      <c r="HEZ90" s="56"/>
      <c r="HFA90" s="56"/>
      <c r="HFB90" s="56"/>
      <c r="HFC90" s="56"/>
      <c r="HFD90" s="56"/>
      <c r="HFE90" s="56"/>
      <c r="HFF90" s="56"/>
      <c r="HFG90" s="56"/>
      <c r="HFH90" s="56"/>
      <c r="HFI90" s="56"/>
      <c r="HFJ90" s="56"/>
      <c r="HFK90" s="56"/>
      <c r="HFL90" s="56"/>
      <c r="HFM90" s="56"/>
      <c r="HFN90" s="56"/>
      <c r="HFO90" s="56"/>
      <c r="HFP90" s="56"/>
      <c r="HFQ90" s="56"/>
      <c r="HFR90" s="56"/>
      <c r="HFS90" s="56"/>
      <c r="HFT90" s="56"/>
      <c r="HFU90" s="56"/>
      <c r="HFV90" s="56"/>
      <c r="HFW90" s="56"/>
      <c r="HFX90" s="56"/>
      <c r="HFY90" s="56"/>
      <c r="HFZ90" s="56"/>
      <c r="HGA90" s="56"/>
      <c r="HGB90" s="56"/>
      <c r="HGC90" s="56"/>
      <c r="HGD90" s="56"/>
      <c r="HGE90" s="56"/>
      <c r="HGF90" s="56"/>
      <c r="HGG90" s="56"/>
      <c r="HGH90" s="56"/>
      <c r="HGI90" s="56"/>
      <c r="HGJ90" s="56"/>
      <c r="HGK90" s="56"/>
      <c r="HGL90" s="56"/>
      <c r="HGM90" s="56"/>
      <c r="HGN90" s="56"/>
      <c r="HGO90" s="56"/>
      <c r="HGP90" s="56"/>
      <c r="HGQ90" s="56"/>
      <c r="HGR90" s="56"/>
      <c r="HGS90" s="56"/>
      <c r="HGT90" s="56"/>
      <c r="HGU90" s="56"/>
      <c r="HGV90" s="56"/>
      <c r="HGW90" s="56"/>
      <c r="HGX90" s="56"/>
      <c r="HGY90" s="56"/>
      <c r="HGZ90" s="56"/>
      <c r="HHA90" s="56"/>
      <c r="HHB90" s="56"/>
      <c r="HHC90" s="56"/>
      <c r="HHD90" s="56"/>
      <c r="HHE90" s="56"/>
      <c r="HHF90" s="56"/>
      <c r="HHG90" s="56"/>
      <c r="HHH90" s="56"/>
      <c r="HHI90" s="56"/>
      <c r="HHJ90" s="56"/>
      <c r="HHK90" s="56"/>
      <c r="HHL90" s="56"/>
      <c r="HHM90" s="56"/>
      <c r="HHN90" s="56"/>
      <c r="HHO90" s="56"/>
      <c r="HHP90" s="56"/>
      <c r="HHQ90" s="56"/>
      <c r="HHR90" s="56"/>
      <c r="HHS90" s="56"/>
      <c r="HHT90" s="56"/>
      <c r="HHU90" s="56"/>
      <c r="HHV90" s="56"/>
      <c r="HHW90" s="56"/>
      <c r="HHX90" s="56"/>
      <c r="HHY90" s="56"/>
      <c r="HHZ90" s="56"/>
      <c r="HIA90" s="56"/>
      <c r="HIB90" s="56"/>
      <c r="HIC90" s="56"/>
      <c r="HID90" s="56"/>
      <c r="HIE90" s="56"/>
      <c r="HIF90" s="56"/>
      <c r="HIG90" s="56"/>
      <c r="HIH90" s="56"/>
      <c r="HII90" s="56"/>
      <c r="HIJ90" s="56"/>
      <c r="HIK90" s="56"/>
      <c r="HIL90" s="56"/>
      <c r="HIM90" s="56"/>
      <c r="HIN90" s="56"/>
      <c r="HIO90" s="56"/>
      <c r="HIP90" s="56"/>
      <c r="HIQ90" s="56"/>
      <c r="HIR90" s="56"/>
      <c r="HIS90" s="56"/>
      <c r="HIT90" s="56"/>
      <c r="HIU90" s="56"/>
      <c r="HIV90" s="56"/>
      <c r="HIW90" s="56"/>
      <c r="HIX90" s="56"/>
      <c r="HIY90" s="56"/>
      <c r="HIZ90" s="56"/>
      <c r="HJA90" s="56"/>
      <c r="HJB90" s="56"/>
      <c r="HJC90" s="56"/>
      <c r="HJD90" s="56"/>
      <c r="HJE90" s="56"/>
      <c r="HJF90" s="56"/>
      <c r="HJG90" s="56"/>
      <c r="HJH90" s="56"/>
      <c r="HJI90" s="56"/>
      <c r="HJJ90" s="56"/>
      <c r="HJK90" s="56"/>
      <c r="HJL90" s="56"/>
      <c r="HJM90" s="56"/>
      <c r="HJN90" s="56"/>
      <c r="HJO90" s="56"/>
      <c r="HJP90" s="56"/>
      <c r="HJQ90" s="56"/>
      <c r="HJR90" s="56"/>
      <c r="HJS90" s="56"/>
      <c r="HJT90" s="56"/>
      <c r="HJU90" s="56"/>
      <c r="HJV90" s="56"/>
      <c r="HJW90" s="56"/>
      <c r="HJX90" s="56"/>
      <c r="HJY90" s="56"/>
      <c r="HJZ90" s="56"/>
      <c r="HKA90" s="56"/>
      <c r="HKB90" s="56"/>
      <c r="HKC90" s="56"/>
      <c r="HKD90" s="56"/>
      <c r="HKE90" s="56"/>
      <c r="HKF90" s="56"/>
      <c r="HKG90" s="56"/>
      <c r="HKH90" s="56"/>
      <c r="HKI90" s="56"/>
      <c r="HKJ90" s="56"/>
      <c r="HKK90" s="56"/>
      <c r="HKL90" s="56"/>
      <c r="HKM90" s="56"/>
      <c r="HKN90" s="56"/>
      <c r="HKO90" s="56"/>
      <c r="HKP90" s="56"/>
      <c r="HKQ90" s="56"/>
      <c r="HKR90" s="56"/>
      <c r="HKS90" s="56"/>
      <c r="HKT90" s="56"/>
      <c r="HKU90" s="56"/>
      <c r="HKV90" s="56"/>
      <c r="HKW90" s="56"/>
      <c r="HKX90" s="56"/>
      <c r="HKY90" s="56"/>
      <c r="HKZ90" s="56"/>
      <c r="HLA90" s="56"/>
      <c r="HLB90" s="56"/>
      <c r="HLC90" s="56"/>
      <c r="HLD90" s="56"/>
      <c r="HLE90" s="56"/>
      <c r="HLF90" s="56"/>
      <c r="HLG90" s="56"/>
      <c r="HLH90" s="56"/>
      <c r="HLI90" s="56"/>
      <c r="HLJ90" s="56"/>
      <c r="HLK90" s="56"/>
      <c r="HLL90" s="56"/>
      <c r="HLM90" s="56"/>
      <c r="HLN90" s="56"/>
      <c r="HLO90" s="56"/>
      <c r="HLP90" s="56"/>
      <c r="HLQ90" s="56"/>
      <c r="HLR90" s="56"/>
      <c r="HLS90" s="56"/>
      <c r="HLT90" s="56"/>
      <c r="HLU90" s="56"/>
      <c r="HLV90" s="56"/>
      <c r="HLW90" s="56"/>
      <c r="HLX90" s="56"/>
      <c r="HLY90" s="56"/>
      <c r="HLZ90" s="56"/>
      <c r="HMA90" s="56"/>
      <c r="HMB90" s="56"/>
      <c r="HMC90" s="56"/>
      <c r="HMD90" s="56"/>
      <c r="HME90" s="56"/>
      <c r="HMF90" s="56"/>
      <c r="HMG90" s="56"/>
      <c r="HMH90" s="56"/>
      <c r="HMI90" s="56"/>
      <c r="HMJ90" s="56"/>
      <c r="HMK90" s="56"/>
      <c r="HML90" s="56"/>
      <c r="HMM90" s="56"/>
      <c r="HMN90" s="56"/>
      <c r="HMO90" s="56"/>
      <c r="HMP90" s="56"/>
      <c r="HMQ90" s="56"/>
      <c r="HMR90" s="56"/>
      <c r="HMS90" s="56"/>
      <c r="HMT90" s="56"/>
      <c r="HMU90" s="56"/>
      <c r="HMV90" s="56"/>
      <c r="HMW90" s="56"/>
      <c r="HMX90" s="56"/>
      <c r="HMY90" s="56"/>
      <c r="HMZ90" s="56"/>
      <c r="HNA90" s="56"/>
      <c r="HNB90" s="56"/>
      <c r="HNC90" s="56"/>
      <c r="HND90" s="56"/>
      <c r="HNE90" s="56"/>
      <c r="HNF90" s="56"/>
      <c r="HNG90" s="56"/>
      <c r="HNH90" s="56"/>
      <c r="HNI90" s="56"/>
      <c r="HNJ90" s="56"/>
      <c r="HNK90" s="56"/>
      <c r="HNL90" s="56"/>
      <c r="HNM90" s="56"/>
      <c r="HNN90" s="56"/>
      <c r="HNO90" s="56"/>
      <c r="HNP90" s="56"/>
      <c r="HNQ90" s="56"/>
      <c r="HNR90" s="56"/>
      <c r="HNS90" s="56"/>
      <c r="HNT90" s="56"/>
      <c r="HNU90" s="56"/>
      <c r="HNV90" s="56"/>
      <c r="HNW90" s="56"/>
      <c r="HNX90" s="56"/>
      <c r="HNY90" s="56"/>
      <c r="HNZ90" s="56"/>
      <c r="HOA90" s="56"/>
      <c r="HOB90" s="56"/>
      <c r="HOC90" s="56"/>
      <c r="HOD90" s="56"/>
      <c r="HOE90" s="56"/>
      <c r="HOF90" s="56"/>
      <c r="HOG90" s="56"/>
      <c r="HOH90" s="56"/>
      <c r="HOI90" s="56"/>
      <c r="HOJ90" s="56"/>
      <c r="HOK90" s="56"/>
      <c r="HOL90" s="56"/>
      <c r="HOM90" s="56"/>
      <c r="HON90" s="56"/>
      <c r="HOO90" s="56"/>
      <c r="HOP90" s="56"/>
      <c r="HOQ90" s="56"/>
      <c r="HOR90" s="56"/>
      <c r="HOS90" s="56"/>
      <c r="HOT90" s="56"/>
      <c r="HOU90" s="56"/>
      <c r="HOV90" s="56"/>
      <c r="HOW90" s="56"/>
      <c r="HOX90" s="56"/>
      <c r="HOY90" s="56"/>
      <c r="HOZ90" s="56"/>
      <c r="HPA90" s="56"/>
      <c r="HPB90" s="56"/>
      <c r="HPC90" s="56"/>
      <c r="HPD90" s="56"/>
      <c r="HPE90" s="56"/>
      <c r="HPF90" s="56"/>
      <c r="HPG90" s="56"/>
      <c r="HPH90" s="56"/>
      <c r="HPI90" s="56"/>
      <c r="HPJ90" s="56"/>
      <c r="HPK90" s="56"/>
      <c r="HPL90" s="56"/>
      <c r="HPM90" s="56"/>
      <c r="HPN90" s="56"/>
      <c r="HPO90" s="56"/>
      <c r="HPP90" s="56"/>
      <c r="HPQ90" s="56"/>
      <c r="HPR90" s="56"/>
      <c r="HPS90" s="56"/>
      <c r="HPT90" s="56"/>
      <c r="HPU90" s="56"/>
      <c r="HPV90" s="56"/>
      <c r="HPW90" s="56"/>
      <c r="HPX90" s="56"/>
      <c r="HPY90" s="56"/>
      <c r="HPZ90" s="56"/>
      <c r="HQA90" s="56"/>
      <c r="HQB90" s="56"/>
      <c r="HQC90" s="56"/>
      <c r="HQD90" s="56"/>
      <c r="HQE90" s="56"/>
      <c r="HQF90" s="56"/>
      <c r="HQG90" s="56"/>
      <c r="HQH90" s="56"/>
      <c r="HQI90" s="56"/>
      <c r="HQJ90" s="56"/>
      <c r="HQK90" s="56"/>
      <c r="HQL90" s="56"/>
      <c r="HQM90" s="56"/>
      <c r="HQN90" s="56"/>
      <c r="HQO90" s="56"/>
      <c r="HQP90" s="56"/>
      <c r="HQQ90" s="56"/>
      <c r="HQR90" s="56"/>
      <c r="HQS90" s="56"/>
      <c r="HQT90" s="56"/>
      <c r="HQU90" s="56"/>
      <c r="HQV90" s="56"/>
      <c r="HQW90" s="56"/>
      <c r="HQX90" s="56"/>
      <c r="HQY90" s="56"/>
      <c r="HQZ90" s="56"/>
      <c r="HRA90" s="56"/>
      <c r="HRB90" s="56"/>
      <c r="HRC90" s="56"/>
      <c r="HRD90" s="56"/>
      <c r="HRE90" s="56"/>
      <c r="HRF90" s="56"/>
      <c r="HRG90" s="56"/>
      <c r="HRH90" s="56"/>
      <c r="HRI90" s="56"/>
      <c r="HRJ90" s="56"/>
      <c r="HRK90" s="56"/>
      <c r="HRL90" s="56"/>
      <c r="HRM90" s="56"/>
      <c r="HRN90" s="56"/>
      <c r="HRO90" s="56"/>
      <c r="HRP90" s="56"/>
      <c r="HRQ90" s="56"/>
      <c r="HRR90" s="56"/>
      <c r="HRS90" s="56"/>
      <c r="HRT90" s="56"/>
      <c r="HRU90" s="56"/>
      <c r="HRV90" s="56"/>
      <c r="HRW90" s="56"/>
      <c r="HRX90" s="56"/>
      <c r="HRY90" s="56"/>
      <c r="HRZ90" s="56"/>
      <c r="HSA90" s="56"/>
      <c r="HSB90" s="56"/>
      <c r="HSC90" s="56"/>
      <c r="HSD90" s="56"/>
      <c r="HSE90" s="56"/>
      <c r="HSF90" s="56"/>
      <c r="HSG90" s="56"/>
      <c r="HSH90" s="56"/>
      <c r="HSI90" s="56"/>
      <c r="HSJ90" s="56"/>
      <c r="HSK90" s="56"/>
      <c r="HSL90" s="56"/>
      <c r="HSM90" s="56"/>
      <c r="HSN90" s="56"/>
      <c r="HSO90" s="56"/>
      <c r="HSP90" s="56"/>
      <c r="HSQ90" s="56"/>
      <c r="HSR90" s="56"/>
      <c r="HSS90" s="56"/>
      <c r="HST90" s="56"/>
      <c r="HSU90" s="56"/>
      <c r="HSV90" s="56"/>
      <c r="HSW90" s="56"/>
      <c r="HSX90" s="56"/>
      <c r="HSY90" s="56"/>
      <c r="HSZ90" s="56"/>
      <c r="HTA90" s="56"/>
      <c r="HTB90" s="56"/>
      <c r="HTC90" s="56"/>
      <c r="HTD90" s="56"/>
      <c r="HTE90" s="56"/>
      <c r="HTF90" s="56"/>
      <c r="HTG90" s="56"/>
      <c r="HTH90" s="56"/>
      <c r="HTI90" s="56"/>
      <c r="HTJ90" s="56"/>
      <c r="HTK90" s="56"/>
      <c r="HTL90" s="56"/>
      <c r="HTM90" s="56"/>
      <c r="HTN90" s="56"/>
      <c r="HTO90" s="56"/>
      <c r="HTP90" s="56"/>
      <c r="HTQ90" s="56"/>
      <c r="HTR90" s="56"/>
      <c r="HTS90" s="56"/>
      <c r="HTT90" s="56"/>
      <c r="HTU90" s="56"/>
      <c r="HTV90" s="56"/>
      <c r="HTW90" s="56"/>
      <c r="HTX90" s="56"/>
      <c r="HTY90" s="56"/>
      <c r="HTZ90" s="56"/>
      <c r="HUA90" s="56"/>
      <c r="HUB90" s="56"/>
      <c r="HUC90" s="56"/>
      <c r="HUD90" s="56"/>
      <c r="HUE90" s="56"/>
      <c r="HUF90" s="56"/>
      <c r="HUG90" s="56"/>
      <c r="HUH90" s="56"/>
      <c r="HUI90" s="56"/>
      <c r="HUJ90" s="56"/>
      <c r="HUK90" s="56"/>
      <c r="HUL90" s="56"/>
      <c r="HUM90" s="56"/>
      <c r="HUN90" s="56"/>
      <c r="HUO90" s="56"/>
      <c r="HUP90" s="56"/>
      <c r="HUQ90" s="56"/>
      <c r="HUR90" s="56"/>
      <c r="HUS90" s="56"/>
      <c r="HUT90" s="56"/>
      <c r="HUU90" s="56"/>
      <c r="HUV90" s="56"/>
      <c r="HUW90" s="56"/>
      <c r="HUX90" s="56"/>
      <c r="HUY90" s="56"/>
      <c r="HUZ90" s="56"/>
      <c r="HVA90" s="56"/>
      <c r="HVB90" s="56"/>
      <c r="HVC90" s="56"/>
      <c r="HVD90" s="56"/>
      <c r="HVE90" s="56"/>
      <c r="HVF90" s="56"/>
      <c r="HVG90" s="56"/>
      <c r="HVH90" s="56"/>
      <c r="HVI90" s="56"/>
      <c r="HVJ90" s="56"/>
      <c r="HVK90" s="56"/>
      <c r="HVL90" s="56"/>
      <c r="HVM90" s="56"/>
      <c r="HVN90" s="56"/>
      <c r="HVO90" s="56"/>
      <c r="HVP90" s="56"/>
      <c r="HVQ90" s="56"/>
      <c r="HVR90" s="56"/>
      <c r="HVS90" s="56"/>
      <c r="HVT90" s="56"/>
      <c r="HVU90" s="56"/>
      <c r="HVV90" s="56"/>
      <c r="HVW90" s="56"/>
      <c r="HVX90" s="56"/>
      <c r="HVY90" s="56"/>
      <c r="HVZ90" s="56"/>
      <c r="HWA90" s="56"/>
      <c r="HWB90" s="56"/>
      <c r="HWC90" s="56"/>
      <c r="HWD90" s="56"/>
      <c r="HWE90" s="56"/>
      <c r="HWF90" s="56"/>
      <c r="HWG90" s="56"/>
      <c r="HWH90" s="56"/>
      <c r="HWI90" s="56"/>
      <c r="HWJ90" s="56"/>
      <c r="HWK90" s="56"/>
      <c r="HWL90" s="56"/>
      <c r="HWM90" s="56"/>
      <c r="HWN90" s="56"/>
      <c r="HWO90" s="56"/>
      <c r="HWP90" s="56"/>
      <c r="HWQ90" s="56"/>
      <c r="HWR90" s="56"/>
      <c r="HWS90" s="56"/>
      <c r="HWT90" s="56"/>
      <c r="HWU90" s="56"/>
      <c r="HWV90" s="56"/>
      <c r="HWW90" s="56"/>
      <c r="HWX90" s="56"/>
      <c r="HWY90" s="56"/>
      <c r="HWZ90" s="56"/>
      <c r="HXA90" s="56"/>
      <c r="HXB90" s="56"/>
      <c r="HXC90" s="56"/>
      <c r="HXD90" s="56"/>
      <c r="HXE90" s="56"/>
      <c r="HXF90" s="56"/>
      <c r="HXG90" s="56"/>
      <c r="HXH90" s="56"/>
      <c r="HXI90" s="56"/>
      <c r="HXJ90" s="56"/>
      <c r="HXK90" s="56"/>
      <c r="HXL90" s="56"/>
      <c r="HXM90" s="56"/>
      <c r="HXN90" s="56"/>
      <c r="HXO90" s="56"/>
      <c r="HXP90" s="56"/>
      <c r="HXQ90" s="56"/>
      <c r="HXR90" s="56"/>
      <c r="HXS90" s="56"/>
      <c r="HXT90" s="56"/>
      <c r="HXU90" s="56"/>
      <c r="HXV90" s="56"/>
      <c r="HXW90" s="56"/>
      <c r="HXX90" s="56"/>
      <c r="HXY90" s="56"/>
      <c r="HXZ90" s="56"/>
      <c r="HYA90" s="56"/>
      <c r="HYB90" s="56"/>
      <c r="HYC90" s="56"/>
      <c r="HYD90" s="56"/>
      <c r="HYE90" s="56"/>
      <c r="HYF90" s="56"/>
      <c r="HYG90" s="56"/>
      <c r="HYH90" s="56"/>
      <c r="HYI90" s="56"/>
      <c r="HYJ90" s="56"/>
      <c r="HYK90" s="56"/>
      <c r="HYL90" s="56"/>
      <c r="HYM90" s="56"/>
      <c r="HYN90" s="56"/>
      <c r="HYO90" s="56"/>
      <c r="HYP90" s="56"/>
      <c r="HYQ90" s="56"/>
      <c r="HYR90" s="56"/>
      <c r="HYS90" s="56"/>
      <c r="HYT90" s="56"/>
      <c r="HYU90" s="56"/>
      <c r="HYV90" s="56"/>
      <c r="HYW90" s="56"/>
      <c r="HYX90" s="56"/>
      <c r="HYY90" s="56"/>
      <c r="HYZ90" s="56"/>
      <c r="HZA90" s="56"/>
      <c r="HZB90" s="56"/>
      <c r="HZC90" s="56"/>
      <c r="HZD90" s="56"/>
      <c r="HZE90" s="56"/>
      <c r="HZF90" s="56"/>
      <c r="HZG90" s="56"/>
      <c r="HZH90" s="56"/>
      <c r="HZI90" s="56"/>
      <c r="HZJ90" s="56"/>
      <c r="HZK90" s="56"/>
      <c r="HZL90" s="56"/>
      <c r="HZM90" s="56"/>
      <c r="HZN90" s="56"/>
      <c r="HZO90" s="56"/>
      <c r="HZP90" s="56"/>
      <c r="HZQ90" s="56"/>
      <c r="HZR90" s="56"/>
      <c r="HZS90" s="56"/>
      <c r="HZT90" s="56"/>
      <c r="HZU90" s="56"/>
      <c r="HZV90" s="56"/>
      <c r="HZW90" s="56"/>
      <c r="HZX90" s="56"/>
      <c r="HZY90" s="56"/>
      <c r="HZZ90" s="56"/>
      <c r="IAA90" s="56"/>
      <c r="IAB90" s="56"/>
      <c r="IAC90" s="56"/>
      <c r="IAD90" s="56"/>
      <c r="IAE90" s="56"/>
      <c r="IAF90" s="56"/>
      <c r="IAG90" s="56"/>
      <c r="IAH90" s="56"/>
      <c r="IAI90" s="56"/>
      <c r="IAJ90" s="56"/>
      <c r="IAK90" s="56"/>
      <c r="IAL90" s="56"/>
      <c r="IAM90" s="56"/>
      <c r="IAN90" s="56"/>
      <c r="IAO90" s="56"/>
      <c r="IAP90" s="56"/>
      <c r="IAQ90" s="56"/>
      <c r="IAR90" s="56"/>
      <c r="IAS90" s="56"/>
      <c r="IAT90" s="56"/>
      <c r="IAU90" s="56"/>
      <c r="IAV90" s="56"/>
      <c r="IAW90" s="56"/>
      <c r="IAX90" s="56"/>
      <c r="IAY90" s="56"/>
      <c r="IAZ90" s="56"/>
      <c r="IBA90" s="56"/>
      <c r="IBB90" s="56"/>
      <c r="IBC90" s="56"/>
      <c r="IBD90" s="56"/>
      <c r="IBE90" s="56"/>
      <c r="IBF90" s="56"/>
      <c r="IBG90" s="56"/>
      <c r="IBH90" s="56"/>
      <c r="IBI90" s="56"/>
      <c r="IBJ90" s="56"/>
      <c r="IBK90" s="56"/>
      <c r="IBL90" s="56"/>
      <c r="IBM90" s="56"/>
      <c r="IBN90" s="56"/>
      <c r="IBO90" s="56"/>
      <c r="IBP90" s="56"/>
      <c r="IBQ90" s="56"/>
      <c r="IBR90" s="56"/>
      <c r="IBS90" s="56"/>
      <c r="IBT90" s="56"/>
      <c r="IBU90" s="56"/>
      <c r="IBV90" s="56"/>
      <c r="IBW90" s="56"/>
      <c r="IBX90" s="56"/>
      <c r="IBY90" s="56"/>
      <c r="IBZ90" s="56"/>
      <c r="ICA90" s="56"/>
      <c r="ICB90" s="56"/>
      <c r="ICC90" s="56"/>
      <c r="ICD90" s="56"/>
      <c r="ICE90" s="56"/>
      <c r="ICF90" s="56"/>
      <c r="ICG90" s="56"/>
      <c r="ICH90" s="56"/>
      <c r="ICI90" s="56"/>
      <c r="ICJ90" s="56"/>
      <c r="ICK90" s="56"/>
      <c r="ICL90" s="56"/>
      <c r="ICM90" s="56"/>
      <c r="ICN90" s="56"/>
      <c r="ICO90" s="56"/>
      <c r="ICP90" s="56"/>
      <c r="ICQ90" s="56"/>
      <c r="ICR90" s="56"/>
      <c r="ICS90" s="56"/>
      <c r="ICT90" s="56"/>
      <c r="ICU90" s="56"/>
      <c r="ICV90" s="56"/>
      <c r="ICW90" s="56"/>
      <c r="ICX90" s="56"/>
      <c r="ICY90" s="56"/>
      <c r="ICZ90" s="56"/>
      <c r="IDA90" s="56"/>
      <c r="IDB90" s="56"/>
      <c r="IDC90" s="56"/>
      <c r="IDD90" s="56"/>
      <c r="IDE90" s="56"/>
      <c r="IDF90" s="56"/>
      <c r="IDG90" s="56"/>
      <c r="IDH90" s="56"/>
      <c r="IDI90" s="56"/>
      <c r="IDJ90" s="56"/>
      <c r="IDK90" s="56"/>
      <c r="IDL90" s="56"/>
      <c r="IDM90" s="56"/>
      <c r="IDN90" s="56"/>
      <c r="IDO90" s="56"/>
      <c r="IDP90" s="56"/>
      <c r="IDQ90" s="56"/>
      <c r="IDR90" s="56"/>
      <c r="IDS90" s="56"/>
      <c r="IDT90" s="56"/>
      <c r="IDU90" s="56"/>
      <c r="IDV90" s="56"/>
      <c r="IDW90" s="56"/>
      <c r="IDX90" s="56"/>
      <c r="IDY90" s="56"/>
      <c r="IDZ90" s="56"/>
      <c r="IEA90" s="56"/>
      <c r="IEB90" s="56"/>
      <c r="IEC90" s="56"/>
      <c r="IED90" s="56"/>
      <c r="IEE90" s="56"/>
      <c r="IEF90" s="56"/>
      <c r="IEG90" s="56"/>
      <c r="IEH90" s="56"/>
      <c r="IEI90" s="56"/>
      <c r="IEJ90" s="56"/>
      <c r="IEK90" s="56"/>
      <c r="IEL90" s="56"/>
      <c r="IEM90" s="56"/>
      <c r="IEN90" s="56"/>
      <c r="IEO90" s="56"/>
      <c r="IEP90" s="56"/>
      <c r="IEQ90" s="56"/>
      <c r="IER90" s="56"/>
      <c r="IES90" s="56"/>
      <c r="IET90" s="56"/>
      <c r="IEU90" s="56"/>
      <c r="IEV90" s="56"/>
      <c r="IEW90" s="56"/>
      <c r="IEX90" s="56"/>
      <c r="IEY90" s="56"/>
      <c r="IEZ90" s="56"/>
      <c r="IFA90" s="56"/>
      <c r="IFB90" s="56"/>
      <c r="IFC90" s="56"/>
      <c r="IFD90" s="56"/>
      <c r="IFE90" s="56"/>
      <c r="IFF90" s="56"/>
      <c r="IFG90" s="56"/>
      <c r="IFH90" s="56"/>
      <c r="IFI90" s="56"/>
      <c r="IFJ90" s="56"/>
      <c r="IFK90" s="56"/>
      <c r="IFL90" s="56"/>
      <c r="IFM90" s="56"/>
      <c r="IFN90" s="56"/>
      <c r="IFO90" s="56"/>
      <c r="IFP90" s="56"/>
      <c r="IFQ90" s="56"/>
      <c r="IFR90" s="56"/>
      <c r="IFS90" s="56"/>
      <c r="IFT90" s="56"/>
      <c r="IFU90" s="56"/>
      <c r="IFV90" s="56"/>
      <c r="IFW90" s="56"/>
      <c r="IFX90" s="56"/>
      <c r="IFY90" s="56"/>
      <c r="IFZ90" s="56"/>
      <c r="IGA90" s="56"/>
      <c r="IGB90" s="56"/>
      <c r="IGC90" s="56"/>
      <c r="IGD90" s="56"/>
      <c r="IGE90" s="56"/>
      <c r="IGF90" s="56"/>
      <c r="IGG90" s="56"/>
      <c r="IGH90" s="56"/>
      <c r="IGI90" s="56"/>
      <c r="IGJ90" s="56"/>
      <c r="IGK90" s="56"/>
      <c r="IGL90" s="56"/>
      <c r="IGM90" s="56"/>
      <c r="IGN90" s="56"/>
      <c r="IGO90" s="56"/>
      <c r="IGP90" s="56"/>
      <c r="IGQ90" s="56"/>
      <c r="IGR90" s="56"/>
      <c r="IGS90" s="56"/>
      <c r="IGT90" s="56"/>
      <c r="IGU90" s="56"/>
      <c r="IGV90" s="56"/>
      <c r="IGW90" s="56"/>
      <c r="IGX90" s="56"/>
      <c r="IGY90" s="56"/>
      <c r="IGZ90" s="56"/>
      <c r="IHA90" s="56"/>
      <c r="IHB90" s="56"/>
      <c r="IHC90" s="56"/>
      <c r="IHD90" s="56"/>
      <c r="IHE90" s="56"/>
      <c r="IHF90" s="56"/>
      <c r="IHG90" s="56"/>
      <c r="IHH90" s="56"/>
      <c r="IHI90" s="56"/>
      <c r="IHJ90" s="56"/>
      <c r="IHK90" s="56"/>
      <c r="IHL90" s="56"/>
      <c r="IHM90" s="56"/>
      <c r="IHN90" s="56"/>
      <c r="IHO90" s="56"/>
      <c r="IHP90" s="56"/>
      <c r="IHQ90" s="56"/>
      <c r="IHR90" s="56"/>
      <c r="IHS90" s="56"/>
      <c r="IHT90" s="56"/>
      <c r="IHU90" s="56"/>
      <c r="IHV90" s="56"/>
      <c r="IHW90" s="56"/>
      <c r="IHX90" s="56"/>
      <c r="IHY90" s="56"/>
      <c r="IHZ90" s="56"/>
      <c r="IIA90" s="56"/>
      <c r="IIB90" s="56"/>
      <c r="IIC90" s="56"/>
      <c r="IID90" s="56"/>
      <c r="IIE90" s="56"/>
      <c r="IIF90" s="56"/>
      <c r="IIG90" s="56"/>
      <c r="IIH90" s="56"/>
      <c r="III90" s="56"/>
      <c r="IIJ90" s="56"/>
      <c r="IIK90" s="56"/>
      <c r="IIL90" s="56"/>
      <c r="IIM90" s="56"/>
      <c r="IIN90" s="56"/>
      <c r="IIO90" s="56"/>
      <c r="IIP90" s="56"/>
      <c r="IIQ90" s="56"/>
      <c r="IIR90" s="56"/>
      <c r="IIS90" s="56"/>
      <c r="IIT90" s="56"/>
      <c r="IIU90" s="56"/>
      <c r="IIV90" s="56"/>
      <c r="IIW90" s="56"/>
      <c r="IIX90" s="56"/>
      <c r="IIY90" s="56"/>
      <c r="IIZ90" s="56"/>
      <c r="IJA90" s="56"/>
      <c r="IJB90" s="56"/>
      <c r="IJC90" s="56"/>
      <c r="IJD90" s="56"/>
      <c r="IJE90" s="56"/>
      <c r="IJF90" s="56"/>
      <c r="IJG90" s="56"/>
      <c r="IJH90" s="56"/>
      <c r="IJI90" s="56"/>
      <c r="IJJ90" s="56"/>
      <c r="IJK90" s="56"/>
      <c r="IJL90" s="56"/>
      <c r="IJM90" s="56"/>
      <c r="IJN90" s="56"/>
      <c r="IJO90" s="56"/>
      <c r="IJP90" s="56"/>
      <c r="IJQ90" s="56"/>
      <c r="IJR90" s="56"/>
      <c r="IJS90" s="56"/>
      <c r="IJT90" s="56"/>
      <c r="IJU90" s="56"/>
      <c r="IJV90" s="56"/>
      <c r="IJW90" s="56"/>
      <c r="IJX90" s="56"/>
      <c r="IJY90" s="56"/>
      <c r="IJZ90" s="56"/>
      <c r="IKA90" s="56"/>
      <c r="IKB90" s="56"/>
      <c r="IKC90" s="56"/>
      <c r="IKD90" s="56"/>
      <c r="IKE90" s="56"/>
      <c r="IKF90" s="56"/>
      <c r="IKG90" s="56"/>
      <c r="IKH90" s="56"/>
      <c r="IKI90" s="56"/>
      <c r="IKJ90" s="56"/>
      <c r="IKK90" s="56"/>
      <c r="IKL90" s="56"/>
      <c r="IKM90" s="56"/>
      <c r="IKN90" s="56"/>
      <c r="IKO90" s="56"/>
      <c r="IKP90" s="56"/>
      <c r="IKQ90" s="56"/>
      <c r="IKR90" s="56"/>
      <c r="IKS90" s="56"/>
      <c r="IKT90" s="56"/>
      <c r="IKU90" s="56"/>
      <c r="IKV90" s="56"/>
      <c r="IKW90" s="56"/>
      <c r="IKX90" s="56"/>
      <c r="IKY90" s="56"/>
      <c r="IKZ90" s="56"/>
      <c r="ILA90" s="56"/>
      <c r="ILB90" s="56"/>
      <c r="ILC90" s="56"/>
      <c r="ILD90" s="56"/>
      <c r="ILE90" s="56"/>
      <c r="ILF90" s="56"/>
      <c r="ILG90" s="56"/>
      <c r="ILH90" s="56"/>
      <c r="ILI90" s="56"/>
      <c r="ILJ90" s="56"/>
      <c r="ILK90" s="56"/>
      <c r="ILL90" s="56"/>
      <c r="ILM90" s="56"/>
      <c r="ILN90" s="56"/>
      <c r="ILO90" s="56"/>
      <c r="ILP90" s="56"/>
      <c r="ILQ90" s="56"/>
      <c r="ILR90" s="56"/>
      <c r="ILS90" s="56"/>
      <c r="ILT90" s="56"/>
      <c r="ILU90" s="56"/>
      <c r="ILV90" s="56"/>
      <c r="ILW90" s="56"/>
      <c r="ILX90" s="56"/>
      <c r="ILY90" s="56"/>
      <c r="ILZ90" s="56"/>
      <c r="IMA90" s="56"/>
      <c r="IMB90" s="56"/>
      <c r="IMC90" s="56"/>
      <c r="IMD90" s="56"/>
      <c r="IME90" s="56"/>
      <c r="IMF90" s="56"/>
      <c r="IMG90" s="56"/>
      <c r="IMH90" s="56"/>
      <c r="IMI90" s="56"/>
      <c r="IMJ90" s="56"/>
      <c r="IMK90" s="56"/>
      <c r="IML90" s="56"/>
      <c r="IMM90" s="56"/>
      <c r="IMN90" s="56"/>
      <c r="IMO90" s="56"/>
      <c r="IMP90" s="56"/>
      <c r="IMQ90" s="56"/>
      <c r="IMR90" s="56"/>
      <c r="IMS90" s="56"/>
      <c r="IMT90" s="56"/>
      <c r="IMU90" s="56"/>
      <c r="IMV90" s="56"/>
      <c r="IMW90" s="56"/>
      <c r="IMX90" s="56"/>
      <c r="IMY90" s="56"/>
      <c r="IMZ90" s="56"/>
      <c r="INA90" s="56"/>
      <c r="INB90" s="56"/>
      <c r="INC90" s="56"/>
      <c r="IND90" s="56"/>
      <c r="INE90" s="56"/>
      <c r="INF90" s="56"/>
      <c r="ING90" s="56"/>
      <c r="INH90" s="56"/>
      <c r="INI90" s="56"/>
      <c r="INJ90" s="56"/>
      <c r="INK90" s="56"/>
      <c r="INL90" s="56"/>
      <c r="INM90" s="56"/>
      <c r="INN90" s="56"/>
      <c r="INO90" s="56"/>
      <c r="INP90" s="56"/>
      <c r="INQ90" s="56"/>
      <c r="INR90" s="56"/>
      <c r="INS90" s="56"/>
      <c r="INT90" s="56"/>
      <c r="INU90" s="56"/>
      <c r="INV90" s="56"/>
      <c r="INW90" s="56"/>
      <c r="INX90" s="56"/>
      <c r="INY90" s="56"/>
      <c r="INZ90" s="56"/>
      <c r="IOA90" s="56"/>
      <c r="IOB90" s="56"/>
      <c r="IOC90" s="56"/>
      <c r="IOD90" s="56"/>
      <c r="IOE90" s="56"/>
      <c r="IOF90" s="56"/>
      <c r="IOG90" s="56"/>
      <c r="IOH90" s="56"/>
      <c r="IOI90" s="56"/>
      <c r="IOJ90" s="56"/>
      <c r="IOK90" s="56"/>
      <c r="IOL90" s="56"/>
      <c r="IOM90" s="56"/>
      <c r="ION90" s="56"/>
      <c r="IOO90" s="56"/>
      <c r="IOP90" s="56"/>
      <c r="IOQ90" s="56"/>
      <c r="IOR90" s="56"/>
      <c r="IOS90" s="56"/>
      <c r="IOT90" s="56"/>
      <c r="IOU90" s="56"/>
      <c r="IOV90" s="56"/>
      <c r="IOW90" s="56"/>
      <c r="IOX90" s="56"/>
      <c r="IOY90" s="56"/>
      <c r="IOZ90" s="56"/>
      <c r="IPA90" s="56"/>
      <c r="IPB90" s="56"/>
      <c r="IPC90" s="56"/>
      <c r="IPD90" s="56"/>
      <c r="IPE90" s="56"/>
      <c r="IPF90" s="56"/>
      <c r="IPG90" s="56"/>
      <c r="IPH90" s="56"/>
      <c r="IPI90" s="56"/>
      <c r="IPJ90" s="56"/>
      <c r="IPK90" s="56"/>
      <c r="IPL90" s="56"/>
      <c r="IPM90" s="56"/>
      <c r="IPN90" s="56"/>
      <c r="IPO90" s="56"/>
      <c r="IPP90" s="56"/>
      <c r="IPQ90" s="56"/>
      <c r="IPR90" s="56"/>
      <c r="IPS90" s="56"/>
      <c r="IPT90" s="56"/>
      <c r="IPU90" s="56"/>
      <c r="IPV90" s="56"/>
      <c r="IPW90" s="56"/>
      <c r="IPX90" s="56"/>
      <c r="IPY90" s="56"/>
      <c r="IPZ90" s="56"/>
      <c r="IQA90" s="56"/>
      <c r="IQB90" s="56"/>
      <c r="IQC90" s="56"/>
      <c r="IQD90" s="56"/>
      <c r="IQE90" s="56"/>
      <c r="IQF90" s="56"/>
      <c r="IQG90" s="56"/>
      <c r="IQH90" s="56"/>
      <c r="IQI90" s="56"/>
      <c r="IQJ90" s="56"/>
      <c r="IQK90" s="56"/>
      <c r="IQL90" s="56"/>
      <c r="IQM90" s="56"/>
      <c r="IQN90" s="56"/>
      <c r="IQO90" s="56"/>
      <c r="IQP90" s="56"/>
      <c r="IQQ90" s="56"/>
      <c r="IQR90" s="56"/>
      <c r="IQS90" s="56"/>
      <c r="IQT90" s="56"/>
      <c r="IQU90" s="56"/>
      <c r="IQV90" s="56"/>
      <c r="IQW90" s="56"/>
      <c r="IQX90" s="56"/>
      <c r="IQY90" s="56"/>
      <c r="IQZ90" s="56"/>
      <c r="IRA90" s="56"/>
      <c r="IRB90" s="56"/>
      <c r="IRC90" s="56"/>
      <c r="IRD90" s="56"/>
      <c r="IRE90" s="56"/>
      <c r="IRF90" s="56"/>
      <c r="IRG90" s="56"/>
      <c r="IRH90" s="56"/>
      <c r="IRI90" s="56"/>
      <c r="IRJ90" s="56"/>
      <c r="IRK90" s="56"/>
      <c r="IRL90" s="56"/>
      <c r="IRM90" s="56"/>
      <c r="IRN90" s="56"/>
      <c r="IRO90" s="56"/>
      <c r="IRP90" s="56"/>
      <c r="IRQ90" s="56"/>
      <c r="IRR90" s="56"/>
      <c r="IRS90" s="56"/>
      <c r="IRT90" s="56"/>
      <c r="IRU90" s="56"/>
      <c r="IRV90" s="56"/>
      <c r="IRW90" s="56"/>
      <c r="IRX90" s="56"/>
      <c r="IRY90" s="56"/>
      <c r="IRZ90" s="56"/>
      <c r="ISA90" s="56"/>
      <c r="ISB90" s="56"/>
      <c r="ISC90" s="56"/>
      <c r="ISD90" s="56"/>
      <c r="ISE90" s="56"/>
      <c r="ISF90" s="56"/>
      <c r="ISG90" s="56"/>
      <c r="ISH90" s="56"/>
      <c r="ISI90" s="56"/>
      <c r="ISJ90" s="56"/>
      <c r="ISK90" s="56"/>
      <c r="ISL90" s="56"/>
      <c r="ISM90" s="56"/>
      <c r="ISN90" s="56"/>
      <c r="ISO90" s="56"/>
      <c r="ISP90" s="56"/>
      <c r="ISQ90" s="56"/>
      <c r="ISR90" s="56"/>
      <c r="ISS90" s="56"/>
      <c r="IST90" s="56"/>
      <c r="ISU90" s="56"/>
      <c r="ISV90" s="56"/>
      <c r="ISW90" s="56"/>
      <c r="ISX90" s="56"/>
      <c r="ISY90" s="56"/>
      <c r="ISZ90" s="56"/>
      <c r="ITA90" s="56"/>
      <c r="ITB90" s="56"/>
      <c r="ITC90" s="56"/>
      <c r="ITD90" s="56"/>
      <c r="ITE90" s="56"/>
      <c r="ITF90" s="56"/>
      <c r="ITG90" s="56"/>
      <c r="ITH90" s="56"/>
      <c r="ITI90" s="56"/>
      <c r="ITJ90" s="56"/>
      <c r="ITK90" s="56"/>
      <c r="ITL90" s="56"/>
      <c r="ITM90" s="56"/>
      <c r="ITN90" s="56"/>
      <c r="ITO90" s="56"/>
      <c r="ITP90" s="56"/>
      <c r="ITQ90" s="56"/>
      <c r="ITR90" s="56"/>
      <c r="ITS90" s="56"/>
      <c r="ITT90" s="56"/>
      <c r="ITU90" s="56"/>
      <c r="ITV90" s="56"/>
      <c r="ITW90" s="56"/>
      <c r="ITX90" s="56"/>
      <c r="ITY90" s="56"/>
      <c r="ITZ90" s="56"/>
      <c r="IUA90" s="56"/>
      <c r="IUB90" s="56"/>
      <c r="IUC90" s="56"/>
      <c r="IUD90" s="56"/>
      <c r="IUE90" s="56"/>
      <c r="IUF90" s="56"/>
      <c r="IUG90" s="56"/>
      <c r="IUH90" s="56"/>
      <c r="IUI90" s="56"/>
      <c r="IUJ90" s="56"/>
      <c r="IUK90" s="56"/>
      <c r="IUL90" s="56"/>
      <c r="IUM90" s="56"/>
      <c r="IUN90" s="56"/>
      <c r="IUO90" s="56"/>
      <c r="IUP90" s="56"/>
      <c r="IUQ90" s="56"/>
      <c r="IUR90" s="56"/>
      <c r="IUS90" s="56"/>
      <c r="IUT90" s="56"/>
      <c r="IUU90" s="56"/>
      <c r="IUV90" s="56"/>
      <c r="IUW90" s="56"/>
      <c r="IUX90" s="56"/>
      <c r="IUY90" s="56"/>
      <c r="IUZ90" s="56"/>
      <c r="IVA90" s="56"/>
      <c r="IVB90" s="56"/>
      <c r="IVC90" s="56"/>
      <c r="IVD90" s="56"/>
      <c r="IVE90" s="56"/>
      <c r="IVF90" s="56"/>
      <c r="IVG90" s="56"/>
      <c r="IVH90" s="56"/>
      <c r="IVI90" s="56"/>
      <c r="IVJ90" s="56"/>
      <c r="IVK90" s="56"/>
      <c r="IVL90" s="56"/>
      <c r="IVM90" s="56"/>
      <c r="IVN90" s="56"/>
      <c r="IVO90" s="56"/>
      <c r="IVP90" s="56"/>
      <c r="IVQ90" s="56"/>
      <c r="IVR90" s="56"/>
      <c r="IVS90" s="56"/>
      <c r="IVT90" s="56"/>
      <c r="IVU90" s="56"/>
      <c r="IVV90" s="56"/>
      <c r="IVW90" s="56"/>
      <c r="IVX90" s="56"/>
      <c r="IVY90" s="56"/>
      <c r="IVZ90" s="56"/>
      <c r="IWA90" s="56"/>
      <c r="IWB90" s="56"/>
      <c r="IWC90" s="56"/>
      <c r="IWD90" s="56"/>
      <c r="IWE90" s="56"/>
      <c r="IWF90" s="56"/>
      <c r="IWG90" s="56"/>
      <c r="IWH90" s="56"/>
      <c r="IWI90" s="56"/>
      <c r="IWJ90" s="56"/>
      <c r="IWK90" s="56"/>
      <c r="IWL90" s="56"/>
      <c r="IWM90" s="56"/>
      <c r="IWN90" s="56"/>
      <c r="IWO90" s="56"/>
      <c r="IWP90" s="56"/>
      <c r="IWQ90" s="56"/>
      <c r="IWR90" s="56"/>
      <c r="IWS90" s="56"/>
      <c r="IWT90" s="56"/>
      <c r="IWU90" s="56"/>
      <c r="IWV90" s="56"/>
      <c r="IWW90" s="56"/>
      <c r="IWX90" s="56"/>
      <c r="IWY90" s="56"/>
      <c r="IWZ90" s="56"/>
      <c r="IXA90" s="56"/>
      <c r="IXB90" s="56"/>
      <c r="IXC90" s="56"/>
      <c r="IXD90" s="56"/>
      <c r="IXE90" s="56"/>
      <c r="IXF90" s="56"/>
      <c r="IXG90" s="56"/>
      <c r="IXH90" s="56"/>
      <c r="IXI90" s="56"/>
      <c r="IXJ90" s="56"/>
      <c r="IXK90" s="56"/>
      <c r="IXL90" s="56"/>
      <c r="IXM90" s="56"/>
      <c r="IXN90" s="56"/>
      <c r="IXO90" s="56"/>
      <c r="IXP90" s="56"/>
      <c r="IXQ90" s="56"/>
      <c r="IXR90" s="56"/>
      <c r="IXS90" s="56"/>
      <c r="IXT90" s="56"/>
      <c r="IXU90" s="56"/>
      <c r="IXV90" s="56"/>
      <c r="IXW90" s="56"/>
      <c r="IXX90" s="56"/>
      <c r="IXY90" s="56"/>
      <c r="IXZ90" s="56"/>
      <c r="IYA90" s="56"/>
      <c r="IYB90" s="56"/>
      <c r="IYC90" s="56"/>
      <c r="IYD90" s="56"/>
      <c r="IYE90" s="56"/>
      <c r="IYF90" s="56"/>
      <c r="IYG90" s="56"/>
      <c r="IYH90" s="56"/>
      <c r="IYI90" s="56"/>
      <c r="IYJ90" s="56"/>
      <c r="IYK90" s="56"/>
      <c r="IYL90" s="56"/>
      <c r="IYM90" s="56"/>
      <c r="IYN90" s="56"/>
      <c r="IYO90" s="56"/>
      <c r="IYP90" s="56"/>
      <c r="IYQ90" s="56"/>
      <c r="IYR90" s="56"/>
      <c r="IYS90" s="56"/>
      <c r="IYT90" s="56"/>
      <c r="IYU90" s="56"/>
      <c r="IYV90" s="56"/>
      <c r="IYW90" s="56"/>
      <c r="IYX90" s="56"/>
      <c r="IYY90" s="56"/>
      <c r="IYZ90" s="56"/>
      <c r="IZA90" s="56"/>
      <c r="IZB90" s="56"/>
      <c r="IZC90" s="56"/>
      <c r="IZD90" s="56"/>
      <c r="IZE90" s="56"/>
      <c r="IZF90" s="56"/>
      <c r="IZG90" s="56"/>
      <c r="IZH90" s="56"/>
      <c r="IZI90" s="56"/>
      <c r="IZJ90" s="56"/>
      <c r="IZK90" s="56"/>
      <c r="IZL90" s="56"/>
      <c r="IZM90" s="56"/>
      <c r="IZN90" s="56"/>
      <c r="IZO90" s="56"/>
      <c r="IZP90" s="56"/>
      <c r="IZQ90" s="56"/>
      <c r="IZR90" s="56"/>
      <c r="IZS90" s="56"/>
      <c r="IZT90" s="56"/>
      <c r="IZU90" s="56"/>
      <c r="IZV90" s="56"/>
      <c r="IZW90" s="56"/>
      <c r="IZX90" s="56"/>
      <c r="IZY90" s="56"/>
      <c r="IZZ90" s="56"/>
      <c r="JAA90" s="56"/>
      <c r="JAB90" s="56"/>
      <c r="JAC90" s="56"/>
      <c r="JAD90" s="56"/>
      <c r="JAE90" s="56"/>
      <c r="JAF90" s="56"/>
      <c r="JAG90" s="56"/>
      <c r="JAH90" s="56"/>
      <c r="JAI90" s="56"/>
      <c r="JAJ90" s="56"/>
      <c r="JAK90" s="56"/>
      <c r="JAL90" s="56"/>
      <c r="JAM90" s="56"/>
      <c r="JAN90" s="56"/>
      <c r="JAO90" s="56"/>
      <c r="JAP90" s="56"/>
      <c r="JAQ90" s="56"/>
      <c r="JAR90" s="56"/>
      <c r="JAS90" s="56"/>
      <c r="JAT90" s="56"/>
      <c r="JAU90" s="56"/>
      <c r="JAV90" s="56"/>
      <c r="JAW90" s="56"/>
      <c r="JAX90" s="56"/>
      <c r="JAY90" s="56"/>
      <c r="JAZ90" s="56"/>
      <c r="JBA90" s="56"/>
      <c r="JBB90" s="56"/>
      <c r="JBC90" s="56"/>
      <c r="JBD90" s="56"/>
      <c r="JBE90" s="56"/>
      <c r="JBF90" s="56"/>
      <c r="JBG90" s="56"/>
      <c r="JBH90" s="56"/>
      <c r="JBI90" s="56"/>
      <c r="JBJ90" s="56"/>
      <c r="JBK90" s="56"/>
      <c r="JBL90" s="56"/>
      <c r="JBM90" s="56"/>
      <c r="JBN90" s="56"/>
      <c r="JBO90" s="56"/>
      <c r="JBP90" s="56"/>
      <c r="JBQ90" s="56"/>
      <c r="JBR90" s="56"/>
      <c r="JBS90" s="56"/>
      <c r="JBT90" s="56"/>
      <c r="JBU90" s="56"/>
      <c r="JBV90" s="56"/>
      <c r="JBW90" s="56"/>
      <c r="JBX90" s="56"/>
      <c r="JBY90" s="56"/>
      <c r="JBZ90" s="56"/>
      <c r="JCA90" s="56"/>
      <c r="JCB90" s="56"/>
      <c r="JCC90" s="56"/>
      <c r="JCD90" s="56"/>
      <c r="JCE90" s="56"/>
      <c r="JCF90" s="56"/>
      <c r="JCG90" s="56"/>
      <c r="JCH90" s="56"/>
      <c r="JCI90" s="56"/>
      <c r="JCJ90" s="56"/>
      <c r="JCK90" s="56"/>
      <c r="JCL90" s="56"/>
      <c r="JCM90" s="56"/>
      <c r="JCN90" s="56"/>
      <c r="JCO90" s="56"/>
      <c r="JCP90" s="56"/>
      <c r="JCQ90" s="56"/>
      <c r="JCR90" s="56"/>
      <c r="JCS90" s="56"/>
      <c r="JCT90" s="56"/>
      <c r="JCU90" s="56"/>
      <c r="JCV90" s="56"/>
      <c r="JCW90" s="56"/>
      <c r="JCX90" s="56"/>
      <c r="JCY90" s="56"/>
      <c r="JCZ90" s="56"/>
      <c r="JDA90" s="56"/>
      <c r="JDB90" s="56"/>
      <c r="JDC90" s="56"/>
      <c r="JDD90" s="56"/>
      <c r="JDE90" s="56"/>
      <c r="JDF90" s="56"/>
      <c r="JDG90" s="56"/>
      <c r="JDH90" s="56"/>
      <c r="JDI90" s="56"/>
      <c r="JDJ90" s="56"/>
      <c r="JDK90" s="56"/>
      <c r="JDL90" s="56"/>
      <c r="JDM90" s="56"/>
      <c r="JDN90" s="56"/>
      <c r="JDO90" s="56"/>
      <c r="JDP90" s="56"/>
      <c r="JDQ90" s="56"/>
      <c r="JDR90" s="56"/>
      <c r="JDS90" s="56"/>
      <c r="JDT90" s="56"/>
      <c r="JDU90" s="56"/>
      <c r="JDV90" s="56"/>
      <c r="JDW90" s="56"/>
      <c r="JDX90" s="56"/>
      <c r="JDY90" s="56"/>
      <c r="JDZ90" s="56"/>
      <c r="JEA90" s="56"/>
      <c r="JEB90" s="56"/>
      <c r="JEC90" s="56"/>
      <c r="JED90" s="56"/>
      <c r="JEE90" s="56"/>
      <c r="JEF90" s="56"/>
      <c r="JEG90" s="56"/>
      <c r="JEH90" s="56"/>
      <c r="JEI90" s="56"/>
      <c r="JEJ90" s="56"/>
      <c r="JEK90" s="56"/>
      <c r="JEL90" s="56"/>
      <c r="JEM90" s="56"/>
      <c r="JEN90" s="56"/>
      <c r="JEO90" s="56"/>
      <c r="JEP90" s="56"/>
      <c r="JEQ90" s="56"/>
      <c r="JER90" s="56"/>
      <c r="JES90" s="56"/>
      <c r="JET90" s="56"/>
      <c r="JEU90" s="56"/>
      <c r="JEV90" s="56"/>
      <c r="JEW90" s="56"/>
      <c r="JEX90" s="56"/>
      <c r="JEY90" s="56"/>
      <c r="JEZ90" s="56"/>
      <c r="JFA90" s="56"/>
      <c r="JFB90" s="56"/>
      <c r="JFC90" s="56"/>
      <c r="JFD90" s="56"/>
      <c r="JFE90" s="56"/>
      <c r="JFF90" s="56"/>
      <c r="JFG90" s="56"/>
      <c r="JFH90" s="56"/>
      <c r="JFI90" s="56"/>
      <c r="JFJ90" s="56"/>
      <c r="JFK90" s="56"/>
      <c r="JFL90" s="56"/>
      <c r="JFM90" s="56"/>
      <c r="JFN90" s="56"/>
      <c r="JFO90" s="56"/>
      <c r="JFP90" s="56"/>
      <c r="JFQ90" s="56"/>
      <c r="JFR90" s="56"/>
      <c r="JFS90" s="56"/>
      <c r="JFT90" s="56"/>
      <c r="JFU90" s="56"/>
      <c r="JFV90" s="56"/>
      <c r="JFW90" s="56"/>
      <c r="JFX90" s="56"/>
      <c r="JFY90" s="56"/>
      <c r="JFZ90" s="56"/>
      <c r="JGA90" s="56"/>
      <c r="JGB90" s="56"/>
      <c r="JGC90" s="56"/>
      <c r="JGD90" s="56"/>
      <c r="JGE90" s="56"/>
      <c r="JGF90" s="56"/>
      <c r="JGG90" s="56"/>
      <c r="JGH90" s="56"/>
      <c r="JGI90" s="56"/>
      <c r="JGJ90" s="56"/>
      <c r="JGK90" s="56"/>
      <c r="JGL90" s="56"/>
      <c r="JGM90" s="56"/>
      <c r="JGN90" s="56"/>
      <c r="JGO90" s="56"/>
      <c r="JGP90" s="56"/>
      <c r="JGQ90" s="56"/>
      <c r="JGR90" s="56"/>
      <c r="JGS90" s="56"/>
      <c r="JGT90" s="56"/>
      <c r="JGU90" s="56"/>
      <c r="JGV90" s="56"/>
      <c r="JGW90" s="56"/>
      <c r="JGX90" s="56"/>
      <c r="JGY90" s="56"/>
      <c r="JGZ90" s="56"/>
      <c r="JHA90" s="56"/>
      <c r="JHB90" s="56"/>
      <c r="JHC90" s="56"/>
      <c r="JHD90" s="56"/>
      <c r="JHE90" s="56"/>
      <c r="JHF90" s="56"/>
      <c r="JHG90" s="56"/>
      <c r="JHH90" s="56"/>
      <c r="JHI90" s="56"/>
      <c r="JHJ90" s="56"/>
      <c r="JHK90" s="56"/>
      <c r="JHL90" s="56"/>
      <c r="JHM90" s="56"/>
      <c r="JHN90" s="56"/>
      <c r="JHO90" s="56"/>
      <c r="JHP90" s="56"/>
      <c r="JHQ90" s="56"/>
      <c r="JHR90" s="56"/>
      <c r="JHS90" s="56"/>
      <c r="JHT90" s="56"/>
      <c r="JHU90" s="56"/>
      <c r="JHV90" s="56"/>
      <c r="JHW90" s="56"/>
      <c r="JHX90" s="56"/>
      <c r="JHY90" s="56"/>
      <c r="JHZ90" s="56"/>
      <c r="JIA90" s="56"/>
      <c r="JIB90" s="56"/>
      <c r="JIC90" s="56"/>
      <c r="JID90" s="56"/>
      <c r="JIE90" s="56"/>
      <c r="JIF90" s="56"/>
      <c r="JIG90" s="56"/>
      <c r="JIH90" s="56"/>
      <c r="JII90" s="56"/>
      <c r="JIJ90" s="56"/>
      <c r="JIK90" s="56"/>
      <c r="JIL90" s="56"/>
      <c r="JIM90" s="56"/>
      <c r="JIN90" s="56"/>
      <c r="JIO90" s="56"/>
      <c r="JIP90" s="56"/>
      <c r="JIQ90" s="56"/>
      <c r="JIR90" s="56"/>
      <c r="JIS90" s="56"/>
      <c r="JIT90" s="56"/>
      <c r="JIU90" s="56"/>
      <c r="JIV90" s="56"/>
      <c r="JIW90" s="56"/>
      <c r="JIX90" s="56"/>
      <c r="JIY90" s="56"/>
      <c r="JIZ90" s="56"/>
      <c r="JJA90" s="56"/>
      <c r="JJB90" s="56"/>
      <c r="JJC90" s="56"/>
      <c r="JJD90" s="56"/>
      <c r="JJE90" s="56"/>
      <c r="JJF90" s="56"/>
      <c r="JJG90" s="56"/>
      <c r="JJH90" s="56"/>
      <c r="JJI90" s="56"/>
      <c r="JJJ90" s="56"/>
      <c r="JJK90" s="56"/>
      <c r="JJL90" s="56"/>
      <c r="JJM90" s="56"/>
      <c r="JJN90" s="56"/>
      <c r="JJO90" s="56"/>
      <c r="JJP90" s="56"/>
      <c r="JJQ90" s="56"/>
      <c r="JJR90" s="56"/>
      <c r="JJS90" s="56"/>
      <c r="JJT90" s="56"/>
      <c r="JJU90" s="56"/>
      <c r="JJV90" s="56"/>
      <c r="JJW90" s="56"/>
      <c r="JJX90" s="56"/>
      <c r="JJY90" s="56"/>
      <c r="JJZ90" s="56"/>
      <c r="JKA90" s="56"/>
      <c r="JKB90" s="56"/>
      <c r="JKC90" s="56"/>
      <c r="JKD90" s="56"/>
      <c r="JKE90" s="56"/>
      <c r="JKF90" s="56"/>
      <c r="JKG90" s="56"/>
      <c r="JKH90" s="56"/>
      <c r="JKI90" s="56"/>
      <c r="JKJ90" s="56"/>
      <c r="JKK90" s="56"/>
      <c r="JKL90" s="56"/>
      <c r="JKM90" s="56"/>
      <c r="JKN90" s="56"/>
      <c r="JKO90" s="56"/>
      <c r="JKP90" s="56"/>
      <c r="JKQ90" s="56"/>
      <c r="JKR90" s="56"/>
      <c r="JKS90" s="56"/>
      <c r="JKT90" s="56"/>
      <c r="JKU90" s="56"/>
      <c r="JKV90" s="56"/>
      <c r="JKW90" s="56"/>
      <c r="JKX90" s="56"/>
      <c r="JKY90" s="56"/>
      <c r="JKZ90" s="56"/>
      <c r="JLA90" s="56"/>
      <c r="JLB90" s="56"/>
      <c r="JLC90" s="56"/>
      <c r="JLD90" s="56"/>
      <c r="JLE90" s="56"/>
      <c r="JLF90" s="56"/>
      <c r="JLG90" s="56"/>
      <c r="JLH90" s="56"/>
      <c r="JLI90" s="56"/>
      <c r="JLJ90" s="56"/>
      <c r="JLK90" s="56"/>
      <c r="JLL90" s="56"/>
      <c r="JLM90" s="56"/>
      <c r="JLN90" s="56"/>
      <c r="JLO90" s="56"/>
      <c r="JLP90" s="56"/>
      <c r="JLQ90" s="56"/>
      <c r="JLR90" s="56"/>
      <c r="JLS90" s="56"/>
      <c r="JLT90" s="56"/>
      <c r="JLU90" s="56"/>
      <c r="JLV90" s="56"/>
      <c r="JLW90" s="56"/>
      <c r="JLX90" s="56"/>
      <c r="JLY90" s="56"/>
      <c r="JLZ90" s="56"/>
      <c r="JMA90" s="56"/>
      <c r="JMB90" s="56"/>
      <c r="JMC90" s="56"/>
      <c r="JMD90" s="56"/>
      <c r="JME90" s="56"/>
      <c r="JMF90" s="56"/>
      <c r="JMG90" s="56"/>
      <c r="JMH90" s="56"/>
      <c r="JMI90" s="56"/>
      <c r="JMJ90" s="56"/>
      <c r="JMK90" s="56"/>
      <c r="JML90" s="56"/>
      <c r="JMM90" s="56"/>
      <c r="JMN90" s="56"/>
      <c r="JMO90" s="56"/>
      <c r="JMP90" s="56"/>
      <c r="JMQ90" s="56"/>
      <c r="JMR90" s="56"/>
      <c r="JMS90" s="56"/>
      <c r="JMT90" s="56"/>
      <c r="JMU90" s="56"/>
      <c r="JMV90" s="56"/>
      <c r="JMW90" s="56"/>
      <c r="JMX90" s="56"/>
      <c r="JMY90" s="56"/>
      <c r="JMZ90" s="56"/>
      <c r="JNA90" s="56"/>
      <c r="JNB90" s="56"/>
      <c r="JNC90" s="56"/>
      <c r="JND90" s="56"/>
      <c r="JNE90" s="56"/>
      <c r="JNF90" s="56"/>
      <c r="JNG90" s="56"/>
      <c r="JNH90" s="56"/>
      <c r="JNI90" s="56"/>
      <c r="JNJ90" s="56"/>
      <c r="JNK90" s="56"/>
      <c r="JNL90" s="56"/>
      <c r="JNM90" s="56"/>
      <c r="JNN90" s="56"/>
      <c r="JNO90" s="56"/>
      <c r="JNP90" s="56"/>
      <c r="JNQ90" s="56"/>
      <c r="JNR90" s="56"/>
      <c r="JNS90" s="56"/>
      <c r="JNT90" s="56"/>
      <c r="JNU90" s="56"/>
      <c r="JNV90" s="56"/>
      <c r="JNW90" s="56"/>
      <c r="JNX90" s="56"/>
      <c r="JNY90" s="56"/>
      <c r="JNZ90" s="56"/>
      <c r="JOA90" s="56"/>
      <c r="JOB90" s="56"/>
      <c r="JOC90" s="56"/>
      <c r="JOD90" s="56"/>
      <c r="JOE90" s="56"/>
      <c r="JOF90" s="56"/>
      <c r="JOG90" s="56"/>
      <c r="JOH90" s="56"/>
      <c r="JOI90" s="56"/>
      <c r="JOJ90" s="56"/>
      <c r="JOK90" s="56"/>
      <c r="JOL90" s="56"/>
      <c r="JOM90" s="56"/>
      <c r="JON90" s="56"/>
      <c r="JOO90" s="56"/>
      <c r="JOP90" s="56"/>
      <c r="JOQ90" s="56"/>
      <c r="JOR90" s="56"/>
      <c r="JOS90" s="56"/>
      <c r="JOT90" s="56"/>
      <c r="JOU90" s="56"/>
      <c r="JOV90" s="56"/>
      <c r="JOW90" s="56"/>
      <c r="JOX90" s="56"/>
      <c r="JOY90" s="56"/>
      <c r="JOZ90" s="56"/>
      <c r="JPA90" s="56"/>
      <c r="JPB90" s="56"/>
      <c r="JPC90" s="56"/>
      <c r="JPD90" s="56"/>
      <c r="JPE90" s="56"/>
      <c r="JPF90" s="56"/>
      <c r="JPG90" s="56"/>
      <c r="JPH90" s="56"/>
      <c r="JPI90" s="56"/>
      <c r="JPJ90" s="56"/>
      <c r="JPK90" s="56"/>
      <c r="JPL90" s="56"/>
      <c r="JPM90" s="56"/>
      <c r="JPN90" s="56"/>
      <c r="JPO90" s="56"/>
      <c r="JPP90" s="56"/>
      <c r="JPQ90" s="56"/>
      <c r="JPR90" s="56"/>
      <c r="JPS90" s="56"/>
      <c r="JPT90" s="56"/>
      <c r="JPU90" s="56"/>
      <c r="JPV90" s="56"/>
      <c r="JPW90" s="56"/>
      <c r="JPX90" s="56"/>
      <c r="JPY90" s="56"/>
      <c r="JPZ90" s="56"/>
      <c r="JQA90" s="56"/>
      <c r="JQB90" s="56"/>
      <c r="JQC90" s="56"/>
      <c r="JQD90" s="56"/>
      <c r="JQE90" s="56"/>
      <c r="JQF90" s="56"/>
      <c r="JQG90" s="56"/>
      <c r="JQH90" s="56"/>
      <c r="JQI90" s="56"/>
      <c r="JQJ90" s="56"/>
      <c r="JQK90" s="56"/>
      <c r="JQL90" s="56"/>
      <c r="JQM90" s="56"/>
      <c r="JQN90" s="56"/>
      <c r="JQO90" s="56"/>
      <c r="JQP90" s="56"/>
      <c r="JQQ90" s="56"/>
      <c r="JQR90" s="56"/>
      <c r="JQS90" s="56"/>
      <c r="JQT90" s="56"/>
      <c r="JQU90" s="56"/>
      <c r="JQV90" s="56"/>
      <c r="JQW90" s="56"/>
      <c r="JQX90" s="56"/>
      <c r="JQY90" s="56"/>
      <c r="JQZ90" s="56"/>
      <c r="JRA90" s="56"/>
      <c r="JRB90" s="56"/>
      <c r="JRC90" s="56"/>
      <c r="JRD90" s="56"/>
      <c r="JRE90" s="56"/>
      <c r="JRF90" s="56"/>
      <c r="JRG90" s="56"/>
      <c r="JRH90" s="56"/>
      <c r="JRI90" s="56"/>
      <c r="JRJ90" s="56"/>
      <c r="JRK90" s="56"/>
      <c r="JRL90" s="56"/>
      <c r="JRM90" s="56"/>
      <c r="JRN90" s="56"/>
      <c r="JRO90" s="56"/>
      <c r="JRP90" s="56"/>
      <c r="JRQ90" s="56"/>
      <c r="JRR90" s="56"/>
      <c r="JRS90" s="56"/>
      <c r="JRT90" s="56"/>
      <c r="JRU90" s="56"/>
      <c r="JRV90" s="56"/>
      <c r="JRW90" s="56"/>
      <c r="JRX90" s="56"/>
      <c r="JRY90" s="56"/>
      <c r="JRZ90" s="56"/>
      <c r="JSA90" s="56"/>
      <c r="JSB90" s="56"/>
      <c r="JSC90" s="56"/>
      <c r="JSD90" s="56"/>
      <c r="JSE90" s="56"/>
      <c r="JSF90" s="56"/>
      <c r="JSG90" s="56"/>
      <c r="JSH90" s="56"/>
      <c r="JSI90" s="56"/>
      <c r="JSJ90" s="56"/>
      <c r="JSK90" s="56"/>
      <c r="JSL90" s="56"/>
      <c r="JSM90" s="56"/>
      <c r="JSN90" s="56"/>
      <c r="JSO90" s="56"/>
      <c r="JSP90" s="56"/>
      <c r="JSQ90" s="56"/>
      <c r="JSR90" s="56"/>
      <c r="JSS90" s="56"/>
      <c r="JST90" s="56"/>
      <c r="JSU90" s="56"/>
      <c r="JSV90" s="56"/>
      <c r="JSW90" s="56"/>
      <c r="JSX90" s="56"/>
      <c r="JSY90" s="56"/>
      <c r="JSZ90" s="56"/>
      <c r="JTA90" s="56"/>
      <c r="JTB90" s="56"/>
      <c r="JTC90" s="56"/>
      <c r="JTD90" s="56"/>
      <c r="JTE90" s="56"/>
      <c r="JTF90" s="56"/>
      <c r="JTG90" s="56"/>
      <c r="JTH90" s="56"/>
      <c r="JTI90" s="56"/>
      <c r="JTJ90" s="56"/>
      <c r="JTK90" s="56"/>
      <c r="JTL90" s="56"/>
      <c r="JTM90" s="56"/>
      <c r="JTN90" s="56"/>
      <c r="JTO90" s="56"/>
      <c r="JTP90" s="56"/>
      <c r="JTQ90" s="56"/>
      <c r="JTR90" s="56"/>
      <c r="JTS90" s="56"/>
      <c r="JTT90" s="56"/>
      <c r="JTU90" s="56"/>
      <c r="JTV90" s="56"/>
      <c r="JTW90" s="56"/>
      <c r="JTX90" s="56"/>
      <c r="JTY90" s="56"/>
      <c r="JTZ90" s="56"/>
      <c r="JUA90" s="56"/>
      <c r="JUB90" s="56"/>
      <c r="JUC90" s="56"/>
      <c r="JUD90" s="56"/>
      <c r="JUE90" s="56"/>
      <c r="JUF90" s="56"/>
      <c r="JUG90" s="56"/>
      <c r="JUH90" s="56"/>
      <c r="JUI90" s="56"/>
      <c r="JUJ90" s="56"/>
      <c r="JUK90" s="56"/>
      <c r="JUL90" s="56"/>
      <c r="JUM90" s="56"/>
      <c r="JUN90" s="56"/>
      <c r="JUO90" s="56"/>
      <c r="JUP90" s="56"/>
      <c r="JUQ90" s="56"/>
      <c r="JUR90" s="56"/>
      <c r="JUS90" s="56"/>
      <c r="JUT90" s="56"/>
      <c r="JUU90" s="56"/>
      <c r="JUV90" s="56"/>
      <c r="JUW90" s="56"/>
      <c r="JUX90" s="56"/>
      <c r="JUY90" s="56"/>
      <c r="JUZ90" s="56"/>
      <c r="JVA90" s="56"/>
      <c r="JVB90" s="56"/>
      <c r="JVC90" s="56"/>
      <c r="JVD90" s="56"/>
      <c r="JVE90" s="56"/>
      <c r="JVF90" s="56"/>
      <c r="JVG90" s="56"/>
      <c r="JVH90" s="56"/>
      <c r="JVI90" s="56"/>
      <c r="JVJ90" s="56"/>
      <c r="JVK90" s="56"/>
      <c r="JVL90" s="56"/>
      <c r="JVM90" s="56"/>
      <c r="JVN90" s="56"/>
      <c r="JVO90" s="56"/>
      <c r="JVP90" s="56"/>
      <c r="JVQ90" s="56"/>
      <c r="JVR90" s="56"/>
      <c r="JVS90" s="56"/>
      <c r="JVT90" s="56"/>
      <c r="JVU90" s="56"/>
      <c r="JVV90" s="56"/>
      <c r="JVW90" s="56"/>
      <c r="JVX90" s="56"/>
      <c r="JVY90" s="56"/>
      <c r="JVZ90" s="56"/>
      <c r="JWA90" s="56"/>
      <c r="JWB90" s="56"/>
      <c r="JWC90" s="56"/>
      <c r="JWD90" s="56"/>
      <c r="JWE90" s="56"/>
      <c r="JWF90" s="56"/>
      <c r="JWG90" s="56"/>
      <c r="JWH90" s="56"/>
      <c r="JWI90" s="56"/>
      <c r="JWJ90" s="56"/>
      <c r="JWK90" s="56"/>
      <c r="JWL90" s="56"/>
      <c r="JWM90" s="56"/>
      <c r="JWN90" s="56"/>
      <c r="JWO90" s="56"/>
      <c r="JWP90" s="56"/>
      <c r="JWQ90" s="56"/>
      <c r="JWR90" s="56"/>
      <c r="JWS90" s="56"/>
      <c r="JWT90" s="56"/>
      <c r="JWU90" s="56"/>
      <c r="JWV90" s="56"/>
      <c r="JWW90" s="56"/>
      <c r="JWX90" s="56"/>
      <c r="JWY90" s="56"/>
      <c r="JWZ90" s="56"/>
      <c r="JXA90" s="56"/>
      <c r="JXB90" s="56"/>
      <c r="JXC90" s="56"/>
      <c r="JXD90" s="56"/>
      <c r="JXE90" s="56"/>
      <c r="JXF90" s="56"/>
      <c r="JXG90" s="56"/>
      <c r="JXH90" s="56"/>
      <c r="JXI90" s="56"/>
      <c r="JXJ90" s="56"/>
      <c r="JXK90" s="56"/>
      <c r="JXL90" s="56"/>
      <c r="JXM90" s="56"/>
      <c r="JXN90" s="56"/>
      <c r="JXO90" s="56"/>
      <c r="JXP90" s="56"/>
      <c r="JXQ90" s="56"/>
      <c r="JXR90" s="56"/>
      <c r="JXS90" s="56"/>
      <c r="JXT90" s="56"/>
      <c r="JXU90" s="56"/>
      <c r="JXV90" s="56"/>
      <c r="JXW90" s="56"/>
      <c r="JXX90" s="56"/>
      <c r="JXY90" s="56"/>
      <c r="JXZ90" s="56"/>
      <c r="JYA90" s="56"/>
      <c r="JYB90" s="56"/>
      <c r="JYC90" s="56"/>
      <c r="JYD90" s="56"/>
      <c r="JYE90" s="56"/>
      <c r="JYF90" s="56"/>
      <c r="JYG90" s="56"/>
      <c r="JYH90" s="56"/>
      <c r="JYI90" s="56"/>
      <c r="JYJ90" s="56"/>
      <c r="JYK90" s="56"/>
      <c r="JYL90" s="56"/>
      <c r="JYM90" s="56"/>
      <c r="JYN90" s="56"/>
      <c r="JYO90" s="56"/>
      <c r="JYP90" s="56"/>
      <c r="JYQ90" s="56"/>
      <c r="JYR90" s="56"/>
      <c r="JYS90" s="56"/>
      <c r="JYT90" s="56"/>
      <c r="JYU90" s="56"/>
      <c r="JYV90" s="56"/>
      <c r="JYW90" s="56"/>
      <c r="JYX90" s="56"/>
      <c r="JYY90" s="56"/>
      <c r="JYZ90" s="56"/>
      <c r="JZA90" s="56"/>
      <c r="JZB90" s="56"/>
      <c r="JZC90" s="56"/>
      <c r="JZD90" s="56"/>
      <c r="JZE90" s="56"/>
      <c r="JZF90" s="56"/>
      <c r="JZG90" s="56"/>
      <c r="JZH90" s="56"/>
      <c r="JZI90" s="56"/>
      <c r="JZJ90" s="56"/>
      <c r="JZK90" s="56"/>
      <c r="JZL90" s="56"/>
      <c r="JZM90" s="56"/>
      <c r="JZN90" s="56"/>
      <c r="JZO90" s="56"/>
      <c r="JZP90" s="56"/>
      <c r="JZQ90" s="56"/>
      <c r="JZR90" s="56"/>
      <c r="JZS90" s="56"/>
      <c r="JZT90" s="56"/>
      <c r="JZU90" s="56"/>
      <c r="JZV90" s="56"/>
      <c r="JZW90" s="56"/>
      <c r="JZX90" s="56"/>
      <c r="JZY90" s="56"/>
      <c r="JZZ90" s="56"/>
      <c r="KAA90" s="56"/>
      <c r="KAB90" s="56"/>
      <c r="KAC90" s="56"/>
      <c r="KAD90" s="56"/>
      <c r="KAE90" s="56"/>
      <c r="KAF90" s="56"/>
      <c r="KAG90" s="56"/>
      <c r="KAH90" s="56"/>
      <c r="KAI90" s="56"/>
      <c r="KAJ90" s="56"/>
      <c r="KAK90" s="56"/>
      <c r="KAL90" s="56"/>
      <c r="KAM90" s="56"/>
      <c r="KAN90" s="56"/>
      <c r="KAO90" s="56"/>
      <c r="KAP90" s="56"/>
      <c r="KAQ90" s="56"/>
      <c r="KAR90" s="56"/>
      <c r="KAS90" s="56"/>
      <c r="KAT90" s="56"/>
      <c r="KAU90" s="56"/>
      <c r="KAV90" s="56"/>
      <c r="KAW90" s="56"/>
      <c r="KAX90" s="56"/>
      <c r="KAY90" s="56"/>
      <c r="KAZ90" s="56"/>
      <c r="KBA90" s="56"/>
      <c r="KBB90" s="56"/>
      <c r="KBC90" s="56"/>
      <c r="KBD90" s="56"/>
      <c r="KBE90" s="56"/>
      <c r="KBF90" s="56"/>
      <c r="KBG90" s="56"/>
      <c r="KBH90" s="56"/>
      <c r="KBI90" s="56"/>
      <c r="KBJ90" s="56"/>
      <c r="KBK90" s="56"/>
      <c r="KBL90" s="56"/>
      <c r="KBM90" s="56"/>
      <c r="KBN90" s="56"/>
      <c r="KBO90" s="56"/>
      <c r="KBP90" s="56"/>
      <c r="KBQ90" s="56"/>
      <c r="KBR90" s="56"/>
      <c r="KBS90" s="56"/>
      <c r="KBT90" s="56"/>
      <c r="KBU90" s="56"/>
      <c r="KBV90" s="56"/>
      <c r="KBW90" s="56"/>
      <c r="KBX90" s="56"/>
      <c r="KBY90" s="56"/>
      <c r="KBZ90" s="56"/>
      <c r="KCA90" s="56"/>
      <c r="KCB90" s="56"/>
      <c r="KCC90" s="56"/>
      <c r="KCD90" s="56"/>
      <c r="KCE90" s="56"/>
      <c r="KCF90" s="56"/>
      <c r="KCG90" s="56"/>
      <c r="KCH90" s="56"/>
      <c r="KCI90" s="56"/>
      <c r="KCJ90" s="56"/>
      <c r="KCK90" s="56"/>
      <c r="KCL90" s="56"/>
      <c r="KCM90" s="56"/>
      <c r="KCN90" s="56"/>
      <c r="KCO90" s="56"/>
      <c r="KCP90" s="56"/>
      <c r="KCQ90" s="56"/>
      <c r="KCR90" s="56"/>
      <c r="KCS90" s="56"/>
      <c r="KCT90" s="56"/>
      <c r="KCU90" s="56"/>
      <c r="KCV90" s="56"/>
      <c r="KCW90" s="56"/>
      <c r="KCX90" s="56"/>
      <c r="KCY90" s="56"/>
      <c r="KCZ90" s="56"/>
      <c r="KDA90" s="56"/>
      <c r="KDB90" s="56"/>
      <c r="KDC90" s="56"/>
      <c r="KDD90" s="56"/>
      <c r="KDE90" s="56"/>
      <c r="KDF90" s="56"/>
      <c r="KDG90" s="56"/>
      <c r="KDH90" s="56"/>
      <c r="KDI90" s="56"/>
      <c r="KDJ90" s="56"/>
      <c r="KDK90" s="56"/>
      <c r="KDL90" s="56"/>
      <c r="KDM90" s="56"/>
      <c r="KDN90" s="56"/>
      <c r="KDO90" s="56"/>
      <c r="KDP90" s="56"/>
      <c r="KDQ90" s="56"/>
      <c r="KDR90" s="56"/>
      <c r="KDS90" s="56"/>
      <c r="KDT90" s="56"/>
      <c r="KDU90" s="56"/>
      <c r="KDV90" s="56"/>
      <c r="KDW90" s="56"/>
      <c r="KDX90" s="56"/>
      <c r="KDY90" s="56"/>
      <c r="KDZ90" s="56"/>
      <c r="KEA90" s="56"/>
      <c r="KEB90" s="56"/>
      <c r="KEC90" s="56"/>
      <c r="KED90" s="56"/>
      <c r="KEE90" s="56"/>
      <c r="KEF90" s="56"/>
      <c r="KEG90" s="56"/>
      <c r="KEH90" s="56"/>
      <c r="KEI90" s="56"/>
      <c r="KEJ90" s="56"/>
      <c r="KEK90" s="56"/>
      <c r="KEL90" s="56"/>
      <c r="KEM90" s="56"/>
      <c r="KEN90" s="56"/>
      <c r="KEO90" s="56"/>
      <c r="KEP90" s="56"/>
      <c r="KEQ90" s="56"/>
      <c r="KER90" s="56"/>
      <c r="KES90" s="56"/>
      <c r="KET90" s="56"/>
      <c r="KEU90" s="56"/>
      <c r="KEV90" s="56"/>
      <c r="KEW90" s="56"/>
      <c r="KEX90" s="56"/>
      <c r="KEY90" s="56"/>
      <c r="KEZ90" s="56"/>
      <c r="KFA90" s="56"/>
      <c r="KFB90" s="56"/>
      <c r="KFC90" s="56"/>
      <c r="KFD90" s="56"/>
      <c r="KFE90" s="56"/>
      <c r="KFF90" s="56"/>
      <c r="KFG90" s="56"/>
      <c r="KFH90" s="56"/>
      <c r="KFI90" s="56"/>
      <c r="KFJ90" s="56"/>
      <c r="KFK90" s="56"/>
      <c r="KFL90" s="56"/>
      <c r="KFM90" s="56"/>
      <c r="KFN90" s="56"/>
      <c r="KFO90" s="56"/>
      <c r="KFP90" s="56"/>
      <c r="KFQ90" s="56"/>
      <c r="KFR90" s="56"/>
      <c r="KFS90" s="56"/>
      <c r="KFT90" s="56"/>
      <c r="KFU90" s="56"/>
      <c r="KFV90" s="56"/>
      <c r="KFW90" s="56"/>
      <c r="KFX90" s="56"/>
      <c r="KFY90" s="56"/>
      <c r="KFZ90" s="56"/>
      <c r="KGA90" s="56"/>
      <c r="KGB90" s="56"/>
      <c r="KGC90" s="56"/>
      <c r="KGD90" s="56"/>
      <c r="KGE90" s="56"/>
      <c r="KGF90" s="56"/>
      <c r="KGG90" s="56"/>
      <c r="KGH90" s="56"/>
      <c r="KGI90" s="56"/>
      <c r="KGJ90" s="56"/>
      <c r="KGK90" s="56"/>
      <c r="KGL90" s="56"/>
      <c r="KGM90" s="56"/>
      <c r="KGN90" s="56"/>
      <c r="KGO90" s="56"/>
      <c r="KGP90" s="56"/>
      <c r="KGQ90" s="56"/>
      <c r="KGR90" s="56"/>
      <c r="KGS90" s="56"/>
      <c r="KGT90" s="56"/>
      <c r="KGU90" s="56"/>
      <c r="KGV90" s="56"/>
      <c r="KGW90" s="56"/>
      <c r="KGX90" s="56"/>
      <c r="KGY90" s="56"/>
      <c r="KGZ90" s="56"/>
      <c r="KHA90" s="56"/>
      <c r="KHB90" s="56"/>
      <c r="KHC90" s="56"/>
      <c r="KHD90" s="56"/>
      <c r="KHE90" s="56"/>
      <c r="KHF90" s="56"/>
      <c r="KHG90" s="56"/>
      <c r="KHH90" s="56"/>
      <c r="KHI90" s="56"/>
      <c r="KHJ90" s="56"/>
      <c r="KHK90" s="56"/>
      <c r="KHL90" s="56"/>
      <c r="KHM90" s="56"/>
      <c r="KHN90" s="56"/>
      <c r="KHO90" s="56"/>
      <c r="KHP90" s="56"/>
      <c r="KHQ90" s="56"/>
      <c r="KHR90" s="56"/>
      <c r="KHS90" s="56"/>
      <c r="KHT90" s="56"/>
      <c r="KHU90" s="56"/>
      <c r="KHV90" s="56"/>
      <c r="KHW90" s="56"/>
      <c r="KHX90" s="56"/>
      <c r="KHY90" s="56"/>
      <c r="KHZ90" s="56"/>
      <c r="KIA90" s="56"/>
      <c r="KIB90" s="56"/>
      <c r="KIC90" s="56"/>
      <c r="KID90" s="56"/>
      <c r="KIE90" s="56"/>
      <c r="KIF90" s="56"/>
      <c r="KIG90" s="56"/>
      <c r="KIH90" s="56"/>
      <c r="KII90" s="56"/>
      <c r="KIJ90" s="56"/>
      <c r="KIK90" s="56"/>
      <c r="KIL90" s="56"/>
      <c r="KIM90" s="56"/>
      <c r="KIN90" s="56"/>
      <c r="KIO90" s="56"/>
      <c r="KIP90" s="56"/>
      <c r="KIQ90" s="56"/>
      <c r="KIR90" s="56"/>
      <c r="KIS90" s="56"/>
      <c r="KIT90" s="56"/>
      <c r="KIU90" s="56"/>
      <c r="KIV90" s="56"/>
      <c r="KIW90" s="56"/>
      <c r="KIX90" s="56"/>
      <c r="KIY90" s="56"/>
      <c r="KIZ90" s="56"/>
      <c r="KJA90" s="56"/>
      <c r="KJB90" s="56"/>
      <c r="KJC90" s="56"/>
      <c r="KJD90" s="56"/>
      <c r="KJE90" s="56"/>
      <c r="KJF90" s="56"/>
      <c r="KJG90" s="56"/>
      <c r="KJH90" s="56"/>
      <c r="KJI90" s="56"/>
      <c r="KJJ90" s="56"/>
      <c r="KJK90" s="56"/>
      <c r="KJL90" s="56"/>
      <c r="KJM90" s="56"/>
      <c r="KJN90" s="56"/>
      <c r="KJO90" s="56"/>
      <c r="KJP90" s="56"/>
      <c r="KJQ90" s="56"/>
      <c r="KJR90" s="56"/>
      <c r="KJS90" s="56"/>
      <c r="KJT90" s="56"/>
      <c r="KJU90" s="56"/>
      <c r="KJV90" s="56"/>
      <c r="KJW90" s="56"/>
      <c r="KJX90" s="56"/>
      <c r="KJY90" s="56"/>
      <c r="KJZ90" s="56"/>
      <c r="KKA90" s="56"/>
      <c r="KKB90" s="56"/>
      <c r="KKC90" s="56"/>
      <c r="KKD90" s="56"/>
      <c r="KKE90" s="56"/>
      <c r="KKF90" s="56"/>
      <c r="KKG90" s="56"/>
      <c r="KKH90" s="56"/>
      <c r="KKI90" s="56"/>
      <c r="KKJ90" s="56"/>
      <c r="KKK90" s="56"/>
      <c r="KKL90" s="56"/>
      <c r="KKM90" s="56"/>
      <c r="KKN90" s="56"/>
      <c r="KKO90" s="56"/>
      <c r="KKP90" s="56"/>
      <c r="KKQ90" s="56"/>
      <c r="KKR90" s="56"/>
      <c r="KKS90" s="56"/>
      <c r="KKT90" s="56"/>
      <c r="KKU90" s="56"/>
      <c r="KKV90" s="56"/>
      <c r="KKW90" s="56"/>
      <c r="KKX90" s="56"/>
      <c r="KKY90" s="56"/>
      <c r="KKZ90" s="56"/>
      <c r="KLA90" s="56"/>
      <c r="KLB90" s="56"/>
      <c r="KLC90" s="56"/>
      <c r="KLD90" s="56"/>
      <c r="KLE90" s="56"/>
      <c r="KLF90" s="56"/>
      <c r="KLG90" s="56"/>
      <c r="KLH90" s="56"/>
      <c r="KLI90" s="56"/>
      <c r="KLJ90" s="56"/>
      <c r="KLK90" s="56"/>
      <c r="KLL90" s="56"/>
      <c r="KLM90" s="56"/>
      <c r="KLN90" s="56"/>
      <c r="KLO90" s="56"/>
      <c r="KLP90" s="56"/>
      <c r="KLQ90" s="56"/>
      <c r="KLR90" s="56"/>
      <c r="KLS90" s="56"/>
      <c r="KLT90" s="56"/>
      <c r="KLU90" s="56"/>
      <c r="KLV90" s="56"/>
      <c r="KLW90" s="56"/>
      <c r="KLX90" s="56"/>
      <c r="KLY90" s="56"/>
      <c r="KLZ90" s="56"/>
      <c r="KMA90" s="56"/>
      <c r="KMB90" s="56"/>
      <c r="KMC90" s="56"/>
      <c r="KMD90" s="56"/>
      <c r="KME90" s="56"/>
      <c r="KMF90" s="56"/>
      <c r="KMG90" s="56"/>
      <c r="KMH90" s="56"/>
      <c r="KMI90" s="56"/>
      <c r="KMJ90" s="56"/>
      <c r="KMK90" s="56"/>
      <c r="KML90" s="56"/>
      <c r="KMM90" s="56"/>
      <c r="KMN90" s="56"/>
      <c r="KMO90" s="56"/>
      <c r="KMP90" s="56"/>
      <c r="KMQ90" s="56"/>
      <c r="KMR90" s="56"/>
      <c r="KMS90" s="56"/>
      <c r="KMT90" s="56"/>
      <c r="KMU90" s="56"/>
      <c r="KMV90" s="56"/>
      <c r="KMW90" s="56"/>
      <c r="KMX90" s="56"/>
      <c r="KMY90" s="56"/>
      <c r="KMZ90" s="56"/>
      <c r="KNA90" s="56"/>
      <c r="KNB90" s="56"/>
      <c r="KNC90" s="56"/>
      <c r="KND90" s="56"/>
      <c r="KNE90" s="56"/>
      <c r="KNF90" s="56"/>
      <c r="KNG90" s="56"/>
      <c r="KNH90" s="56"/>
      <c r="KNI90" s="56"/>
      <c r="KNJ90" s="56"/>
      <c r="KNK90" s="56"/>
      <c r="KNL90" s="56"/>
      <c r="KNM90" s="56"/>
      <c r="KNN90" s="56"/>
      <c r="KNO90" s="56"/>
      <c r="KNP90" s="56"/>
      <c r="KNQ90" s="56"/>
      <c r="KNR90" s="56"/>
      <c r="KNS90" s="56"/>
      <c r="KNT90" s="56"/>
      <c r="KNU90" s="56"/>
      <c r="KNV90" s="56"/>
      <c r="KNW90" s="56"/>
      <c r="KNX90" s="56"/>
      <c r="KNY90" s="56"/>
      <c r="KNZ90" s="56"/>
      <c r="KOA90" s="56"/>
      <c r="KOB90" s="56"/>
      <c r="KOC90" s="56"/>
      <c r="KOD90" s="56"/>
      <c r="KOE90" s="56"/>
      <c r="KOF90" s="56"/>
      <c r="KOG90" s="56"/>
      <c r="KOH90" s="56"/>
      <c r="KOI90" s="56"/>
      <c r="KOJ90" s="56"/>
      <c r="KOK90" s="56"/>
      <c r="KOL90" s="56"/>
      <c r="KOM90" s="56"/>
      <c r="KON90" s="56"/>
      <c r="KOO90" s="56"/>
      <c r="KOP90" s="56"/>
      <c r="KOQ90" s="56"/>
      <c r="KOR90" s="56"/>
      <c r="KOS90" s="56"/>
      <c r="KOT90" s="56"/>
      <c r="KOU90" s="56"/>
      <c r="KOV90" s="56"/>
      <c r="KOW90" s="56"/>
      <c r="KOX90" s="56"/>
      <c r="KOY90" s="56"/>
      <c r="KOZ90" s="56"/>
      <c r="KPA90" s="56"/>
      <c r="KPB90" s="56"/>
      <c r="KPC90" s="56"/>
      <c r="KPD90" s="56"/>
      <c r="KPE90" s="56"/>
      <c r="KPF90" s="56"/>
      <c r="KPG90" s="56"/>
      <c r="KPH90" s="56"/>
      <c r="KPI90" s="56"/>
      <c r="KPJ90" s="56"/>
      <c r="KPK90" s="56"/>
      <c r="KPL90" s="56"/>
      <c r="KPM90" s="56"/>
      <c r="KPN90" s="56"/>
      <c r="KPO90" s="56"/>
      <c r="KPP90" s="56"/>
      <c r="KPQ90" s="56"/>
      <c r="KPR90" s="56"/>
      <c r="KPS90" s="56"/>
      <c r="KPT90" s="56"/>
      <c r="KPU90" s="56"/>
      <c r="KPV90" s="56"/>
      <c r="KPW90" s="56"/>
      <c r="KPX90" s="56"/>
      <c r="KPY90" s="56"/>
      <c r="KPZ90" s="56"/>
      <c r="KQA90" s="56"/>
      <c r="KQB90" s="56"/>
      <c r="KQC90" s="56"/>
      <c r="KQD90" s="56"/>
      <c r="KQE90" s="56"/>
      <c r="KQF90" s="56"/>
      <c r="KQG90" s="56"/>
      <c r="KQH90" s="56"/>
      <c r="KQI90" s="56"/>
      <c r="KQJ90" s="56"/>
      <c r="KQK90" s="56"/>
      <c r="KQL90" s="56"/>
      <c r="KQM90" s="56"/>
      <c r="KQN90" s="56"/>
      <c r="KQO90" s="56"/>
      <c r="KQP90" s="56"/>
      <c r="KQQ90" s="56"/>
      <c r="KQR90" s="56"/>
      <c r="KQS90" s="56"/>
      <c r="KQT90" s="56"/>
      <c r="KQU90" s="56"/>
      <c r="KQV90" s="56"/>
      <c r="KQW90" s="56"/>
      <c r="KQX90" s="56"/>
      <c r="KQY90" s="56"/>
      <c r="KQZ90" s="56"/>
      <c r="KRA90" s="56"/>
      <c r="KRB90" s="56"/>
      <c r="KRC90" s="56"/>
      <c r="KRD90" s="56"/>
      <c r="KRE90" s="56"/>
      <c r="KRF90" s="56"/>
      <c r="KRG90" s="56"/>
      <c r="KRH90" s="56"/>
      <c r="KRI90" s="56"/>
      <c r="KRJ90" s="56"/>
      <c r="KRK90" s="56"/>
      <c r="KRL90" s="56"/>
      <c r="KRM90" s="56"/>
      <c r="KRN90" s="56"/>
      <c r="KRO90" s="56"/>
      <c r="KRP90" s="56"/>
      <c r="KRQ90" s="56"/>
      <c r="KRR90" s="56"/>
      <c r="KRS90" s="56"/>
      <c r="KRT90" s="56"/>
      <c r="KRU90" s="56"/>
      <c r="KRV90" s="56"/>
      <c r="KRW90" s="56"/>
      <c r="KRX90" s="56"/>
      <c r="KRY90" s="56"/>
      <c r="KRZ90" s="56"/>
      <c r="KSA90" s="56"/>
      <c r="KSB90" s="56"/>
      <c r="KSC90" s="56"/>
      <c r="KSD90" s="56"/>
      <c r="KSE90" s="56"/>
      <c r="KSF90" s="56"/>
      <c r="KSG90" s="56"/>
      <c r="KSH90" s="56"/>
      <c r="KSI90" s="56"/>
      <c r="KSJ90" s="56"/>
      <c r="KSK90" s="56"/>
      <c r="KSL90" s="56"/>
      <c r="KSM90" s="56"/>
      <c r="KSN90" s="56"/>
      <c r="KSO90" s="56"/>
      <c r="KSP90" s="56"/>
      <c r="KSQ90" s="56"/>
      <c r="KSR90" s="56"/>
      <c r="KSS90" s="56"/>
      <c r="KST90" s="56"/>
      <c r="KSU90" s="56"/>
      <c r="KSV90" s="56"/>
      <c r="KSW90" s="56"/>
      <c r="KSX90" s="56"/>
      <c r="KSY90" s="56"/>
      <c r="KSZ90" s="56"/>
      <c r="KTA90" s="56"/>
      <c r="KTB90" s="56"/>
      <c r="KTC90" s="56"/>
      <c r="KTD90" s="56"/>
      <c r="KTE90" s="56"/>
      <c r="KTF90" s="56"/>
      <c r="KTG90" s="56"/>
      <c r="KTH90" s="56"/>
      <c r="KTI90" s="56"/>
      <c r="KTJ90" s="56"/>
      <c r="KTK90" s="56"/>
      <c r="KTL90" s="56"/>
      <c r="KTM90" s="56"/>
      <c r="KTN90" s="56"/>
      <c r="KTO90" s="56"/>
      <c r="KTP90" s="56"/>
      <c r="KTQ90" s="56"/>
      <c r="KTR90" s="56"/>
      <c r="KTS90" s="56"/>
      <c r="KTT90" s="56"/>
      <c r="KTU90" s="56"/>
      <c r="KTV90" s="56"/>
      <c r="KTW90" s="56"/>
      <c r="KTX90" s="56"/>
      <c r="KTY90" s="56"/>
      <c r="KTZ90" s="56"/>
      <c r="KUA90" s="56"/>
      <c r="KUB90" s="56"/>
      <c r="KUC90" s="56"/>
      <c r="KUD90" s="56"/>
      <c r="KUE90" s="56"/>
      <c r="KUF90" s="56"/>
      <c r="KUG90" s="56"/>
      <c r="KUH90" s="56"/>
      <c r="KUI90" s="56"/>
      <c r="KUJ90" s="56"/>
      <c r="KUK90" s="56"/>
      <c r="KUL90" s="56"/>
      <c r="KUM90" s="56"/>
      <c r="KUN90" s="56"/>
      <c r="KUO90" s="56"/>
      <c r="KUP90" s="56"/>
      <c r="KUQ90" s="56"/>
      <c r="KUR90" s="56"/>
      <c r="KUS90" s="56"/>
      <c r="KUT90" s="56"/>
      <c r="KUU90" s="56"/>
      <c r="KUV90" s="56"/>
      <c r="KUW90" s="56"/>
      <c r="KUX90" s="56"/>
      <c r="KUY90" s="56"/>
      <c r="KUZ90" s="56"/>
      <c r="KVA90" s="56"/>
      <c r="KVB90" s="56"/>
      <c r="KVC90" s="56"/>
      <c r="KVD90" s="56"/>
      <c r="KVE90" s="56"/>
      <c r="KVF90" s="56"/>
      <c r="KVG90" s="56"/>
      <c r="KVH90" s="56"/>
      <c r="KVI90" s="56"/>
      <c r="KVJ90" s="56"/>
      <c r="KVK90" s="56"/>
      <c r="KVL90" s="56"/>
      <c r="KVM90" s="56"/>
      <c r="KVN90" s="56"/>
      <c r="KVO90" s="56"/>
      <c r="KVP90" s="56"/>
      <c r="KVQ90" s="56"/>
      <c r="KVR90" s="56"/>
      <c r="KVS90" s="56"/>
      <c r="KVT90" s="56"/>
      <c r="KVU90" s="56"/>
      <c r="KVV90" s="56"/>
      <c r="KVW90" s="56"/>
      <c r="KVX90" s="56"/>
      <c r="KVY90" s="56"/>
      <c r="KVZ90" s="56"/>
      <c r="KWA90" s="56"/>
      <c r="KWB90" s="56"/>
      <c r="KWC90" s="56"/>
      <c r="KWD90" s="56"/>
      <c r="KWE90" s="56"/>
      <c r="KWF90" s="56"/>
      <c r="KWG90" s="56"/>
      <c r="KWH90" s="56"/>
      <c r="KWI90" s="56"/>
      <c r="KWJ90" s="56"/>
      <c r="KWK90" s="56"/>
      <c r="KWL90" s="56"/>
      <c r="KWM90" s="56"/>
      <c r="KWN90" s="56"/>
      <c r="KWO90" s="56"/>
      <c r="KWP90" s="56"/>
      <c r="KWQ90" s="56"/>
      <c r="KWR90" s="56"/>
      <c r="KWS90" s="56"/>
      <c r="KWT90" s="56"/>
      <c r="KWU90" s="56"/>
      <c r="KWV90" s="56"/>
      <c r="KWW90" s="56"/>
      <c r="KWX90" s="56"/>
      <c r="KWY90" s="56"/>
      <c r="KWZ90" s="56"/>
      <c r="KXA90" s="56"/>
      <c r="KXB90" s="56"/>
      <c r="KXC90" s="56"/>
      <c r="KXD90" s="56"/>
      <c r="KXE90" s="56"/>
      <c r="KXF90" s="56"/>
      <c r="KXG90" s="56"/>
      <c r="KXH90" s="56"/>
      <c r="KXI90" s="56"/>
      <c r="KXJ90" s="56"/>
      <c r="KXK90" s="56"/>
      <c r="KXL90" s="56"/>
      <c r="KXM90" s="56"/>
      <c r="KXN90" s="56"/>
      <c r="KXO90" s="56"/>
      <c r="KXP90" s="56"/>
      <c r="KXQ90" s="56"/>
      <c r="KXR90" s="56"/>
      <c r="KXS90" s="56"/>
      <c r="KXT90" s="56"/>
      <c r="KXU90" s="56"/>
      <c r="KXV90" s="56"/>
      <c r="KXW90" s="56"/>
      <c r="KXX90" s="56"/>
      <c r="KXY90" s="56"/>
      <c r="KXZ90" s="56"/>
      <c r="KYA90" s="56"/>
      <c r="KYB90" s="56"/>
      <c r="KYC90" s="56"/>
      <c r="KYD90" s="56"/>
      <c r="KYE90" s="56"/>
      <c r="KYF90" s="56"/>
      <c r="KYG90" s="56"/>
      <c r="KYH90" s="56"/>
      <c r="KYI90" s="56"/>
      <c r="KYJ90" s="56"/>
      <c r="KYK90" s="56"/>
      <c r="KYL90" s="56"/>
      <c r="KYM90" s="56"/>
      <c r="KYN90" s="56"/>
      <c r="KYO90" s="56"/>
      <c r="KYP90" s="56"/>
      <c r="KYQ90" s="56"/>
      <c r="KYR90" s="56"/>
      <c r="KYS90" s="56"/>
      <c r="KYT90" s="56"/>
      <c r="KYU90" s="56"/>
      <c r="KYV90" s="56"/>
      <c r="KYW90" s="56"/>
      <c r="KYX90" s="56"/>
      <c r="KYY90" s="56"/>
      <c r="KYZ90" s="56"/>
      <c r="KZA90" s="56"/>
      <c r="KZB90" s="56"/>
      <c r="KZC90" s="56"/>
      <c r="KZD90" s="56"/>
      <c r="KZE90" s="56"/>
      <c r="KZF90" s="56"/>
      <c r="KZG90" s="56"/>
      <c r="KZH90" s="56"/>
      <c r="KZI90" s="56"/>
      <c r="KZJ90" s="56"/>
      <c r="KZK90" s="56"/>
      <c r="KZL90" s="56"/>
      <c r="KZM90" s="56"/>
      <c r="KZN90" s="56"/>
      <c r="KZO90" s="56"/>
      <c r="KZP90" s="56"/>
      <c r="KZQ90" s="56"/>
      <c r="KZR90" s="56"/>
      <c r="KZS90" s="56"/>
      <c r="KZT90" s="56"/>
      <c r="KZU90" s="56"/>
      <c r="KZV90" s="56"/>
      <c r="KZW90" s="56"/>
      <c r="KZX90" s="56"/>
      <c r="KZY90" s="56"/>
      <c r="KZZ90" s="56"/>
      <c r="LAA90" s="56"/>
      <c r="LAB90" s="56"/>
      <c r="LAC90" s="56"/>
      <c r="LAD90" s="56"/>
      <c r="LAE90" s="56"/>
      <c r="LAF90" s="56"/>
      <c r="LAG90" s="56"/>
      <c r="LAH90" s="56"/>
      <c r="LAI90" s="56"/>
      <c r="LAJ90" s="56"/>
      <c r="LAK90" s="56"/>
      <c r="LAL90" s="56"/>
      <c r="LAM90" s="56"/>
      <c r="LAN90" s="56"/>
      <c r="LAO90" s="56"/>
      <c r="LAP90" s="56"/>
      <c r="LAQ90" s="56"/>
      <c r="LAR90" s="56"/>
      <c r="LAS90" s="56"/>
      <c r="LAT90" s="56"/>
      <c r="LAU90" s="56"/>
      <c r="LAV90" s="56"/>
      <c r="LAW90" s="56"/>
      <c r="LAX90" s="56"/>
      <c r="LAY90" s="56"/>
      <c r="LAZ90" s="56"/>
      <c r="LBA90" s="56"/>
      <c r="LBB90" s="56"/>
      <c r="LBC90" s="56"/>
      <c r="LBD90" s="56"/>
      <c r="LBE90" s="56"/>
      <c r="LBF90" s="56"/>
      <c r="LBG90" s="56"/>
      <c r="LBH90" s="56"/>
      <c r="LBI90" s="56"/>
      <c r="LBJ90" s="56"/>
      <c r="LBK90" s="56"/>
      <c r="LBL90" s="56"/>
      <c r="LBM90" s="56"/>
      <c r="LBN90" s="56"/>
      <c r="LBO90" s="56"/>
      <c r="LBP90" s="56"/>
      <c r="LBQ90" s="56"/>
      <c r="LBR90" s="56"/>
      <c r="LBS90" s="56"/>
      <c r="LBT90" s="56"/>
      <c r="LBU90" s="56"/>
      <c r="LBV90" s="56"/>
      <c r="LBW90" s="56"/>
      <c r="LBX90" s="56"/>
      <c r="LBY90" s="56"/>
      <c r="LBZ90" s="56"/>
      <c r="LCA90" s="56"/>
      <c r="LCB90" s="56"/>
      <c r="LCC90" s="56"/>
      <c r="LCD90" s="56"/>
      <c r="LCE90" s="56"/>
      <c r="LCF90" s="56"/>
      <c r="LCG90" s="56"/>
      <c r="LCH90" s="56"/>
      <c r="LCI90" s="56"/>
      <c r="LCJ90" s="56"/>
      <c r="LCK90" s="56"/>
      <c r="LCL90" s="56"/>
      <c r="LCM90" s="56"/>
      <c r="LCN90" s="56"/>
      <c r="LCO90" s="56"/>
      <c r="LCP90" s="56"/>
      <c r="LCQ90" s="56"/>
      <c r="LCR90" s="56"/>
      <c r="LCS90" s="56"/>
      <c r="LCT90" s="56"/>
      <c r="LCU90" s="56"/>
      <c r="LCV90" s="56"/>
      <c r="LCW90" s="56"/>
      <c r="LCX90" s="56"/>
      <c r="LCY90" s="56"/>
      <c r="LCZ90" s="56"/>
      <c r="LDA90" s="56"/>
      <c r="LDB90" s="56"/>
      <c r="LDC90" s="56"/>
      <c r="LDD90" s="56"/>
      <c r="LDE90" s="56"/>
      <c r="LDF90" s="56"/>
      <c r="LDG90" s="56"/>
      <c r="LDH90" s="56"/>
      <c r="LDI90" s="56"/>
      <c r="LDJ90" s="56"/>
      <c r="LDK90" s="56"/>
      <c r="LDL90" s="56"/>
      <c r="LDM90" s="56"/>
      <c r="LDN90" s="56"/>
      <c r="LDO90" s="56"/>
      <c r="LDP90" s="56"/>
      <c r="LDQ90" s="56"/>
      <c r="LDR90" s="56"/>
      <c r="LDS90" s="56"/>
      <c r="LDT90" s="56"/>
      <c r="LDU90" s="56"/>
      <c r="LDV90" s="56"/>
      <c r="LDW90" s="56"/>
      <c r="LDX90" s="56"/>
      <c r="LDY90" s="56"/>
      <c r="LDZ90" s="56"/>
      <c r="LEA90" s="56"/>
      <c r="LEB90" s="56"/>
      <c r="LEC90" s="56"/>
      <c r="LED90" s="56"/>
      <c r="LEE90" s="56"/>
      <c r="LEF90" s="56"/>
      <c r="LEG90" s="56"/>
      <c r="LEH90" s="56"/>
      <c r="LEI90" s="56"/>
      <c r="LEJ90" s="56"/>
      <c r="LEK90" s="56"/>
      <c r="LEL90" s="56"/>
      <c r="LEM90" s="56"/>
      <c r="LEN90" s="56"/>
      <c r="LEO90" s="56"/>
      <c r="LEP90" s="56"/>
      <c r="LEQ90" s="56"/>
      <c r="LER90" s="56"/>
      <c r="LES90" s="56"/>
      <c r="LET90" s="56"/>
      <c r="LEU90" s="56"/>
      <c r="LEV90" s="56"/>
      <c r="LEW90" s="56"/>
      <c r="LEX90" s="56"/>
      <c r="LEY90" s="56"/>
      <c r="LEZ90" s="56"/>
      <c r="LFA90" s="56"/>
      <c r="LFB90" s="56"/>
      <c r="LFC90" s="56"/>
      <c r="LFD90" s="56"/>
      <c r="LFE90" s="56"/>
      <c r="LFF90" s="56"/>
      <c r="LFG90" s="56"/>
      <c r="LFH90" s="56"/>
      <c r="LFI90" s="56"/>
      <c r="LFJ90" s="56"/>
      <c r="LFK90" s="56"/>
      <c r="LFL90" s="56"/>
      <c r="LFM90" s="56"/>
      <c r="LFN90" s="56"/>
      <c r="LFO90" s="56"/>
      <c r="LFP90" s="56"/>
      <c r="LFQ90" s="56"/>
      <c r="LFR90" s="56"/>
      <c r="LFS90" s="56"/>
      <c r="LFT90" s="56"/>
      <c r="LFU90" s="56"/>
      <c r="LFV90" s="56"/>
      <c r="LFW90" s="56"/>
      <c r="LFX90" s="56"/>
      <c r="LFY90" s="56"/>
      <c r="LFZ90" s="56"/>
      <c r="LGA90" s="56"/>
      <c r="LGB90" s="56"/>
      <c r="LGC90" s="56"/>
      <c r="LGD90" s="56"/>
      <c r="LGE90" s="56"/>
      <c r="LGF90" s="56"/>
      <c r="LGG90" s="56"/>
      <c r="LGH90" s="56"/>
      <c r="LGI90" s="56"/>
      <c r="LGJ90" s="56"/>
      <c r="LGK90" s="56"/>
      <c r="LGL90" s="56"/>
      <c r="LGM90" s="56"/>
      <c r="LGN90" s="56"/>
      <c r="LGO90" s="56"/>
      <c r="LGP90" s="56"/>
      <c r="LGQ90" s="56"/>
      <c r="LGR90" s="56"/>
      <c r="LGS90" s="56"/>
      <c r="LGT90" s="56"/>
      <c r="LGU90" s="56"/>
      <c r="LGV90" s="56"/>
      <c r="LGW90" s="56"/>
      <c r="LGX90" s="56"/>
      <c r="LGY90" s="56"/>
      <c r="LGZ90" s="56"/>
      <c r="LHA90" s="56"/>
      <c r="LHB90" s="56"/>
      <c r="LHC90" s="56"/>
      <c r="LHD90" s="56"/>
      <c r="LHE90" s="56"/>
      <c r="LHF90" s="56"/>
      <c r="LHG90" s="56"/>
      <c r="LHH90" s="56"/>
      <c r="LHI90" s="56"/>
      <c r="LHJ90" s="56"/>
      <c r="LHK90" s="56"/>
      <c r="LHL90" s="56"/>
      <c r="LHM90" s="56"/>
      <c r="LHN90" s="56"/>
      <c r="LHO90" s="56"/>
      <c r="LHP90" s="56"/>
      <c r="LHQ90" s="56"/>
      <c r="LHR90" s="56"/>
      <c r="LHS90" s="56"/>
      <c r="LHT90" s="56"/>
      <c r="LHU90" s="56"/>
      <c r="LHV90" s="56"/>
      <c r="LHW90" s="56"/>
      <c r="LHX90" s="56"/>
      <c r="LHY90" s="56"/>
      <c r="LHZ90" s="56"/>
      <c r="LIA90" s="56"/>
      <c r="LIB90" s="56"/>
      <c r="LIC90" s="56"/>
      <c r="LID90" s="56"/>
      <c r="LIE90" s="56"/>
      <c r="LIF90" s="56"/>
      <c r="LIG90" s="56"/>
      <c r="LIH90" s="56"/>
      <c r="LII90" s="56"/>
      <c r="LIJ90" s="56"/>
      <c r="LIK90" s="56"/>
      <c r="LIL90" s="56"/>
      <c r="LIM90" s="56"/>
      <c r="LIN90" s="56"/>
      <c r="LIO90" s="56"/>
      <c r="LIP90" s="56"/>
      <c r="LIQ90" s="56"/>
      <c r="LIR90" s="56"/>
      <c r="LIS90" s="56"/>
      <c r="LIT90" s="56"/>
      <c r="LIU90" s="56"/>
      <c r="LIV90" s="56"/>
      <c r="LIW90" s="56"/>
      <c r="LIX90" s="56"/>
      <c r="LIY90" s="56"/>
      <c r="LIZ90" s="56"/>
      <c r="LJA90" s="56"/>
      <c r="LJB90" s="56"/>
      <c r="LJC90" s="56"/>
      <c r="LJD90" s="56"/>
      <c r="LJE90" s="56"/>
      <c r="LJF90" s="56"/>
      <c r="LJG90" s="56"/>
      <c r="LJH90" s="56"/>
      <c r="LJI90" s="56"/>
      <c r="LJJ90" s="56"/>
      <c r="LJK90" s="56"/>
      <c r="LJL90" s="56"/>
      <c r="LJM90" s="56"/>
      <c r="LJN90" s="56"/>
      <c r="LJO90" s="56"/>
      <c r="LJP90" s="56"/>
      <c r="LJQ90" s="56"/>
      <c r="LJR90" s="56"/>
      <c r="LJS90" s="56"/>
      <c r="LJT90" s="56"/>
      <c r="LJU90" s="56"/>
      <c r="LJV90" s="56"/>
      <c r="LJW90" s="56"/>
      <c r="LJX90" s="56"/>
      <c r="LJY90" s="56"/>
      <c r="LJZ90" s="56"/>
      <c r="LKA90" s="56"/>
      <c r="LKB90" s="56"/>
      <c r="LKC90" s="56"/>
      <c r="LKD90" s="56"/>
      <c r="LKE90" s="56"/>
      <c r="LKF90" s="56"/>
      <c r="LKG90" s="56"/>
      <c r="LKH90" s="56"/>
      <c r="LKI90" s="56"/>
      <c r="LKJ90" s="56"/>
      <c r="LKK90" s="56"/>
      <c r="LKL90" s="56"/>
      <c r="LKM90" s="56"/>
      <c r="LKN90" s="56"/>
      <c r="LKO90" s="56"/>
      <c r="LKP90" s="56"/>
      <c r="LKQ90" s="56"/>
      <c r="LKR90" s="56"/>
      <c r="LKS90" s="56"/>
      <c r="LKT90" s="56"/>
      <c r="LKU90" s="56"/>
      <c r="LKV90" s="56"/>
      <c r="LKW90" s="56"/>
      <c r="LKX90" s="56"/>
      <c r="LKY90" s="56"/>
      <c r="LKZ90" s="56"/>
      <c r="LLA90" s="56"/>
      <c r="LLB90" s="56"/>
      <c r="LLC90" s="56"/>
      <c r="LLD90" s="56"/>
      <c r="LLE90" s="56"/>
      <c r="LLF90" s="56"/>
      <c r="LLG90" s="56"/>
      <c r="LLH90" s="56"/>
      <c r="LLI90" s="56"/>
      <c r="LLJ90" s="56"/>
      <c r="LLK90" s="56"/>
      <c r="LLL90" s="56"/>
      <c r="LLM90" s="56"/>
      <c r="LLN90" s="56"/>
      <c r="LLO90" s="56"/>
      <c r="LLP90" s="56"/>
      <c r="LLQ90" s="56"/>
      <c r="LLR90" s="56"/>
      <c r="LLS90" s="56"/>
      <c r="LLT90" s="56"/>
      <c r="LLU90" s="56"/>
      <c r="LLV90" s="56"/>
      <c r="LLW90" s="56"/>
      <c r="LLX90" s="56"/>
      <c r="LLY90" s="56"/>
      <c r="LLZ90" s="56"/>
      <c r="LMA90" s="56"/>
      <c r="LMB90" s="56"/>
      <c r="LMC90" s="56"/>
      <c r="LMD90" s="56"/>
      <c r="LME90" s="56"/>
      <c r="LMF90" s="56"/>
      <c r="LMG90" s="56"/>
      <c r="LMH90" s="56"/>
      <c r="LMI90" s="56"/>
      <c r="LMJ90" s="56"/>
      <c r="LMK90" s="56"/>
      <c r="LML90" s="56"/>
      <c r="LMM90" s="56"/>
      <c r="LMN90" s="56"/>
      <c r="LMO90" s="56"/>
      <c r="LMP90" s="56"/>
      <c r="LMQ90" s="56"/>
      <c r="LMR90" s="56"/>
      <c r="LMS90" s="56"/>
      <c r="LMT90" s="56"/>
      <c r="LMU90" s="56"/>
      <c r="LMV90" s="56"/>
      <c r="LMW90" s="56"/>
      <c r="LMX90" s="56"/>
      <c r="LMY90" s="56"/>
      <c r="LMZ90" s="56"/>
      <c r="LNA90" s="56"/>
      <c r="LNB90" s="56"/>
      <c r="LNC90" s="56"/>
      <c r="LND90" s="56"/>
      <c r="LNE90" s="56"/>
      <c r="LNF90" s="56"/>
      <c r="LNG90" s="56"/>
      <c r="LNH90" s="56"/>
      <c r="LNI90" s="56"/>
      <c r="LNJ90" s="56"/>
      <c r="LNK90" s="56"/>
      <c r="LNL90" s="56"/>
      <c r="LNM90" s="56"/>
      <c r="LNN90" s="56"/>
      <c r="LNO90" s="56"/>
      <c r="LNP90" s="56"/>
      <c r="LNQ90" s="56"/>
      <c r="LNR90" s="56"/>
      <c r="LNS90" s="56"/>
      <c r="LNT90" s="56"/>
      <c r="LNU90" s="56"/>
      <c r="LNV90" s="56"/>
      <c r="LNW90" s="56"/>
      <c r="LNX90" s="56"/>
      <c r="LNY90" s="56"/>
      <c r="LNZ90" s="56"/>
      <c r="LOA90" s="56"/>
      <c r="LOB90" s="56"/>
      <c r="LOC90" s="56"/>
      <c r="LOD90" s="56"/>
      <c r="LOE90" s="56"/>
      <c r="LOF90" s="56"/>
      <c r="LOG90" s="56"/>
      <c r="LOH90" s="56"/>
      <c r="LOI90" s="56"/>
      <c r="LOJ90" s="56"/>
      <c r="LOK90" s="56"/>
      <c r="LOL90" s="56"/>
      <c r="LOM90" s="56"/>
      <c r="LON90" s="56"/>
      <c r="LOO90" s="56"/>
      <c r="LOP90" s="56"/>
      <c r="LOQ90" s="56"/>
      <c r="LOR90" s="56"/>
      <c r="LOS90" s="56"/>
      <c r="LOT90" s="56"/>
      <c r="LOU90" s="56"/>
      <c r="LOV90" s="56"/>
      <c r="LOW90" s="56"/>
      <c r="LOX90" s="56"/>
      <c r="LOY90" s="56"/>
      <c r="LOZ90" s="56"/>
      <c r="LPA90" s="56"/>
      <c r="LPB90" s="56"/>
      <c r="LPC90" s="56"/>
      <c r="LPD90" s="56"/>
      <c r="LPE90" s="56"/>
      <c r="LPF90" s="56"/>
      <c r="LPG90" s="56"/>
      <c r="LPH90" s="56"/>
      <c r="LPI90" s="56"/>
      <c r="LPJ90" s="56"/>
      <c r="LPK90" s="56"/>
      <c r="LPL90" s="56"/>
      <c r="LPM90" s="56"/>
      <c r="LPN90" s="56"/>
      <c r="LPO90" s="56"/>
      <c r="LPP90" s="56"/>
      <c r="LPQ90" s="56"/>
      <c r="LPR90" s="56"/>
      <c r="LPS90" s="56"/>
      <c r="LPT90" s="56"/>
      <c r="LPU90" s="56"/>
      <c r="LPV90" s="56"/>
      <c r="LPW90" s="56"/>
      <c r="LPX90" s="56"/>
      <c r="LPY90" s="56"/>
      <c r="LPZ90" s="56"/>
      <c r="LQA90" s="56"/>
      <c r="LQB90" s="56"/>
      <c r="LQC90" s="56"/>
      <c r="LQD90" s="56"/>
      <c r="LQE90" s="56"/>
      <c r="LQF90" s="56"/>
      <c r="LQG90" s="56"/>
      <c r="LQH90" s="56"/>
      <c r="LQI90" s="56"/>
      <c r="LQJ90" s="56"/>
      <c r="LQK90" s="56"/>
      <c r="LQL90" s="56"/>
      <c r="LQM90" s="56"/>
      <c r="LQN90" s="56"/>
      <c r="LQO90" s="56"/>
      <c r="LQP90" s="56"/>
      <c r="LQQ90" s="56"/>
      <c r="LQR90" s="56"/>
      <c r="LQS90" s="56"/>
      <c r="LQT90" s="56"/>
      <c r="LQU90" s="56"/>
      <c r="LQV90" s="56"/>
      <c r="LQW90" s="56"/>
      <c r="LQX90" s="56"/>
      <c r="LQY90" s="56"/>
      <c r="LQZ90" s="56"/>
      <c r="LRA90" s="56"/>
      <c r="LRB90" s="56"/>
      <c r="LRC90" s="56"/>
      <c r="LRD90" s="56"/>
      <c r="LRE90" s="56"/>
      <c r="LRF90" s="56"/>
      <c r="LRG90" s="56"/>
      <c r="LRH90" s="56"/>
      <c r="LRI90" s="56"/>
      <c r="LRJ90" s="56"/>
      <c r="LRK90" s="56"/>
      <c r="LRL90" s="56"/>
      <c r="LRM90" s="56"/>
      <c r="LRN90" s="56"/>
      <c r="LRO90" s="56"/>
      <c r="LRP90" s="56"/>
      <c r="LRQ90" s="56"/>
      <c r="LRR90" s="56"/>
      <c r="LRS90" s="56"/>
      <c r="LRT90" s="56"/>
      <c r="LRU90" s="56"/>
      <c r="LRV90" s="56"/>
      <c r="LRW90" s="56"/>
      <c r="LRX90" s="56"/>
      <c r="LRY90" s="56"/>
      <c r="LRZ90" s="56"/>
      <c r="LSA90" s="56"/>
      <c r="LSB90" s="56"/>
      <c r="LSC90" s="56"/>
      <c r="LSD90" s="56"/>
      <c r="LSE90" s="56"/>
      <c r="LSF90" s="56"/>
      <c r="LSG90" s="56"/>
      <c r="LSH90" s="56"/>
      <c r="LSI90" s="56"/>
      <c r="LSJ90" s="56"/>
      <c r="LSK90" s="56"/>
      <c r="LSL90" s="56"/>
      <c r="LSM90" s="56"/>
      <c r="LSN90" s="56"/>
      <c r="LSO90" s="56"/>
      <c r="LSP90" s="56"/>
      <c r="LSQ90" s="56"/>
      <c r="LSR90" s="56"/>
      <c r="LSS90" s="56"/>
      <c r="LST90" s="56"/>
      <c r="LSU90" s="56"/>
      <c r="LSV90" s="56"/>
      <c r="LSW90" s="56"/>
      <c r="LSX90" s="56"/>
      <c r="LSY90" s="56"/>
      <c r="LSZ90" s="56"/>
      <c r="LTA90" s="56"/>
      <c r="LTB90" s="56"/>
      <c r="LTC90" s="56"/>
      <c r="LTD90" s="56"/>
      <c r="LTE90" s="56"/>
      <c r="LTF90" s="56"/>
      <c r="LTG90" s="56"/>
      <c r="LTH90" s="56"/>
      <c r="LTI90" s="56"/>
      <c r="LTJ90" s="56"/>
      <c r="LTK90" s="56"/>
      <c r="LTL90" s="56"/>
      <c r="LTM90" s="56"/>
      <c r="LTN90" s="56"/>
      <c r="LTO90" s="56"/>
      <c r="LTP90" s="56"/>
      <c r="LTQ90" s="56"/>
      <c r="LTR90" s="56"/>
      <c r="LTS90" s="56"/>
      <c r="LTT90" s="56"/>
      <c r="LTU90" s="56"/>
      <c r="LTV90" s="56"/>
      <c r="LTW90" s="56"/>
      <c r="LTX90" s="56"/>
      <c r="LTY90" s="56"/>
      <c r="LTZ90" s="56"/>
      <c r="LUA90" s="56"/>
      <c r="LUB90" s="56"/>
      <c r="LUC90" s="56"/>
      <c r="LUD90" s="56"/>
      <c r="LUE90" s="56"/>
      <c r="LUF90" s="56"/>
      <c r="LUG90" s="56"/>
      <c r="LUH90" s="56"/>
      <c r="LUI90" s="56"/>
      <c r="LUJ90" s="56"/>
      <c r="LUK90" s="56"/>
      <c r="LUL90" s="56"/>
      <c r="LUM90" s="56"/>
      <c r="LUN90" s="56"/>
      <c r="LUO90" s="56"/>
      <c r="LUP90" s="56"/>
      <c r="LUQ90" s="56"/>
      <c r="LUR90" s="56"/>
      <c r="LUS90" s="56"/>
      <c r="LUT90" s="56"/>
      <c r="LUU90" s="56"/>
      <c r="LUV90" s="56"/>
      <c r="LUW90" s="56"/>
      <c r="LUX90" s="56"/>
      <c r="LUY90" s="56"/>
      <c r="LUZ90" s="56"/>
      <c r="LVA90" s="56"/>
      <c r="LVB90" s="56"/>
      <c r="LVC90" s="56"/>
      <c r="LVD90" s="56"/>
      <c r="LVE90" s="56"/>
      <c r="LVF90" s="56"/>
      <c r="LVG90" s="56"/>
      <c r="LVH90" s="56"/>
      <c r="LVI90" s="56"/>
      <c r="LVJ90" s="56"/>
      <c r="LVK90" s="56"/>
      <c r="LVL90" s="56"/>
      <c r="LVM90" s="56"/>
      <c r="LVN90" s="56"/>
      <c r="LVO90" s="56"/>
      <c r="LVP90" s="56"/>
      <c r="LVQ90" s="56"/>
      <c r="LVR90" s="56"/>
      <c r="LVS90" s="56"/>
      <c r="LVT90" s="56"/>
      <c r="LVU90" s="56"/>
      <c r="LVV90" s="56"/>
      <c r="LVW90" s="56"/>
      <c r="LVX90" s="56"/>
      <c r="LVY90" s="56"/>
      <c r="LVZ90" s="56"/>
      <c r="LWA90" s="56"/>
      <c r="LWB90" s="56"/>
      <c r="LWC90" s="56"/>
      <c r="LWD90" s="56"/>
      <c r="LWE90" s="56"/>
      <c r="LWF90" s="56"/>
      <c r="LWG90" s="56"/>
      <c r="LWH90" s="56"/>
      <c r="LWI90" s="56"/>
      <c r="LWJ90" s="56"/>
      <c r="LWK90" s="56"/>
      <c r="LWL90" s="56"/>
      <c r="LWM90" s="56"/>
      <c r="LWN90" s="56"/>
      <c r="LWO90" s="56"/>
      <c r="LWP90" s="56"/>
      <c r="LWQ90" s="56"/>
      <c r="LWR90" s="56"/>
      <c r="LWS90" s="56"/>
      <c r="LWT90" s="56"/>
      <c r="LWU90" s="56"/>
      <c r="LWV90" s="56"/>
      <c r="LWW90" s="56"/>
      <c r="LWX90" s="56"/>
      <c r="LWY90" s="56"/>
      <c r="LWZ90" s="56"/>
      <c r="LXA90" s="56"/>
      <c r="LXB90" s="56"/>
      <c r="LXC90" s="56"/>
      <c r="LXD90" s="56"/>
      <c r="LXE90" s="56"/>
      <c r="LXF90" s="56"/>
      <c r="LXG90" s="56"/>
      <c r="LXH90" s="56"/>
      <c r="LXI90" s="56"/>
      <c r="LXJ90" s="56"/>
      <c r="LXK90" s="56"/>
      <c r="LXL90" s="56"/>
      <c r="LXM90" s="56"/>
      <c r="LXN90" s="56"/>
      <c r="LXO90" s="56"/>
      <c r="LXP90" s="56"/>
      <c r="LXQ90" s="56"/>
      <c r="LXR90" s="56"/>
      <c r="LXS90" s="56"/>
      <c r="LXT90" s="56"/>
      <c r="LXU90" s="56"/>
      <c r="LXV90" s="56"/>
      <c r="LXW90" s="56"/>
      <c r="LXX90" s="56"/>
      <c r="LXY90" s="56"/>
      <c r="LXZ90" s="56"/>
      <c r="LYA90" s="56"/>
      <c r="LYB90" s="56"/>
      <c r="LYC90" s="56"/>
      <c r="LYD90" s="56"/>
      <c r="LYE90" s="56"/>
      <c r="LYF90" s="56"/>
      <c r="LYG90" s="56"/>
      <c r="LYH90" s="56"/>
      <c r="LYI90" s="56"/>
      <c r="LYJ90" s="56"/>
      <c r="LYK90" s="56"/>
      <c r="LYL90" s="56"/>
      <c r="LYM90" s="56"/>
      <c r="LYN90" s="56"/>
      <c r="LYO90" s="56"/>
      <c r="LYP90" s="56"/>
      <c r="LYQ90" s="56"/>
      <c r="LYR90" s="56"/>
      <c r="LYS90" s="56"/>
      <c r="LYT90" s="56"/>
      <c r="LYU90" s="56"/>
      <c r="LYV90" s="56"/>
      <c r="LYW90" s="56"/>
      <c r="LYX90" s="56"/>
      <c r="LYY90" s="56"/>
      <c r="LYZ90" s="56"/>
      <c r="LZA90" s="56"/>
      <c r="LZB90" s="56"/>
      <c r="LZC90" s="56"/>
      <c r="LZD90" s="56"/>
      <c r="LZE90" s="56"/>
      <c r="LZF90" s="56"/>
      <c r="LZG90" s="56"/>
      <c r="LZH90" s="56"/>
      <c r="LZI90" s="56"/>
      <c r="LZJ90" s="56"/>
      <c r="LZK90" s="56"/>
      <c r="LZL90" s="56"/>
      <c r="LZM90" s="56"/>
      <c r="LZN90" s="56"/>
      <c r="LZO90" s="56"/>
      <c r="LZP90" s="56"/>
      <c r="LZQ90" s="56"/>
      <c r="LZR90" s="56"/>
      <c r="LZS90" s="56"/>
      <c r="LZT90" s="56"/>
      <c r="LZU90" s="56"/>
      <c r="LZV90" s="56"/>
      <c r="LZW90" s="56"/>
      <c r="LZX90" s="56"/>
      <c r="LZY90" s="56"/>
      <c r="LZZ90" s="56"/>
      <c r="MAA90" s="56"/>
      <c r="MAB90" s="56"/>
      <c r="MAC90" s="56"/>
      <c r="MAD90" s="56"/>
      <c r="MAE90" s="56"/>
      <c r="MAF90" s="56"/>
      <c r="MAG90" s="56"/>
      <c r="MAH90" s="56"/>
      <c r="MAI90" s="56"/>
      <c r="MAJ90" s="56"/>
      <c r="MAK90" s="56"/>
      <c r="MAL90" s="56"/>
      <c r="MAM90" s="56"/>
      <c r="MAN90" s="56"/>
      <c r="MAO90" s="56"/>
      <c r="MAP90" s="56"/>
      <c r="MAQ90" s="56"/>
      <c r="MAR90" s="56"/>
      <c r="MAS90" s="56"/>
      <c r="MAT90" s="56"/>
      <c r="MAU90" s="56"/>
      <c r="MAV90" s="56"/>
      <c r="MAW90" s="56"/>
      <c r="MAX90" s="56"/>
      <c r="MAY90" s="56"/>
      <c r="MAZ90" s="56"/>
      <c r="MBA90" s="56"/>
      <c r="MBB90" s="56"/>
      <c r="MBC90" s="56"/>
      <c r="MBD90" s="56"/>
      <c r="MBE90" s="56"/>
      <c r="MBF90" s="56"/>
      <c r="MBG90" s="56"/>
      <c r="MBH90" s="56"/>
      <c r="MBI90" s="56"/>
      <c r="MBJ90" s="56"/>
      <c r="MBK90" s="56"/>
      <c r="MBL90" s="56"/>
      <c r="MBM90" s="56"/>
      <c r="MBN90" s="56"/>
      <c r="MBO90" s="56"/>
      <c r="MBP90" s="56"/>
      <c r="MBQ90" s="56"/>
      <c r="MBR90" s="56"/>
      <c r="MBS90" s="56"/>
      <c r="MBT90" s="56"/>
      <c r="MBU90" s="56"/>
      <c r="MBV90" s="56"/>
      <c r="MBW90" s="56"/>
      <c r="MBX90" s="56"/>
      <c r="MBY90" s="56"/>
      <c r="MBZ90" s="56"/>
      <c r="MCA90" s="56"/>
      <c r="MCB90" s="56"/>
      <c r="MCC90" s="56"/>
      <c r="MCD90" s="56"/>
      <c r="MCE90" s="56"/>
      <c r="MCF90" s="56"/>
      <c r="MCG90" s="56"/>
      <c r="MCH90" s="56"/>
      <c r="MCI90" s="56"/>
      <c r="MCJ90" s="56"/>
      <c r="MCK90" s="56"/>
      <c r="MCL90" s="56"/>
      <c r="MCM90" s="56"/>
      <c r="MCN90" s="56"/>
      <c r="MCO90" s="56"/>
      <c r="MCP90" s="56"/>
      <c r="MCQ90" s="56"/>
      <c r="MCR90" s="56"/>
      <c r="MCS90" s="56"/>
      <c r="MCT90" s="56"/>
      <c r="MCU90" s="56"/>
      <c r="MCV90" s="56"/>
      <c r="MCW90" s="56"/>
      <c r="MCX90" s="56"/>
      <c r="MCY90" s="56"/>
      <c r="MCZ90" s="56"/>
      <c r="MDA90" s="56"/>
      <c r="MDB90" s="56"/>
      <c r="MDC90" s="56"/>
      <c r="MDD90" s="56"/>
      <c r="MDE90" s="56"/>
      <c r="MDF90" s="56"/>
      <c r="MDG90" s="56"/>
      <c r="MDH90" s="56"/>
      <c r="MDI90" s="56"/>
      <c r="MDJ90" s="56"/>
      <c r="MDK90" s="56"/>
      <c r="MDL90" s="56"/>
      <c r="MDM90" s="56"/>
      <c r="MDN90" s="56"/>
      <c r="MDO90" s="56"/>
      <c r="MDP90" s="56"/>
      <c r="MDQ90" s="56"/>
      <c r="MDR90" s="56"/>
      <c r="MDS90" s="56"/>
      <c r="MDT90" s="56"/>
      <c r="MDU90" s="56"/>
      <c r="MDV90" s="56"/>
      <c r="MDW90" s="56"/>
      <c r="MDX90" s="56"/>
      <c r="MDY90" s="56"/>
      <c r="MDZ90" s="56"/>
      <c r="MEA90" s="56"/>
      <c r="MEB90" s="56"/>
      <c r="MEC90" s="56"/>
      <c r="MED90" s="56"/>
      <c r="MEE90" s="56"/>
      <c r="MEF90" s="56"/>
      <c r="MEG90" s="56"/>
      <c r="MEH90" s="56"/>
      <c r="MEI90" s="56"/>
      <c r="MEJ90" s="56"/>
      <c r="MEK90" s="56"/>
      <c r="MEL90" s="56"/>
      <c r="MEM90" s="56"/>
      <c r="MEN90" s="56"/>
      <c r="MEO90" s="56"/>
      <c r="MEP90" s="56"/>
      <c r="MEQ90" s="56"/>
      <c r="MER90" s="56"/>
      <c r="MES90" s="56"/>
      <c r="MET90" s="56"/>
      <c r="MEU90" s="56"/>
      <c r="MEV90" s="56"/>
      <c r="MEW90" s="56"/>
      <c r="MEX90" s="56"/>
      <c r="MEY90" s="56"/>
      <c r="MEZ90" s="56"/>
      <c r="MFA90" s="56"/>
      <c r="MFB90" s="56"/>
      <c r="MFC90" s="56"/>
      <c r="MFD90" s="56"/>
      <c r="MFE90" s="56"/>
      <c r="MFF90" s="56"/>
      <c r="MFG90" s="56"/>
      <c r="MFH90" s="56"/>
      <c r="MFI90" s="56"/>
      <c r="MFJ90" s="56"/>
      <c r="MFK90" s="56"/>
      <c r="MFL90" s="56"/>
      <c r="MFM90" s="56"/>
      <c r="MFN90" s="56"/>
      <c r="MFO90" s="56"/>
      <c r="MFP90" s="56"/>
      <c r="MFQ90" s="56"/>
      <c r="MFR90" s="56"/>
      <c r="MFS90" s="56"/>
      <c r="MFT90" s="56"/>
      <c r="MFU90" s="56"/>
      <c r="MFV90" s="56"/>
      <c r="MFW90" s="56"/>
      <c r="MFX90" s="56"/>
      <c r="MFY90" s="56"/>
      <c r="MFZ90" s="56"/>
      <c r="MGA90" s="56"/>
      <c r="MGB90" s="56"/>
      <c r="MGC90" s="56"/>
      <c r="MGD90" s="56"/>
      <c r="MGE90" s="56"/>
      <c r="MGF90" s="56"/>
      <c r="MGG90" s="56"/>
      <c r="MGH90" s="56"/>
      <c r="MGI90" s="56"/>
      <c r="MGJ90" s="56"/>
      <c r="MGK90" s="56"/>
      <c r="MGL90" s="56"/>
      <c r="MGM90" s="56"/>
      <c r="MGN90" s="56"/>
      <c r="MGO90" s="56"/>
      <c r="MGP90" s="56"/>
      <c r="MGQ90" s="56"/>
      <c r="MGR90" s="56"/>
      <c r="MGS90" s="56"/>
      <c r="MGT90" s="56"/>
      <c r="MGU90" s="56"/>
      <c r="MGV90" s="56"/>
      <c r="MGW90" s="56"/>
      <c r="MGX90" s="56"/>
      <c r="MGY90" s="56"/>
      <c r="MGZ90" s="56"/>
      <c r="MHA90" s="56"/>
      <c r="MHB90" s="56"/>
      <c r="MHC90" s="56"/>
      <c r="MHD90" s="56"/>
      <c r="MHE90" s="56"/>
      <c r="MHF90" s="56"/>
      <c r="MHG90" s="56"/>
      <c r="MHH90" s="56"/>
      <c r="MHI90" s="56"/>
      <c r="MHJ90" s="56"/>
      <c r="MHK90" s="56"/>
      <c r="MHL90" s="56"/>
      <c r="MHM90" s="56"/>
      <c r="MHN90" s="56"/>
      <c r="MHO90" s="56"/>
      <c r="MHP90" s="56"/>
      <c r="MHQ90" s="56"/>
      <c r="MHR90" s="56"/>
      <c r="MHS90" s="56"/>
      <c r="MHT90" s="56"/>
      <c r="MHU90" s="56"/>
      <c r="MHV90" s="56"/>
      <c r="MHW90" s="56"/>
      <c r="MHX90" s="56"/>
      <c r="MHY90" s="56"/>
      <c r="MHZ90" s="56"/>
      <c r="MIA90" s="56"/>
      <c r="MIB90" s="56"/>
      <c r="MIC90" s="56"/>
      <c r="MID90" s="56"/>
      <c r="MIE90" s="56"/>
      <c r="MIF90" s="56"/>
      <c r="MIG90" s="56"/>
      <c r="MIH90" s="56"/>
      <c r="MII90" s="56"/>
      <c r="MIJ90" s="56"/>
      <c r="MIK90" s="56"/>
      <c r="MIL90" s="56"/>
      <c r="MIM90" s="56"/>
      <c r="MIN90" s="56"/>
      <c r="MIO90" s="56"/>
      <c r="MIP90" s="56"/>
      <c r="MIQ90" s="56"/>
      <c r="MIR90" s="56"/>
      <c r="MIS90" s="56"/>
      <c r="MIT90" s="56"/>
      <c r="MIU90" s="56"/>
      <c r="MIV90" s="56"/>
      <c r="MIW90" s="56"/>
      <c r="MIX90" s="56"/>
      <c r="MIY90" s="56"/>
      <c r="MIZ90" s="56"/>
      <c r="MJA90" s="56"/>
      <c r="MJB90" s="56"/>
      <c r="MJC90" s="56"/>
      <c r="MJD90" s="56"/>
      <c r="MJE90" s="56"/>
      <c r="MJF90" s="56"/>
      <c r="MJG90" s="56"/>
      <c r="MJH90" s="56"/>
      <c r="MJI90" s="56"/>
      <c r="MJJ90" s="56"/>
      <c r="MJK90" s="56"/>
      <c r="MJL90" s="56"/>
      <c r="MJM90" s="56"/>
      <c r="MJN90" s="56"/>
      <c r="MJO90" s="56"/>
      <c r="MJP90" s="56"/>
      <c r="MJQ90" s="56"/>
      <c r="MJR90" s="56"/>
      <c r="MJS90" s="56"/>
      <c r="MJT90" s="56"/>
      <c r="MJU90" s="56"/>
      <c r="MJV90" s="56"/>
      <c r="MJW90" s="56"/>
      <c r="MJX90" s="56"/>
      <c r="MJY90" s="56"/>
      <c r="MJZ90" s="56"/>
      <c r="MKA90" s="56"/>
      <c r="MKB90" s="56"/>
      <c r="MKC90" s="56"/>
      <c r="MKD90" s="56"/>
      <c r="MKE90" s="56"/>
      <c r="MKF90" s="56"/>
      <c r="MKG90" s="56"/>
      <c r="MKH90" s="56"/>
      <c r="MKI90" s="56"/>
      <c r="MKJ90" s="56"/>
      <c r="MKK90" s="56"/>
      <c r="MKL90" s="56"/>
      <c r="MKM90" s="56"/>
      <c r="MKN90" s="56"/>
      <c r="MKO90" s="56"/>
      <c r="MKP90" s="56"/>
      <c r="MKQ90" s="56"/>
      <c r="MKR90" s="56"/>
      <c r="MKS90" s="56"/>
      <c r="MKT90" s="56"/>
      <c r="MKU90" s="56"/>
      <c r="MKV90" s="56"/>
      <c r="MKW90" s="56"/>
      <c r="MKX90" s="56"/>
      <c r="MKY90" s="56"/>
      <c r="MKZ90" s="56"/>
      <c r="MLA90" s="56"/>
      <c r="MLB90" s="56"/>
      <c r="MLC90" s="56"/>
      <c r="MLD90" s="56"/>
      <c r="MLE90" s="56"/>
      <c r="MLF90" s="56"/>
      <c r="MLG90" s="56"/>
      <c r="MLH90" s="56"/>
      <c r="MLI90" s="56"/>
      <c r="MLJ90" s="56"/>
      <c r="MLK90" s="56"/>
      <c r="MLL90" s="56"/>
      <c r="MLM90" s="56"/>
      <c r="MLN90" s="56"/>
      <c r="MLO90" s="56"/>
      <c r="MLP90" s="56"/>
      <c r="MLQ90" s="56"/>
      <c r="MLR90" s="56"/>
      <c r="MLS90" s="56"/>
      <c r="MLT90" s="56"/>
      <c r="MLU90" s="56"/>
      <c r="MLV90" s="56"/>
      <c r="MLW90" s="56"/>
      <c r="MLX90" s="56"/>
      <c r="MLY90" s="56"/>
      <c r="MLZ90" s="56"/>
      <c r="MMA90" s="56"/>
      <c r="MMB90" s="56"/>
      <c r="MMC90" s="56"/>
      <c r="MMD90" s="56"/>
      <c r="MME90" s="56"/>
      <c r="MMF90" s="56"/>
      <c r="MMG90" s="56"/>
      <c r="MMH90" s="56"/>
      <c r="MMI90" s="56"/>
      <c r="MMJ90" s="56"/>
      <c r="MMK90" s="56"/>
      <c r="MML90" s="56"/>
      <c r="MMM90" s="56"/>
      <c r="MMN90" s="56"/>
      <c r="MMO90" s="56"/>
      <c r="MMP90" s="56"/>
      <c r="MMQ90" s="56"/>
      <c r="MMR90" s="56"/>
      <c r="MMS90" s="56"/>
      <c r="MMT90" s="56"/>
      <c r="MMU90" s="56"/>
      <c r="MMV90" s="56"/>
      <c r="MMW90" s="56"/>
      <c r="MMX90" s="56"/>
      <c r="MMY90" s="56"/>
      <c r="MMZ90" s="56"/>
      <c r="MNA90" s="56"/>
      <c r="MNB90" s="56"/>
      <c r="MNC90" s="56"/>
      <c r="MND90" s="56"/>
      <c r="MNE90" s="56"/>
      <c r="MNF90" s="56"/>
      <c r="MNG90" s="56"/>
      <c r="MNH90" s="56"/>
      <c r="MNI90" s="56"/>
      <c r="MNJ90" s="56"/>
      <c r="MNK90" s="56"/>
      <c r="MNL90" s="56"/>
      <c r="MNM90" s="56"/>
      <c r="MNN90" s="56"/>
      <c r="MNO90" s="56"/>
      <c r="MNP90" s="56"/>
      <c r="MNQ90" s="56"/>
      <c r="MNR90" s="56"/>
      <c r="MNS90" s="56"/>
      <c r="MNT90" s="56"/>
      <c r="MNU90" s="56"/>
      <c r="MNV90" s="56"/>
      <c r="MNW90" s="56"/>
      <c r="MNX90" s="56"/>
      <c r="MNY90" s="56"/>
      <c r="MNZ90" s="56"/>
      <c r="MOA90" s="56"/>
      <c r="MOB90" s="56"/>
      <c r="MOC90" s="56"/>
      <c r="MOD90" s="56"/>
      <c r="MOE90" s="56"/>
      <c r="MOF90" s="56"/>
      <c r="MOG90" s="56"/>
      <c r="MOH90" s="56"/>
      <c r="MOI90" s="56"/>
      <c r="MOJ90" s="56"/>
      <c r="MOK90" s="56"/>
      <c r="MOL90" s="56"/>
      <c r="MOM90" s="56"/>
      <c r="MON90" s="56"/>
      <c r="MOO90" s="56"/>
      <c r="MOP90" s="56"/>
      <c r="MOQ90" s="56"/>
      <c r="MOR90" s="56"/>
      <c r="MOS90" s="56"/>
      <c r="MOT90" s="56"/>
      <c r="MOU90" s="56"/>
      <c r="MOV90" s="56"/>
      <c r="MOW90" s="56"/>
      <c r="MOX90" s="56"/>
      <c r="MOY90" s="56"/>
      <c r="MOZ90" s="56"/>
      <c r="MPA90" s="56"/>
      <c r="MPB90" s="56"/>
      <c r="MPC90" s="56"/>
      <c r="MPD90" s="56"/>
      <c r="MPE90" s="56"/>
      <c r="MPF90" s="56"/>
      <c r="MPG90" s="56"/>
      <c r="MPH90" s="56"/>
      <c r="MPI90" s="56"/>
      <c r="MPJ90" s="56"/>
      <c r="MPK90" s="56"/>
      <c r="MPL90" s="56"/>
      <c r="MPM90" s="56"/>
      <c r="MPN90" s="56"/>
      <c r="MPO90" s="56"/>
      <c r="MPP90" s="56"/>
      <c r="MPQ90" s="56"/>
      <c r="MPR90" s="56"/>
      <c r="MPS90" s="56"/>
      <c r="MPT90" s="56"/>
      <c r="MPU90" s="56"/>
      <c r="MPV90" s="56"/>
      <c r="MPW90" s="56"/>
      <c r="MPX90" s="56"/>
      <c r="MPY90" s="56"/>
      <c r="MPZ90" s="56"/>
      <c r="MQA90" s="56"/>
      <c r="MQB90" s="56"/>
      <c r="MQC90" s="56"/>
      <c r="MQD90" s="56"/>
      <c r="MQE90" s="56"/>
      <c r="MQF90" s="56"/>
      <c r="MQG90" s="56"/>
      <c r="MQH90" s="56"/>
      <c r="MQI90" s="56"/>
      <c r="MQJ90" s="56"/>
      <c r="MQK90" s="56"/>
      <c r="MQL90" s="56"/>
      <c r="MQM90" s="56"/>
      <c r="MQN90" s="56"/>
      <c r="MQO90" s="56"/>
      <c r="MQP90" s="56"/>
      <c r="MQQ90" s="56"/>
      <c r="MQR90" s="56"/>
      <c r="MQS90" s="56"/>
      <c r="MQT90" s="56"/>
      <c r="MQU90" s="56"/>
      <c r="MQV90" s="56"/>
      <c r="MQW90" s="56"/>
      <c r="MQX90" s="56"/>
      <c r="MQY90" s="56"/>
      <c r="MQZ90" s="56"/>
      <c r="MRA90" s="56"/>
      <c r="MRB90" s="56"/>
      <c r="MRC90" s="56"/>
      <c r="MRD90" s="56"/>
      <c r="MRE90" s="56"/>
      <c r="MRF90" s="56"/>
      <c r="MRG90" s="56"/>
      <c r="MRH90" s="56"/>
      <c r="MRI90" s="56"/>
      <c r="MRJ90" s="56"/>
      <c r="MRK90" s="56"/>
      <c r="MRL90" s="56"/>
      <c r="MRM90" s="56"/>
      <c r="MRN90" s="56"/>
      <c r="MRO90" s="56"/>
      <c r="MRP90" s="56"/>
      <c r="MRQ90" s="56"/>
      <c r="MRR90" s="56"/>
      <c r="MRS90" s="56"/>
      <c r="MRT90" s="56"/>
      <c r="MRU90" s="56"/>
      <c r="MRV90" s="56"/>
      <c r="MRW90" s="56"/>
      <c r="MRX90" s="56"/>
      <c r="MRY90" s="56"/>
      <c r="MRZ90" s="56"/>
      <c r="MSA90" s="56"/>
      <c r="MSB90" s="56"/>
      <c r="MSC90" s="56"/>
      <c r="MSD90" s="56"/>
      <c r="MSE90" s="56"/>
      <c r="MSF90" s="56"/>
      <c r="MSG90" s="56"/>
      <c r="MSH90" s="56"/>
      <c r="MSI90" s="56"/>
      <c r="MSJ90" s="56"/>
      <c r="MSK90" s="56"/>
      <c r="MSL90" s="56"/>
      <c r="MSM90" s="56"/>
      <c r="MSN90" s="56"/>
      <c r="MSO90" s="56"/>
      <c r="MSP90" s="56"/>
      <c r="MSQ90" s="56"/>
      <c r="MSR90" s="56"/>
      <c r="MSS90" s="56"/>
      <c r="MST90" s="56"/>
      <c r="MSU90" s="56"/>
      <c r="MSV90" s="56"/>
      <c r="MSW90" s="56"/>
      <c r="MSX90" s="56"/>
      <c r="MSY90" s="56"/>
      <c r="MSZ90" s="56"/>
      <c r="MTA90" s="56"/>
      <c r="MTB90" s="56"/>
      <c r="MTC90" s="56"/>
      <c r="MTD90" s="56"/>
      <c r="MTE90" s="56"/>
      <c r="MTF90" s="56"/>
      <c r="MTG90" s="56"/>
      <c r="MTH90" s="56"/>
      <c r="MTI90" s="56"/>
      <c r="MTJ90" s="56"/>
      <c r="MTK90" s="56"/>
      <c r="MTL90" s="56"/>
      <c r="MTM90" s="56"/>
      <c r="MTN90" s="56"/>
      <c r="MTO90" s="56"/>
      <c r="MTP90" s="56"/>
      <c r="MTQ90" s="56"/>
      <c r="MTR90" s="56"/>
      <c r="MTS90" s="56"/>
      <c r="MTT90" s="56"/>
      <c r="MTU90" s="56"/>
      <c r="MTV90" s="56"/>
      <c r="MTW90" s="56"/>
      <c r="MTX90" s="56"/>
      <c r="MTY90" s="56"/>
      <c r="MTZ90" s="56"/>
      <c r="MUA90" s="56"/>
      <c r="MUB90" s="56"/>
      <c r="MUC90" s="56"/>
      <c r="MUD90" s="56"/>
      <c r="MUE90" s="56"/>
      <c r="MUF90" s="56"/>
      <c r="MUG90" s="56"/>
      <c r="MUH90" s="56"/>
      <c r="MUI90" s="56"/>
      <c r="MUJ90" s="56"/>
      <c r="MUK90" s="56"/>
      <c r="MUL90" s="56"/>
      <c r="MUM90" s="56"/>
      <c r="MUN90" s="56"/>
      <c r="MUO90" s="56"/>
      <c r="MUP90" s="56"/>
      <c r="MUQ90" s="56"/>
      <c r="MUR90" s="56"/>
      <c r="MUS90" s="56"/>
      <c r="MUT90" s="56"/>
      <c r="MUU90" s="56"/>
      <c r="MUV90" s="56"/>
      <c r="MUW90" s="56"/>
      <c r="MUX90" s="56"/>
      <c r="MUY90" s="56"/>
      <c r="MUZ90" s="56"/>
      <c r="MVA90" s="56"/>
      <c r="MVB90" s="56"/>
      <c r="MVC90" s="56"/>
      <c r="MVD90" s="56"/>
      <c r="MVE90" s="56"/>
      <c r="MVF90" s="56"/>
      <c r="MVG90" s="56"/>
      <c r="MVH90" s="56"/>
      <c r="MVI90" s="56"/>
      <c r="MVJ90" s="56"/>
      <c r="MVK90" s="56"/>
      <c r="MVL90" s="56"/>
      <c r="MVM90" s="56"/>
      <c r="MVN90" s="56"/>
      <c r="MVO90" s="56"/>
      <c r="MVP90" s="56"/>
      <c r="MVQ90" s="56"/>
      <c r="MVR90" s="56"/>
      <c r="MVS90" s="56"/>
      <c r="MVT90" s="56"/>
      <c r="MVU90" s="56"/>
      <c r="MVV90" s="56"/>
      <c r="MVW90" s="56"/>
      <c r="MVX90" s="56"/>
      <c r="MVY90" s="56"/>
      <c r="MVZ90" s="56"/>
      <c r="MWA90" s="56"/>
      <c r="MWB90" s="56"/>
      <c r="MWC90" s="56"/>
      <c r="MWD90" s="56"/>
      <c r="MWE90" s="56"/>
      <c r="MWF90" s="56"/>
      <c r="MWG90" s="56"/>
      <c r="MWH90" s="56"/>
      <c r="MWI90" s="56"/>
      <c r="MWJ90" s="56"/>
      <c r="MWK90" s="56"/>
      <c r="MWL90" s="56"/>
      <c r="MWM90" s="56"/>
      <c r="MWN90" s="56"/>
      <c r="MWO90" s="56"/>
      <c r="MWP90" s="56"/>
      <c r="MWQ90" s="56"/>
      <c r="MWR90" s="56"/>
      <c r="MWS90" s="56"/>
      <c r="MWT90" s="56"/>
      <c r="MWU90" s="56"/>
      <c r="MWV90" s="56"/>
      <c r="MWW90" s="56"/>
      <c r="MWX90" s="56"/>
      <c r="MWY90" s="56"/>
      <c r="MWZ90" s="56"/>
      <c r="MXA90" s="56"/>
      <c r="MXB90" s="56"/>
      <c r="MXC90" s="56"/>
      <c r="MXD90" s="56"/>
      <c r="MXE90" s="56"/>
      <c r="MXF90" s="56"/>
      <c r="MXG90" s="56"/>
      <c r="MXH90" s="56"/>
      <c r="MXI90" s="56"/>
      <c r="MXJ90" s="56"/>
      <c r="MXK90" s="56"/>
      <c r="MXL90" s="56"/>
      <c r="MXM90" s="56"/>
      <c r="MXN90" s="56"/>
      <c r="MXO90" s="56"/>
      <c r="MXP90" s="56"/>
      <c r="MXQ90" s="56"/>
      <c r="MXR90" s="56"/>
      <c r="MXS90" s="56"/>
      <c r="MXT90" s="56"/>
      <c r="MXU90" s="56"/>
      <c r="MXV90" s="56"/>
      <c r="MXW90" s="56"/>
      <c r="MXX90" s="56"/>
      <c r="MXY90" s="56"/>
      <c r="MXZ90" s="56"/>
      <c r="MYA90" s="56"/>
      <c r="MYB90" s="56"/>
      <c r="MYC90" s="56"/>
      <c r="MYD90" s="56"/>
      <c r="MYE90" s="56"/>
      <c r="MYF90" s="56"/>
      <c r="MYG90" s="56"/>
      <c r="MYH90" s="56"/>
      <c r="MYI90" s="56"/>
      <c r="MYJ90" s="56"/>
      <c r="MYK90" s="56"/>
      <c r="MYL90" s="56"/>
      <c r="MYM90" s="56"/>
      <c r="MYN90" s="56"/>
      <c r="MYO90" s="56"/>
      <c r="MYP90" s="56"/>
      <c r="MYQ90" s="56"/>
      <c r="MYR90" s="56"/>
      <c r="MYS90" s="56"/>
      <c r="MYT90" s="56"/>
      <c r="MYU90" s="56"/>
      <c r="MYV90" s="56"/>
      <c r="MYW90" s="56"/>
      <c r="MYX90" s="56"/>
      <c r="MYY90" s="56"/>
      <c r="MYZ90" s="56"/>
      <c r="MZA90" s="56"/>
      <c r="MZB90" s="56"/>
      <c r="MZC90" s="56"/>
      <c r="MZD90" s="56"/>
      <c r="MZE90" s="56"/>
      <c r="MZF90" s="56"/>
      <c r="MZG90" s="56"/>
      <c r="MZH90" s="56"/>
      <c r="MZI90" s="56"/>
      <c r="MZJ90" s="56"/>
      <c r="MZK90" s="56"/>
      <c r="MZL90" s="56"/>
      <c r="MZM90" s="56"/>
      <c r="MZN90" s="56"/>
      <c r="MZO90" s="56"/>
      <c r="MZP90" s="56"/>
      <c r="MZQ90" s="56"/>
      <c r="MZR90" s="56"/>
      <c r="MZS90" s="56"/>
      <c r="MZT90" s="56"/>
      <c r="MZU90" s="56"/>
      <c r="MZV90" s="56"/>
      <c r="MZW90" s="56"/>
      <c r="MZX90" s="56"/>
      <c r="MZY90" s="56"/>
      <c r="MZZ90" s="56"/>
      <c r="NAA90" s="56"/>
      <c r="NAB90" s="56"/>
      <c r="NAC90" s="56"/>
      <c r="NAD90" s="56"/>
      <c r="NAE90" s="56"/>
      <c r="NAF90" s="56"/>
      <c r="NAG90" s="56"/>
      <c r="NAH90" s="56"/>
      <c r="NAI90" s="56"/>
      <c r="NAJ90" s="56"/>
      <c r="NAK90" s="56"/>
      <c r="NAL90" s="56"/>
      <c r="NAM90" s="56"/>
      <c r="NAN90" s="56"/>
      <c r="NAO90" s="56"/>
      <c r="NAP90" s="56"/>
      <c r="NAQ90" s="56"/>
      <c r="NAR90" s="56"/>
      <c r="NAS90" s="56"/>
      <c r="NAT90" s="56"/>
      <c r="NAU90" s="56"/>
      <c r="NAV90" s="56"/>
      <c r="NAW90" s="56"/>
      <c r="NAX90" s="56"/>
      <c r="NAY90" s="56"/>
      <c r="NAZ90" s="56"/>
      <c r="NBA90" s="56"/>
      <c r="NBB90" s="56"/>
      <c r="NBC90" s="56"/>
      <c r="NBD90" s="56"/>
      <c r="NBE90" s="56"/>
      <c r="NBF90" s="56"/>
      <c r="NBG90" s="56"/>
      <c r="NBH90" s="56"/>
      <c r="NBI90" s="56"/>
      <c r="NBJ90" s="56"/>
      <c r="NBK90" s="56"/>
      <c r="NBL90" s="56"/>
      <c r="NBM90" s="56"/>
      <c r="NBN90" s="56"/>
      <c r="NBO90" s="56"/>
      <c r="NBP90" s="56"/>
      <c r="NBQ90" s="56"/>
      <c r="NBR90" s="56"/>
      <c r="NBS90" s="56"/>
      <c r="NBT90" s="56"/>
      <c r="NBU90" s="56"/>
      <c r="NBV90" s="56"/>
      <c r="NBW90" s="56"/>
      <c r="NBX90" s="56"/>
      <c r="NBY90" s="56"/>
      <c r="NBZ90" s="56"/>
      <c r="NCA90" s="56"/>
      <c r="NCB90" s="56"/>
      <c r="NCC90" s="56"/>
      <c r="NCD90" s="56"/>
      <c r="NCE90" s="56"/>
      <c r="NCF90" s="56"/>
      <c r="NCG90" s="56"/>
      <c r="NCH90" s="56"/>
      <c r="NCI90" s="56"/>
      <c r="NCJ90" s="56"/>
      <c r="NCK90" s="56"/>
      <c r="NCL90" s="56"/>
      <c r="NCM90" s="56"/>
      <c r="NCN90" s="56"/>
      <c r="NCO90" s="56"/>
      <c r="NCP90" s="56"/>
      <c r="NCQ90" s="56"/>
      <c r="NCR90" s="56"/>
      <c r="NCS90" s="56"/>
      <c r="NCT90" s="56"/>
      <c r="NCU90" s="56"/>
      <c r="NCV90" s="56"/>
      <c r="NCW90" s="56"/>
      <c r="NCX90" s="56"/>
      <c r="NCY90" s="56"/>
      <c r="NCZ90" s="56"/>
      <c r="NDA90" s="56"/>
      <c r="NDB90" s="56"/>
      <c r="NDC90" s="56"/>
      <c r="NDD90" s="56"/>
      <c r="NDE90" s="56"/>
      <c r="NDF90" s="56"/>
      <c r="NDG90" s="56"/>
      <c r="NDH90" s="56"/>
      <c r="NDI90" s="56"/>
      <c r="NDJ90" s="56"/>
      <c r="NDK90" s="56"/>
      <c r="NDL90" s="56"/>
      <c r="NDM90" s="56"/>
      <c r="NDN90" s="56"/>
      <c r="NDO90" s="56"/>
      <c r="NDP90" s="56"/>
      <c r="NDQ90" s="56"/>
      <c r="NDR90" s="56"/>
      <c r="NDS90" s="56"/>
      <c r="NDT90" s="56"/>
      <c r="NDU90" s="56"/>
      <c r="NDV90" s="56"/>
      <c r="NDW90" s="56"/>
      <c r="NDX90" s="56"/>
      <c r="NDY90" s="56"/>
      <c r="NDZ90" s="56"/>
      <c r="NEA90" s="56"/>
      <c r="NEB90" s="56"/>
      <c r="NEC90" s="56"/>
      <c r="NED90" s="56"/>
      <c r="NEE90" s="56"/>
      <c r="NEF90" s="56"/>
      <c r="NEG90" s="56"/>
      <c r="NEH90" s="56"/>
      <c r="NEI90" s="56"/>
      <c r="NEJ90" s="56"/>
      <c r="NEK90" s="56"/>
      <c r="NEL90" s="56"/>
      <c r="NEM90" s="56"/>
      <c r="NEN90" s="56"/>
      <c r="NEO90" s="56"/>
      <c r="NEP90" s="56"/>
      <c r="NEQ90" s="56"/>
      <c r="NER90" s="56"/>
      <c r="NES90" s="56"/>
      <c r="NET90" s="56"/>
      <c r="NEU90" s="56"/>
      <c r="NEV90" s="56"/>
      <c r="NEW90" s="56"/>
      <c r="NEX90" s="56"/>
      <c r="NEY90" s="56"/>
      <c r="NEZ90" s="56"/>
      <c r="NFA90" s="56"/>
      <c r="NFB90" s="56"/>
      <c r="NFC90" s="56"/>
      <c r="NFD90" s="56"/>
      <c r="NFE90" s="56"/>
      <c r="NFF90" s="56"/>
      <c r="NFG90" s="56"/>
      <c r="NFH90" s="56"/>
      <c r="NFI90" s="56"/>
      <c r="NFJ90" s="56"/>
      <c r="NFK90" s="56"/>
      <c r="NFL90" s="56"/>
      <c r="NFM90" s="56"/>
      <c r="NFN90" s="56"/>
      <c r="NFO90" s="56"/>
      <c r="NFP90" s="56"/>
      <c r="NFQ90" s="56"/>
      <c r="NFR90" s="56"/>
      <c r="NFS90" s="56"/>
      <c r="NFT90" s="56"/>
      <c r="NFU90" s="56"/>
      <c r="NFV90" s="56"/>
      <c r="NFW90" s="56"/>
      <c r="NFX90" s="56"/>
      <c r="NFY90" s="56"/>
      <c r="NFZ90" s="56"/>
      <c r="NGA90" s="56"/>
      <c r="NGB90" s="56"/>
      <c r="NGC90" s="56"/>
      <c r="NGD90" s="56"/>
      <c r="NGE90" s="56"/>
      <c r="NGF90" s="56"/>
      <c r="NGG90" s="56"/>
      <c r="NGH90" s="56"/>
      <c r="NGI90" s="56"/>
      <c r="NGJ90" s="56"/>
      <c r="NGK90" s="56"/>
      <c r="NGL90" s="56"/>
      <c r="NGM90" s="56"/>
      <c r="NGN90" s="56"/>
      <c r="NGO90" s="56"/>
      <c r="NGP90" s="56"/>
      <c r="NGQ90" s="56"/>
      <c r="NGR90" s="56"/>
      <c r="NGS90" s="56"/>
      <c r="NGT90" s="56"/>
      <c r="NGU90" s="56"/>
      <c r="NGV90" s="56"/>
      <c r="NGW90" s="56"/>
      <c r="NGX90" s="56"/>
      <c r="NGY90" s="56"/>
      <c r="NGZ90" s="56"/>
      <c r="NHA90" s="56"/>
      <c r="NHB90" s="56"/>
      <c r="NHC90" s="56"/>
      <c r="NHD90" s="56"/>
      <c r="NHE90" s="56"/>
      <c r="NHF90" s="56"/>
      <c r="NHG90" s="56"/>
      <c r="NHH90" s="56"/>
      <c r="NHI90" s="56"/>
      <c r="NHJ90" s="56"/>
      <c r="NHK90" s="56"/>
      <c r="NHL90" s="56"/>
      <c r="NHM90" s="56"/>
      <c r="NHN90" s="56"/>
      <c r="NHO90" s="56"/>
      <c r="NHP90" s="56"/>
      <c r="NHQ90" s="56"/>
      <c r="NHR90" s="56"/>
      <c r="NHS90" s="56"/>
      <c r="NHT90" s="56"/>
      <c r="NHU90" s="56"/>
      <c r="NHV90" s="56"/>
      <c r="NHW90" s="56"/>
      <c r="NHX90" s="56"/>
      <c r="NHY90" s="56"/>
      <c r="NHZ90" s="56"/>
      <c r="NIA90" s="56"/>
      <c r="NIB90" s="56"/>
      <c r="NIC90" s="56"/>
      <c r="NID90" s="56"/>
      <c r="NIE90" s="56"/>
      <c r="NIF90" s="56"/>
      <c r="NIG90" s="56"/>
      <c r="NIH90" s="56"/>
      <c r="NII90" s="56"/>
      <c r="NIJ90" s="56"/>
      <c r="NIK90" s="56"/>
      <c r="NIL90" s="56"/>
      <c r="NIM90" s="56"/>
      <c r="NIN90" s="56"/>
      <c r="NIO90" s="56"/>
      <c r="NIP90" s="56"/>
      <c r="NIQ90" s="56"/>
      <c r="NIR90" s="56"/>
      <c r="NIS90" s="56"/>
      <c r="NIT90" s="56"/>
      <c r="NIU90" s="56"/>
      <c r="NIV90" s="56"/>
      <c r="NIW90" s="56"/>
      <c r="NIX90" s="56"/>
      <c r="NIY90" s="56"/>
      <c r="NIZ90" s="56"/>
      <c r="NJA90" s="56"/>
      <c r="NJB90" s="56"/>
      <c r="NJC90" s="56"/>
      <c r="NJD90" s="56"/>
      <c r="NJE90" s="56"/>
      <c r="NJF90" s="56"/>
      <c r="NJG90" s="56"/>
      <c r="NJH90" s="56"/>
      <c r="NJI90" s="56"/>
      <c r="NJJ90" s="56"/>
      <c r="NJK90" s="56"/>
      <c r="NJL90" s="56"/>
      <c r="NJM90" s="56"/>
      <c r="NJN90" s="56"/>
      <c r="NJO90" s="56"/>
      <c r="NJP90" s="56"/>
      <c r="NJQ90" s="56"/>
      <c r="NJR90" s="56"/>
      <c r="NJS90" s="56"/>
      <c r="NJT90" s="56"/>
      <c r="NJU90" s="56"/>
      <c r="NJV90" s="56"/>
      <c r="NJW90" s="56"/>
      <c r="NJX90" s="56"/>
      <c r="NJY90" s="56"/>
      <c r="NJZ90" s="56"/>
      <c r="NKA90" s="56"/>
      <c r="NKB90" s="56"/>
      <c r="NKC90" s="56"/>
      <c r="NKD90" s="56"/>
      <c r="NKE90" s="56"/>
      <c r="NKF90" s="56"/>
      <c r="NKG90" s="56"/>
      <c r="NKH90" s="56"/>
      <c r="NKI90" s="56"/>
      <c r="NKJ90" s="56"/>
      <c r="NKK90" s="56"/>
      <c r="NKL90" s="56"/>
      <c r="NKM90" s="56"/>
      <c r="NKN90" s="56"/>
      <c r="NKO90" s="56"/>
      <c r="NKP90" s="56"/>
      <c r="NKQ90" s="56"/>
      <c r="NKR90" s="56"/>
      <c r="NKS90" s="56"/>
      <c r="NKT90" s="56"/>
      <c r="NKU90" s="56"/>
      <c r="NKV90" s="56"/>
      <c r="NKW90" s="56"/>
      <c r="NKX90" s="56"/>
      <c r="NKY90" s="56"/>
      <c r="NKZ90" s="56"/>
      <c r="NLA90" s="56"/>
      <c r="NLB90" s="56"/>
      <c r="NLC90" s="56"/>
      <c r="NLD90" s="56"/>
      <c r="NLE90" s="56"/>
      <c r="NLF90" s="56"/>
      <c r="NLG90" s="56"/>
      <c r="NLH90" s="56"/>
      <c r="NLI90" s="56"/>
      <c r="NLJ90" s="56"/>
      <c r="NLK90" s="56"/>
      <c r="NLL90" s="56"/>
      <c r="NLM90" s="56"/>
      <c r="NLN90" s="56"/>
      <c r="NLO90" s="56"/>
      <c r="NLP90" s="56"/>
      <c r="NLQ90" s="56"/>
      <c r="NLR90" s="56"/>
      <c r="NLS90" s="56"/>
      <c r="NLT90" s="56"/>
      <c r="NLU90" s="56"/>
      <c r="NLV90" s="56"/>
      <c r="NLW90" s="56"/>
      <c r="NLX90" s="56"/>
      <c r="NLY90" s="56"/>
      <c r="NLZ90" s="56"/>
      <c r="NMA90" s="56"/>
      <c r="NMB90" s="56"/>
      <c r="NMC90" s="56"/>
      <c r="NMD90" s="56"/>
      <c r="NME90" s="56"/>
      <c r="NMF90" s="56"/>
      <c r="NMG90" s="56"/>
      <c r="NMH90" s="56"/>
      <c r="NMI90" s="56"/>
      <c r="NMJ90" s="56"/>
      <c r="NMK90" s="56"/>
      <c r="NML90" s="56"/>
      <c r="NMM90" s="56"/>
      <c r="NMN90" s="56"/>
      <c r="NMO90" s="56"/>
      <c r="NMP90" s="56"/>
      <c r="NMQ90" s="56"/>
      <c r="NMR90" s="56"/>
      <c r="NMS90" s="56"/>
      <c r="NMT90" s="56"/>
      <c r="NMU90" s="56"/>
      <c r="NMV90" s="56"/>
      <c r="NMW90" s="56"/>
      <c r="NMX90" s="56"/>
      <c r="NMY90" s="56"/>
      <c r="NMZ90" s="56"/>
      <c r="NNA90" s="56"/>
      <c r="NNB90" s="56"/>
      <c r="NNC90" s="56"/>
      <c r="NND90" s="56"/>
      <c r="NNE90" s="56"/>
      <c r="NNF90" s="56"/>
      <c r="NNG90" s="56"/>
      <c r="NNH90" s="56"/>
      <c r="NNI90" s="56"/>
      <c r="NNJ90" s="56"/>
      <c r="NNK90" s="56"/>
      <c r="NNL90" s="56"/>
      <c r="NNM90" s="56"/>
      <c r="NNN90" s="56"/>
      <c r="NNO90" s="56"/>
      <c r="NNP90" s="56"/>
      <c r="NNQ90" s="56"/>
      <c r="NNR90" s="56"/>
      <c r="NNS90" s="56"/>
      <c r="NNT90" s="56"/>
      <c r="NNU90" s="56"/>
      <c r="NNV90" s="56"/>
      <c r="NNW90" s="56"/>
      <c r="NNX90" s="56"/>
      <c r="NNY90" s="56"/>
      <c r="NNZ90" s="56"/>
      <c r="NOA90" s="56"/>
      <c r="NOB90" s="56"/>
      <c r="NOC90" s="56"/>
      <c r="NOD90" s="56"/>
      <c r="NOE90" s="56"/>
      <c r="NOF90" s="56"/>
      <c r="NOG90" s="56"/>
      <c r="NOH90" s="56"/>
      <c r="NOI90" s="56"/>
      <c r="NOJ90" s="56"/>
      <c r="NOK90" s="56"/>
      <c r="NOL90" s="56"/>
      <c r="NOM90" s="56"/>
      <c r="NON90" s="56"/>
      <c r="NOO90" s="56"/>
      <c r="NOP90" s="56"/>
      <c r="NOQ90" s="56"/>
      <c r="NOR90" s="56"/>
      <c r="NOS90" s="56"/>
      <c r="NOT90" s="56"/>
      <c r="NOU90" s="56"/>
      <c r="NOV90" s="56"/>
      <c r="NOW90" s="56"/>
      <c r="NOX90" s="56"/>
      <c r="NOY90" s="56"/>
      <c r="NOZ90" s="56"/>
      <c r="NPA90" s="56"/>
      <c r="NPB90" s="56"/>
      <c r="NPC90" s="56"/>
      <c r="NPD90" s="56"/>
      <c r="NPE90" s="56"/>
      <c r="NPF90" s="56"/>
      <c r="NPG90" s="56"/>
      <c r="NPH90" s="56"/>
      <c r="NPI90" s="56"/>
      <c r="NPJ90" s="56"/>
      <c r="NPK90" s="56"/>
      <c r="NPL90" s="56"/>
      <c r="NPM90" s="56"/>
      <c r="NPN90" s="56"/>
      <c r="NPO90" s="56"/>
      <c r="NPP90" s="56"/>
      <c r="NPQ90" s="56"/>
      <c r="NPR90" s="56"/>
      <c r="NPS90" s="56"/>
      <c r="NPT90" s="56"/>
      <c r="NPU90" s="56"/>
      <c r="NPV90" s="56"/>
      <c r="NPW90" s="56"/>
      <c r="NPX90" s="56"/>
      <c r="NPY90" s="56"/>
      <c r="NPZ90" s="56"/>
      <c r="NQA90" s="56"/>
      <c r="NQB90" s="56"/>
      <c r="NQC90" s="56"/>
      <c r="NQD90" s="56"/>
      <c r="NQE90" s="56"/>
      <c r="NQF90" s="56"/>
      <c r="NQG90" s="56"/>
      <c r="NQH90" s="56"/>
      <c r="NQI90" s="56"/>
      <c r="NQJ90" s="56"/>
      <c r="NQK90" s="56"/>
      <c r="NQL90" s="56"/>
      <c r="NQM90" s="56"/>
      <c r="NQN90" s="56"/>
      <c r="NQO90" s="56"/>
      <c r="NQP90" s="56"/>
      <c r="NQQ90" s="56"/>
      <c r="NQR90" s="56"/>
      <c r="NQS90" s="56"/>
      <c r="NQT90" s="56"/>
      <c r="NQU90" s="56"/>
      <c r="NQV90" s="56"/>
      <c r="NQW90" s="56"/>
      <c r="NQX90" s="56"/>
      <c r="NQY90" s="56"/>
      <c r="NQZ90" s="56"/>
      <c r="NRA90" s="56"/>
      <c r="NRB90" s="56"/>
      <c r="NRC90" s="56"/>
      <c r="NRD90" s="56"/>
      <c r="NRE90" s="56"/>
      <c r="NRF90" s="56"/>
      <c r="NRG90" s="56"/>
      <c r="NRH90" s="56"/>
      <c r="NRI90" s="56"/>
      <c r="NRJ90" s="56"/>
      <c r="NRK90" s="56"/>
      <c r="NRL90" s="56"/>
      <c r="NRM90" s="56"/>
      <c r="NRN90" s="56"/>
      <c r="NRO90" s="56"/>
      <c r="NRP90" s="56"/>
      <c r="NRQ90" s="56"/>
      <c r="NRR90" s="56"/>
      <c r="NRS90" s="56"/>
      <c r="NRT90" s="56"/>
      <c r="NRU90" s="56"/>
      <c r="NRV90" s="56"/>
      <c r="NRW90" s="56"/>
      <c r="NRX90" s="56"/>
      <c r="NRY90" s="56"/>
      <c r="NRZ90" s="56"/>
      <c r="NSA90" s="56"/>
      <c r="NSB90" s="56"/>
      <c r="NSC90" s="56"/>
      <c r="NSD90" s="56"/>
      <c r="NSE90" s="56"/>
      <c r="NSF90" s="56"/>
      <c r="NSG90" s="56"/>
      <c r="NSH90" s="56"/>
      <c r="NSI90" s="56"/>
      <c r="NSJ90" s="56"/>
      <c r="NSK90" s="56"/>
      <c r="NSL90" s="56"/>
      <c r="NSM90" s="56"/>
      <c r="NSN90" s="56"/>
      <c r="NSO90" s="56"/>
      <c r="NSP90" s="56"/>
      <c r="NSQ90" s="56"/>
      <c r="NSR90" s="56"/>
      <c r="NSS90" s="56"/>
      <c r="NST90" s="56"/>
      <c r="NSU90" s="56"/>
      <c r="NSV90" s="56"/>
      <c r="NSW90" s="56"/>
      <c r="NSX90" s="56"/>
      <c r="NSY90" s="56"/>
      <c r="NSZ90" s="56"/>
      <c r="NTA90" s="56"/>
      <c r="NTB90" s="56"/>
      <c r="NTC90" s="56"/>
      <c r="NTD90" s="56"/>
      <c r="NTE90" s="56"/>
      <c r="NTF90" s="56"/>
      <c r="NTG90" s="56"/>
      <c r="NTH90" s="56"/>
      <c r="NTI90" s="56"/>
      <c r="NTJ90" s="56"/>
      <c r="NTK90" s="56"/>
      <c r="NTL90" s="56"/>
      <c r="NTM90" s="56"/>
      <c r="NTN90" s="56"/>
      <c r="NTO90" s="56"/>
      <c r="NTP90" s="56"/>
      <c r="NTQ90" s="56"/>
      <c r="NTR90" s="56"/>
      <c r="NTS90" s="56"/>
      <c r="NTT90" s="56"/>
      <c r="NTU90" s="56"/>
      <c r="NTV90" s="56"/>
      <c r="NTW90" s="56"/>
      <c r="NTX90" s="56"/>
      <c r="NTY90" s="56"/>
      <c r="NTZ90" s="56"/>
      <c r="NUA90" s="56"/>
      <c r="NUB90" s="56"/>
      <c r="NUC90" s="56"/>
      <c r="NUD90" s="56"/>
      <c r="NUE90" s="56"/>
      <c r="NUF90" s="56"/>
      <c r="NUG90" s="56"/>
      <c r="NUH90" s="56"/>
      <c r="NUI90" s="56"/>
      <c r="NUJ90" s="56"/>
      <c r="NUK90" s="56"/>
      <c r="NUL90" s="56"/>
      <c r="NUM90" s="56"/>
      <c r="NUN90" s="56"/>
      <c r="NUO90" s="56"/>
      <c r="NUP90" s="56"/>
      <c r="NUQ90" s="56"/>
      <c r="NUR90" s="56"/>
      <c r="NUS90" s="56"/>
      <c r="NUT90" s="56"/>
      <c r="NUU90" s="56"/>
      <c r="NUV90" s="56"/>
      <c r="NUW90" s="56"/>
      <c r="NUX90" s="56"/>
      <c r="NUY90" s="56"/>
      <c r="NUZ90" s="56"/>
      <c r="NVA90" s="56"/>
      <c r="NVB90" s="56"/>
      <c r="NVC90" s="56"/>
      <c r="NVD90" s="56"/>
      <c r="NVE90" s="56"/>
      <c r="NVF90" s="56"/>
      <c r="NVG90" s="56"/>
      <c r="NVH90" s="56"/>
      <c r="NVI90" s="56"/>
      <c r="NVJ90" s="56"/>
      <c r="NVK90" s="56"/>
      <c r="NVL90" s="56"/>
      <c r="NVM90" s="56"/>
      <c r="NVN90" s="56"/>
      <c r="NVO90" s="56"/>
      <c r="NVP90" s="56"/>
      <c r="NVQ90" s="56"/>
      <c r="NVR90" s="56"/>
      <c r="NVS90" s="56"/>
      <c r="NVT90" s="56"/>
      <c r="NVU90" s="56"/>
      <c r="NVV90" s="56"/>
      <c r="NVW90" s="56"/>
      <c r="NVX90" s="56"/>
      <c r="NVY90" s="56"/>
      <c r="NVZ90" s="56"/>
      <c r="NWA90" s="56"/>
      <c r="NWB90" s="56"/>
      <c r="NWC90" s="56"/>
      <c r="NWD90" s="56"/>
      <c r="NWE90" s="56"/>
      <c r="NWF90" s="56"/>
      <c r="NWG90" s="56"/>
      <c r="NWH90" s="56"/>
      <c r="NWI90" s="56"/>
      <c r="NWJ90" s="56"/>
      <c r="NWK90" s="56"/>
      <c r="NWL90" s="56"/>
      <c r="NWM90" s="56"/>
      <c r="NWN90" s="56"/>
      <c r="NWO90" s="56"/>
      <c r="NWP90" s="56"/>
      <c r="NWQ90" s="56"/>
      <c r="NWR90" s="56"/>
      <c r="NWS90" s="56"/>
      <c r="NWT90" s="56"/>
      <c r="NWU90" s="56"/>
      <c r="NWV90" s="56"/>
      <c r="NWW90" s="56"/>
      <c r="NWX90" s="56"/>
      <c r="NWY90" s="56"/>
      <c r="NWZ90" s="56"/>
      <c r="NXA90" s="56"/>
      <c r="NXB90" s="56"/>
      <c r="NXC90" s="56"/>
      <c r="NXD90" s="56"/>
      <c r="NXE90" s="56"/>
      <c r="NXF90" s="56"/>
      <c r="NXG90" s="56"/>
      <c r="NXH90" s="56"/>
      <c r="NXI90" s="56"/>
      <c r="NXJ90" s="56"/>
      <c r="NXK90" s="56"/>
      <c r="NXL90" s="56"/>
      <c r="NXM90" s="56"/>
      <c r="NXN90" s="56"/>
      <c r="NXO90" s="56"/>
      <c r="NXP90" s="56"/>
      <c r="NXQ90" s="56"/>
      <c r="NXR90" s="56"/>
      <c r="NXS90" s="56"/>
      <c r="NXT90" s="56"/>
      <c r="NXU90" s="56"/>
      <c r="NXV90" s="56"/>
      <c r="NXW90" s="56"/>
      <c r="NXX90" s="56"/>
      <c r="NXY90" s="56"/>
      <c r="NXZ90" s="56"/>
      <c r="NYA90" s="56"/>
      <c r="NYB90" s="56"/>
      <c r="NYC90" s="56"/>
      <c r="NYD90" s="56"/>
      <c r="NYE90" s="56"/>
      <c r="NYF90" s="56"/>
      <c r="NYG90" s="56"/>
      <c r="NYH90" s="56"/>
      <c r="NYI90" s="56"/>
      <c r="NYJ90" s="56"/>
      <c r="NYK90" s="56"/>
      <c r="NYL90" s="56"/>
      <c r="NYM90" s="56"/>
      <c r="NYN90" s="56"/>
      <c r="NYO90" s="56"/>
      <c r="NYP90" s="56"/>
      <c r="NYQ90" s="56"/>
      <c r="NYR90" s="56"/>
      <c r="NYS90" s="56"/>
      <c r="NYT90" s="56"/>
      <c r="NYU90" s="56"/>
      <c r="NYV90" s="56"/>
      <c r="NYW90" s="56"/>
      <c r="NYX90" s="56"/>
      <c r="NYY90" s="56"/>
      <c r="NYZ90" s="56"/>
      <c r="NZA90" s="56"/>
      <c r="NZB90" s="56"/>
      <c r="NZC90" s="56"/>
      <c r="NZD90" s="56"/>
      <c r="NZE90" s="56"/>
      <c r="NZF90" s="56"/>
      <c r="NZG90" s="56"/>
      <c r="NZH90" s="56"/>
      <c r="NZI90" s="56"/>
      <c r="NZJ90" s="56"/>
      <c r="NZK90" s="56"/>
      <c r="NZL90" s="56"/>
      <c r="NZM90" s="56"/>
      <c r="NZN90" s="56"/>
      <c r="NZO90" s="56"/>
      <c r="NZP90" s="56"/>
      <c r="NZQ90" s="56"/>
      <c r="NZR90" s="56"/>
      <c r="NZS90" s="56"/>
      <c r="NZT90" s="56"/>
      <c r="NZU90" s="56"/>
      <c r="NZV90" s="56"/>
      <c r="NZW90" s="56"/>
      <c r="NZX90" s="56"/>
      <c r="NZY90" s="56"/>
      <c r="NZZ90" s="56"/>
      <c r="OAA90" s="56"/>
      <c r="OAB90" s="56"/>
      <c r="OAC90" s="56"/>
      <c r="OAD90" s="56"/>
      <c r="OAE90" s="56"/>
      <c r="OAF90" s="56"/>
      <c r="OAG90" s="56"/>
      <c r="OAH90" s="56"/>
      <c r="OAI90" s="56"/>
      <c r="OAJ90" s="56"/>
      <c r="OAK90" s="56"/>
      <c r="OAL90" s="56"/>
      <c r="OAM90" s="56"/>
      <c r="OAN90" s="56"/>
      <c r="OAO90" s="56"/>
      <c r="OAP90" s="56"/>
      <c r="OAQ90" s="56"/>
      <c r="OAR90" s="56"/>
      <c r="OAS90" s="56"/>
      <c r="OAT90" s="56"/>
      <c r="OAU90" s="56"/>
      <c r="OAV90" s="56"/>
      <c r="OAW90" s="56"/>
      <c r="OAX90" s="56"/>
      <c r="OAY90" s="56"/>
      <c r="OAZ90" s="56"/>
      <c r="OBA90" s="56"/>
      <c r="OBB90" s="56"/>
      <c r="OBC90" s="56"/>
      <c r="OBD90" s="56"/>
      <c r="OBE90" s="56"/>
      <c r="OBF90" s="56"/>
      <c r="OBG90" s="56"/>
      <c r="OBH90" s="56"/>
      <c r="OBI90" s="56"/>
      <c r="OBJ90" s="56"/>
      <c r="OBK90" s="56"/>
      <c r="OBL90" s="56"/>
      <c r="OBM90" s="56"/>
      <c r="OBN90" s="56"/>
      <c r="OBO90" s="56"/>
      <c r="OBP90" s="56"/>
      <c r="OBQ90" s="56"/>
      <c r="OBR90" s="56"/>
      <c r="OBS90" s="56"/>
      <c r="OBT90" s="56"/>
      <c r="OBU90" s="56"/>
      <c r="OBV90" s="56"/>
      <c r="OBW90" s="56"/>
      <c r="OBX90" s="56"/>
      <c r="OBY90" s="56"/>
      <c r="OBZ90" s="56"/>
      <c r="OCA90" s="56"/>
      <c r="OCB90" s="56"/>
      <c r="OCC90" s="56"/>
      <c r="OCD90" s="56"/>
      <c r="OCE90" s="56"/>
      <c r="OCF90" s="56"/>
      <c r="OCG90" s="56"/>
      <c r="OCH90" s="56"/>
      <c r="OCI90" s="56"/>
      <c r="OCJ90" s="56"/>
      <c r="OCK90" s="56"/>
      <c r="OCL90" s="56"/>
      <c r="OCM90" s="56"/>
      <c r="OCN90" s="56"/>
      <c r="OCO90" s="56"/>
      <c r="OCP90" s="56"/>
      <c r="OCQ90" s="56"/>
      <c r="OCR90" s="56"/>
      <c r="OCS90" s="56"/>
      <c r="OCT90" s="56"/>
      <c r="OCU90" s="56"/>
      <c r="OCV90" s="56"/>
      <c r="OCW90" s="56"/>
      <c r="OCX90" s="56"/>
      <c r="OCY90" s="56"/>
      <c r="OCZ90" s="56"/>
      <c r="ODA90" s="56"/>
      <c r="ODB90" s="56"/>
      <c r="ODC90" s="56"/>
      <c r="ODD90" s="56"/>
      <c r="ODE90" s="56"/>
      <c r="ODF90" s="56"/>
      <c r="ODG90" s="56"/>
      <c r="ODH90" s="56"/>
      <c r="ODI90" s="56"/>
      <c r="ODJ90" s="56"/>
      <c r="ODK90" s="56"/>
      <c r="ODL90" s="56"/>
      <c r="ODM90" s="56"/>
      <c r="ODN90" s="56"/>
      <c r="ODO90" s="56"/>
      <c r="ODP90" s="56"/>
      <c r="ODQ90" s="56"/>
      <c r="ODR90" s="56"/>
      <c r="ODS90" s="56"/>
      <c r="ODT90" s="56"/>
      <c r="ODU90" s="56"/>
      <c r="ODV90" s="56"/>
      <c r="ODW90" s="56"/>
      <c r="ODX90" s="56"/>
      <c r="ODY90" s="56"/>
      <c r="ODZ90" s="56"/>
      <c r="OEA90" s="56"/>
      <c r="OEB90" s="56"/>
      <c r="OEC90" s="56"/>
      <c r="OED90" s="56"/>
      <c r="OEE90" s="56"/>
      <c r="OEF90" s="56"/>
      <c r="OEG90" s="56"/>
      <c r="OEH90" s="56"/>
      <c r="OEI90" s="56"/>
      <c r="OEJ90" s="56"/>
      <c r="OEK90" s="56"/>
      <c r="OEL90" s="56"/>
      <c r="OEM90" s="56"/>
      <c r="OEN90" s="56"/>
      <c r="OEO90" s="56"/>
      <c r="OEP90" s="56"/>
      <c r="OEQ90" s="56"/>
      <c r="OER90" s="56"/>
      <c r="OES90" s="56"/>
      <c r="OET90" s="56"/>
      <c r="OEU90" s="56"/>
      <c r="OEV90" s="56"/>
      <c r="OEW90" s="56"/>
      <c r="OEX90" s="56"/>
      <c r="OEY90" s="56"/>
      <c r="OEZ90" s="56"/>
      <c r="OFA90" s="56"/>
      <c r="OFB90" s="56"/>
      <c r="OFC90" s="56"/>
      <c r="OFD90" s="56"/>
      <c r="OFE90" s="56"/>
      <c r="OFF90" s="56"/>
      <c r="OFG90" s="56"/>
      <c r="OFH90" s="56"/>
      <c r="OFI90" s="56"/>
      <c r="OFJ90" s="56"/>
      <c r="OFK90" s="56"/>
      <c r="OFL90" s="56"/>
      <c r="OFM90" s="56"/>
      <c r="OFN90" s="56"/>
      <c r="OFO90" s="56"/>
      <c r="OFP90" s="56"/>
      <c r="OFQ90" s="56"/>
      <c r="OFR90" s="56"/>
      <c r="OFS90" s="56"/>
      <c r="OFT90" s="56"/>
      <c r="OFU90" s="56"/>
      <c r="OFV90" s="56"/>
      <c r="OFW90" s="56"/>
      <c r="OFX90" s="56"/>
      <c r="OFY90" s="56"/>
      <c r="OFZ90" s="56"/>
      <c r="OGA90" s="56"/>
      <c r="OGB90" s="56"/>
      <c r="OGC90" s="56"/>
      <c r="OGD90" s="56"/>
      <c r="OGE90" s="56"/>
      <c r="OGF90" s="56"/>
      <c r="OGG90" s="56"/>
      <c r="OGH90" s="56"/>
      <c r="OGI90" s="56"/>
      <c r="OGJ90" s="56"/>
      <c r="OGK90" s="56"/>
      <c r="OGL90" s="56"/>
      <c r="OGM90" s="56"/>
      <c r="OGN90" s="56"/>
      <c r="OGO90" s="56"/>
      <c r="OGP90" s="56"/>
      <c r="OGQ90" s="56"/>
      <c r="OGR90" s="56"/>
      <c r="OGS90" s="56"/>
      <c r="OGT90" s="56"/>
      <c r="OGU90" s="56"/>
      <c r="OGV90" s="56"/>
      <c r="OGW90" s="56"/>
      <c r="OGX90" s="56"/>
      <c r="OGY90" s="56"/>
      <c r="OGZ90" s="56"/>
      <c r="OHA90" s="56"/>
      <c r="OHB90" s="56"/>
      <c r="OHC90" s="56"/>
      <c r="OHD90" s="56"/>
      <c r="OHE90" s="56"/>
      <c r="OHF90" s="56"/>
      <c r="OHG90" s="56"/>
      <c r="OHH90" s="56"/>
      <c r="OHI90" s="56"/>
      <c r="OHJ90" s="56"/>
      <c r="OHK90" s="56"/>
      <c r="OHL90" s="56"/>
      <c r="OHM90" s="56"/>
      <c r="OHN90" s="56"/>
      <c r="OHO90" s="56"/>
      <c r="OHP90" s="56"/>
      <c r="OHQ90" s="56"/>
      <c r="OHR90" s="56"/>
      <c r="OHS90" s="56"/>
      <c r="OHT90" s="56"/>
      <c r="OHU90" s="56"/>
      <c r="OHV90" s="56"/>
      <c r="OHW90" s="56"/>
      <c r="OHX90" s="56"/>
      <c r="OHY90" s="56"/>
      <c r="OHZ90" s="56"/>
      <c r="OIA90" s="56"/>
      <c r="OIB90" s="56"/>
      <c r="OIC90" s="56"/>
      <c r="OID90" s="56"/>
      <c r="OIE90" s="56"/>
      <c r="OIF90" s="56"/>
      <c r="OIG90" s="56"/>
      <c r="OIH90" s="56"/>
      <c r="OII90" s="56"/>
      <c r="OIJ90" s="56"/>
      <c r="OIK90" s="56"/>
      <c r="OIL90" s="56"/>
      <c r="OIM90" s="56"/>
      <c r="OIN90" s="56"/>
      <c r="OIO90" s="56"/>
      <c r="OIP90" s="56"/>
      <c r="OIQ90" s="56"/>
      <c r="OIR90" s="56"/>
      <c r="OIS90" s="56"/>
      <c r="OIT90" s="56"/>
      <c r="OIU90" s="56"/>
      <c r="OIV90" s="56"/>
      <c r="OIW90" s="56"/>
      <c r="OIX90" s="56"/>
      <c r="OIY90" s="56"/>
      <c r="OIZ90" s="56"/>
      <c r="OJA90" s="56"/>
      <c r="OJB90" s="56"/>
      <c r="OJC90" s="56"/>
      <c r="OJD90" s="56"/>
      <c r="OJE90" s="56"/>
      <c r="OJF90" s="56"/>
      <c r="OJG90" s="56"/>
      <c r="OJH90" s="56"/>
      <c r="OJI90" s="56"/>
      <c r="OJJ90" s="56"/>
      <c r="OJK90" s="56"/>
      <c r="OJL90" s="56"/>
      <c r="OJM90" s="56"/>
      <c r="OJN90" s="56"/>
      <c r="OJO90" s="56"/>
      <c r="OJP90" s="56"/>
      <c r="OJQ90" s="56"/>
      <c r="OJR90" s="56"/>
      <c r="OJS90" s="56"/>
      <c r="OJT90" s="56"/>
      <c r="OJU90" s="56"/>
      <c r="OJV90" s="56"/>
      <c r="OJW90" s="56"/>
      <c r="OJX90" s="56"/>
      <c r="OJY90" s="56"/>
      <c r="OJZ90" s="56"/>
      <c r="OKA90" s="56"/>
      <c r="OKB90" s="56"/>
      <c r="OKC90" s="56"/>
      <c r="OKD90" s="56"/>
      <c r="OKE90" s="56"/>
      <c r="OKF90" s="56"/>
      <c r="OKG90" s="56"/>
      <c r="OKH90" s="56"/>
      <c r="OKI90" s="56"/>
      <c r="OKJ90" s="56"/>
      <c r="OKK90" s="56"/>
      <c r="OKL90" s="56"/>
      <c r="OKM90" s="56"/>
      <c r="OKN90" s="56"/>
      <c r="OKO90" s="56"/>
      <c r="OKP90" s="56"/>
      <c r="OKQ90" s="56"/>
      <c r="OKR90" s="56"/>
      <c r="OKS90" s="56"/>
      <c r="OKT90" s="56"/>
      <c r="OKU90" s="56"/>
      <c r="OKV90" s="56"/>
      <c r="OKW90" s="56"/>
      <c r="OKX90" s="56"/>
      <c r="OKY90" s="56"/>
      <c r="OKZ90" s="56"/>
      <c r="OLA90" s="56"/>
      <c r="OLB90" s="56"/>
      <c r="OLC90" s="56"/>
      <c r="OLD90" s="56"/>
      <c r="OLE90" s="56"/>
      <c r="OLF90" s="56"/>
      <c r="OLG90" s="56"/>
      <c r="OLH90" s="56"/>
      <c r="OLI90" s="56"/>
      <c r="OLJ90" s="56"/>
      <c r="OLK90" s="56"/>
      <c r="OLL90" s="56"/>
      <c r="OLM90" s="56"/>
      <c r="OLN90" s="56"/>
      <c r="OLO90" s="56"/>
      <c r="OLP90" s="56"/>
      <c r="OLQ90" s="56"/>
      <c r="OLR90" s="56"/>
      <c r="OLS90" s="56"/>
      <c r="OLT90" s="56"/>
      <c r="OLU90" s="56"/>
      <c r="OLV90" s="56"/>
      <c r="OLW90" s="56"/>
      <c r="OLX90" s="56"/>
      <c r="OLY90" s="56"/>
      <c r="OLZ90" s="56"/>
      <c r="OMA90" s="56"/>
      <c r="OMB90" s="56"/>
      <c r="OMC90" s="56"/>
      <c r="OMD90" s="56"/>
      <c r="OME90" s="56"/>
      <c r="OMF90" s="56"/>
      <c r="OMG90" s="56"/>
      <c r="OMH90" s="56"/>
      <c r="OMI90" s="56"/>
      <c r="OMJ90" s="56"/>
      <c r="OMK90" s="56"/>
      <c r="OML90" s="56"/>
      <c r="OMM90" s="56"/>
      <c r="OMN90" s="56"/>
      <c r="OMO90" s="56"/>
      <c r="OMP90" s="56"/>
      <c r="OMQ90" s="56"/>
      <c r="OMR90" s="56"/>
      <c r="OMS90" s="56"/>
      <c r="OMT90" s="56"/>
      <c r="OMU90" s="56"/>
      <c r="OMV90" s="56"/>
      <c r="OMW90" s="56"/>
      <c r="OMX90" s="56"/>
      <c r="OMY90" s="56"/>
      <c r="OMZ90" s="56"/>
      <c r="ONA90" s="56"/>
      <c r="ONB90" s="56"/>
      <c r="ONC90" s="56"/>
      <c r="OND90" s="56"/>
      <c r="ONE90" s="56"/>
      <c r="ONF90" s="56"/>
      <c r="ONG90" s="56"/>
      <c r="ONH90" s="56"/>
      <c r="ONI90" s="56"/>
      <c r="ONJ90" s="56"/>
      <c r="ONK90" s="56"/>
      <c r="ONL90" s="56"/>
      <c r="ONM90" s="56"/>
      <c r="ONN90" s="56"/>
      <c r="ONO90" s="56"/>
      <c r="ONP90" s="56"/>
      <c r="ONQ90" s="56"/>
      <c r="ONR90" s="56"/>
      <c r="ONS90" s="56"/>
      <c r="ONT90" s="56"/>
      <c r="ONU90" s="56"/>
      <c r="ONV90" s="56"/>
      <c r="ONW90" s="56"/>
      <c r="ONX90" s="56"/>
      <c r="ONY90" s="56"/>
      <c r="ONZ90" s="56"/>
      <c r="OOA90" s="56"/>
      <c r="OOB90" s="56"/>
      <c r="OOC90" s="56"/>
      <c r="OOD90" s="56"/>
      <c r="OOE90" s="56"/>
      <c r="OOF90" s="56"/>
      <c r="OOG90" s="56"/>
      <c r="OOH90" s="56"/>
      <c r="OOI90" s="56"/>
      <c r="OOJ90" s="56"/>
      <c r="OOK90" s="56"/>
      <c r="OOL90" s="56"/>
      <c r="OOM90" s="56"/>
      <c r="OON90" s="56"/>
      <c r="OOO90" s="56"/>
      <c r="OOP90" s="56"/>
      <c r="OOQ90" s="56"/>
      <c r="OOR90" s="56"/>
      <c r="OOS90" s="56"/>
      <c r="OOT90" s="56"/>
      <c r="OOU90" s="56"/>
      <c r="OOV90" s="56"/>
      <c r="OOW90" s="56"/>
      <c r="OOX90" s="56"/>
      <c r="OOY90" s="56"/>
      <c r="OOZ90" s="56"/>
      <c r="OPA90" s="56"/>
      <c r="OPB90" s="56"/>
      <c r="OPC90" s="56"/>
      <c r="OPD90" s="56"/>
      <c r="OPE90" s="56"/>
      <c r="OPF90" s="56"/>
      <c r="OPG90" s="56"/>
      <c r="OPH90" s="56"/>
      <c r="OPI90" s="56"/>
      <c r="OPJ90" s="56"/>
      <c r="OPK90" s="56"/>
      <c r="OPL90" s="56"/>
      <c r="OPM90" s="56"/>
      <c r="OPN90" s="56"/>
      <c r="OPO90" s="56"/>
      <c r="OPP90" s="56"/>
      <c r="OPQ90" s="56"/>
      <c r="OPR90" s="56"/>
      <c r="OPS90" s="56"/>
      <c r="OPT90" s="56"/>
      <c r="OPU90" s="56"/>
      <c r="OPV90" s="56"/>
      <c r="OPW90" s="56"/>
      <c r="OPX90" s="56"/>
      <c r="OPY90" s="56"/>
      <c r="OPZ90" s="56"/>
      <c r="OQA90" s="56"/>
      <c r="OQB90" s="56"/>
      <c r="OQC90" s="56"/>
      <c r="OQD90" s="56"/>
      <c r="OQE90" s="56"/>
      <c r="OQF90" s="56"/>
      <c r="OQG90" s="56"/>
      <c r="OQH90" s="56"/>
      <c r="OQI90" s="56"/>
      <c r="OQJ90" s="56"/>
      <c r="OQK90" s="56"/>
      <c r="OQL90" s="56"/>
      <c r="OQM90" s="56"/>
      <c r="OQN90" s="56"/>
      <c r="OQO90" s="56"/>
      <c r="OQP90" s="56"/>
      <c r="OQQ90" s="56"/>
      <c r="OQR90" s="56"/>
      <c r="OQS90" s="56"/>
      <c r="OQT90" s="56"/>
      <c r="OQU90" s="56"/>
      <c r="OQV90" s="56"/>
      <c r="OQW90" s="56"/>
      <c r="OQX90" s="56"/>
      <c r="OQY90" s="56"/>
      <c r="OQZ90" s="56"/>
      <c r="ORA90" s="56"/>
      <c r="ORB90" s="56"/>
      <c r="ORC90" s="56"/>
      <c r="ORD90" s="56"/>
      <c r="ORE90" s="56"/>
      <c r="ORF90" s="56"/>
      <c r="ORG90" s="56"/>
      <c r="ORH90" s="56"/>
      <c r="ORI90" s="56"/>
      <c r="ORJ90" s="56"/>
      <c r="ORK90" s="56"/>
      <c r="ORL90" s="56"/>
      <c r="ORM90" s="56"/>
      <c r="ORN90" s="56"/>
      <c r="ORO90" s="56"/>
      <c r="ORP90" s="56"/>
      <c r="ORQ90" s="56"/>
      <c r="ORR90" s="56"/>
      <c r="ORS90" s="56"/>
      <c r="ORT90" s="56"/>
      <c r="ORU90" s="56"/>
      <c r="ORV90" s="56"/>
      <c r="ORW90" s="56"/>
      <c r="ORX90" s="56"/>
      <c r="ORY90" s="56"/>
      <c r="ORZ90" s="56"/>
      <c r="OSA90" s="56"/>
      <c r="OSB90" s="56"/>
      <c r="OSC90" s="56"/>
      <c r="OSD90" s="56"/>
      <c r="OSE90" s="56"/>
      <c r="OSF90" s="56"/>
      <c r="OSG90" s="56"/>
      <c r="OSH90" s="56"/>
      <c r="OSI90" s="56"/>
      <c r="OSJ90" s="56"/>
      <c r="OSK90" s="56"/>
      <c r="OSL90" s="56"/>
      <c r="OSM90" s="56"/>
      <c r="OSN90" s="56"/>
      <c r="OSO90" s="56"/>
      <c r="OSP90" s="56"/>
      <c r="OSQ90" s="56"/>
      <c r="OSR90" s="56"/>
      <c r="OSS90" s="56"/>
      <c r="OST90" s="56"/>
      <c r="OSU90" s="56"/>
      <c r="OSV90" s="56"/>
      <c r="OSW90" s="56"/>
      <c r="OSX90" s="56"/>
      <c r="OSY90" s="56"/>
      <c r="OSZ90" s="56"/>
      <c r="OTA90" s="56"/>
      <c r="OTB90" s="56"/>
      <c r="OTC90" s="56"/>
      <c r="OTD90" s="56"/>
      <c r="OTE90" s="56"/>
      <c r="OTF90" s="56"/>
      <c r="OTG90" s="56"/>
      <c r="OTH90" s="56"/>
      <c r="OTI90" s="56"/>
      <c r="OTJ90" s="56"/>
      <c r="OTK90" s="56"/>
      <c r="OTL90" s="56"/>
      <c r="OTM90" s="56"/>
      <c r="OTN90" s="56"/>
      <c r="OTO90" s="56"/>
      <c r="OTP90" s="56"/>
      <c r="OTQ90" s="56"/>
      <c r="OTR90" s="56"/>
      <c r="OTS90" s="56"/>
      <c r="OTT90" s="56"/>
      <c r="OTU90" s="56"/>
      <c r="OTV90" s="56"/>
      <c r="OTW90" s="56"/>
      <c r="OTX90" s="56"/>
      <c r="OTY90" s="56"/>
      <c r="OTZ90" s="56"/>
      <c r="OUA90" s="56"/>
      <c r="OUB90" s="56"/>
      <c r="OUC90" s="56"/>
      <c r="OUD90" s="56"/>
      <c r="OUE90" s="56"/>
      <c r="OUF90" s="56"/>
      <c r="OUG90" s="56"/>
      <c r="OUH90" s="56"/>
      <c r="OUI90" s="56"/>
      <c r="OUJ90" s="56"/>
      <c r="OUK90" s="56"/>
      <c r="OUL90" s="56"/>
      <c r="OUM90" s="56"/>
      <c r="OUN90" s="56"/>
      <c r="OUO90" s="56"/>
      <c r="OUP90" s="56"/>
      <c r="OUQ90" s="56"/>
      <c r="OUR90" s="56"/>
      <c r="OUS90" s="56"/>
      <c r="OUT90" s="56"/>
      <c r="OUU90" s="56"/>
      <c r="OUV90" s="56"/>
      <c r="OUW90" s="56"/>
      <c r="OUX90" s="56"/>
      <c r="OUY90" s="56"/>
      <c r="OUZ90" s="56"/>
      <c r="OVA90" s="56"/>
      <c r="OVB90" s="56"/>
      <c r="OVC90" s="56"/>
      <c r="OVD90" s="56"/>
      <c r="OVE90" s="56"/>
      <c r="OVF90" s="56"/>
      <c r="OVG90" s="56"/>
      <c r="OVH90" s="56"/>
      <c r="OVI90" s="56"/>
      <c r="OVJ90" s="56"/>
      <c r="OVK90" s="56"/>
      <c r="OVL90" s="56"/>
      <c r="OVM90" s="56"/>
      <c r="OVN90" s="56"/>
      <c r="OVO90" s="56"/>
      <c r="OVP90" s="56"/>
      <c r="OVQ90" s="56"/>
      <c r="OVR90" s="56"/>
      <c r="OVS90" s="56"/>
      <c r="OVT90" s="56"/>
      <c r="OVU90" s="56"/>
      <c r="OVV90" s="56"/>
      <c r="OVW90" s="56"/>
      <c r="OVX90" s="56"/>
      <c r="OVY90" s="56"/>
      <c r="OVZ90" s="56"/>
      <c r="OWA90" s="56"/>
      <c r="OWB90" s="56"/>
      <c r="OWC90" s="56"/>
      <c r="OWD90" s="56"/>
      <c r="OWE90" s="56"/>
      <c r="OWF90" s="56"/>
      <c r="OWG90" s="56"/>
      <c r="OWH90" s="56"/>
      <c r="OWI90" s="56"/>
      <c r="OWJ90" s="56"/>
      <c r="OWK90" s="56"/>
      <c r="OWL90" s="56"/>
      <c r="OWM90" s="56"/>
      <c r="OWN90" s="56"/>
      <c r="OWO90" s="56"/>
      <c r="OWP90" s="56"/>
      <c r="OWQ90" s="56"/>
      <c r="OWR90" s="56"/>
      <c r="OWS90" s="56"/>
      <c r="OWT90" s="56"/>
      <c r="OWU90" s="56"/>
      <c r="OWV90" s="56"/>
      <c r="OWW90" s="56"/>
      <c r="OWX90" s="56"/>
      <c r="OWY90" s="56"/>
      <c r="OWZ90" s="56"/>
      <c r="OXA90" s="56"/>
      <c r="OXB90" s="56"/>
      <c r="OXC90" s="56"/>
      <c r="OXD90" s="56"/>
      <c r="OXE90" s="56"/>
      <c r="OXF90" s="56"/>
      <c r="OXG90" s="56"/>
      <c r="OXH90" s="56"/>
      <c r="OXI90" s="56"/>
      <c r="OXJ90" s="56"/>
      <c r="OXK90" s="56"/>
      <c r="OXL90" s="56"/>
      <c r="OXM90" s="56"/>
      <c r="OXN90" s="56"/>
      <c r="OXO90" s="56"/>
      <c r="OXP90" s="56"/>
      <c r="OXQ90" s="56"/>
      <c r="OXR90" s="56"/>
      <c r="OXS90" s="56"/>
      <c r="OXT90" s="56"/>
      <c r="OXU90" s="56"/>
      <c r="OXV90" s="56"/>
      <c r="OXW90" s="56"/>
      <c r="OXX90" s="56"/>
      <c r="OXY90" s="56"/>
      <c r="OXZ90" s="56"/>
      <c r="OYA90" s="56"/>
      <c r="OYB90" s="56"/>
      <c r="OYC90" s="56"/>
      <c r="OYD90" s="56"/>
      <c r="OYE90" s="56"/>
      <c r="OYF90" s="56"/>
      <c r="OYG90" s="56"/>
      <c r="OYH90" s="56"/>
      <c r="OYI90" s="56"/>
      <c r="OYJ90" s="56"/>
      <c r="OYK90" s="56"/>
      <c r="OYL90" s="56"/>
      <c r="OYM90" s="56"/>
      <c r="OYN90" s="56"/>
      <c r="OYO90" s="56"/>
      <c r="OYP90" s="56"/>
      <c r="OYQ90" s="56"/>
      <c r="OYR90" s="56"/>
      <c r="OYS90" s="56"/>
      <c r="OYT90" s="56"/>
      <c r="OYU90" s="56"/>
      <c r="OYV90" s="56"/>
      <c r="OYW90" s="56"/>
      <c r="OYX90" s="56"/>
      <c r="OYY90" s="56"/>
      <c r="OYZ90" s="56"/>
      <c r="OZA90" s="56"/>
      <c r="OZB90" s="56"/>
      <c r="OZC90" s="56"/>
      <c r="OZD90" s="56"/>
      <c r="OZE90" s="56"/>
      <c r="OZF90" s="56"/>
      <c r="OZG90" s="56"/>
      <c r="OZH90" s="56"/>
      <c r="OZI90" s="56"/>
      <c r="OZJ90" s="56"/>
      <c r="OZK90" s="56"/>
      <c r="OZL90" s="56"/>
      <c r="OZM90" s="56"/>
      <c r="OZN90" s="56"/>
      <c r="OZO90" s="56"/>
      <c r="OZP90" s="56"/>
      <c r="OZQ90" s="56"/>
      <c r="OZR90" s="56"/>
      <c r="OZS90" s="56"/>
      <c r="OZT90" s="56"/>
      <c r="OZU90" s="56"/>
      <c r="OZV90" s="56"/>
      <c r="OZW90" s="56"/>
      <c r="OZX90" s="56"/>
      <c r="OZY90" s="56"/>
      <c r="OZZ90" s="56"/>
      <c r="PAA90" s="56"/>
      <c r="PAB90" s="56"/>
      <c r="PAC90" s="56"/>
      <c r="PAD90" s="56"/>
      <c r="PAE90" s="56"/>
      <c r="PAF90" s="56"/>
      <c r="PAG90" s="56"/>
      <c r="PAH90" s="56"/>
      <c r="PAI90" s="56"/>
      <c r="PAJ90" s="56"/>
      <c r="PAK90" s="56"/>
      <c r="PAL90" s="56"/>
      <c r="PAM90" s="56"/>
      <c r="PAN90" s="56"/>
      <c r="PAO90" s="56"/>
      <c r="PAP90" s="56"/>
      <c r="PAQ90" s="56"/>
      <c r="PAR90" s="56"/>
      <c r="PAS90" s="56"/>
      <c r="PAT90" s="56"/>
      <c r="PAU90" s="56"/>
      <c r="PAV90" s="56"/>
      <c r="PAW90" s="56"/>
      <c r="PAX90" s="56"/>
      <c r="PAY90" s="56"/>
      <c r="PAZ90" s="56"/>
      <c r="PBA90" s="56"/>
      <c r="PBB90" s="56"/>
      <c r="PBC90" s="56"/>
      <c r="PBD90" s="56"/>
      <c r="PBE90" s="56"/>
      <c r="PBF90" s="56"/>
      <c r="PBG90" s="56"/>
      <c r="PBH90" s="56"/>
      <c r="PBI90" s="56"/>
      <c r="PBJ90" s="56"/>
      <c r="PBK90" s="56"/>
      <c r="PBL90" s="56"/>
      <c r="PBM90" s="56"/>
      <c r="PBN90" s="56"/>
      <c r="PBO90" s="56"/>
      <c r="PBP90" s="56"/>
      <c r="PBQ90" s="56"/>
      <c r="PBR90" s="56"/>
      <c r="PBS90" s="56"/>
      <c r="PBT90" s="56"/>
      <c r="PBU90" s="56"/>
      <c r="PBV90" s="56"/>
      <c r="PBW90" s="56"/>
      <c r="PBX90" s="56"/>
      <c r="PBY90" s="56"/>
      <c r="PBZ90" s="56"/>
      <c r="PCA90" s="56"/>
      <c r="PCB90" s="56"/>
      <c r="PCC90" s="56"/>
      <c r="PCD90" s="56"/>
      <c r="PCE90" s="56"/>
      <c r="PCF90" s="56"/>
      <c r="PCG90" s="56"/>
      <c r="PCH90" s="56"/>
      <c r="PCI90" s="56"/>
      <c r="PCJ90" s="56"/>
      <c r="PCK90" s="56"/>
      <c r="PCL90" s="56"/>
      <c r="PCM90" s="56"/>
      <c r="PCN90" s="56"/>
      <c r="PCO90" s="56"/>
      <c r="PCP90" s="56"/>
      <c r="PCQ90" s="56"/>
      <c r="PCR90" s="56"/>
      <c r="PCS90" s="56"/>
      <c r="PCT90" s="56"/>
      <c r="PCU90" s="56"/>
      <c r="PCV90" s="56"/>
      <c r="PCW90" s="56"/>
      <c r="PCX90" s="56"/>
      <c r="PCY90" s="56"/>
      <c r="PCZ90" s="56"/>
      <c r="PDA90" s="56"/>
      <c r="PDB90" s="56"/>
      <c r="PDC90" s="56"/>
      <c r="PDD90" s="56"/>
      <c r="PDE90" s="56"/>
      <c r="PDF90" s="56"/>
      <c r="PDG90" s="56"/>
      <c r="PDH90" s="56"/>
      <c r="PDI90" s="56"/>
      <c r="PDJ90" s="56"/>
      <c r="PDK90" s="56"/>
      <c r="PDL90" s="56"/>
      <c r="PDM90" s="56"/>
      <c r="PDN90" s="56"/>
      <c r="PDO90" s="56"/>
      <c r="PDP90" s="56"/>
      <c r="PDQ90" s="56"/>
      <c r="PDR90" s="56"/>
      <c r="PDS90" s="56"/>
      <c r="PDT90" s="56"/>
      <c r="PDU90" s="56"/>
      <c r="PDV90" s="56"/>
      <c r="PDW90" s="56"/>
      <c r="PDX90" s="56"/>
      <c r="PDY90" s="56"/>
      <c r="PDZ90" s="56"/>
      <c r="PEA90" s="56"/>
      <c r="PEB90" s="56"/>
      <c r="PEC90" s="56"/>
      <c r="PED90" s="56"/>
      <c r="PEE90" s="56"/>
      <c r="PEF90" s="56"/>
      <c r="PEG90" s="56"/>
      <c r="PEH90" s="56"/>
      <c r="PEI90" s="56"/>
      <c r="PEJ90" s="56"/>
      <c r="PEK90" s="56"/>
      <c r="PEL90" s="56"/>
      <c r="PEM90" s="56"/>
      <c r="PEN90" s="56"/>
      <c r="PEO90" s="56"/>
      <c r="PEP90" s="56"/>
      <c r="PEQ90" s="56"/>
      <c r="PER90" s="56"/>
      <c r="PES90" s="56"/>
      <c r="PET90" s="56"/>
      <c r="PEU90" s="56"/>
      <c r="PEV90" s="56"/>
      <c r="PEW90" s="56"/>
      <c r="PEX90" s="56"/>
      <c r="PEY90" s="56"/>
      <c r="PEZ90" s="56"/>
      <c r="PFA90" s="56"/>
      <c r="PFB90" s="56"/>
      <c r="PFC90" s="56"/>
      <c r="PFD90" s="56"/>
      <c r="PFE90" s="56"/>
      <c r="PFF90" s="56"/>
      <c r="PFG90" s="56"/>
      <c r="PFH90" s="56"/>
      <c r="PFI90" s="56"/>
      <c r="PFJ90" s="56"/>
      <c r="PFK90" s="56"/>
      <c r="PFL90" s="56"/>
      <c r="PFM90" s="56"/>
      <c r="PFN90" s="56"/>
      <c r="PFO90" s="56"/>
      <c r="PFP90" s="56"/>
      <c r="PFQ90" s="56"/>
      <c r="PFR90" s="56"/>
      <c r="PFS90" s="56"/>
      <c r="PFT90" s="56"/>
      <c r="PFU90" s="56"/>
      <c r="PFV90" s="56"/>
      <c r="PFW90" s="56"/>
      <c r="PFX90" s="56"/>
      <c r="PFY90" s="56"/>
      <c r="PFZ90" s="56"/>
      <c r="PGA90" s="56"/>
      <c r="PGB90" s="56"/>
      <c r="PGC90" s="56"/>
      <c r="PGD90" s="56"/>
      <c r="PGE90" s="56"/>
      <c r="PGF90" s="56"/>
      <c r="PGG90" s="56"/>
      <c r="PGH90" s="56"/>
      <c r="PGI90" s="56"/>
      <c r="PGJ90" s="56"/>
      <c r="PGK90" s="56"/>
      <c r="PGL90" s="56"/>
      <c r="PGM90" s="56"/>
      <c r="PGN90" s="56"/>
      <c r="PGO90" s="56"/>
      <c r="PGP90" s="56"/>
      <c r="PGQ90" s="56"/>
      <c r="PGR90" s="56"/>
      <c r="PGS90" s="56"/>
      <c r="PGT90" s="56"/>
      <c r="PGU90" s="56"/>
      <c r="PGV90" s="56"/>
      <c r="PGW90" s="56"/>
      <c r="PGX90" s="56"/>
      <c r="PGY90" s="56"/>
      <c r="PGZ90" s="56"/>
      <c r="PHA90" s="56"/>
      <c r="PHB90" s="56"/>
      <c r="PHC90" s="56"/>
      <c r="PHD90" s="56"/>
      <c r="PHE90" s="56"/>
      <c r="PHF90" s="56"/>
      <c r="PHG90" s="56"/>
      <c r="PHH90" s="56"/>
      <c r="PHI90" s="56"/>
      <c r="PHJ90" s="56"/>
      <c r="PHK90" s="56"/>
      <c r="PHL90" s="56"/>
      <c r="PHM90" s="56"/>
      <c r="PHN90" s="56"/>
      <c r="PHO90" s="56"/>
      <c r="PHP90" s="56"/>
      <c r="PHQ90" s="56"/>
      <c r="PHR90" s="56"/>
      <c r="PHS90" s="56"/>
      <c r="PHT90" s="56"/>
      <c r="PHU90" s="56"/>
      <c r="PHV90" s="56"/>
      <c r="PHW90" s="56"/>
      <c r="PHX90" s="56"/>
      <c r="PHY90" s="56"/>
      <c r="PHZ90" s="56"/>
      <c r="PIA90" s="56"/>
      <c r="PIB90" s="56"/>
      <c r="PIC90" s="56"/>
      <c r="PID90" s="56"/>
      <c r="PIE90" s="56"/>
      <c r="PIF90" s="56"/>
      <c r="PIG90" s="56"/>
      <c r="PIH90" s="56"/>
      <c r="PII90" s="56"/>
      <c r="PIJ90" s="56"/>
      <c r="PIK90" s="56"/>
      <c r="PIL90" s="56"/>
      <c r="PIM90" s="56"/>
      <c r="PIN90" s="56"/>
      <c r="PIO90" s="56"/>
      <c r="PIP90" s="56"/>
      <c r="PIQ90" s="56"/>
      <c r="PIR90" s="56"/>
      <c r="PIS90" s="56"/>
      <c r="PIT90" s="56"/>
      <c r="PIU90" s="56"/>
      <c r="PIV90" s="56"/>
      <c r="PIW90" s="56"/>
      <c r="PIX90" s="56"/>
      <c r="PIY90" s="56"/>
      <c r="PIZ90" s="56"/>
      <c r="PJA90" s="56"/>
      <c r="PJB90" s="56"/>
      <c r="PJC90" s="56"/>
      <c r="PJD90" s="56"/>
      <c r="PJE90" s="56"/>
      <c r="PJF90" s="56"/>
      <c r="PJG90" s="56"/>
      <c r="PJH90" s="56"/>
      <c r="PJI90" s="56"/>
      <c r="PJJ90" s="56"/>
      <c r="PJK90" s="56"/>
      <c r="PJL90" s="56"/>
      <c r="PJM90" s="56"/>
      <c r="PJN90" s="56"/>
      <c r="PJO90" s="56"/>
      <c r="PJP90" s="56"/>
      <c r="PJQ90" s="56"/>
      <c r="PJR90" s="56"/>
      <c r="PJS90" s="56"/>
      <c r="PJT90" s="56"/>
      <c r="PJU90" s="56"/>
      <c r="PJV90" s="56"/>
      <c r="PJW90" s="56"/>
      <c r="PJX90" s="56"/>
      <c r="PJY90" s="56"/>
      <c r="PJZ90" s="56"/>
      <c r="PKA90" s="56"/>
      <c r="PKB90" s="56"/>
      <c r="PKC90" s="56"/>
      <c r="PKD90" s="56"/>
      <c r="PKE90" s="56"/>
      <c r="PKF90" s="56"/>
      <c r="PKG90" s="56"/>
      <c r="PKH90" s="56"/>
      <c r="PKI90" s="56"/>
      <c r="PKJ90" s="56"/>
      <c r="PKK90" s="56"/>
      <c r="PKL90" s="56"/>
      <c r="PKM90" s="56"/>
      <c r="PKN90" s="56"/>
      <c r="PKO90" s="56"/>
      <c r="PKP90" s="56"/>
      <c r="PKQ90" s="56"/>
      <c r="PKR90" s="56"/>
      <c r="PKS90" s="56"/>
      <c r="PKT90" s="56"/>
      <c r="PKU90" s="56"/>
      <c r="PKV90" s="56"/>
      <c r="PKW90" s="56"/>
      <c r="PKX90" s="56"/>
      <c r="PKY90" s="56"/>
      <c r="PKZ90" s="56"/>
      <c r="PLA90" s="56"/>
      <c r="PLB90" s="56"/>
      <c r="PLC90" s="56"/>
      <c r="PLD90" s="56"/>
      <c r="PLE90" s="56"/>
      <c r="PLF90" s="56"/>
      <c r="PLG90" s="56"/>
      <c r="PLH90" s="56"/>
      <c r="PLI90" s="56"/>
      <c r="PLJ90" s="56"/>
      <c r="PLK90" s="56"/>
      <c r="PLL90" s="56"/>
      <c r="PLM90" s="56"/>
      <c r="PLN90" s="56"/>
      <c r="PLO90" s="56"/>
      <c r="PLP90" s="56"/>
      <c r="PLQ90" s="56"/>
      <c r="PLR90" s="56"/>
      <c r="PLS90" s="56"/>
      <c r="PLT90" s="56"/>
      <c r="PLU90" s="56"/>
      <c r="PLV90" s="56"/>
      <c r="PLW90" s="56"/>
      <c r="PLX90" s="56"/>
      <c r="PLY90" s="56"/>
      <c r="PLZ90" s="56"/>
      <c r="PMA90" s="56"/>
      <c r="PMB90" s="56"/>
      <c r="PMC90" s="56"/>
      <c r="PMD90" s="56"/>
      <c r="PME90" s="56"/>
      <c r="PMF90" s="56"/>
      <c r="PMG90" s="56"/>
      <c r="PMH90" s="56"/>
      <c r="PMI90" s="56"/>
      <c r="PMJ90" s="56"/>
      <c r="PMK90" s="56"/>
      <c r="PML90" s="56"/>
      <c r="PMM90" s="56"/>
      <c r="PMN90" s="56"/>
      <c r="PMO90" s="56"/>
      <c r="PMP90" s="56"/>
      <c r="PMQ90" s="56"/>
      <c r="PMR90" s="56"/>
      <c r="PMS90" s="56"/>
      <c r="PMT90" s="56"/>
      <c r="PMU90" s="56"/>
      <c r="PMV90" s="56"/>
      <c r="PMW90" s="56"/>
      <c r="PMX90" s="56"/>
      <c r="PMY90" s="56"/>
      <c r="PMZ90" s="56"/>
      <c r="PNA90" s="56"/>
      <c r="PNB90" s="56"/>
      <c r="PNC90" s="56"/>
      <c r="PND90" s="56"/>
      <c r="PNE90" s="56"/>
      <c r="PNF90" s="56"/>
      <c r="PNG90" s="56"/>
      <c r="PNH90" s="56"/>
      <c r="PNI90" s="56"/>
      <c r="PNJ90" s="56"/>
      <c r="PNK90" s="56"/>
      <c r="PNL90" s="56"/>
      <c r="PNM90" s="56"/>
      <c r="PNN90" s="56"/>
      <c r="PNO90" s="56"/>
      <c r="PNP90" s="56"/>
      <c r="PNQ90" s="56"/>
      <c r="PNR90" s="56"/>
      <c r="PNS90" s="56"/>
      <c r="PNT90" s="56"/>
      <c r="PNU90" s="56"/>
      <c r="PNV90" s="56"/>
      <c r="PNW90" s="56"/>
      <c r="PNX90" s="56"/>
      <c r="PNY90" s="56"/>
      <c r="PNZ90" s="56"/>
      <c r="POA90" s="56"/>
      <c r="POB90" s="56"/>
      <c r="POC90" s="56"/>
      <c r="POD90" s="56"/>
      <c r="POE90" s="56"/>
      <c r="POF90" s="56"/>
      <c r="POG90" s="56"/>
      <c r="POH90" s="56"/>
      <c r="POI90" s="56"/>
      <c r="POJ90" s="56"/>
      <c r="POK90" s="56"/>
      <c r="POL90" s="56"/>
      <c r="POM90" s="56"/>
      <c r="PON90" s="56"/>
      <c r="POO90" s="56"/>
      <c r="POP90" s="56"/>
      <c r="POQ90" s="56"/>
      <c r="POR90" s="56"/>
      <c r="POS90" s="56"/>
      <c r="POT90" s="56"/>
      <c r="POU90" s="56"/>
      <c r="POV90" s="56"/>
      <c r="POW90" s="56"/>
      <c r="POX90" s="56"/>
      <c r="POY90" s="56"/>
      <c r="POZ90" s="56"/>
      <c r="PPA90" s="56"/>
      <c r="PPB90" s="56"/>
      <c r="PPC90" s="56"/>
      <c r="PPD90" s="56"/>
      <c r="PPE90" s="56"/>
      <c r="PPF90" s="56"/>
      <c r="PPG90" s="56"/>
      <c r="PPH90" s="56"/>
      <c r="PPI90" s="56"/>
      <c r="PPJ90" s="56"/>
      <c r="PPK90" s="56"/>
      <c r="PPL90" s="56"/>
      <c r="PPM90" s="56"/>
      <c r="PPN90" s="56"/>
      <c r="PPO90" s="56"/>
      <c r="PPP90" s="56"/>
      <c r="PPQ90" s="56"/>
      <c r="PPR90" s="56"/>
      <c r="PPS90" s="56"/>
      <c r="PPT90" s="56"/>
      <c r="PPU90" s="56"/>
      <c r="PPV90" s="56"/>
      <c r="PPW90" s="56"/>
      <c r="PPX90" s="56"/>
      <c r="PPY90" s="56"/>
      <c r="PPZ90" s="56"/>
      <c r="PQA90" s="56"/>
      <c r="PQB90" s="56"/>
      <c r="PQC90" s="56"/>
      <c r="PQD90" s="56"/>
      <c r="PQE90" s="56"/>
      <c r="PQF90" s="56"/>
      <c r="PQG90" s="56"/>
      <c r="PQH90" s="56"/>
      <c r="PQI90" s="56"/>
      <c r="PQJ90" s="56"/>
      <c r="PQK90" s="56"/>
      <c r="PQL90" s="56"/>
      <c r="PQM90" s="56"/>
      <c r="PQN90" s="56"/>
      <c r="PQO90" s="56"/>
      <c r="PQP90" s="56"/>
      <c r="PQQ90" s="56"/>
      <c r="PQR90" s="56"/>
      <c r="PQS90" s="56"/>
      <c r="PQT90" s="56"/>
      <c r="PQU90" s="56"/>
      <c r="PQV90" s="56"/>
      <c r="PQW90" s="56"/>
      <c r="PQX90" s="56"/>
      <c r="PQY90" s="56"/>
      <c r="PQZ90" s="56"/>
      <c r="PRA90" s="56"/>
      <c r="PRB90" s="56"/>
      <c r="PRC90" s="56"/>
      <c r="PRD90" s="56"/>
      <c r="PRE90" s="56"/>
      <c r="PRF90" s="56"/>
      <c r="PRG90" s="56"/>
      <c r="PRH90" s="56"/>
      <c r="PRI90" s="56"/>
      <c r="PRJ90" s="56"/>
      <c r="PRK90" s="56"/>
      <c r="PRL90" s="56"/>
      <c r="PRM90" s="56"/>
      <c r="PRN90" s="56"/>
      <c r="PRO90" s="56"/>
      <c r="PRP90" s="56"/>
      <c r="PRQ90" s="56"/>
      <c r="PRR90" s="56"/>
      <c r="PRS90" s="56"/>
      <c r="PRT90" s="56"/>
      <c r="PRU90" s="56"/>
      <c r="PRV90" s="56"/>
      <c r="PRW90" s="56"/>
      <c r="PRX90" s="56"/>
      <c r="PRY90" s="56"/>
      <c r="PRZ90" s="56"/>
      <c r="PSA90" s="56"/>
      <c r="PSB90" s="56"/>
      <c r="PSC90" s="56"/>
      <c r="PSD90" s="56"/>
      <c r="PSE90" s="56"/>
      <c r="PSF90" s="56"/>
      <c r="PSG90" s="56"/>
      <c r="PSH90" s="56"/>
      <c r="PSI90" s="56"/>
      <c r="PSJ90" s="56"/>
      <c r="PSK90" s="56"/>
      <c r="PSL90" s="56"/>
      <c r="PSM90" s="56"/>
      <c r="PSN90" s="56"/>
      <c r="PSO90" s="56"/>
      <c r="PSP90" s="56"/>
      <c r="PSQ90" s="56"/>
      <c r="PSR90" s="56"/>
      <c r="PSS90" s="56"/>
      <c r="PST90" s="56"/>
      <c r="PSU90" s="56"/>
      <c r="PSV90" s="56"/>
      <c r="PSW90" s="56"/>
      <c r="PSX90" s="56"/>
      <c r="PSY90" s="56"/>
      <c r="PSZ90" s="56"/>
      <c r="PTA90" s="56"/>
      <c r="PTB90" s="56"/>
      <c r="PTC90" s="56"/>
      <c r="PTD90" s="56"/>
      <c r="PTE90" s="56"/>
      <c r="PTF90" s="56"/>
      <c r="PTG90" s="56"/>
      <c r="PTH90" s="56"/>
      <c r="PTI90" s="56"/>
      <c r="PTJ90" s="56"/>
      <c r="PTK90" s="56"/>
      <c r="PTL90" s="56"/>
      <c r="PTM90" s="56"/>
      <c r="PTN90" s="56"/>
      <c r="PTO90" s="56"/>
      <c r="PTP90" s="56"/>
      <c r="PTQ90" s="56"/>
      <c r="PTR90" s="56"/>
      <c r="PTS90" s="56"/>
      <c r="PTT90" s="56"/>
      <c r="PTU90" s="56"/>
      <c r="PTV90" s="56"/>
      <c r="PTW90" s="56"/>
      <c r="PTX90" s="56"/>
      <c r="PTY90" s="56"/>
      <c r="PTZ90" s="56"/>
      <c r="PUA90" s="56"/>
      <c r="PUB90" s="56"/>
      <c r="PUC90" s="56"/>
      <c r="PUD90" s="56"/>
      <c r="PUE90" s="56"/>
      <c r="PUF90" s="56"/>
      <c r="PUG90" s="56"/>
      <c r="PUH90" s="56"/>
      <c r="PUI90" s="56"/>
      <c r="PUJ90" s="56"/>
      <c r="PUK90" s="56"/>
      <c r="PUL90" s="56"/>
      <c r="PUM90" s="56"/>
      <c r="PUN90" s="56"/>
      <c r="PUO90" s="56"/>
      <c r="PUP90" s="56"/>
      <c r="PUQ90" s="56"/>
      <c r="PUR90" s="56"/>
      <c r="PUS90" s="56"/>
      <c r="PUT90" s="56"/>
      <c r="PUU90" s="56"/>
      <c r="PUV90" s="56"/>
      <c r="PUW90" s="56"/>
      <c r="PUX90" s="56"/>
      <c r="PUY90" s="56"/>
      <c r="PUZ90" s="56"/>
      <c r="PVA90" s="56"/>
      <c r="PVB90" s="56"/>
      <c r="PVC90" s="56"/>
      <c r="PVD90" s="56"/>
      <c r="PVE90" s="56"/>
      <c r="PVF90" s="56"/>
      <c r="PVG90" s="56"/>
      <c r="PVH90" s="56"/>
      <c r="PVI90" s="56"/>
      <c r="PVJ90" s="56"/>
      <c r="PVK90" s="56"/>
      <c r="PVL90" s="56"/>
      <c r="PVM90" s="56"/>
      <c r="PVN90" s="56"/>
      <c r="PVO90" s="56"/>
      <c r="PVP90" s="56"/>
      <c r="PVQ90" s="56"/>
      <c r="PVR90" s="56"/>
      <c r="PVS90" s="56"/>
      <c r="PVT90" s="56"/>
      <c r="PVU90" s="56"/>
      <c r="PVV90" s="56"/>
      <c r="PVW90" s="56"/>
      <c r="PVX90" s="56"/>
      <c r="PVY90" s="56"/>
      <c r="PVZ90" s="56"/>
      <c r="PWA90" s="56"/>
      <c r="PWB90" s="56"/>
      <c r="PWC90" s="56"/>
      <c r="PWD90" s="56"/>
      <c r="PWE90" s="56"/>
      <c r="PWF90" s="56"/>
      <c r="PWG90" s="56"/>
      <c r="PWH90" s="56"/>
      <c r="PWI90" s="56"/>
      <c r="PWJ90" s="56"/>
      <c r="PWK90" s="56"/>
      <c r="PWL90" s="56"/>
      <c r="PWM90" s="56"/>
      <c r="PWN90" s="56"/>
      <c r="PWO90" s="56"/>
      <c r="PWP90" s="56"/>
      <c r="PWQ90" s="56"/>
      <c r="PWR90" s="56"/>
      <c r="PWS90" s="56"/>
      <c r="PWT90" s="56"/>
      <c r="PWU90" s="56"/>
      <c r="PWV90" s="56"/>
      <c r="PWW90" s="56"/>
      <c r="PWX90" s="56"/>
      <c r="PWY90" s="56"/>
      <c r="PWZ90" s="56"/>
      <c r="PXA90" s="56"/>
      <c r="PXB90" s="56"/>
      <c r="PXC90" s="56"/>
      <c r="PXD90" s="56"/>
      <c r="PXE90" s="56"/>
      <c r="PXF90" s="56"/>
      <c r="PXG90" s="56"/>
      <c r="PXH90" s="56"/>
      <c r="PXI90" s="56"/>
      <c r="PXJ90" s="56"/>
      <c r="PXK90" s="56"/>
      <c r="PXL90" s="56"/>
      <c r="PXM90" s="56"/>
      <c r="PXN90" s="56"/>
      <c r="PXO90" s="56"/>
      <c r="PXP90" s="56"/>
      <c r="PXQ90" s="56"/>
      <c r="PXR90" s="56"/>
      <c r="PXS90" s="56"/>
      <c r="PXT90" s="56"/>
      <c r="PXU90" s="56"/>
      <c r="PXV90" s="56"/>
      <c r="PXW90" s="56"/>
      <c r="PXX90" s="56"/>
      <c r="PXY90" s="56"/>
      <c r="PXZ90" s="56"/>
      <c r="PYA90" s="56"/>
      <c r="PYB90" s="56"/>
      <c r="PYC90" s="56"/>
      <c r="PYD90" s="56"/>
      <c r="PYE90" s="56"/>
      <c r="PYF90" s="56"/>
      <c r="PYG90" s="56"/>
      <c r="PYH90" s="56"/>
      <c r="PYI90" s="56"/>
      <c r="PYJ90" s="56"/>
      <c r="PYK90" s="56"/>
      <c r="PYL90" s="56"/>
      <c r="PYM90" s="56"/>
      <c r="PYN90" s="56"/>
      <c r="PYO90" s="56"/>
      <c r="PYP90" s="56"/>
      <c r="PYQ90" s="56"/>
      <c r="PYR90" s="56"/>
      <c r="PYS90" s="56"/>
      <c r="PYT90" s="56"/>
      <c r="PYU90" s="56"/>
      <c r="PYV90" s="56"/>
      <c r="PYW90" s="56"/>
      <c r="PYX90" s="56"/>
      <c r="PYY90" s="56"/>
      <c r="PYZ90" s="56"/>
      <c r="PZA90" s="56"/>
      <c r="PZB90" s="56"/>
      <c r="PZC90" s="56"/>
      <c r="PZD90" s="56"/>
      <c r="PZE90" s="56"/>
      <c r="PZF90" s="56"/>
      <c r="PZG90" s="56"/>
      <c r="PZH90" s="56"/>
      <c r="PZI90" s="56"/>
      <c r="PZJ90" s="56"/>
      <c r="PZK90" s="56"/>
      <c r="PZL90" s="56"/>
      <c r="PZM90" s="56"/>
      <c r="PZN90" s="56"/>
      <c r="PZO90" s="56"/>
      <c r="PZP90" s="56"/>
      <c r="PZQ90" s="56"/>
      <c r="PZR90" s="56"/>
      <c r="PZS90" s="56"/>
      <c r="PZT90" s="56"/>
      <c r="PZU90" s="56"/>
      <c r="PZV90" s="56"/>
      <c r="PZW90" s="56"/>
      <c r="PZX90" s="56"/>
      <c r="PZY90" s="56"/>
      <c r="PZZ90" s="56"/>
      <c r="QAA90" s="56"/>
      <c r="QAB90" s="56"/>
      <c r="QAC90" s="56"/>
      <c r="QAD90" s="56"/>
      <c r="QAE90" s="56"/>
      <c r="QAF90" s="56"/>
      <c r="QAG90" s="56"/>
      <c r="QAH90" s="56"/>
      <c r="QAI90" s="56"/>
      <c r="QAJ90" s="56"/>
      <c r="QAK90" s="56"/>
      <c r="QAL90" s="56"/>
      <c r="QAM90" s="56"/>
      <c r="QAN90" s="56"/>
      <c r="QAO90" s="56"/>
      <c r="QAP90" s="56"/>
      <c r="QAQ90" s="56"/>
      <c r="QAR90" s="56"/>
      <c r="QAS90" s="56"/>
      <c r="QAT90" s="56"/>
      <c r="QAU90" s="56"/>
      <c r="QAV90" s="56"/>
      <c r="QAW90" s="56"/>
      <c r="QAX90" s="56"/>
      <c r="QAY90" s="56"/>
      <c r="QAZ90" s="56"/>
      <c r="QBA90" s="56"/>
      <c r="QBB90" s="56"/>
      <c r="QBC90" s="56"/>
      <c r="QBD90" s="56"/>
      <c r="QBE90" s="56"/>
      <c r="QBF90" s="56"/>
      <c r="QBG90" s="56"/>
      <c r="QBH90" s="56"/>
      <c r="QBI90" s="56"/>
      <c r="QBJ90" s="56"/>
      <c r="QBK90" s="56"/>
      <c r="QBL90" s="56"/>
      <c r="QBM90" s="56"/>
      <c r="QBN90" s="56"/>
      <c r="QBO90" s="56"/>
      <c r="QBP90" s="56"/>
      <c r="QBQ90" s="56"/>
      <c r="QBR90" s="56"/>
      <c r="QBS90" s="56"/>
      <c r="QBT90" s="56"/>
      <c r="QBU90" s="56"/>
      <c r="QBV90" s="56"/>
      <c r="QBW90" s="56"/>
      <c r="QBX90" s="56"/>
      <c r="QBY90" s="56"/>
      <c r="QBZ90" s="56"/>
      <c r="QCA90" s="56"/>
      <c r="QCB90" s="56"/>
      <c r="QCC90" s="56"/>
      <c r="QCD90" s="56"/>
      <c r="QCE90" s="56"/>
      <c r="QCF90" s="56"/>
      <c r="QCG90" s="56"/>
      <c r="QCH90" s="56"/>
      <c r="QCI90" s="56"/>
      <c r="QCJ90" s="56"/>
      <c r="QCK90" s="56"/>
      <c r="QCL90" s="56"/>
      <c r="QCM90" s="56"/>
      <c r="QCN90" s="56"/>
      <c r="QCO90" s="56"/>
      <c r="QCP90" s="56"/>
      <c r="QCQ90" s="56"/>
      <c r="QCR90" s="56"/>
      <c r="QCS90" s="56"/>
      <c r="QCT90" s="56"/>
      <c r="QCU90" s="56"/>
      <c r="QCV90" s="56"/>
      <c r="QCW90" s="56"/>
      <c r="QCX90" s="56"/>
      <c r="QCY90" s="56"/>
      <c r="QCZ90" s="56"/>
      <c r="QDA90" s="56"/>
      <c r="QDB90" s="56"/>
      <c r="QDC90" s="56"/>
      <c r="QDD90" s="56"/>
      <c r="QDE90" s="56"/>
      <c r="QDF90" s="56"/>
      <c r="QDG90" s="56"/>
      <c r="QDH90" s="56"/>
      <c r="QDI90" s="56"/>
      <c r="QDJ90" s="56"/>
      <c r="QDK90" s="56"/>
      <c r="QDL90" s="56"/>
      <c r="QDM90" s="56"/>
      <c r="QDN90" s="56"/>
      <c r="QDO90" s="56"/>
      <c r="QDP90" s="56"/>
      <c r="QDQ90" s="56"/>
      <c r="QDR90" s="56"/>
      <c r="QDS90" s="56"/>
      <c r="QDT90" s="56"/>
      <c r="QDU90" s="56"/>
      <c r="QDV90" s="56"/>
      <c r="QDW90" s="56"/>
      <c r="QDX90" s="56"/>
      <c r="QDY90" s="56"/>
      <c r="QDZ90" s="56"/>
      <c r="QEA90" s="56"/>
      <c r="QEB90" s="56"/>
      <c r="QEC90" s="56"/>
      <c r="QED90" s="56"/>
      <c r="QEE90" s="56"/>
      <c r="QEF90" s="56"/>
      <c r="QEG90" s="56"/>
      <c r="QEH90" s="56"/>
      <c r="QEI90" s="56"/>
      <c r="QEJ90" s="56"/>
      <c r="QEK90" s="56"/>
      <c r="QEL90" s="56"/>
      <c r="QEM90" s="56"/>
      <c r="QEN90" s="56"/>
      <c r="QEO90" s="56"/>
      <c r="QEP90" s="56"/>
      <c r="QEQ90" s="56"/>
      <c r="QER90" s="56"/>
      <c r="QES90" s="56"/>
      <c r="QET90" s="56"/>
      <c r="QEU90" s="56"/>
      <c r="QEV90" s="56"/>
      <c r="QEW90" s="56"/>
      <c r="QEX90" s="56"/>
      <c r="QEY90" s="56"/>
      <c r="QEZ90" s="56"/>
      <c r="QFA90" s="56"/>
      <c r="QFB90" s="56"/>
      <c r="QFC90" s="56"/>
      <c r="QFD90" s="56"/>
      <c r="QFE90" s="56"/>
      <c r="QFF90" s="56"/>
      <c r="QFG90" s="56"/>
      <c r="QFH90" s="56"/>
      <c r="QFI90" s="56"/>
      <c r="QFJ90" s="56"/>
      <c r="QFK90" s="56"/>
      <c r="QFL90" s="56"/>
      <c r="QFM90" s="56"/>
      <c r="QFN90" s="56"/>
      <c r="QFO90" s="56"/>
      <c r="QFP90" s="56"/>
      <c r="QFQ90" s="56"/>
      <c r="QFR90" s="56"/>
      <c r="QFS90" s="56"/>
      <c r="QFT90" s="56"/>
      <c r="QFU90" s="56"/>
      <c r="QFV90" s="56"/>
      <c r="QFW90" s="56"/>
      <c r="QFX90" s="56"/>
      <c r="QFY90" s="56"/>
      <c r="QFZ90" s="56"/>
      <c r="QGA90" s="56"/>
      <c r="QGB90" s="56"/>
      <c r="QGC90" s="56"/>
      <c r="QGD90" s="56"/>
      <c r="QGE90" s="56"/>
      <c r="QGF90" s="56"/>
      <c r="QGG90" s="56"/>
      <c r="QGH90" s="56"/>
      <c r="QGI90" s="56"/>
      <c r="QGJ90" s="56"/>
      <c r="QGK90" s="56"/>
      <c r="QGL90" s="56"/>
      <c r="QGM90" s="56"/>
      <c r="QGN90" s="56"/>
      <c r="QGO90" s="56"/>
      <c r="QGP90" s="56"/>
      <c r="QGQ90" s="56"/>
      <c r="QGR90" s="56"/>
      <c r="QGS90" s="56"/>
      <c r="QGT90" s="56"/>
      <c r="QGU90" s="56"/>
      <c r="QGV90" s="56"/>
      <c r="QGW90" s="56"/>
      <c r="QGX90" s="56"/>
      <c r="QGY90" s="56"/>
      <c r="QGZ90" s="56"/>
      <c r="QHA90" s="56"/>
      <c r="QHB90" s="56"/>
      <c r="QHC90" s="56"/>
      <c r="QHD90" s="56"/>
      <c r="QHE90" s="56"/>
      <c r="QHF90" s="56"/>
      <c r="QHG90" s="56"/>
      <c r="QHH90" s="56"/>
      <c r="QHI90" s="56"/>
      <c r="QHJ90" s="56"/>
      <c r="QHK90" s="56"/>
      <c r="QHL90" s="56"/>
      <c r="QHM90" s="56"/>
      <c r="QHN90" s="56"/>
      <c r="QHO90" s="56"/>
      <c r="QHP90" s="56"/>
      <c r="QHQ90" s="56"/>
      <c r="QHR90" s="56"/>
      <c r="QHS90" s="56"/>
      <c r="QHT90" s="56"/>
      <c r="QHU90" s="56"/>
      <c r="QHV90" s="56"/>
      <c r="QHW90" s="56"/>
      <c r="QHX90" s="56"/>
      <c r="QHY90" s="56"/>
      <c r="QHZ90" s="56"/>
      <c r="QIA90" s="56"/>
      <c r="QIB90" s="56"/>
      <c r="QIC90" s="56"/>
      <c r="QID90" s="56"/>
      <c r="QIE90" s="56"/>
      <c r="QIF90" s="56"/>
      <c r="QIG90" s="56"/>
      <c r="QIH90" s="56"/>
      <c r="QII90" s="56"/>
      <c r="QIJ90" s="56"/>
      <c r="QIK90" s="56"/>
      <c r="QIL90" s="56"/>
      <c r="QIM90" s="56"/>
      <c r="QIN90" s="56"/>
      <c r="QIO90" s="56"/>
      <c r="QIP90" s="56"/>
      <c r="QIQ90" s="56"/>
      <c r="QIR90" s="56"/>
      <c r="QIS90" s="56"/>
      <c r="QIT90" s="56"/>
      <c r="QIU90" s="56"/>
      <c r="QIV90" s="56"/>
      <c r="QIW90" s="56"/>
      <c r="QIX90" s="56"/>
      <c r="QIY90" s="56"/>
      <c r="QIZ90" s="56"/>
      <c r="QJA90" s="56"/>
      <c r="QJB90" s="56"/>
      <c r="QJC90" s="56"/>
      <c r="QJD90" s="56"/>
      <c r="QJE90" s="56"/>
      <c r="QJF90" s="56"/>
      <c r="QJG90" s="56"/>
      <c r="QJH90" s="56"/>
      <c r="QJI90" s="56"/>
      <c r="QJJ90" s="56"/>
      <c r="QJK90" s="56"/>
      <c r="QJL90" s="56"/>
      <c r="QJM90" s="56"/>
      <c r="QJN90" s="56"/>
      <c r="QJO90" s="56"/>
      <c r="QJP90" s="56"/>
      <c r="QJQ90" s="56"/>
      <c r="QJR90" s="56"/>
      <c r="QJS90" s="56"/>
      <c r="QJT90" s="56"/>
      <c r="QJU90" s="56"/>
      <c r="QJV90" s="56"/>
      <c r="QJW90" s="56"/>
      <c r="QJX90" s="56"/>
      <c r="QJY90" s="56"/>
      <c r="QJZ90" s="56"/>
      <c r="QKA90" s="56"/>
      <c r="QKB90" s="56"/>
      <c r="QKC90" s="56"/>
      <c r="QKD90" s="56"/>
      <c r="QKE90" s="56"/>
      <c r="QKF90" s="56"/>
      <c r="QKG90" s="56"/>
      <c r="QKH90" s="56"/>
      <c r="QKI90" s="56"/>
      <c r="QKJ90" s="56"/>
      <c r="QKK90" s="56"/>
      <c r="QKL90" s="56"/>
      <c r="QKM90" s="56"/>
      <c r="QKN90" s="56"/>
      <c r="QKO90" s="56"/>
      <c r="QKP90" s="56"/>
      <c r="QKQ90" s="56"/>
      <c r="QKR90" s="56"/>
      <c r="QKS90" s="56"/>
      <c r="QKT90" s="56"/>
      <c r="QKU90" s="56"/>
      <c r="QKV90" s="56"/>
      <c r="QKW90" s="56"/>
      <c r="QKX90" s="56"/>
      <c r="QKY90" s="56"/>
      <c r="QKZ90" s="56"/>
      <c r="QLA90" s="56"/>
      <c r="QLB90" s="56"/>
      <c r="QLC90" s="56"/>
      <c r="QLD90" s="56"/>
      <c r="QLE90" s="56"/>
      <c r="QLF90" s="56"/>
      <c r="QLG90" s="56"/>
      <c r="QLH90" s="56"/>
      <c r="QLI90" s="56"/>
      <c r="QLJ90" s="56"/>
      <c r="QLK90" s="56"/>
      <c r="QLL90" s="56"/>
      <c r="QLM90" s="56"/>
      <c r="QLN90" s="56"/>
      <c r="QLO90" s="56"/>
      <c r="QLP90" s="56"/>
      <c r="QLQ90" s="56"/>
      <c r="QLR90" s="56"/>
      <c r="QLS90" s="56"/>
      <c r="QLT90" s="56"/>
      <c r="QLU90" s="56"/>
      <c r="QLV90" s="56"/>
      <c r="QLW90" s="56"/>
      <c r="QLX90" s="56"/>
      <c r="QLY90" s="56"/>
      <c r="QLZ90" s="56"/>
      <c r="QMA90" s="56"/>
      <c r="QMB90" s="56"/>
      <c r="QMC90" s="56"/>
      <c r="QMD90" s="56"/>
      <c r="QME90" s="56"/>
      <c r="QMF90" s="56"/>
      <c r="QMG90" s="56"/>
      <c r="QMH90" s="56"/>
      <c r="QMI90" s="56"/>
      <c r="QMJ90" s="56"/>
      <c r="QMK90" s="56"/>
      <c r="QML90" s="56"/>
      <c r="QMM90" s="56"/>
      <c r="QMN90" s="56"/>
      <c r="QMO90" s="56"/>
      <c r="QMP90" s="56"/>
      <c r="QMQ90" s="56"/>
      <c r="QMR90" s="56"/>
      <c r="QMS90" s="56"/>
      <c r="QMT90" s="56"/>
      <c r="QMU90" s="56"/>
      <c r="QMV90" s="56"/>
      <c r="QMW90" s="56"/>
      <c r="QMX90" s="56"/>
      <c r="QMY90" s="56"/>
      <c r="QMZ90" s="56"/>
      <c r="QNA90" s="56"/>
      <c r="QNB90" s="56"/>
      <c r="QNC90" s="56"/>
      <c r="QND90" s="56"/>
      <c r="QNE90" s="56"/>
      <c r="QNF90" s="56"/>
      <c r="QNG90" s="56"/>
      <c r="QNH90" s="56"/>
      <c r="QNI90" s="56"/>
      <c r="QNJ90" s="56"/>
      <c r="QNK90" s="56"/>
      <c r="QNL90" s="56"/>
      <c r="QNM90" s="56"/>
      <c r="QNN90" s="56"/>
      <c r="QNO90" s="56"/>
      <c r="QNP90" s="56"/>
      <c r="QNQ90" s="56"/>
      <c r="QNR90" s="56"/>
      <c r="QNS90" s="56"/>
      <c r="QNT90" s="56"/>
      <c r="QNU90" s="56"/>
      <c r="QNV90" s="56"/>
      <c r="QNW90" s="56"/>
      <c r="QNX90" s="56"/>
      <c r="QNY90" s="56"/>
      <c r="QNZ90" s="56"/>
      <c r="QOA90" s="56"/>
      <c r="QOB90" s="56"/>
      <c r="QOC90" s="56"/>
      <c r="QOD90" s="56"/>
      <c r="QOE90" s="56"/>
      <c r="QOF90" s="56"/>
      <c r="QOG90" s="56"/>
      <c r="QOH90" s="56"/>
      <c r="QOI90" s="56"/>
      <c r="QOJ90" s="56"/>
      <c r="QOK90" s="56"/>
      <c r="QOL90" s="56"/>
      <c r="QOM90" s="56"/>
      <c r="QON90" s="56"/>
      <c r="QOO90" s="56"/>
      <c r="QOP90" s="56"/>
      <c r="QOQ90" s="56"/>
      <c r="QOR90" s="56"/>
      <c r="QOS90" s="56"/>
      <c r="QOT90" s="56"/>
      <c r="QOU90" s="56"/>
      <c r="QOV90" s="56"/>
      <c r="QOW90" s="56"/>
      <c r="QOX90" s="56"/>
      <c r="QOY90" s="56"/>
      <c r="QOZ90" s="56"/>
      <c r="QPA90" s="56"/>
      <c r="QPB90" s="56"/>
      <c r="QPC90" s="56"/>
      <c r="QPD90" s="56"/>
      <c r="QPE90" s="56"/>
      <c r="QPF90" s="56"/>
      <c r="QPG90" s="56"/>
      <c r="QPH90" s="56"/>
      <c r="QPI90" s="56"/>
      <c r="QPJ90" s="56"/>
      <c r="QPK90" s="56"/>
      <c r="QPL90" s="56"/>
      <c r="QPM90" s="56"/>
      <c r="QPN90" s="56"/>
      <c r="QPO90" s="56"/>
      <c r="QPP90" s="56"/>
      <c r="QPQ90" s="56"/>
      <c r="QPR90" s="56"/>
      <c r="QPS90" s="56"/>
      <c r="QPT90" s="56"/>
      <c r="QPU90" s="56"/>
      <c r="QPV90" s="56"/>
      <c r="QPW90" s="56"/>
      <c r="QPX90" s="56"/>
      <c r="QPY90" s="56"/>
      <c r="QPZ90" s="56"/>
      <c r="QQA90" s="56"/>
      <c r="QQB90" s="56"/>
      <c r="QQC90" s="56"/>
      <c r="QQD90" s="56"/>
      <c r="QQE90" s="56"/>
      <c r="QQF90" s="56"/>
      <c r="QQG90" s="56"/>
      <c r="QQH90" s="56"/>
      <c r="QQI90" s="56"/>
      <c r="QQJ90" s="56"/>
      <c r="QQK90" s="56"/>
      <c r="QQL90" s="56"/>
      <c r="QQM90" s="56"/>
      <c r="QQN90" s="56"/>
      <c r="QQO90" s="56"/>
      <c r="QQP90" s="56"/>
      <c r="QQQ90" s="56"/>
      <c r="QQR90" s="56"/>
      <c r="QQS90" s="56"/>
      <c r="QQT90" s="56"/>
      <c r="QQU90" s="56"/>
      <c r="QQV90" s="56"/>
      <c r="QQW90" s="56"/>
      <c r="QQX90" s="56"/>
      <c r="QQY90" s="56"/>
      <c r="QQZ90" s="56"/>
      <c r="QRA90" s="56"/>
      <c r="QRB90" s="56"/>
      <c r="QRC90" s="56"/>
      <c r="QRD90" s="56"/>
      <c r="QRE90" s="56"/>
      <c r="QRF90" s="56"/>
      <c r="QRG90" s="56"/>
      <c r="QRH90" s="56"/>
      <c r="QRI90" s="56"/>
      <c r="QRJ90" s="56"/>
      <c r="QRK90" s="56"/>
      <c r="QRL90" s="56"/>
      <c r="QRM90" s="56"/>
      <c r="QRN90" s="56"/>
      <c r="QRO90" s="56"/>
      <c r="QRP90" s="56"/>
      <c r="QRQ90" s="56"/>
      <c r="QRR90" s="56"/>
      <c r="QRS90" s="56"/>
      <c r="QRT90" s="56"/>
      <c r="QRU90" s="56"/>
      <c r="QRV90" s="56"/>
      <c r="QRW90" s="56"/>
      <c r="QRX90" s="56"/>
      <c r="QRY90" s="56"/>
      <c r="QRZ90" s="56"/>
      <c r="QSA90" s="56"/>
      <c r="QSB90" s="56"/>
      <c r="QSC90" s="56"/>
      <c r="QSD90" s="56"/>
      <c r="QSE90" s="56"/>
      <c r="QSF90" s="56"/>
      <c r="QSG90" s="56"/>
      <c r="QSH90" s="56"/>
      <c r="QSI90" s="56"/>
      <c r="QSJ90" s="56"/>
      <c r="QSK90" s="56"/>
      <c r="QSL90" s="56"/>
      <c r="QSM90" s="56"/>
      <c r="QSN90" s="56"/>
      <c r="QSO90" s="56"/>
      <c r="QSP90" s="56"/>
      <c r="QSQ90" s="56"/>
      <c r="QSR90" s="56"/>
      <c r="QSS90" s="56"/>
      <c r="QST90" s="56"/>
      <c r="QSU90" s="56"/>
      <c r="QSV90" s="56"/>
      <c r="QSW90" s="56"/>
      <c r="QSX90" s="56"/>
      <c r="QSY90" s="56"/>
      <c r="QSZ90" s="56"/>
      <c r="QTA90" s="56"/>
      <c r="QTB90" s="56"/>
      <c r="QTC90" s="56"/>
      <c r="QTD90" s="56"/>
      <c r="QTE90" s="56"/>
      <c r="QTF90" s="56"/>
      <c r="QTG90" s="56"/>
      <c r="QTH90" s="56"/>
      <c r="QTI90" s="56"/>
      <c r="QTJ90" s="56"/>
      <c r="QTK90" s="56"/>
      <c r="QTL90" s="56"/>
      <c r="QTM90" s="56"/>
      <c r="QTN90" s="56"/>
      <c r="QTO90" s="56"/>
      <c r="QTP90" s="56"/>
      <c r="QTQ90" s="56"/>
      <c r="QTR90" s="56"/>
      <c r="QTS90" s="56"/>
      <c r="QTT90" s="56"/>
      <c r="QTU90" s="56"/>
      <c r="QTV90" s="56"/>
      <c r="QTW90" s="56"/>
      <c r="QTX90" s="56"/>
      <c r="QTY90" s="56"/>
      <c r="QTZ90" s="56"/>
      <c r="QUA90" s="56"/>
      <c r="QUB90" s="56"/>
      <c r="QUC90" s="56"/>
      <c r="QUD90" s="56"/>
      <c r="QUE90" s="56"/>
      <c r="QUF90" s="56"/>
      <c r="QUG90" s="56"/>
      <c r="QUH90" s="56"/>
      <c r="QUI90" s="56"/>
      <c r="QUJ90" s="56"/>
      <c r="QUK90" s="56"/>
      <c r="QUL90" s="56"/>
      <c r="QUM90" s="56"/>
      <c r="QUN90" s="56"/>
      <c r="QUO90" s="56"/>
      <c r="QUP90" s="56"/>
      <c r="QUQ90" s="56"/>
      <c r="QUR90" s="56"/>
      <c r="QUS90" s="56"/>
      <c r="QUT90" s="56"/>
      <c r="QUU90" s="56"/>
      <c r="QUV90" s="56"/>
      <c r="QUW90" s="56"/>
      <c r="QUX90" s="56"/>
      <c r="QUY90" s="56"/>
      <c r="QUZ90" s="56"/>
      <c r="QVA90" s="56"/>
      <c r="QVB90" s="56"/>
      <c r="QVC90" s="56"/>
      <c r="QVD90" s="56"/>
      <c r="QVE90" s="56"/>
      <c r="QVF90" s="56"/>
      <c r="QVG90" s="56"/>
      <c r="QVH90" s="56"/>
      <c r="QVI90" s="56"/>
      <c r="QVJ90" s="56"/>
      <c r="QVK90" s="56"/>
      <c r="QVL90" s="56"/>
      <c r="QVM90" s="56"/>
      <c r="QVN90" s="56"/>
      <c r="QVO90" s="56"/>
      <c r="QVP90" s="56"/>
      <c r="QVQ90" s="56"/>
      <c r="QVR90" s="56"/>
      <c r="QVS90" s="56"/>
      <c r="QVT90" s="56"/>
      <c r="QVU90" s="56"/>
      <c r="QVV90" s="56"/>
      <c r="QVW90" s="56"/>
      <c r="QVX90" s="56"/>
      <c r="QVY90" s="56"/>
      <c r="QVZ90" s="56"/>
      <c r="QWA90" s="56"/>
      <c r="QWB90" s="56"/>
      <c r="QWC90" s="56"/>
      <c r="QWD90" s="56"/>
      <c r="QWE90" s="56"/>
      <c r="QWF90" s="56"/>
      <c r="QWG90" s="56"/>
      <c r="QWH90" s="56"/>
      <c r="QWI90" s="56"/>
      <c r="QWJ90" s="56"/>
      <c r="QWK90" s="56"/>
      <c r="QWL90" s="56"/>
      <c r="QWM90" s="56"/>
      <c r="QWN90" s="56"/>
      <c r="QWO90" s="56"/>
      <c r="QWP90" s="56"/>
      <c r="QWQ90" s="56"/>
      <c r="QWR90" s="56"/>
      <c r="QWS90" s="56"/>
      <c r="QWT90" s="56"/>
      <c r="QWU90" s="56"/>
      <c r="QWV90" s="56"/>
      <c r="QWW90" s="56"/>
      <c r="QWX90" s="56"/>
      <c r="QWY90" s="56"/>
      <c r="QWZ90" s="56"/>
      <c r="QXA90" s="56"/>
      <c r="QXB90" s="56"/>
      <c r="QXC90" s="56"/>
      <c r="QXD90" s="56"/>
      <c r="QXE90" s="56"/>
      <c r="QXF90" s="56"/>
      <c r="QXG90" s="56"/>
      <c r="QXH90" s="56"/>
      <c r="QXI90" s="56"/>
      <c r="QXJ90" s="56"/>
      <c r="QXK90" s="56"/>
      <c r="QXL90" s="56"/>
      <c r="QXM90" s="56"/>
      <c r="QXN90" s="56"/>
      <c r="QXO90" s="56"/>
      <c r="QXP90" s="56"/>
      <c r="QXQ90" s="56"/>
      <c r="QXR90" s="56"/>
      <c r="QXS90" s="56"/>
      <c r="QXT90" s="56"/>
      <c r="QXU90" s="56"/>
      <c r="QXV90" s="56"/>
      <c r="QXW90" s="56"/>
      <c r="QXX90" s="56"/>
      <c r="QXY90" s="56"/>
      <c r="QXZ90" s="56"/>
      <c r="QYA90" s="56"/>
      <c r="QYB90" s="56"/>
      <c r="QYC90" s="56"/>
      <c r="QYD90" s="56"/>
      <c r="QYE90" s="56"/>
      <c r="QYF90" s="56"/>
      <c r="QYG90" s="56"/>
      <c r="QYH90" s="56"/>
      <c r="QYI90" s="56"/>
      <c r="QYJ90" s="56"/>
      <c r="QYK90" s="56"/>
      <c r="QYL90" s="56"/>
      <c r="QYM90" s="56"/>
      <c r="QYN90" s="56"/>
      <c r="QYO90" s="56"/>
      <c r="QYP90" s="56"/>
      <c r="QYQ90" s="56"/>
      <c r="QYR90" s="56"/>
      <c r="QYS90" s="56"/>
      <c r="QYT90" s="56"/>
      <c r="QYU90" s="56"/>
      <c r="QYV90" s="56"/>
      <c r="QYW90" s="56"/>
      <c r="QYX90" s="56"/>
      <c r="QYY90" s="56"/>
      <c r="QYZ90" s="56"/>
      <c r="QZA90" s="56"/>
      <c r="QZB90" s="56"/>
      <c r="QZC90" s="56"/>
      <c r="QZD90" s="56"/>
      <c r="QZE90" s="56"/>
      <c r="QZF90" s="56"/>
      <c r="QZG90" s="56"/>
      <c r="QZH90" s="56"/>
      <c r="QZI90" s="56"/>
      <c r="QZJ90" s="56"/>
      <c r="QZK90" s="56"/>
      <c r="QZL90" s="56"/>
      <c r="QZM90" s="56"/>
      <c r="QZN90" s="56"/>
      <c r="QZO90" s="56"/>
      <c r="QZP90" s="56"/>
      <c r="QZQ90" s="56"/>
      <c r="QZR90" s="56"/>
      <c r="QZS90" s="56"/>
      <c r="QZT90" s="56"/>
      <c r="QZU90" s="56"/>
      <c r="QZV90" s="56"/>
      <c r="QZW90" s="56"/>
      <c r="QZX90" s="56"/>
      <c r="QZY90" s="56"/>
      <c r="QZZ90" s="56"/>
      <c r="RAA90" s="56"/>
      <c r="RAB90" s="56"/>
      <c r="RAC90" s="56"/>
      <c r="RAD90" s="56"/>
      <c r="RAE90" s="56"/>
      <c r="RAF90" s="56"/>
      <c r="RAG90" s="56"/>
      <c r="RAH90" s="56"/>
      <c r="RAI90" s="56"/>
      <c r="RAJ90" s="56"/>
      <c r="RAK90" s="56"/>
      <c r="RAL90" s="56"/>
      <c r="RAM90" s="56"/>
      <c r="RAN90" s="56"/>
      <c r="RAO90" s="56"/>
      <c r="RAP90" s="56"/>
      <c r="RAQ90" s="56"/>
      <c r="RAR90" s="56"/>
      <c r="RAS90" s="56"/>
      <c r="RAT90" s="56"/>
      <c r="RAU90" s="56"/>
      <c r="RAV90" s="56"/>
      <c r="RAW90" s="56"/>
      <c r="RAX90" s="56"/>
      <c r="RAY90" s="56"/>
      <c r="RAZ90" s="56"/>
      <c r="RBA90" s="56"/>
      <c r="RBB90" s="56"/>
      <c r="RBC90" s="56"/>
      <c r="RBD90" s="56"/>
      <c r="RBE90" s="56"/>
      <c r="RBF90" s="56"/>
      <c r="RBG90" s="56"/>
      <c r="RBH90" s="56"/>
      <c r="RBI90" s="56"/>
      <c r="RBJ90" s="56"/>
      <c r="RBK90" s="56"/>
      <c r="RBL90" s="56"/>
      <c r="RBM90" s="56"/>
      <c r="RBN90" s="56"/>
      <c r="RBO90" s="56"/>
      <c r="RBP90" s="56"/>
      <c r="RBQ90" s="56"/>
      <c r="RBR90" s="56"/>
      <c r="RBS90" s="56"/>
      <c r="RBT90" s="56"/>
      <c r="RBU90" s="56"/>
      <c r="RBV90" s="56"/>
      <c r="RBW90" s="56"/>
      <c r="RBX90" s="56"/>
      <c r="RBY90" s="56"/>
      <c r="RBZ90" s="56"/>
      <c r="RCA90" s="56"/>
      <c r="RCB90" s="56"/>
      <c r="RCC90" s="56"/>
      <c r="RCD90" s="56"/>
      <c r="RCE90" s="56"/>
      <c r="RCF90" s="56"/>
      <c r="RCG90" s="56"/>
      <c r="RCH90" s="56"/>
      <c r="RCI90" s="56"/>
      <c r="RCJ90" s="56"/>
      <c r="RCK90" s="56"/>
      <c r="RCL90" s="56"/>
      <c r="RCM90" s="56"/>
      <c r="RCN90" s="56"/>
      <c r="RCO90" s="56"/>
      <c r="RCP90" s="56"/>
      <c r="RCQ90" s="56"/>
      <c r="RCR90" s="56"/>
      <c r="RCS90" s="56"/>
      <c r="RCT90" s="56"/>
      <c r="RCU90" s="56"/>
      <c r="RCV90" s="56"/>
      <c r="RCW90" s="56"/>
      <c r="RCX90" s="56"/>
      <c r="RCY90" s="56"/>
      <c r="RCZ90" s="56"/>
      <c r="RDA90" s="56"/>
      <c r="RDB90" s="56"/>
      <c r="RDC90" s="56"/>
      <c r="RDD90" s="56"/>
      <c r="RDE90" s="56"/>
      <c r="RDF90" s="56"/>
      <c r="RDG90" s="56"/>
      <c r="RDH90" s="56"/>
      <c r="RDI90" s="56"/>
      <c r="RDJ90" s="56"/>
      <c r="RDK90" s="56"/>
      <c r="RDL90" s="56"/>
      <c r="RDM90" s="56"/>
      <c r="RDN90" s="56"/>
      <c r="RDO90" s="56"/>
      <c r="RDP90" s="56"/>
      <c r="RDQ90" s="56"/>
      <c r="RDR90" s="56"/>
      <c r="RDS90" s="56"/>
      <c r="RDT90" s="56"/>
      <c r="RDU90" s="56"/>
      <c r="RDV90" s="56"/>
      <c r="RDW90" s="56"/>
      <c r="RDX90" s="56"/>
      <c r="RDY90" s="56"/>
      <c r="RDZ90" s="56"/>
      <c r="REA90" s="56"/>
      <c r="REB90" s="56"/>
      <c r="REC90" s="56"/>
      <c r="RED90" s="56"/>
      <c r="REE90" s="56"/>
      <c r="REF90" s="56"/>
      <c r="REG90" s="56"/>
      <c r="REH90" s="56"/>
      <c r="REI90" s="56"/>
      <c r="REJ90" s="56"/>
      <c r="REK90" s="56"/>
      <c r="REL90" s="56"/>
      <c r="REM90" s="56"/>
      <c r="REN90" s="56"/>
      <c r="REO90" s="56"/>
      <c r="REP90" s="56"/>
      <c r="REQ90" s="56"/>
      <c r="RER90" s="56"/>
      <c r="RES90" s="56"/>
      <c r="RET90" s="56"/>
      <c r="REU90" s="56"/>
      <c r="REV90" s="56"/>
      <c r="REW90" s="56"/>
      <c r="REX90" s="56"/>
      <c r="REY90" s="56"/>
      <c r="REZ90" s="56"/>
      <c r="RFA90" s="56"/>
      <c r="RFB90" s="56"/>
      <c r="RFC90" s="56"/>
      <c r="RFD90" s="56"/>
      <c r="RFE90" s="56"/>
      <c r="RFF90" s="56"/>
      <c r="RFG90" s="56"/>
      <c r="RFH90" s="56"/>
      <c r="RFI90" s="56"/>
      <c r="RFJ90" s="56"/>
      <c r="RFK90" s="56"/>
      <c r="RFL90" s="56"/>
      <c r="RFM90" s="56"/>
      <c r="RFN90" s="56"/>
      <c r="RFO90" s="56"/>
      <c r="RFP90" s="56"/>
      <c r="RFQ90" s="56"/>
      <c r="RFR90" s="56"/>
      <c r="RFS90" s="56"/>
      <c r="RFT90" s="56"/>
      <c r="RFU90" s="56"/>
      <c r="RFV90" s="56"/>
      <c r="RFW90" s="56"/>
      <c r="RFX90" s="56"/>
      <c r="RFY90" s="56"/>
      <c r="RFZ90" s="56"/>
      <c r="RGA90" s="56"/>
      <c r="RGB90" s="56"/>
      <c r="RGC90" s="56"/>
      <c r="RGD90" s="56"/>
      <c r="RGE90" s="56"/>
      <c r="RGF90" s="56"/>
      <c r="RGG90" s="56"/>
      <c r="RGH90" s="56"/>
      <c r="RGI90" s="56"/>
      <c r="RGJ90" s="56"/>
      <c r="RGK90" s="56"/>
      <c r="RGL90" s="56"/>
      <c r="RGM90" s="56"/>
      <c r="RGN90" s="56"/>
      <c r="RGO90" s="56"/>
      <c r="RGP90" s="56"/>
      <c r="RGQ90" s="56"/>
      <c r="RGR90" s="56"/>
      <c r="RGS90" s="56"/>
      <c r="RGT90" s="56"/>
      <c r="RGU90" s="56"/>
      <c r="RGV90" s="56"/>
      <c r="RGW90" s="56"/>
      <c r="RGX90" s="56"/>
      <c r="RGY90" s="56"/>
      <c r="RGZ90" s="56"/>
      <c r="RHA90" s="56"/>
      <c r="RHB90" s="56"/>
      <c r="RHC90" s="56"/>
      <c r="RHD90" s="56"/>
      <c r="RHE90" s="56"/>
      <c r="RHF90" s="56"/>
      <c r="RHG90" s="56"/>
      <c r="RHH90" s="56"/>
      <c r="RHI90" s="56"/>
      <c r="RHJ90" s="56"/>
      <c r="RHK90" s="56"/>
      <c r="RHL90" s="56"/>
      <c r="RHM90" s="56"/>
      <c r="RHN90" s="56"/>
      <c r="RHO90" s="56"/>
      <c r="RHP90" s="56"/>
      <c r="RHQ90" s="56"/>
      <c r="RHR90" s="56"/>
      <c r="RHS90" s="56"/>
      <c r="RHT90" s="56"/>
      <c r="RHU90" s="56"/>
      <c r="RHV90" s="56"/>
      <c r="RHW90" s="56"/>
      <c r="RHX90" s="56"/>
      <c r="RHY90" s="56"/>
      <c r="RHZ90" s="56"/>
      <c r="RIA90" s="56"/>
      <c r="RIB90" s="56"/>
      <c r="RIC90" s="56"/>
      <c r="RID90" s="56"/>
      <c r="RIE90" s="56"/>
      <c r="RIF90" s="56"/>
      <c r="RIG90" s="56"/>
      <c r="RIH90" s="56"/>
      <c r="RII90" s="56"/>
      <c r="RIJ90" s="56"/>
      <c r="RIK90" s="56"/>
      <c r="RIL90" s="56"/>
      <c r="RIM90" s="56"/>
      <c r="RIN90" s="56"/>
      <c r="RIO90" s="56"/>
      <c r="RIP90" s="56"/>
      <c r="RIQ90" s="56"/>
      <c r="RIR90" s="56"/>
      <c r="RIS90" s="56"/>
      <c r="RIT90" s="56"/>
      <c r="RIU90" s="56"/>
      <c r="RIV90" s="56"/>
      <c r="RIW90" s="56"/>
      <c r="RIX90" s="56"/>
      <c r="RIY90" s="56"/>
      <c r="RIZ90" s="56"/>
      <c r="RJA90" s="56"/>
      <c r="RJB90" s="56"/>
      <c r="RJC90" s="56"/>
      <c r="RJD90" s="56"/>
      <c r="RJE90" s="56"/>
      <c r="RJF90" s="56"/>
      <c r="RJG90" s="56"/>
      <c r="RJH90" s="56"/>
      <c r="RJI90" s="56"/>
      <c r="RJJ90" s="56"/>
      <c r="RJK90" s="56"/>
      <c r="RJL90" s="56"/>
      <c r="RJM90" s="56"/>
      <c r="RJN90" s="56"/>
      <c r="RJO90" s="56"/>
      <c r="RJP90" s="56"/>
      <c r="RJQ90" s="56"/>
      <c r="RJR90" s="56"/>
      <c r="RJS90" s="56"/>
      <c r="RJT90" s="56"/>
      <c r="RJU90" s="56"/>
      <c r="RJV90" s="56"/>
      <c r="RJW90" s="56"/>
      <c r="RJX90" s="56"/>
      <c r="RJY90" s="56"/>
      <c r="RJZ90" s="56"/>
      <c r="RKA90" s="56"/>
      <c r="RKB90" s="56"/>
      <c r="RKC90" s="56"/>
      <c r="RKD90" s="56"/>
      <c r="RKE90" s="56"/>
      <c r="RKF90" s="56"/>
      <c r="RKG90" s="56"/>
      <c r="RKH90" s="56"/>
      <c r="RKI90" s="56"/>
      <c r="RKJ90" s="56"/>
      <c r="RKK90" s="56"/>
      <c r="RKL90" s="56"/>
      <c r="RKM90" s="56"/>
      <c r="RKN90" s="56"/>
      <c r="RKO90" s="56"/>
      <c r="RKP90" s="56"/>
      <c r="RKQ90" s="56"/>
      <c r="RKR90" s="56"/>
      <c r="RKS90" s="56"/>
      <c r="RKT90" s="56"/>
      <c r="RKU90" s="56"/>
      <c r="RKV90" s="56"/>
      <c r="RKW90" s="56"/>
      <c r="RKX90" s="56"/>
      <c r="RKY90" s="56"/>
      <c r="RKZ90" s="56"/>
      <c r="RLA90" s="56"/>
      <c r="RLB90" s="56"/>
      <c r="RLC90" s="56"/>
      <c r="RLD90" s="56"/>
      <c r="RLE90" s="56"/>
      <c r="RLF90" s="56"/>
      <c r="RLG90" s="56"/>
      <c r="RLH90" s="56"/>
      <c r="RLI90" s="56"/>
      <c r="RLJ90" s="56"/>
      <c r="RLK90" s="56"/>
      <c r="RLL90" s="56"/>
      <c r="RLM90" s="56"/>
      <c r="RLN90" s="56"/>
      <c r="RLO90" s="56"/>
      <c r="RLP90" s="56"/>
      <c r="RLQ90" s="56"/>
      <c r="RLR90" s="56"/>
      <c r="RLS90" s="56"/>
      <c r="RLT90" s="56"/>
      <c r="RLU90" s="56"/>
      <c r="RLV90" s="56"/>
      <c r="RLW90" s="56"/>
      <c r="RLX90" s="56"/>
      <c r="RLY90" s="56"/>
      <c r="RLZ90" s="56"/>
      <c r="RMA90" s="56"/>
      <c r="RMB90" s="56"/>
      <c r="RMC90" s="56"/>
      <c r="RMD90" s="56"/>
      <c r="RME90" s="56"/>
      <c r="RMF90" s="56"/>
      <c r="RMG90" s="56"/>
      <c r="RMH90" s="56"/>
      <c r="RMI90" s="56"/>
      <c r="RMJ90" s="56"/>
      <c r="RMK90" s="56"/>
      <c r="RML90" s="56"/>
      <c r="RMM90" s="56"/>
      <c r="RMN90" s="56"/>
      <c r="RMO90" s="56"/>
      <c r="RMP90" s="56"/>
      <c r="RMQ90" s="56"/>
      <c r="RMR90" s="56"/>
      <c r="RMS90" s="56"/>
      <c r="RMT90" s="56"/>
      <c r="RMU90" s="56"/>
      <c r="RMV90" s="56"/>
      <c r="RMW90" s="56"/>
      <c r="RMX90" s="56"/>
      <c r="RMY90" s="56"/>
      <c r="RMZ90" s="56"/>
      <c r="RNA90" s="56"/>
      <c r="RNB90" s="56"/>
      <c r="RNC90" s="56"/>
      <c r="RND90" s="56"/>
      <c r="RNE90" s="56"/>
      <c r="RNF90" s="56"/>
      <c r="RNG90" s="56"/>
      <c r="RNH90" s="56"/>
      <c r="RNI90" s="56"/>
      <c r="RNJ90" s="56"/>
      <c r="RNK90" s="56"/>
      <c r="RNL90" s="56"/>
      <c r="RNM90" s="56"/>
      <c r="RNN90" s="56"/>
      <c r="RNO90" s="56"/>
      <c r="RNP90" s="56"/>
      <c r="RNQ90" s="56"/>
      <c r="RNR90" s="56"/>
      <c r="RNS90" s="56"/>
      <c r="RNT90" s="56"/>
      <c r="RNU90" s="56"/>
      <c r="RNV90" s="56"/>
      <c r="RNW90" s="56"/>
      <c r="RNX90" s="56"/>
      <c r="RNY90" s="56"/>
      <c r="RNZ90" s="56"/>
      <c r="ROA90" s="56"/>
      <c r="ROB90" s="56"/>
      <c r="ROC90" s="56"/>
      <c r="ROD90" s="56"/>
      <c r="ROE90" s="56"/>
      <c r="ROF90" s="56"/>
      <c r="ROG90" s="56"/>
      <c r="ROH90" s="56"/>
      <c r="ROI90" s="56"/>
      <c r="ROJ90" s="56"/>
      <c r="ROK90" s="56"/>
      <c r="ROL90" s="56"/>
      <c r="ROM90" s="56"/>
      <c r="RON90" s="56"/>
      <c r="ROO90" s="56"/>
      <c r="ROP90" s="56"/>
      <c r="ROQ90" s="56"/>
      <c r="ROR90" s="56"/>
      <c r="ROS90" s="56"/>
      <c r="ROT90" s="56"/>
      <c r="ROU90" s="56"/>
      <c r="ROV90" s="56"/>
      <c r="ROW90" s="56"/>
      <c r="ROX90" s="56"/>
      <c r="ROY90" s="56"/>
      <c r="ROZ90" s="56"/>
      <c r="RPA90" s="56"/>
      <c r="RPB90" s="56"/>
      <c r="RPC90" s="56"/>
      <c r="RPD90" s="56"/>
      <c r="RPE90" s="56"/>
      <c r="RPF90" s="56"/>
      <c r="RPG90" s="56"/>
      <c r="RPH90" s="56"/>
      <c r="RPI90" s="56"/>
      <c r="RPJ90" s="56"/>
      <c r="RPK90" s="56"/>
      <c r="RPL90" s="56"/>
      <c r="RPM90" s="56"/>
      <c r="RPN90" s="56"/>
      <c r="RPO90" s="56"/>
      <c r="RPP90" s="56"/>
      <c r="RPQ90" s="56"/>
      <c r="RPR90" s="56"/>
      <c r="RPS90" s="56"/>
      <c r="RPT90" s="56"/>
      <c r="RPU90" s="56"/>
      <c r="RPV90" s="56"/>
      <c r="RPW90" s="56"/>
      <c r="RPX90" s="56"/>
      <c r="RPY90" s="56"/>
      <c r="RPZ90" s="56"/>
      <c r="RQA90" s="56"/>
      <c r="RQB90" s="56"/>
      <c r="RQC90" s="56"/>
      <c r="RQD90" s="56"/>
      <c r="RQE90" s="56"/>
      <c r="RQF90" s="56"/>
      <c r="RQG90" s="56"/>
      <c r="RQH90" s="56"/>
      <c r="RQI90" s="56"/>
      <c r="RQJ90" s="56"/>
      <c r="RQK90" s="56"/>
      <c r="RQL90" s="56"/>
      <c r="RQM90" s="56"/>
      <c r="RQN90" s="56"/>
      <c r="RQO90" s="56"/>
      <c r="RQP90" s="56"/>
      <c r="RQQ90" s="56"/>
      <c r="RQR90" s="56"/>
      <c r="RQS90" s="56"/>
      <c r="RQT90" s="56"/>
      <c r="RQU90" s="56"/>
      <c r="RQV90" s="56"/>
      <c r="RQW90" s="56"/>
      <c r="RQX90" s="56"/>
      <c r="RQY90" s="56"/>
      <c r="RQZ90" s="56"/>
      <c r="RRA90" s="56"/>
      <c r="RRB90" s="56"/>
      <c r="RRC90" s="56"/>
      <c r="RRD90" s="56"/>
      <c r="RRE90" s="56"/>
      <c r="RRF90" s="56"/>
      <c r="RRG90" s="56"/>
      <c r="RRH90" s="56"/>
      <c r="RRI90" s="56"/>
      <c r="RRJ90" s="56"/>
      <c r="RRK90" s="56"/>
      <c r="RRL90" s="56"/>
      <c r="RRM90" s="56"/>
      <c r="RRN90" s="56"/>
      <c r="RRO90" s="56"/>
      <c r="RRP90" s="56"/>
      <c r="RRQ90" s="56"/>
      <c r="RRR90" s="56"/>
      <c r="RRS90" s="56"/>
      <c r="RRT90" s="56"/>
      <c r="RRU90" s="56"/>
      <c r="RRV90" s="56"/>
      <c r="RRW90" s="56"/>
      <c r="RRX90" s="56"/>
      <c r="RRY90" s="56"/>
      <c r="RRZ90" s="56"/>
      <c r="RSA90" s="56"/>
      <c r="RSB90" s="56"/>
      <c r="RSC90" s="56"/>
      <c r="RSD90" s="56"/>
      <c r="RSE90" s="56"/>
      <c r="RSF90" s="56"/>
      <c r="RSG90" s="56"/>
      <c r="RSH90" s="56"/>
      <c r="RSI90" s="56"/>
      <c r="RSJ90" s="56"/>
      <c r="RSK90" s="56"/>
      <c r="RSL90" s="56"/>
      <c r="RSM90" s="56"/>
      <c r="RSN90" s="56"/>
      <c r="RSO90" s="56"/>
      <c r="RSP90" s="56"/>
      <c r="RSQ90" s="56"/>
      <c r="RSR90" s="56"/>
      <c r="RSS90" s="56"/>
      <c r="RST90" s="56"/>
      <c r="RSU90" s="56"/>
      <c r="RSV90" s="56"/>
      <c r="RSW90" s="56"/>
      <c r="RSX90" s="56"/>
      <c r="RSY90" s="56"/>
      <c r="RSZ90" s="56"/>
      <c r="RTA90" s="56"/>
      <c r="RTB90" s="56"/>
      <c r="RTC90" s="56"/>
      <c r="RTD90" s="56"/>
      <c r="RTE90" s="56"/>
      <c r="RTF90" s="56"/>
      <c r="RTG90" s="56"/>
      <c r="RTH90" s="56"/>
      <c r="RTI90" s="56"/>
      <c r="RTJ90" s="56"/>
      <c r="RTK90" s="56"/>
      <c r="RTL90" s="56"/>
      <c r="RTM90" s="56"/>
      <c r="RTN90" s="56"/>
      <c r="RTO90" s="56"/>
      <c r="RTP90" s="56"/>
      <c r="RTQ90" s="56"/>
      <c r="RTR90" s="56"/>
      <c r="RTS90" s="56"/>
      <c r="RTT90" s="56"/>
      <c r="RTU90" s="56"/>
      <c r="RTV90" s="56"/>
      <c r="RTW90" s="56"/>
      <c r="RTX90" s="56"/>
      <c r="RTY90" s="56"/>
      <c r="RTZ90" s="56"/>
      <c r="RUA90" s="56"/>
      <c r="RUB90" s="56"/>
      <c r="RUC90" s="56"/>
      <c r="RUD90" s="56"/>
      <c r="RUE90" s="56"/>
      <c r="RUF90" s="56"/>
      <c r="RUG90" s="56"/>
      <c r="RUH90" s="56"/>
      <c r="RUI90" s="56"/>
      <c r="RUJ90" s="56"/>
      <c r="RUK90" s="56"/>
      <c r="RUL90" s="56"/>
      <c r="RUM90" s="56"/>
      <c r="RUN90" s="56"/>
      <c r="RUO90" s="56"/>
      <c r="RUP90" s="56"/>
      <c r="RUQ90" s="56"/>
      <c r="RUR90" s="56"/>
      <c r="RUS90" s="56"/>
      <c r="RUT90" s="56"/>
      <c r="RUU90" s="56"/>
      <c r="RUV90" s="56"/>
      <c r="RUW90" s="56"/>
      <c r="RUX90" s="56"/>
      <c r="RUY90" s="56"/>
      <c r="RUZ90" s="56"/>
      <c r="RVA90" s="56"/>
      <c r="RVB90" s="56"/>
      <c r="RVC90" s="56"/>
      <c r="RVD90" s="56"/>
      <c r="RVE90" s="56"/>
      <c r="RVF90" s="56"/>
      <c r="RVG90" s="56"/>
      <c r="RVH90" s="56"/>
      <c r="RVI90" s="56"/>
      <c r="RVJ90" s="56"/>
      <c r="RVK90" s="56"/>
      <c r="RVL90" s="56"/>
      <c r="RVM90" s="56"/>
      <c r="RVN90" s="56"/>
      <c r="RVO90" s="56"/>
      <c r="RVP90" s="56"/>
      <c r="RVQ90" s="56"/>
      <c r="RVR90" s="56"/>
      <c r="RVS90" s="56"/>
      <c r="RVT90" s="56"/>
      <c r="RVU90" s="56"/>
      <c r="RVV90" s="56"/>
      <c r="RVW90" s="56"/>
      <c r="RVX90" s="56"/>
      <c r="RVY90" s="56"/>
      <c r="RVZ90" s="56"/>
      <c r="RWA90" s="56"/>
      <c r="RWB90" s="56"/>
      <c r="RWC90" s="56"/>
      <c r="RWD90" s="56"/>
      <c r="RWE90" s="56"/>
      <c r="RWF90" s="56"/>
      <c r="RWG90" s="56"/>
      <c r="RWH90" s="56"/>
      <c r="RWI90" s="56"/>
      <c r="RWJ90" s="56"/>
      <c r="RWK90" s="56"/>
      <c r="RWL90" s="56"/>
      <c r="RWM90" s="56"/>
      <c r="RWN90" s="56"/>
      <c r="RWO90" s="56"/>
      <c r="RWP90" s="56"/>
      <c r="RWQ90" s="56"/>
      <c r="RWR90" s="56"/>
      <c r="RWS90" s="56"/>
      <c r="RWT90" s="56"/>
      <c r="RWU90" s="56"/>
      <c r="RWV90" s="56"/>
      <c r="RWW90" s="56"/>
      <c r="RWX90" s="56"/>
      <c r="RWY90" s="56"/>
      <c r="RWZ90" s="56"/>
      <c r="RXA90" s="56"/>
      <c r="RXB90" s="56"/>
      <c r="RXC90" s="56"/>
      <c r="RXD90" s="56"/>
      <c r="RXE90" s="56"/>
      <c r="RXF90" s="56"/>
      <c r="RXG90" s="56"/>
      <c r="RXH90" s="56"/>
      <c r="RXI90" s="56"/>
      <c r="RXJ90" s="56"/>
      <c r="RXK90" s="56"/>
      <c r="RXL90" s="56"/>
      <c r="RXM90" s="56"/>
      <c r="RXN90" s="56"/>
      <c r="RXO90" s="56"/>
      <c r="RXP90" s="56"/>
      <c r="RXQ90" s="56"/>
      <c r="RXR90" s="56"/>
      <c r="RXS90" s="56"/>
      <c r="RXT90" s="56"/>
      <c r="RXU90" s="56"/>
      <c r="RXV90" s="56"/>
      <c r="RXW90" s="56"/>
      <c r="RXX90" s="56"/>
      <c r="RXY90" s="56"/>
      <c r="RXZ90" s="56"/>
      <c r="RYA90" s="56"/>
      <c r="RYB90" s="56"/>
      <c r="RYC90" s="56"/>
      <c r="RYD90" s="56"/>
      <c r="RYE90" s="56"/>
      <c r="RYF90" s="56"/>
      <c r="RYG90" s="56"/>
      <c r="RYH90" s="56"/>
      <c r="RYI90" s="56"/>
      <c r="RYJ90" s="56"/>
      <c r="RYK90" s="56"/>
      <c r="RYL90" s="56"/>
      <c r="RYM90" s="56"/>
      <c r="RYN90" s="56"/>
      <c r="RYO90" s="56"/>
      <c r="RYP90" s="56"/>
      <c r="RYQ90" s="56"/>
      <c r="RYR90" s="56"/>
      <c r="RYS90" s="56"/>
      <c r="RYT90" s="56"/>
      <c r="RYU90" s="56"/>
      <c r="RYV90" s="56"/>
      <c r="RYW90" s="56"/>
      <c r="RYX90" s="56"/>
      <c r="RYY90" s="56"/>
      <c r="RYZ90" s="56"/>
      <c r="RZA90" s="56"/>
      <c r="RZB90" s="56"/>
      <c r="RZC90" s="56"/>
      <c r="RZD90" s="56"/>
      <c r="RZE90" s="56"/>
      <c r="RZF90" s="56"/>
      <c r="RZG90" s="56"/>
      <c r="RZH90" s="56"/>
      <c r="RZI90" s="56"/>
      <c r="RZJ90" s="56"/>
      <c r="RZK90" s="56"/>
      <c r="RZL90" s="56"/>
      <c r="RZM90" s="56"/>
      <c r="RZN90" s="56"/>
      <c r="RZO90" s="56"/>
      <c r="RZP90" s="56"/>
      <c r="RZQ90" s="56"/>
      <c r="RZR90" s="56"/>
      <c r="RZS90" s="56"/>
      <c r="RZT90" s="56"/>
      <c r="RZU90" s="56"/>
      <c r="RZV90" s="56"/>
      <c r="RZW90" s="56"/>
      <c r="RZX90" s="56"/>
      <c r="RZY90" s="56"/>
      <c r="RZZ90" s="56"/>
      <c r="SAA90" s="56"/>
      <c r="SAB90" s="56"/>
      <c r="SAC90" s="56"/>
      <c r="SAD90" s="56"/>
      <c r="SAE90" s="56"/>
      <c r="SAF90" s="56"/>
      <c r="SAG90" s="56"/>
      <c r="SAH90" s="56"/>
      <c r="SAI90" s="56"/>
      <c r="SAJ90" s="56"/>
      <c r="SAK90" s="56"/>
      <c r="SAL90" s="56"/>
      <c r="SAM90" s="56"/>
      <c r="SAN90" s="56"/>
      <c r="SAO90" s="56"/>
      <c r="SAP90" s="56"/>
      <c r="SAQ90" s="56"/>
      <c r="SAR90" s="56"/>
      <c r="SAS90" s="56"/>
      <c r="SAT90" s="56"/>
      <c r="SAU90" s="56"/>
      <c r="SAV90" s="56"/>
      <c r="SAW90" s="56"/>
      <c r="SAX90" s="56"/>
      <c r="SAY90" s="56"/>
      <c r="SAZ90" s="56"/>
      <c r="SBA90" s="56"/>
      <c r="SBB90" s="56"/>
      <c r="SBC90" s="56"/>
      <c r="SBD90" s="56"/>
      <c r="SBE90" s="56"/>
      <c r="SBF90" s="56"/>
      <c r="SBG90" s="56"/>
      <c r="SBH90" s="56"/>
      <c r="SBI90" s="56"/>
      <c r="SBJ90" s="56"/>
      <c r="SBK90" s="56"/>
      <c r="SBL90" s="56"/>
      <c r="SBM90" s="56"/>
      <c r="SBN90" s="56"/>
      <c r="SBO90" s="56"/>
      <c r="SBP90" s="56"/>
      <c r="SBQ90" s="56"/>
      <c r="SBR90" s="56"/>
      <c r="SBS90" s="56"/>
      <c r="SBT90" s="56"/>
      <c r="SBU90" s="56"/>
      <c r="SBV90" s="56"/>
      <c r="SBW90" s="56"/>
      <c r="SBX90" s="56"/>
      <c r="SBY90" s="56"/>
      <c r="SBZ90" s="56"/>
      <c r="SCA90" s="56"/>
      <c r="SCB90" s="56"/>
      <c r="SCC90" s="56"/>
      <c r="SCD90" s="56"/>
      <c r="SCE90" s="56"/>
      <c r="SCF90" s="56"/>
      <c r="SCG90" s="56"/>
      <c r="SCH90" s="56"/>
      <c r="SCI90" s="56"/>
      <c r="SCJ90" s="56"/>
      <c r="SCK90" s="56"/>
      <c r="SCL90" s="56"/>
      <c r="SCM90" s="56"/>
      <c r="SCN90" s="56"/>
      <c r="SCO90" s="56"/>
      <c r="SCP90" s="56"/>
      <c r="SCQ90" s="56"/>
      <c r="SCR90" s="56"/>
      <c r="SCS90" s="56"/>
      <c r="SCT90" s="56"/>
      <c r="SCU90" s="56"/>
      <c r="SCV90" s="56"/>
      <c r="SCW90" s="56"/>
      <c r="SCX90" s="56"/>
      <c r="SCY90" s="56"/>
      <c r="SCZ90" s="56"/>
      <c r="SDA90" s="56"/>
      <c r="SDB90" s="56"/>
      <c r="SDC90" s="56"/>
      <c r="SDD90" s="56"/>
      <c r="SDE90" s="56"/>
      <c r="SDF90" s="56"/>
      <c r="SDG90" s="56"/>
      <c r="SDH90" s="56"/>
      <c r="SDI90" s="56"/>
      <c r="SDJ90" s="56"/>
      <c r="SDK90" s="56"/>
      <c r="SDL90" s="56"/>
      <c r="SDM90" s="56"/>
      <c r="SDN90" s="56"/>
      <c r="SDO90" s="56"/>
      <c r="SDP90" s="56"/>
      <c r="SDQ90" s="56"/>
      <c r="SDR90" s="56"/>
      <c r="SDS90" s="56"/>
      <c r="SDT90" s="56"/>
      <c r="SDU90" s="56"/>
      <c r="SDV90" s="56"/>
      <c r="SDW90" s="56"/>
      <c r="SDX90" s="56"/>
      <c r="SDY90" s="56"/>
      <c r="SDZ90" s="56"/>
      <c r="SEA90" s="56"/>
      <c r="SEB90" s="56"/>
      <c r="SEC90" s="56"/>
      <c r="SED90" s="56"/>
      <c r="SEE90" s="56"/>
      <c r="SEF90" s="56"/>
      <c r="SEG90" s="56"/>
      <c r="SEH90" s="56"/>
      <c r="SEI90" s="56"/>
      <c r="SEJ90" s="56"/>
      <c r="SEK90" s="56"/>
      <c r="SEL90" s="56"/>
      <c r="SEM90" s="56"/>
      <c r="SEN90" s="56"/>
      <c r="SEO90" s="56"/>
      <c r="SEP90" s="56"/>
      <c r="SEQ90" s="56"/>
      <c r="SER90" s="56"/>
      <c r="SES90" s="56"/>
      <c r="SET90" s="56"/>
      <c r="SEU90" s="56"/>
      <c r="SEV90" s="56"/>
      <c r="SEW90" s="56"/>
      <c r="SEX90" s="56"/>
      <c r="SEY90" s="56"/>
      <c r="SEZ90" s="56"/>
      <c r="SFA90" s="56"/>
      <c r="SFB90" s="56"/>
      <c r="SFC90" s="56"/>
      <c r="SFD90" s="56"/>
      <c r="SFE90" s="56"/>
      <c r="SFF90" s="56"/>
      <c r="SFG90" s="56"/>
      <c r="SFH90" s="56"/>
      <c r="SFI90" s="56"/>
      <c r="SFJ90" s="56"/>
      <c r="SFK90" s="56"/>
      <c r="SFL90" s="56"/>
      <c r="SFM90" s="56"/>
      <c r="SFN90" s="56"/>
      <c r="SFO90" s="56"/>
      <c r="SFP90" s="56"/>
      <c r="SFQ90" s="56"/>
      <c r="SFR90" s="56"/>
      <c r="SFS90" s="56"/>
      <c r="SFT90" s="56"/>
      <c r="SFU90" s="56"/>
      <c r="SFV90" s="56"/>
      <c r="SFW90" s="56"/>
      <c r="SFX90" s="56"/>
      <c r="SFY90" s="56"/>
      <c r="SFZ90" s="56"/>
      <c r="SGA90" s="56"/>
      <c r="SGB90" s="56"/>
      <c r="SGC90" s="56"/>
      <c r="SGD90" s="56"/>
      <c r="SGE90" s="56"/>
      <c r="SGF90" s="56"/>
      <c r="SGG90" s="56"/>
      <c r="SGH90" s="56"/>
      <c r="SGI90" s="56"/>
      <c r="SGJ90" s="56"/>
      <c r="SGK90" s="56"/>
      <c r="SGL90" s="56"/>
      <c r="SGM90" s="56"/>
      <c r="SGN90" s="56"/>
      <c r="SGO90" s="56"/>
      <c r="SGP90" s="56"/>
      <c r="SGQ90" s="56"/>
      <c r="SGR90" s="56"/>
      <c r="SGS90" s="56"/>
      <c r="SGT90" s="56"/>
      <c r="SGU90" s="56"/>
      <c r="SGV90" s="56"/>
      <c r="SGW90" s="56"/>
      <c r="SGX90" s="56"/>
      <c r="SGY90" s="56"/>
      <c r="SGZ90" s="56"/>
      <c r="SHA90" s="56"/>
      <c r="SHB90" s="56"/>
      <c r="SHC90" s="56"/>
      <c r="SHD90" s="56"/>
      <c r="SHE90" s="56"/>
      <c r="SHF90" s="56"/>
      <c r="SHG90" s="56"/>
      <c r="SHH90" s="56"/>
      <c r="SHI90" s="56"/>
      <c r="SHJ90" s="56"/>
      <c r="SHK90" s="56"/>
      <c r="SHL90" s="56"/>
      <c r="SHM90" s="56"/>
      <c r="SHN90" s="56"/>
      <c r="SHO90" s="56"/>
      <c r="SHP90" s="56"/>
      <c r="SHQ90" s="56"/>
      <c r="SHR90" s="56"/>
      <c r="SHS90" s="56"/>
      <c r="SHT90" s="56"/>
      <c r="SHU90" s="56"/>
      <c r="SHV90" s="56"/>
      <c r="SHW90" s="56"/>
      <c r="SHX90" s="56"/>
      <c r="SHY90" s="56"/>
      <c r="SHZ90" s="56"/>
      <c r="SIA90" s="56"/>
      <c r="SIB90" s="56"/>
      <c r="SIC90" s="56"/>
      <c r="SID90" s="56"/>
      <c r="SIE90" s="56"/>
      <c r="SIF90" s="56"/>
      <c r="SIG90" s="56"/>
      <c r="SIH90" s="56"/>
      <c r="SII90" s="56"/>
      <c r="SIJ90" s="56"/>
      <c r="SIK90" s="56"/>
      <c r="SIL90" s="56"/>
      <c r="SIM90" s="56"/>
      <c r="SIN90" s="56"/>
      <c r="SIO90" s="56"/>
      <c r="SIP90" s="56"/>
      <c r="SIQ90" s="56"/>
      <c r="SIR90" s="56"/>
      <c r="SIS90" s="56"/>
      <c r="SIT90" s="56"/>
      <c r="SIU90" s="56"/>
      <c r="SIV90" s="56"/>
      <c r="SIW90" s="56"/>
      <c r="SIX90" s="56"/>
      <c r="SIY90" s="56"/>
      <c r="SIZ90" s="56"/>
      <c r="SJA90" s="56"/>
      <c r="SJB90" s="56"/>
      <c r="SJC90" s="56"/>
      <c r="SJD90" s="56"/>
      <c r="SJE90" s="56"/>
      <c r="SJF90" s="56"/>
      <c r="SJG90" s="56"/>
      <c r="SJH90" s="56"/>
      <c r="SJI90" s="56"/>
      <c r="SJJ90" s="56"/>
      <c r="SJK90" s="56"/>
      <c r="SJL90" s="56"/>
      <c r="SJM90" s="56"/>
      <c r="SJN90" s="56"/>
      <c r="SJO90" s="56"/>
      <c r="SJP90" s="56"/>
      <c r="SJQ90" s="56"/>
      <c r="SJR90" s="56"/>
      <c r="SJS90" s="56"/>
      <c r="SJT90" s="56"/>
      <c r="SJU90" s="56"/>
      <c r="SJV90" s="56"/>
      <c r="SJW90" s="56"/>
      <c r="SJX90" s="56"/>
      <c r="SJY90" s="56"/>
      <c r="SJZ90" s="56"/>
      <c r="SKA90" s="56"/>
      <c r="SKB90" s="56"/>
      <c r="SKC90" s="56"/>
      <c r="SKD90" s="56"/>
      <c r="SKE90" s="56"/>
      <c r="SKF90" s="56"/>
      <c r="SKG90" s="56"/>
      <c r="SKH90" s="56"/>
      <c r="SKI90" s="56"/>
      <c r="SKJ90" s="56"/>
      <c r="SKK90" s="56"/>
      <c r="SKL90" s="56"/>
      <c r="SKM90" s="56"/>
      <c r="SKN90" s="56"/>
      <c r="SKO90" s="56"/>
      <c r="SKP90" s="56"/>
      <c r="SKQ90" s="56"/>
      <c r="SKR90" s="56"/>
      <c r="SKS90" s="56"/>
      <c r="SKT90" s="56"/>
      <c r="SKU90" s="56"/>
      <c r="SKV90" s="56"/>
      <c r="SKW90" s="56"/>
      <c r="SKX90" s="56"/>
      <c r="SKY90" s="56"/>
      <c r="SKZ90" s="56"/>
      <c r="SLA90" s="56"/>
      <c r="SLB90" s="56"/>
      <c r="SLC90" s="56"/>
      <c r="SLD90" s="56"/>
      <c r="SLE90" s="56"/>
      <c r="SLF90" s="56"/>
      <c r="SLG90" s="56"/>
      <c r="SLH90" s="56"/>
      <c r="SLI90" s="56"/>
      <c r="SLJ90" s="56"/>
      <c r="SLK90" s="56"/>
      <c r="SLL90" s="56"/>
      <c r="SLM90" s="56"/>
      <c r="SLN90" s="56"/>
      <c r="SLO90" s="56"/>
      <c r="SLP90" s="56"/>
      <c r="SLQ90" s="56"/>
      <c r="SLR90" s="56"/>
      <c r="SLS90" s="56"/>
      <c r="SLT90" s="56"/>
      <c r="SLU90" s="56"/>
      <c r="SLV90" s="56"/>
      <c r="SLW90" s="56"/>
      <c r="SLX90" s="56"/>
      <c r="SLY90" s="56"/>
      <c r="SLZ90" s="56"/>
      <c r="SMA90" s="56"/>
      <c r="SMB90" s="56"/>
      <c r="SMC90" s="56"/>
      <c r="SMD90" s="56"/>
      <c r="SME90" s="56"/>
      <c r="SMF90" s="56"/>
      <c r="SMG90" s="56"/>
      <c r="SMH90" s="56"/>
      <c r="SMI90" s="56"/>
      <c r="SMJ90" s="56"/>
      <c r="SMK90" s="56"/>
      <c r="SML90" s="56"/>
      <c r="SMM90" s="56"/>
      <c r="SMN90" s="56"/>
      <c r="SMO90" s="56"/>
      <c r="SMP90" s="56"/>
      <c r="SMQ90" s="56"/>
      <c r="SMR90" s="56"/>
      <c r="SMS90" s="56"/>
      <c r="SMT90" s="56"/>
      <c r="SMU90" s="56"/>
      <c r="SMV90" s="56"/>
      <c r="SMW90" s="56"/>
      <c r="SMX90" s="56"/>
      <c r="SMY90" s="56"/>
      <c r="SMZ90" s="56"/>
      <c r="SNA90" s="56"/>
      <c r="SNB90" s="56"/>
      <c r="SNC90" s="56"/>
      <c r="SND90" s="56"/>
      <c r="SNE90" s="56"/>
      <c r="SNF90" s="56"/>
      <c r="SNG90" s="56"/>
      <c r="SNH90" s="56"/>
      <c r="SNI90" s="56"/>
      <c r="SNJ90" s="56"/>
      <c r="SNK90" s="56"/>
      <c r="SNL90" s="56"/>
      <c r="SNM90" s="56"/>
      <c r="SNN90" s="56"/>
      <c r="SNO90" s="56"/>
      <c r="SNP90" s="56"/>
      <c r="SNQ90" s="56"/>
      <c r="SNR90" s="56"/>
      <c r="SNS90" s="56"/>
      <c r="SNT90" s="56"/>
      <c r="SNU90" s="56"/>
      <c r="SNV90" s="56"/>
      <c r="SNW90" s="56"/>
      <c r="SNX90" s="56"/>
      <c r="SNY90" s="56"/>
      <c r="SNZ90" s="56"/>
      <c r="SOA90" s="56"/>
      <c r="SOB90" s="56"/>
      <c r="SOC90" s="56"/>
      <c r="SOD90" s="56"/>
      <c r="SOE90" s="56"/>
      <c r="SOF90" s="56"/>
      <c r="SOG90" s="56"/>
      <c r="SOH90" s="56"/>
      <c r="SOI90" s="56"/>
      <c r="SOJ90" s="56"/>
      <c r="SOK90" s="56"/>
      <c r="SOL90" s="56"/>
      <c r="SOM90" s="56"/>
      <c r="SON90" s="56"/>
      <c r="SOO90" s="56"/>
      <c r="SOP90" s="56"/>
      <c r="SOQ90" s="56"/>
      <c r="SOR90" s="56"/>
      <c r="SOS90" s="56"/>
      <c r="SOT90" s="56"/>
      <c r="SOU90" s="56"/>
      <c r="SOV90" s="56"/>
      <c r="SOW90" s="56"/>
      <c r="SOX90" s="56"/>
      <c r="SOY90" s="56"/>
      <c r="SOZ90" s="56"/>
      <c r="SPA90" s="56"/>
      <c r="SPB90" s="56"/>
      <c r="SPC90" s="56"/>
      <c r="SPD90" s="56"/>
      <c r="SPE90" s="56"/>
      <c r="SPF90" s="56"/>
      <c r="SPG90" s="56"/>
      <c r="SPH90" s="56"/>
      <c r="SPI90" s="56"/>
      <c r="SPJ90" s="56"/>
      <c r="SPK90" s="56"/>
      <c r="SPL90" s="56"/>
      <c r="SPM90" s="56"/>
      <c r="SPN90" s="56"/>
      <c r="SPO90" s="56"/>
      <c r="SPP90" s="56"/>
      <c r="SPQ90" s="56"/>
      <c r="SPR90" s="56"/>
      <c r="SPS90" s="56"/>
      <c r="SPT90" s="56"/>
      <c r="SPU90" s="56"/>
      <c r="SPV90" s="56"/>
      <c r="SPW90" s="56"/>
      <c r="SPX90" s="56"/>
      <c r="SPY90" s="56"/>
      <c r="SPZ90" s="56"/>
      <c r="SQA90" s="56"/>
      <c r="SQB90" s="56"/>
      <c r="SQC90" s="56"/>
      <c r="SQD90" s="56"/>
      <c r="SQE90" s="56"/>
      <c r="SQF90" s="56"/>
      <c r="SQG90" s="56"/>
      <c r="SQH90" s="56"/>
      <c r="SQI90" s="56"/>
      <c r="SQJ90" s="56"/>
      <c r="SQK90" s="56"/>
      <c r="SQL90" s="56"/>
      <c r="SQM90" s="56"/>
      <c r="SQN90" s="56"/>
      <c r="SQO90" s="56"/>
      <c r="SQP90" s="56"/>
      <c r="SQQ90" s="56"/>
      <c r="SQR90" s="56"/>
      <c r="SQS90" s="56"/>
      <c r="SQT90" s="56"/>
      <c r="SQU90" s="56"/>
      <c r="SQV90" s="56"/>
      <c r="SQW90" s="56"/>
      <c r="SQX90" s="56"/>
      <c r="SQY90" s="56"/>
      <c r="SQZ90" s="56"/>
      <c r="SRA90" s="56"/>
      <c r="SRB90" s="56"/>
      <c r="SRC90" s="56"/>
      <c r="SRD90" s="56"/>
      <c r="SRE90" s="56"/>
      <c r="SRF90" s="56"/>
      <c r="SRG90" s="56"/>
      <c r="SRH90" s="56"/>
      <c r="SRI90" s="56"/>
      <c r="SRJ90" s="56"/>
      <c r="SRK90" s="56"/>
      <c r="SRL90" s="56"/>
      <c r="SRM90" s="56"/>
      <c r="SRN90" s="56"/>
      <c r="SRO90" s="56"/>
      <c r="SRP90" s="56"/>
      <c r="SRQ90" s="56"/>
      <c r="SRR90" s="56"/>
      <c r="SRS90" s="56"/>
      <c r="SRT90" s="56"/>
      <c r="SRU90" s="56"/>
      <c r="SRV90" s="56"/>
      <c r="SRW90" s="56"/>
      <c r="SRX90" s="56"/>
      <c r="SRY90" s="56"/>
      <c r="SRZ90" s="56"/>
      <c r="SSA90" s="56"/>
      <c r="SSB90" s="56"/>
      <c r="SSC90" s="56"/>
      <c r="SSD90" s="56"/>
      <c r="SSE90" s="56"/>
      <c r="SSF90" s="56"/>
      <c r="SSG90" s="56"/>
      <c r="SSH90" s="56"/>
      <c r="SSI90" s="56"/>
      <c r="SSJ90" s="56"/>
      <c r="SSK90" s="56"/>
      <c r="SSL90" s="56"/>
      <c r="SSM90" s="56"/>
      <c r="SSN90" s="56"/>
      <c r="SSO90" s="56"/>
      <c r="SSP90" s="56"/>
      <c r="SSQ90" s="56"/>
      <c r="SSR90" s="56"/>
      <c r="SSS90" s="56"/>
      <c r="SST90" s="56"/>
      <c r="SSU90" s="56"/>
      <c r="SSV90" s="56"/>
      <c r="SSW90" s="56"/>
      <c r="SSX90" s="56"/>
      <c r="SSY90" s="56"/>
      <c r="SSZ90" s="56"/>
      <c r="STA90" s="56"/>
      <c r="STB90" s="56"/>
      <c r="STC90" s="56"/>
      <c r="STD90" s="56"/>
      <c r="STE90" s="56"/>
      <c r="STF90" s="56"/>
      <c r="STG90" s="56"/>
      <c r="STH90" s="56"/>
      <c r="STI90" s="56"/>
      <c r="STJ90" s="56"/>
      <c r="STK90" s="56"/>
      <c r="STL90" s="56"/>
      <c r="STM90" s="56"/>
      <c r="STN90" s="56"/>
      <c r="STO90" s="56"/>
      <c r="STP90" s="56"/>
      <c r="STQ90" s="56"/>
      <c r="STR90" s="56"/>
      <c r="STS90" s="56"/>
      <c r="STT90" s="56"/>
      <c r="STU90" s="56"/>
      <c r="STV90" s="56"/>
      <c r="STW90" s="56"/>
      <c r="STX90" s="56"/>
      <c r="STY90" s="56"/>
      <c r="STZ90" s="56"/>
      <c r="SUA90" s="56"/>
      <c r="SUB90" s="56"/>
      <c r="SUC90" s="56"/>
      <c r="SUD90" s="56"/>
      <c r="SUE90" s="56"/>
      <c r="SUF90" s="56"/>
      <c r="SUG90" s="56"/>
      <c r="SUH90" s="56"/>
      <c r="SUI90" s="56"/>
      <c r="SUJ90" s="56"/>
      <c r="SUK90" s="56"/>
      <c r="SUL90" s="56"/>
      <c r="SUM90" s="56"/>
      <c r="SUN90" s="56"/>
      <c r="SUO90" s="56"/>
      <c r="SUP90" s="56"/>
      <c r="SUQ90" s="56"/>
      <c r="SUR90" s="56"/>
      <c r="SUS90" s="56"/>
      <c r="SUT90" s="56"/>
      <c r="SUU90" s="56"/>
      <c r="SUV90" s="56"/>
      <c r="SUW90" s="56"/>
      <c r="SUX90" s="56"/>
      <c r="SUY90" s="56"/>
      <c r="SUZ90" s="56"/>
      <c r="SVA90" s="56"/>
      <c r="SVB90" s="56"/>
      <c r="SVC90" s="56"/>
      <c r="SVD90" s="56"/>
      <c r="SVE90" s="56"/>
      <c r="SVF90" s="56"/>
      <c r="SVG90" s="56"/>
      <c r="SVH90" s="56"/>
      <c r="SVI90" s="56"/>
      <c r="SVJ90" s="56"/>
      <c r="SVK90" s="56"/>
      <c r="SVL90" s="56"/>
      <c r="SVM90" s="56"/>
      <c r="SVN90" s="56"/>
      <c r="SVO90" s="56"/>
      <c r="SVP90" s="56"/>
      <c r="SVQ90" s="56"/>
      <c r="SVR90" s="56"/>
      <c r="SVS90" s="56"/>
      <c r="SVT90" s="56"/>
      <c r="SVU90" s="56"/>
      <c r="SVV90" s="56"/>
      <c r="SVW90" s="56"/>
      <c r="SVX90" s="56"/>
      <c r="SVY90" s="56"/>
      <c r="SVZ90" s="56"/>
      <c r="SWA90" s="56"/>
      <c r="SWB90" s="56"/>
      <c r="SWC90" s="56"/>
      <c r="SWD90" s="56"/>
      <c r="SWE90" s="56"/>
      <c r="SWF90" s="56"/>
      <c r="SWG90" s="56"/>
      <c r="SWH90" s="56"/>
      <c r="SWI90" s="56"/>
      <c r="SWJ90" s="56"/>
      <c r="SWK90" s="56"/>
      <c r="SWL90" s="56"/>
      <c r="SWM90" s="56"/>
      <c r="SWN90" s="56"/>
      <c r="SWO90" s="56"/>
      <c r="SWP90" s="56"/>
      <c r="SWQ90" s="56"/>
      <c r="SWR90" s="56"/>
      <c r="SWS90" s="56"/>
      <c r="SWT90" s="56"/>
      <c r="SWU90" s="56"/>
      <c r="SWV90" s="56"/>
      <c r="SWW90" s="56"/>
      <c r="SWX90" s="56"/>
      <c r="SWY90" s="56"/>
      <c r="SWZ90" s="56"/>
      <c r="SXA90" s="56"/>
      <c r="SXB90" s="56"/>
      <c r="SXC90" s="56"/>
      <c r="SXD90" s="56"/>
      <c r="SXE90" s="56"/>
      <c r="SXF90" s="56"/>
      <c r="SXG90" s="56"/>
      <c r="SXH90" s="56"/>
      <c r="SXI90" s="56"/>
      <c r="SXJ90" s="56"/>
      <c r="SXK90" s="56"/>
      <c r="SXL90" s="56"/>
      <c r="SXM90" s="56"/>
      <c r="SXN90" s="56"/>
      <c r="SXO90" s="56"/>
      <c r="SXP90" s="56"/>
      <c r="SXQ90" s="56"/>
      <c r="SXR90" s="56"/>
      <c r="SXS90" s="56"/>
      <c r="SXT90" s="56"/>
      <c r="SXU90" s="56"/>
      <c r="SXV90" s="56"/>
      <c r="SXW90" s="56"/>
      <c r="SXX90" s="56"/>
      <c r="SXY90" s="56"/>
      <c r="SXZ90" s="56"/>
      <c r="SYA90" s="56"/>
      <c r="SYB90" s="56"/>
      <c r="SYC90" s="56"/>
      <c r="SYD90" s="56"/>
      <c r="SYE90" s="56"/>
      <c r="SYF90" s="56"/>
      <c r="SYG90" s="56"/>
      <c r="SYH90" s="56"/>
      <c r="SYI90" s="56"/>
      <c r="SYJ90" s="56"/>
      <c r="SYK90" s="56"/>
      <c r="SYL90" s="56"/>
      <c r="SYM90" s="56"/>
      <c r="SYN90" s="56"/>
      <c r="SYO90" s="56"/>
      <c r="SYP90" s="56"/>
      <c r="SYQ90" s="56"/>
      <c r="SYR90" s="56"/>
      <c r="SYS90" s="56"/>
      <c r="SYT90" s="56"/>
      <c r="SYU90" s="56"/>
      <c r="SYV90" s="56"/>
      <c r="SYW90" s="56"/>
      <c r="SYX90" s="56"/>
      <c r="SYY90" s="56"/>
      <c r="SYZ90" s="56"/>
      <c r="SZA90" s="56"/>
      <c r="SZB90" s="56"/>
      <c r="SZC90" s="56"/>
      <c r="SZD90" s="56"/>
      <c r="SZE90" s="56"/>
      <c r="SZF90" s="56"/>
      <c r="SZG90" s="56"/>
      <c r="SZH90" s="56"/>
      <c r="SZI90" s="56"/>
      <c r="SZJ90" s="56"/>
      <c r="SZK90" s="56"/>
      <c r="SZL90" s="56"/>
      <c r="SZM90" s="56"/>
      <c r="SZN90" s="56"/>
      <c r="SZO90" s="56"/>
      <c r="SZP90" s="56"/>
      <c r="SZQ90" s="56"/>
      <c r="SZR90" s="56"/>
      <c r="SZS90" s="56"/>
      <c r="SZT90" s="56"/>
      <c r="SZU90" s="56"/>
      <c r="SZV90" s="56"/>
      <c r="SZW90" s="56"/>
      <c r="SZX90" s="56"/>
      <c r="SZY90" s="56"/>
      <c r="SZZ90" s="56"/>
      <c r="TAA90" s="56"/>
      <c r="TAB90" s="56"/>
      <c r="TAC90" s="56"/>
      <c r="TAD90" s="56"/>
      <c r="TAE90" s="56"/>
      <c r="TAF90" s="56"/>
      <c r="TAG90" s="56"/>
      <c r="TAH90" s="56"/>
      <c r="TAI90" s="56"/>
      <c r="TAJ90" s="56"/>
      <c r="TAK90" s="56"/>
      <c r="TAL90" s="56"/>
      <c r="TAM90" s="56"/>
      <c r="TAN90" s="56"/>
      <c r="TAO90" s="56"/>
      <c r="TAP90" s="56"/>
      <c r="TAQ90" s="56"/>
      <c r="TAR90" s="56"/>
      <c r="TAS90" s="56"/>
      <c r="TAT90" s="56"/>
      <c r="TAU90" s="56"/>
      <c r="TAV90" s="56"/>
      <c r="TAW90" s="56"/>
      <c r="TAX90" s="56"/>
      <c r="TAY90" s="56"/>
      <c r="TAZ90" s="56"/>
      <c r="TBA90" s="56"/>
      <c r="TBB90" s="56"/>
      <c r="TBC90" s="56"/>
      <c r="TBD90" s="56"/>
      <c r="TBE90" s="56"/>
      <c r="TBF90" s="56"/>
      <c r="TBG90" s="56"/>
      <c r="TBH90" s="56"/>
      <c r="TBI90" s="56"/>
      <c r="TBJ90" s="56"/>
      <c r="TBK90" s="56"/>
      <c r="TBL90" s="56"/>
      <c r="TBM90" s="56"/>
      <c r="TBN90" s="56"/>
      <c r="TBO90" s="56"/>
      <c r="TBP90" s="56"/>
      <c r="TBQ90" s="56"/>
      <c r="TBR90" s="56"/>
      <c r="TBS90" s="56"/>
      <c r="TBT90" s="56"/>
      <c r="TBU90" s="56"/>
      <c r="TBV90" s="56"/>
      <c r="TBW90" s="56"/>
      <c r="TBX90" s="56"/>
      <c r="TBY90" s="56"/>
      <c r="TBZ90" s="56"/>
      <c r="TCA90" s="56"/>
      <c r="TCB90" s="56"/>
      <c r="TCC90" s="56"/>
      <c r="TCD90" s="56"/>
      <c r="TCE90" s="56"/>
      <c r="TCF90" s="56"/>
      <c r="TCG90" s="56"/>
      <c r="TCH90" s="56"/>
      <c r="TCI90" s="56"/>
      <c r="TCJ90" s="56"/>
      <c r="TCK90" s="56"/>
      <c r="TCL90" s="56"/>
      <c r="TCM90" s="56"/>
      <c r="TCN90" s="56"/>
      <c r="TCO90" s="56"/>
      <c r="TCP90" s="56"/>
      <c r="TCQ90" s="56"/>
      <c r="TCR90" s="56"/>
      <c r="TCS90" s="56"/>
      <c r="TCT90" s="56"/>
      <c r="TCU90" s="56"/>
      <c r="TCV90" s="56"/>
      <c r="TCW90" s="56"/>
      <c r="TCX90" s="56"/>
      <c r="TCY90" s="56"/>
      <c r="TCZ90" s="56"/>
      <c r="TDA90" s="56"/>
      <c r="TDB90" s="56"/>
      <c r="TDC90" s="56"/>
      <c r="TDD90" s="56"/>
      <c r="TDE90" s="56"/>
      <c r="TDF90" s="56"/>
      <c r="TDG90" s="56"/>
      <c r="TDH90" s="56"/>
      <c r="TDI90" s="56"/>
      <c r="TDJ90" s="56"/>
      <c r="TDK90" s="56"/>
      <c r="TDL90" s="56"/>
      <c r="TDM90" s="56"/>
      <c r="TDN90" s="56"/>
      <c r="TDO90" s="56"/>
      <c r="TDP90" s="56"/>
      <c r="TDQ90" s="56"/>
      <c r="TDR90" s="56"/>
      <c r="TDS90" s="56"/>
      <c r="TDT90" s="56"/>
      <c r="TDU90" s="56"/>
      <c r="TDV90" s="56"/>
      <c r="TDW90" s="56"/>
      <c r="TDX90" s="56"/>
      <c r="TDY90" s="56"/>
      <c r="TDZ90" s="56"/>
      <c r="TEA90" s="56"/>
      <c r="TEB90" s="56"/>
      <c r="TEC90" s="56"/>
      <c r="TED90" s="56"/>
      <c r="TEE90" s="56"/>
      <c r="TEF90" s="56"/>
      <c r="TEG90" s="56"/>
      <c r="TEH90" s="56"/>
      <c r="TEI90" s="56"/>
      <c r="TEJ90" s="56"/>
      <c r="TEK90" s="56"/>
      <c r="TEL90" s="56"/>
      <c r="TEM90" s="56"/>
      <c r="TEN90" s="56"/>
      <c r="TEO90" s="56"/>
      <c r="TEP90" s="56"/>
      <c r="TEQ90" s="56"/>
      <c r="TER90" s="56"/>
      <c r="TES90" s="56"/>
      <c r="TET90" s="56"/>
      <c r="TEU90" s="56"/>
      <c r="TEV90" s="56"/>
      <c r="TEW90" s="56"/>
      <c r="TEX90" s="56"/>
      <c r="TEY90" s="56"/>
      <c r="TEZ90" s="56"/>
      <c r="TFA90" s="56"/>
      <c r="TFB90" s="56"/>
      <c r="TFC90" s="56"/>
      <c r="TFD90" s="56"/>
      <c r="TFE90" s="56"/>
      <c r="TFF90" s="56"/>
      <c r="TFG90" s="56"/>
      <c r="TFH90" s="56"/>
      <c r="TFI90" s="56"/>
      <c r="TFJ90" s="56"/>
      <c r="TFK90" s="56"/>
      <c r="TFL90" s="56"/>
      <c r="TFM90" s="56"/>
      <c r="TFN90" s="56"/>
      <c r="TFO90" s="56"/>
      <c r="TFP90" s="56"/>
      <c r="TFQ90" s="56"/>
      <c r="TFR90" s="56"/>
      <c r="TFS90" s="56"/>
      <c r="TFT90" s="56"/>
      <c r="TFU90" s="56"/>
      <c r="TFV90" s="56"/>
      <c r="TFW90" s="56"/>
      <c r="TFX90" s="56"/>
      <c r="TFY90" s="56"/>
      <c r="TFZ90" s="56"/>
      <c r="TGA90" s="56"/>
      <c r="TGB90" s="56"/>
      <c r="TGC90" s="56"/>
      <c r="TGD90" s="56"/>
      <c r="TGE90" s="56"/>
      <c r="TGF90" s="56"/>
      <c r="TGG90" s="56"/>
      <c r="TGH90" s="56"/>
      <c r="TGI90" s="56"/>
      <c r="TGJ90" s="56"/>
      <c r="TGK90" s="56"/>
      <c r="TGL90" s="56"/>
      <c r="TGM90" s="56"/>
      <c r="TGN90" s="56"/>
      <c r="TGO90" s="56"/>
      <c r="TGP90" s="56"/>
      <c r="TGQ90" s="56"/>
      <c r="TGR90" s="56"/>
      <c r="TGS90" s="56"/>
      <c r="TGT90" s="56"/>
      <c r="TGU90" s="56"/>
      <c r="TGV90" s="56"/>
      <c r="TGW90" s="56"/>
      <c r="TGX90" s="56"/>
      <c r="TGY90" s="56"/>
      <c r="TGZ90" s="56"/>
      <c r="THA90" s="56"/>
      <c r="THB90" s="56"/>
      <c r="THC90" s="56"/>
      <c r="THD90" s="56"/>
      <c r="THE90" s="56"/>
      <c r="THF90" s="56"/>
      <c r="THG90" s="56"/>
      <c r="THH90" s="56"/>
      <c r="THI90" s="56"/>
      <c r="THJ90" s="56"/>
      <c r="THK90" s="56"/>
      <c r="THL90" s="56"/>
      <c r="THM90" s="56"/>
      <c r="THN90" s="56"/>
      <c r="THO90" s="56"/>
      <c r="THP90" s="56"/>
      <c r="THQ90" s="56"/>
      <c r="THR90" s="56"/>
      <c r="THS90" s="56"/>
      <c r="THT90" s="56"/>
      <c r="THU90" s="56"/>
      <c r="THV90" s="56"/>
      <c r="THW90" s="56"/>
      <c r="THX90" s="56"/>
      <c r="THY90" s="56"/>
      <c r="THZ90" s="56"/>
      <c r="TIA90" s="56"/>
      <c r="TIB90" s="56"/>
      <c r="TIC90" s="56"/>
      <c r="TID90" s="56"/>
      <c r="TIE90" s="56"/>
      <c r="TIF90" s="56"/>
      <c r="TIG90" s="56"/>
      <c r="TIH90" s="56"/>
      <c r="TII90" s="56"/>
      <c r="TIJ90" s="56"/>
      <c r="TIK90" s="56"/>
      <c r="TIL90" s="56"/>
      <c r="TIM90" s="56"/>
      <c r="TIN90" s="56"/>
      <c r="TIO90" s="56"/>
      <c r="TIP90" s="56"/>
      <c r="TIQ90" s="56"/>
      <c r="TIR90" s="56"/>
      <c r="TIS90" s="56"/>
      <c r="TIT90" s="56"/>
      <c r="TIU90" s="56"/>
      <c r="TIV90" s="56"/>
      <c r="TIW90" s="56"/>
      <c r="TIX90" s="56"/>
      <c r="TIY90" s="56"/>
      <c r="TIZ90" s="56"/>
      <c r="TJA90" s="56"/>
      <c r="TJB90" s="56"/>
      <c r="TJC90" s="56"/>
      <c r="TJD90" s="56"/>
      <c r="TJE90" s="56"/>
      <c r="TJF90" s="56"/>
      <c r="TJG90" s="56"/>
      <c r="TJH90" s="56"/>
      <c r="TJI90" s="56"/>
      <c r="TJJ90" s="56"/>
      <c r="TJK90" s="56"/>
      <c r="TJL90" s="56"/>
      <c r="TJM90" s="56"/>
      <c r="TJN90" s="56"/>
      <c r="TJO90" s="56"/>
      <c r="TJP90" s="56"/>
      <c r="TJQ90" s="56"/>
      <c r="TJR90" s="56"/>
      <c r="TJS90" s="56"/>
      <c r="TJT90" s="56"/>
      <c r="TJU90" s="56"/>
      <c r="TJV90" s="56"/>
      <c r="TJW90" s="56"/>
      <c r="TJX90" s="56"/>
      <c r="TJY90" s="56"/>
      <c r="TJZ90" s="56"/>
      <c r="TKA90" s="56"/>
      <c r="TKB90" s="56"/>
      <c r="TKC90" s="56"/>
      <c r="TKD90" s="56"/>
      <c r="TKE90" s="56"/>
      <c r="TKF90" s="56"/>
      <c r="TKG90" s="56"/>
      <c r="TKH90" s="56"/>
      <c r="TKI90" s="56"/>
      <c r="TKJ90" s="56"/>
      <c r="TKK90" s="56"/>
      <c r="TKL90" s="56"/>
      <c r="TKM90" s="56"/>
      <c r="TKN90" s="56"/>
      <c r="TKO90" s="56"/>
      <c r="TKP90" s="56"/>
      <c r="TKQ90" s="56"/>
      <c r="TKR90" s="56"/>
      <c r="TKS90" s="56"/>
      <c r="TKT90" s="56"/>
      <c r="TKU90" s="56"/>
      <c r="TKV90" s="56"/>
      <c r="TKW90" s="56"/>
      <c r="TKX90" s="56"/>
      <c r="TKY90" s="56"/>
      <c r="TKZ90" s="56"/>
      <c r="TLA90" s="56"/>
      <c r="TLB90" s="56"/>
      <c r="TLC90" s="56"/>
      <c r="TLD90" s="56"/>
      <c r="TLE90" s="56"/>
      <c r="TLF90" s="56"/>
      <c r="TLG90" s="56"/>
      <c r="TLH90" s="56"/>
      <c r="TLI90" s="56"/>
      <c r="TLJ90" s="56"/>
      <c r="TLK90" s="56"/>
      <c r="TLL90" s="56"/>
      <c r="TLM90" s="56"/>
      <c r="TLN90" s="56"/>
      <c r="TLO90" s="56"/>
      <c r="TLP90" s="56"/>
      <c r="TLQ90" s="56"/>
      <c r="TLR90" s="56"/>
      <c r="TLS90" s="56"/>
      <c r="TLT90" s="56"/>
      <c r="TLU90" s="56"/>
      <c r="TLV90" s="56"/>
      <c r="TLW90" s="56"/>
      <c r="TLX90" s="56"/>
      <c r="TLY90" s="56"/>
      <c r="TLZ90" s="56"/>
      <c r="TMA90" s="56"/>
      <c r="TMB90" s="56"/>
      <c r="TMC90" s="56"/>
      <c r="TMD90" s="56"/>
      <c r="TME90" s="56"/>
      <c r="TMF90" s="56"/>
      <c r="TMG90" s="56"/>
      <c r="TMH90" s="56"/>
      <c r="TMI90" s="56"/>
      <c r="TMJ90" s="56"/>
      <c r="TMK90" s="56"/>
      <c r="TML90" s="56"/>
      <c r="TMM90" s="56"/>
      <c r="TMN90" s="56"/>
      <c r="TMO90" s="56"/>
      <c r="TMP90" s="56"/>
      <c r="TMQ90" s="56"/>
      <c r="TMR90" s="56"/>
      <c r="TMS90" s="56"/>
      <c r="TMT90" s="56"/>
      <c r="TMU90" s="56"/>
      <c r="TMV90" s="56"/>
      <c r="TMW90" s="56"/>
      <c r="TMX90" s="56"/>
      <c r="TMY90" s="56"/>
      <c r="TMZ90" s="56"/>
      <c r="TNA90" s="56"/>
      <c r="TNB90" s="56"/>
      <c r="TNC90" s="56"/>
      <c r="TND90" s="56"/>
      <c r="TNE90" s="56"/>
      <c r="TNF90" s="56"/>
      <c r="TNG90" s="56"/>
      <c r="TNH90" s="56"/>
      <c r="TNI90" s="56"/>
      <c r="TNJ90" s="56"/>
      <c r="TNK90" s="56"/>
      <c r="TNL90" s="56"/>
      <c r="TNM90" s="56"/>
      <c r="TNN90" s="56"/>
      <c r="TNO90" s="56"/>
      <c r="TNP90" s="56"/>
      <c r="TNQ90" s="56"/>
      <c r="TNR90" s="56"/>
      <c r="TNS90" s="56"/>
      <c r="TNT90" s="56"/>
      <c r="TNU90" s="56"/>
      <c r="TNV90" s="56"/>
      <c r="TNW90" s="56"/>
      <c r="TNX90" s="56"/>
      <c r="TNY90" s="56"/>
      <c r="TNZ90" s="56"/>
      <c r="TOA90" s="56"/>
      <c r="TOB90" s="56"/>
      <c r="TOC90" s="56"/>
      <c r="TOD90" s="56"/>
      <c r="TOE90" s="56"/>
      <c r="TOF90" s="56"/>
      <c r="TOG90" s="56"/>
      <c r="TOH90" s="56"/>
      <c r="TOI90" s="56"/>
      <c r="TOJ90" s="56"/>
      <c r="TOK90" s="56"/>
      <c r="TOL90" s="56"/>
      <c r="TOM90" s="56"/>
      <c r="TON90" s="56"/>
      <c r="TOO90" s="56"/>
      <c r="TOP90" s="56"/>
      <c r="TOQ90" s="56"/>
      <c r="TOR90" s="56"/>
      <c r="TOS90" s="56"/>
      <c r="TOT90" s="56"/>
      <c r="TOU90" s="56"/>
      <c r="TOV90" s="56"/>
      <c r="TOW90" s="56"/>
      <c r="TOX90" s="56"/>
      <c r="TOY90" s="56"/>
      <c r="TOZ90" s="56"/>
      <c r="TPA90" s="56"/>
      <c r="TPB90" s="56"/>
      <c r="TPC90" s="56"/>
      <c r="TPD90" s="56"/>
      <c r="TPE90" s="56"/>
      <c r="TPF90" s="56"/>
      <c r="TPG90" s="56"/>
      <c r="TPH90" s="56"/>
      <c r="TPI90" s="56"/>
      <c r="TPJ90" s="56"/>
      <c r="TPK90" s="56"/>
      <c r="TPL90" s="56"/>
      <c r="TPM90" s="56"/>
      <c r="TPN90" s="56"/>
      <c r="TPO90" s="56"/>
      <c r="TPP90" s="56"/>
      <c r="TPQ90" s="56"/>
      <c r="TPR90" s="56"/>
      <c r="TPS90" s="56"/>
      <c r="TPT90" s="56"/>
      <c r="TPU90" s="56"/>
      <c r="TPV90" s="56"/>
      <c r="TPW90" s="56"/>
      <c r="TPX90" s="56"/>
      <c r="TPY90" s="56"/>
      <c r="TPZ90" s="56"/>
      <c r="TQA90" s="56"/>
      <c r="TQB90" s="56"/>
      <c r="TQC90" s="56"/>
      <c r="TQD90" s="56"/>
      <c r="TQE90" s="56"/>
      <c r="TQF90" s="56"/>
      <c r="TQG90" s="56"/>
      <c r="TQH90" s="56"/>
      <c r="TQI90" s="56"/>
      <c r="TQJ90" s="56"/>
      <c r="TQK90" s="56"/>
      <c r="TQL90" s="56"/>
      <c r="TQM90" s="56"/>
      <c r="TQN90" s="56"/>
      <c r="TQO90" s="56"/>
      <c r="TQP90" s="56"/>
      <c r="TQQ90" s="56"/>
      <c r="TQR90" s="56"/>
      <c r="TQS90" s="56"/>
      <c r="TQT90" s="56"/>
      <c r="TQU90" s="56"/>
      <c r="TQV90" s="56"/>
      <c r="TQW90" s="56"/>
      <c r="TQX90" s="56"/>
      <c r="TQY90" s="56"/>
      <c r="TQZ90" s="56"/>
      <c r="TRA90" s="56"/>
      <c r="TRB90" s="56"/>
      <c r="TRC90" s="56"/>
      <c r="TRD90" s="56"/>
      <c r="TRE90" s="56"/>
      <c r="TRF90" s="56"/>
      <c r="TRG90" s="56"/>
      <c r="TRH90" s="56"/>
      <c r="TRI90" s="56"/>
      <c r="TRJ90" s="56"/>
      <c r="TRK90" s="56"/>
      <c r="TRL90" s="56"/>
      <c r="TRM90" s="56"/>
      <c r="TRN90" s="56"/>
      <c r="TRO90" s="56"/>
      <c r="TRP90" s="56"/>
      <c r="TRQ90" s="56"/>
      <c r="TRR90" s="56"/>
      <c r="TRS90" s="56"/>
      <c r="TRT90" s="56"/>
      <c r="TRU90" s="56"/>
      <c r="TRV90" s="56"/>
      <c r="TRW90" s="56"/>
      <c r="TRX90" s="56"/>
      <c r="TRY90" s="56"/>
      <c r="TRZ90" s="56"/>
      <c r="TSA90" s="56"/>
      <c r="TSB90" s="56"/>
      <c r="TSC90" s="56"/>
      <c r="TSD90" s="56"/>
      <c r="TSE90" s="56"/>
      <c r="TSF90" s="56"/>
      <c r="TSG90" s="56"/>
      <c r="TSH90" s="56"/>
      <c r="TSI90" s="56"/>
      <c r="TSJ90" s="56"/>
      <c r="TSK90" s="56"/>
      <c r="TSL90" s="56"/>
      <c r="TSM90" s="56"/>
      <c r="TSN90" s="56"/>
      <c r="TSO90" s="56"/>
      <c r="TSP90" s="56"/>
      <c r="TSQ90" s="56"/>
      <c r="TSR90" s="56"/>
      <c r="TSS90" s="56"/>
      <c r="TST90" s="56"/>
      <c r="TSU90" s="56"/>
      <c r="TSV90" s="56"/>
      <c r="TSW90" s="56"/>
      <c r="TSX90" s="56"/>
      <c r="TSY90" s="56"/>
      <c r="TSZ90" s="56"/>
      <c r="TTA90" s="56"/>
      <c r="TTB90" s="56"/>
      <c r="TTC90" s="56"/>
      <c r="TTD90" s="56"/>
      <c r="TTE90" s="56"/>
      <c r="TTF90" s="56"/>
      <c r="TTG90" s="56"/>
      <c r="TTH90" s="56"/>
      <c r="TTI90" s="56"/>
      <c r="TTJ90" s="56"/>
      <c r="TTK90" s="56"/>
      <c r="TTL90" s="56"/>
      <c r="TTM90" s="56"/>
      <c r="TTN90" s="56"/>
      <c r="TTO90" s="56"/>
      <c r="TTP90" s="56"/>
      <c r="TTQ90" s="56"/>
      <c r="TTR90" s="56"/>
      <c r="TTS90" s="56"/>
      <c r="TTT90" s="56"/>
      <c r="TTU90" s="56"/>
      <c r="TTV90" s="56"/>
      <c r="TTW90" s="56"/>
      <c r="TTX90" s="56"/>
      <c r="TTY90" s="56"/>
      <c r="TTZ90" s="56"/>
      <c r="TUA90" s="56"/>
      <c r="TUB90" s="56"/>
      <c r="TUC90" s="56"/>
      <c r="TUD90" s="56"/>
      <c r="TUE90" s="56"/>
      <c r="TUF90" s="56"/>
      <c r="TUG90" s="56"/>
      <c r="TUH90" s="56"/>
      <c r="TUI90" s="56"/>
      <c r="TUJ90" s="56"/>
      <c r="TUK90" s="56"/>
      <c r="TUL90" s="56"/>
      <c r="TUM90" s="56"/>
      <c r="TUN90" s="56"/>
      <c r="TUO90" s="56"/>
      <c r="TUP90" s="56"/>
      <c r="TUQ90" s="56"/>
      <c r="TUR90" s="56"/>
      <c r="TUS90" s="56"/>
      <c r="TUT90" s="56"/>
      <c r="TUU90" s="56"/>
      <c r="TUV90" s="56"/>
      <c r="TUW90" s="56"/>
      <c r="TUX90" s="56"/>
      <c r="TUY90" s="56"/>
      <c r="TUZ90" s="56"/>
      <c r="TVA90" s="56"/>
      <c r="TVB90" s="56"/>
      <c r="TVC90" s="56"/>
      <c r="TVD90" s="56"/>
      <c r="TVE90" s="56"/>
      <c r="TVF90" s="56"/>
      <c r="TVG90" s="56"/>
      <c r="TVH90" s="56"/>
      <c r="TVI90" s="56"/>
      <c r="TVJ90" s="56"/>
      <c r="TVK90" s="56"/>
      <c r="TVL90" s="56"/>
      <c r="TVM90" s="56"/>
      <c r="TVN90" s="56"/>
      <c r="TVO90" s="56"/>
      <c r="TVP90" s="56"/>
      <c r="TVQ90" s="56"/>
      <c r="TVR90" s="56"/>
      <c r="TVS90" s="56"/>
      <c r="TVT90" s="56"/>
      <c r="TVU90" s="56"/>
      <c r="TVV90" s="56"/>
      <c r="TVW90" s="56"/>
      <c r="TVX90" s="56"/>
      <c r="TVY90" s="56"/>
      <c r="TVZ90" s="56"/>
      <c r="TWA90" s="56"/>
      <c r="TWB90" s="56"/>
      <c r="TWC90" s="56"/>
      <c r="TWD90" s="56"/>
      <c r="TWE90" s="56"/>
      <c r="TWF90" s="56"/>
      <c r="TWG90" s="56"/>
      <c r="TWH90" s="56"/>
      <c r="TWI90" s="56"/>
      <c r="TWJ90" s="56"/>
      <c r="TWK90" s="56"/>
      <c r="TWL90" s="56"/>
      <c r="TWM90" s="56"/>
      <c r="TWN90" s="56"/>
      <c r="TWO90" s="56"/>
      <c r="TWP90" s="56"/>
      <c r="TWQ90" s="56"/>
      <c r="TWR90" s="56"/>
      <c r="TWS90" s="56"/>
      <c r="TWT90" s="56"/>
      <c r="TWU90" s="56"/>
      <c r="TWV90" s="56"/>
      <c r="TWW90" s="56"/>
      <c r="TWX90" s="56"/>
      <c r="TWY90" s="56"/>
      <c r="TWZ90" s="56"/>
      <c r="TXA90" s="56"/>
      <c r="TXB90" s="56"/>
      <c r="TXC90" s="56"/>
      <c r="TXD90" s="56"/>
      <c r="TXE90" s="56"/>
      <c r="TXF90" s="56"/>
      <c r="TXG90" s="56"/>
      <c r="TXH90" s="56"/>
      <c r="TXI90" s="56"/>
      <c r="TXJ90" s="56"/>
      <c r="TXK90" s="56"/>
      <c r="TXL90" s="56"/>
      <c r="TXM90" s="56"/>
      <c r="TXN90" s="56"/>
      <c r="TXO90" s="56"/>
      <c r="TXP90" s="56"/>
      <c r="TXQ90" s="56"/>
      <c r="TXR90" s="56"/>
      <c r="TXS90" s="56"/>
      <c r="TXT90" s="56"/>
      <c r="TXU90" s="56"/>
      <c r="TXV90" s="56"/>
      <c r="TXW90" s="56"/>
      <c r="TXX90" s="56"/>
      <c r="TXY90" s="56"/>
      <c r="TXZ90" s="56"/>
      <c r="TYA90" s="56"/>
      <c r="TYB90" s="56"/>
      <c r="TYC90" s="56"/>
      <c r="TYD90" s="56"/>
      <c r="TYE90" s="56"/>
      <c r="TYF90" s="56"/>
      <c r="TYG90" s="56"/>
      <c r="TYH90" s="56"/>
      <c r="TYI90" s="56"/>
      <c r="TYJ90" s="56"/>
      <c r="TYK90" s="56"/>
      <c r="TYL90" s="56"/>
      <c r="TYM90" s="56"/>
      <c r="TYN90" s="56"/>
      <c r="TYO90" s="56"/>
      <c r="TYP90" s="56"/>
      <c r="TYQ90" s="56"/>
      <c r="TYR90" s="56"/>
      <c r="TYS90" s="56"/>
      <c r="TYT90" s="56"/>
      <c r="TYU90" s="56"/>
      <c r="TYV90" s="56"/>
      <c r="TYW90" s="56"/>
      <c r="TYX90" s="56"/>
      <c r="TYY90" s="56"/>
      <c r="TYZ90" s="56"/>
      <c r="TZA90" s="56"/>
      <c r="TZB90" s="56"/>
      <c r="TZC90" s="56"/>
      <c r="TZD90" s="56"/>
      <c r="TZE90" s="56"/>
      <c r="TZF90" s="56"/>
      <c r="TZG90" s="56"/>
      <c r="TZH90" s="56"/>
      <c r="TZI90" s="56"/>
      <c r="TZJ90" s="56"/>
      <c r="TZK90" s="56"/>
      <c r="TZL90" s="56"/>
      <c r="TZM90" s="56"/>
      <c r="TZN90" s="56"/>
      <c r="TZO90" s="56"/>
      <c r="TZP90" s="56"/>
      <c r="TZQ90" s="56"/>
      <c r="TZR90" s="56"/>
      <c r="TZS90" s="56"/>
      <c r="TZT90" s="56"/>
      <c r="TZU90" s="56"/>
      <c r="TZV90" s="56"/>
      <c r="TZW90" s="56"/>
      <c r="TZX90" s="56"/>
      <c r="TZY90" s="56"/>
      <c r="TZZ90" s="56"/>
      <c r="UAA90" s="56"/>
      <c r="UAB90" s="56"/>
      <c r="UAC90" s="56"/>
      <c r="UAD90" s="56"/>
      <c r="UAE90" s="56"/>
      <c r="UAF90" s="56"/>
      <c r="UAG90" s="56"/>
      <c r="UAH90" s="56"/>
      <c r="UAI90" s="56"/>
      <c r="UAJ90" s="56"/>
      <c r="UAK90" s="56"/>
      <c r="UAL90" s="56"/>
      <c r="UAM90" s="56"/>
      <c r="UAN90" s="56"/>
      <c r="UAO90" s="56"/>
      <c r="UAP90" s="56"/>
      <c r="UAQ90" s="56"/>
      <c r="UAR90" s="56"/>
      <c r="UAS90" s="56"/>
      <c r="UAT90" s="56"/>
      <c r="UAU90" s="56"/>
      <c r="UAV90" s="56"/>
      <c r="UAW90" s="56"/>
      <c r="UAX90" s="56"/>
      <c r="UAY90" s="56"/>
      <c r="UAZ90" s="56"/>
      <c r="UBA90" s="56"/>
      <c r="UBB90" s="56"/>
      <c r="UBC90" s="56"/>
      <c r="UBD90" s="56"/>
      <c r="UBE90" s="56"/>
      <c r="UBF90" s="56"/>
      <c r="UBG90" s="56"/>
      <c r="UBH90" s="56"/>
      <c r="UBI90" s="56"/>
      <c r="UBJ90" s="56"/>
      <c r="UBK90" s="56"/>
      <c r="UBL90" s="56"/>
      <c r="UBM90" s="56"/>
      <c r="UBN90" s="56"/>
      <c r="UBO90" s="56"/>
      <c r="UBP90" s="56"/>
      <c r="UBQ90" s="56"/>
      <c r="UBR90" s="56"/>
      <c r="UBS90" s="56"/>
      <c r="UBT90" s="56"/>
      <c r="UBU90" s="56"/>
      <c r="UBV90" s="56"/>
      <c r="UBW90" s="56"/>
      <c r="UBX90" s="56"/>
      <c r="UBY90" s="56"/>
      <c r="UBZ90" s="56"/>
      <c r="UCA90" s="56"/>
      <c r="UCB90" s="56"/>
      <c r="UCC90" s="56"/>
      <c r="UCD90" s="56"/>
      <c r="UCE90" s="56"/>
      <c r="UCF90" s="56"/>
      <c r="UCG90" s="56"/>
      <c r="UCH90" s="56"/>
      <c r="UCI90" s="56"/>
      <c r="UCJ90" s="56"/>
      <c r="UCK90" s="56"/>
      <c r="UCL90" s="56"/>
      <c r="UCM90" s="56"/>
      <c r="UCN90" s="56"/>
      <c r="UCO90" s="56"/>
      <c r="UCP90" s="56"/>
      <c r="UCQ90" s="56"/>
      <c r="UCR90" s="56"/>
      <c r="UCS90" s="56"/>
      <c r="UCT90" s="56"/>
      <c r="UCU90" s="56"/>
      <c r="UCV90" s="56"/>
      <c r="UCW90" s="56"/>
      <c r="UCX90" s="56"/>
      <c r="UCY90" s="56"/>
      <c r="UCZ90" s="56"/>
      <c r="UDA90" s="56"/>
      <c r="UDB90" s="56"/>
      <c r="UDC90" s="56"/>
      <c r="UDD90" s="56"/>
      <c r="UDE90" s="56"/>
      <c r="UDF90" s="56"/>
      <c r="UDG90" s="56"/>
      <c r="UDH90" s="56"/>
      <c r="UDI90" s="56"/>
      <c r="UDJ90" s="56"/>
      <c r="UDK90" s="56"/>
      <c r="UDL90" s="56"/>
      <c r="UDM90" s="56"/>
      <c r="UDN90" s="56"/>
      <c r="UDO90" s="56"/>
      <c r="UDP90" s="56"/>
      <c r="UDQ90" s="56"/>
      <c r="UDR90" s="56"/>
      <c r="UDS90" s="56"/>
      <c r="UDT90" s="56"/>
      <c r="UDU90" s="56"/>
      <c r="UDV90" s="56"/>
      <c r="UDW90" s="56"/>
      <c r="UDX90" s="56"/>
      <c r="UDY90" s="56"/>
      <c r="UDZ90" s="56"/>
      <c r="UEA90" s="56"/>
      <c r="UEB90" s="56"/>
      <c r="UEC90" s="56"/>
      <c r="UED90" s="56"/>
      <c r="UEE90" s="56"/>
      <c r="UEF90" s="56"/>
      <c r="UEG90" s="56"/>
      <c r="UEH90" s="56"/>
      <c r="UEI90" s="56"/>
      <c r="UEJ90" s="56"/>
      <c r="UEK90" s="56"/>
      <c r="UEL90" s="56"/>
      <c r="UEM90" s="56"/>
      <c r="UEN90" s="56"/>
      <c r="UEO90" s="56"/>
      <c r="UEP90" s="56"/>
      <c r="UEQ90" s="56"/>
      <c r="UER90" s="56"/>
      <c r="UES90" s="56"/>
      <c r="UET90" s="56"/>
      <c r="UEU90" s="56"/>
      <c r="UEV90" s="56"/>
      <c r="UEW90" s="56"/>
      <c r="UEX90" s="56"/>
      <c r="UEY90" s="56"/>
      <c r="UEZ90" s="56"/>
      <c r="UFA90" s="56"/>
      <c r="UFB90" s="56"/>
      <c r="UFC90" s="56"/>
      <c r="UFD90" s="56"/>
      <c r="UFE90" s="56"/>
      <c r="UFF90" s="56"/>
      <c r="UFG90" s="56"/>
      <c r="UFH90" s="56"/>
      <c r="UFI90" s="56"/>
      <c r="UFJ90" s="56"/>
      <c r="UFK90" s="56"/>
      <c r="UFL90" s="56"/>
      <c r="UFM90" s="56"/>
      <c r="UFN90" s="56"/>
      <c r="UFO90" s="56"/>
      <c r="UFP90" s="56"/>
      <c r="UFQ90" s="56"/>
      <c r="UFR90" s="56"/>
      <c r="UFS90" s="56"/>
      <c r="UFT90" s="56"/>
      <c r="UFU90" s="56"/>
      <c r="UFV90" s="56"/>
      <c r="UFW90" s="56"/>
      <c r="UFX90" s="56"/>
      <c r="UFY90" s="56"/>
      <c r="UFZ90" s="56"/>
      <c r="UGA90" s="56"/>
      <c r="UGB90" s="56"/>
      <c r="UGC90" s="56"/>
      <c r="UGD90" s="56"/>
      <c r="UGE90" s="56"/>
      <c r="UGF90" s="56"/>
      <c r="UGG90" s="56"/>
      <c r="UGH90" s="56"/>
      <c r="UGI90" s="56"/>
      <c r="UGJ90" s="56"/>
      <c r="UGK90" s="56"/>
      <c r="UGL90" s="56"/>
      <c r="UGM90" s="56"/>
      <c r="UGN90" s="56"/>
      <c r="UGO90" s="56"/>
      <c r="UGP90" s="56"/>
      <c r="UGQ90" s="56"/>
      <c r="UGR90" s="56"/>
      <c r="UGS90" s="56"/>
      <c r="UGT90" s="56"/>
      <c r="UGU90" s="56"/>
      <c r="UGV90" s="56"/>
      <c r="UGW90" s="56"/>
      <c r="UGX90" s="56"/>
      <c r="UGY90" s="56"/>
      <c r="UGZ90" s="56"/>
      <c r="UHA90" s="56"/>
      <c r="UHB90" s="56"/>
      <c r="UHC90" s="56"/>
      <c r="UHD90" s="56"/>
      <c r="UHE90" s="56"/>
      <c r="UHF90" s="56"/>
      <c r="UHG90" s="56"/>
      <c r="UHH90" s="56"/>
      <c r="UHI90" s="56"/>
      <c r="UHJ90" s="56"/>
      <c r="UHK90" s="56"/>
      <c r="UHL90" s="56"/>
      <c r="UHM90" s="56"/>
      <c r="UHN90" s="56"/>
      <c r="UHO90" s="56"/>
      <c r="UHP90" s="56"/>
      <c r="UHQ90" s="56"/>
      <c r="UHR90" s="56"/>
      <c r="UHS90" s="56"/>
      <c r="UHT90" s="56"/>
      <c r="UHU90" s="56"/>
      <c r="UHV90" s="56"/>
      <c r="UHW90" s="56"/>
      <c r="UHX90" s="56"/>
      <c r="UHY90" s="56"/>
      <c r="UHZ90" s="56"/>
      <c r="UIA90" s="56"/>
      <c r="UIB90" s="56"/>
      <c r="UIC90" s="56"/>
      <c r="UID90" s="56"/>
      <c r="UIE90" s="56"/>
      <c r="UIF90" s="56"/>
      <c r="UIG90" s="56"/>
      <c r="UIH90" s="56"/>
      <c r="UII90" s="56"/>
      <c r="UIJ90" s="56"/>
      <c r="UIK90" s="56"/>
      <c r="UIL90" s="56"/>
      <c r="UIM90" s="56"/>
      <c r="UIN90" s="56"/>
      <c r="UIO90" s="56"/>
      <c r="UIP90" s="56"/>
      <c r="UIQ90" s="56"/>
      <c r="UIR90" s="56"/>
      <c r="UIS90" s="56"/>
      <c r="UIT90" s="56"/>
      <c r="UIU90" s="56"/>
      <c r="UIV90" s="56"/>
      <c r="UIW90" s="56"/>
      <c r="UIX90" s="56"/>
      <c r="UIY90" s="56"/>
      <c r="UIZ90" s="56"/>
      <c r="UJA90" s="56"/>
      <c r="UJB90" s="56"/>
      <c r="UJC90" s="56"/>
      <c r="UJD90" s="56"/>
      <c r="UJE90" s="56"/>
      <c r="UJF90" s="56"/>
      <c r="UJG90" s="56"/>
      <c r="UJH90" s="56"/>
      <c r="UJI90" s="56"/>
      <c r="UJJ90" s="56"/>
      <c r="UJK90" s="56"/>
      <c r="UJL90" s="56"/>
      <c r="UJM90" s="56"/>
      <c r="UJN90" s="56"/>
      <c r="UJO90" s="56"/>
      <c r="UJP90" s="56"/>
      <c r="UJQ90" s="56"/>
      <c r="UJR90" s="56"/>
      <c r="UJS90" s="56"/>
      <c r="UJT90" s="56"/>
      <c r="UJU90" s="56"/>
      <c r="UJV90" s="56"/>
      <c r="UJW90" s="56"/>
      <c r="UJX90" s="56"/>
      <c r="UJY90" s="56"/>
      <c r="UJZ90" s="56"/>
      <c r="UKA90" s="56"/>
      <c r="UKB90" s="56"/>
      <c r="UKC90" s="56"/>
      <c r="UKD90" s="56"/>
      <c r="UKE90" s="56"/>
      <c r="UKF90" s="56"/>
      <c r="UKG90" s="56"/>
      <c r="UKH90" s="56"/>
      <c r="UKI90" s="56"/>
      <c r="UKJ90" s="56"/>
      <c r="UKK90" s="56"/>
      <c r="UKL90" s="56"/>
      <c r="UKM90" s="56"/>
      <c r="UKN90" s="56"/>
      <c r="UKO90" s="56"/>
      <c r="UKP90" s="56"/>
      <c r="UKQ90" s="56"/>
      <c r="UKR90" s="56"/>
      <c r="UKS90" s="56"/>
      <c r="UKT90" s="56"/>
      <c r="UKU90" s="56"/>
      <c r="UKV90" s="56"/>
      <c r="UKW90" s="56"/>
      <c r="UKX90" s="56"/>
      <c r="UKY90" s="56"/>
      <c r="UKZ90" s="56"/>
      <c r="ULA90" s="56"/>
      <c r="ULB90" s="56"/>
      <c r="ULC90" s="56"/>
      <c r="ULD90" s="56"/>
      <c r="ULE90" s="56"/>
      <c r="ULF90" s="56"/>
      <c r="ULG90" s="56"/>
      <c r="ULH90" s="56"/>
      <c r="ULI90" s="56"/>
      <c r="ULJ90" s="56"/>
      <c r="ULK90" s="56"/>
      <c r="ULL90" s="56"/>
      <c r="ULM90" s="56"/>
      <c r="ULN90" s="56"/>
      <c r="ULO90" s="56"/>
      <c r="ULP90" s="56"/>
      <c r="ULQ90" s="56"/>
      <c r="ULR90" s="56"/>
      <c r="ULS90" s="56"/>
      <c r="ULT90" s="56"/>
      <c r="ULU90" s="56"/>
      <c r="ULV90" s="56"/>
      <c r="ULW90" s="56"/>
      <c r="ULX90" s="56"/>
      <c r="ULY90" s="56"/>
      <c r="ULZ90" s="56"/>
      <c r="UMA90" s="56"/>
      <c r="UMB90" s="56"/>
      <c r="UMC90" s="56"/>
      <c r="UMD90" s="56"/>
      <c r="UME90" s="56"/>
      <c r="UMF90" s="56"/>
      <c r="UMG90" s="56"/>
      <c r="UMH90" s="56"/>
      <c r="UMI90" s="56"/>
      <c r="UMJ90" s="56"/>
      <c r="UMK90" s="56"/>
      <c r="UML90" s="56"/>
      <c r="UMM90" s="56"/>
      <c r="UMN90" s="56"/>
      <c r="UMO90" s="56"/>
      <c r="UMP90" s="56"/>
      <c r="UMQ90" s="56"/>
      <c r="UMR90" s="56"/>
      <c r="UMS90" s="56"/>
      <c r="UMT90" s="56"/>
      <c r="UMU90" s="56"/>
      <c r="UMV90" s="56"/>
      <c r="UMW90" s="56"/>
      <c r="UMX90" s="56"/>
      <c r="UMY90" s="56"/>
      <c r="UMZ90" s="56"/>
      <c r="UNA90" s="56"/>
      <c r="UNB90" s="56"/>
      <c r="UNC90" s="56"/>
      <c r="UND90" s="56"/>
      <c r="UNE90" s="56"/>
      <c r="UNF90" s="56"/>
      <c r="UNG90" s="56"/>
      <c r="UNH90" s="56"/>
      <c r="UNI90" s="56"/>
      <c r="UNJ90" s="56"/>
      <c r="UNK90" s="56"/>
      <c r="UNL90" s="56"/>
      <c r="UNM90" s="56"/>
      <c r="UNN90" s="56"/>
      <c r="UNO90" s="56"/>
      <c r="UNP90" s="56"/>
      <c r="UNQ90" s="56"/>
      <c r="UNR90" s="56"/>
      <c r="UNS90" s="56"/>
      <c r="UNT90" s="56"/>
      <c r="UNU90" s="56"/>
      <c r="UNV90" s="56"/>
      <c r="UNW90" s="56"/>
      <c r="UNX90" s="56"/>
      <c r="UNY90" s="56"/>
      <c r="UNZ90" s="56"/>
      <c r="UOA90" s="56"/>
      <c r="UOB90" s="56"/>
      <c r="UOC90" s="56"/>
      <c r="UOD90" s="56"/>
      <c r="UOE90" s="56"/>
      <c r="UOF90" s="56"/>
      <c r="UOG90" s="56"/>
      <c r="UOH90" s="56"/>
      <c r="UOI90" s="56"/>
      <c r="UOJ90" s="56"/>
      <c r="UOK90" s="56"/>
      <c r="UOL90" s="56"/>
      <c r="UOM90" s="56"/>
      <c r="UON90" s="56"/>
      <c r="UOO90" s="56"/>
      <c r="UOP90" s="56"/>
      <c r="UOQ90" s="56"/>
      <c r="UOR90" s="56"/>
      <c r="UOS90" s="56"/>
      <c r="UOT90" s="56"/>
      <c r="UOU90" s="56"/>
      <c r="UOV90" s="56"/>
      <c r="UOW90" s="56"/>
      <c r="UOX90" s="56"/>
      <c r="UOY90" s="56"/>
      <c r="UOZ90" s="56"/>
      <c r="UPA90" s="56"/>
      <c r="UPB90" s="56"/>
      <c r="UPC90" s="56"/>
      <c r="UPD90" s="56"/>
      <c r="UPE90" s="56"/>
      <c r="UPF90" s="56"/>
      <c r="UPG90" s="56"/>
      <c r="UPH90" s="56"/>
      <c r="UPI90" s="56"/>
      <c r="UPJ90" s="56"/>
      <c r="UPK90" s="56"/>
      <c r="UPL90" s="56"/>
      <c r="UPM90" s="56"/>
      <c r="UPN90" s="56"/>
      <c r="UPO90" s="56"/>
      <c r="UPP90" s="56"/>
      <c r="UPQ90" s="56"/>
      <c r="UPR90" s="56"/>
      <c r="UPS90" s="56"/>
      <c r="UPT90" s="56"/>
      <c r="UPU90" s="56"/>
      <c r="UPV90" s="56"/>
      <c r="UPW90" s="56"/>
      <c r="UPX90" s="56"/>
      <c r="UPY90" s="56"/>
      <c r="UPZ90" s="56"/>
      <c r="UQA90" s="56"/>
      <c r="UQB90" s="56"/>
      <c r="UQC90" s="56"/>
      <c r="UQD90" s="56"/>
      <c r="UQE90" s="56"/>
      <c r="UQF90" s="56"/>
      <c r="UQG90" s="56"/>
      <c r="UQH90" s="56"/>
      <c r="UQI90" s="56"/>
      <c r="UQJ90" s="56"/>
      <c r="UQK90" s="56"/>
      <c r="UQL90" s="56"/>
      <c r="UQM90" s="56"/>
      <c r="UQN90" s="56"/>
      <c r="UQO90" s="56"/>
      <c r="UQP90" s="56"/>
      <c r="UQQ90" s="56"/>
      <c r="UQR90" s="56"/>
      <c r="UQS90" s="56"/>
      <c r="UQT90" s="56"/>
      <c r="UQU90" s="56"/>
      <c r="UQV90" s="56"/>
      <c r="UQW90" s="56"/>
      <c r="UQX90" s="56"/>
      <c r="UQY90" s="56"/>
      <c r="UQZ90" s="56"/>
      <c r="URA90" s="56"/>
      <c r="URB90" s="56"/>
      <c r="URC90" s="56"/>
      <c r="URD90" s="56"/>
      <c r="URE90" s="56"/>
      <c r="URF90" s="56"/>
      <c r="URG90" s="56"/>
      <c r="URH90" s="56"/>
      <c r="URI90" s="56"/>
      <c r="URJ90" s="56"/>
      <c r="URK90" s="56"/>
      <c r="URL90" s="56"/>
      <c r="URM90" s="56"/>
      <c r="URN90" s="56"/>
      <c r="URO90" s="56"/>
      <c r="URP90" s="56"/>
      <c r="URQ90" s="56"/>
      <c r="URR90" s="56"/>
      <c r="URS90" s="56"/>
      <c r="URT90" s="56"/>
      <c r="URU90" s="56"/>
      <c r="URV90" s="56"/>
      <c r="URW90" s="56"/>
      <c r="URX90" s="56"/>
      <c r="URY90" s="56"/>
      <c r="URZ90" s="56"/>
      <c r="USA90" s="56"/>
      <c r="USB90" s="56"/>
      <c r="USC90" s="56"/>
      <c r="USD90" s="56"/>
      <c r="USE90" s="56"/>
      <c r="USF90" s="56"/>
      <c r="USG90" s="56"/>
      <c r="USH90" s="56"/>
      <c r="USI90" s="56"/>
      <c r="USJ90" s="56"/>
      <c r="USK90" s="56"/>
      <c r="USL90" s="56"/>
      <c r="USM90" s="56"/>
      <c r="USN90" s="56"/>
      <c r="USO90" s="56"/>
      <c r="USP90" s="56"/>
      <c r="USQ90" s="56"/>
      <c r="USR90" s="56"/>
      <c r="USS90" s="56"/>
      <c r="UST90" s="56"/>
      <c r="USU90" s="56"/>
      <c r="USV90" s="56"/>
      <c r="USW90" s="56"/>
      <c r="USX90" s="56"/>
      <c r="USY90" s="56"/>
      <c r="USZ90" s="56"/>
      <c r="UTA90" s="56"/>
      <c r="UTB90" s="56"/>
      <c r="UTC90" s="56"/>
      <c r="UTD90" s="56"/>
      <c r="UTE90" s="56"/>
      <c r="UTF90" s="56"/>
      <c r="UTG90" s="56"/>
      <c r="UTH90" s="56"/>
      <c r="UTI90" s="56"/>
      <c r="UTJ90" s="56"/>
      <c r="UTK90" s="56"/>
      <c r="UTL90" s="56"/>
      <c r="UTM90" s="56"/>
      <c r="UTN90" s="56"/>
      <c r="UTO90" s="56"/>
      <c r="UTP90" s="56"/>
      <c r="UTQ90" s="56"/>
      <c r="UTR90" s="56"/>
      <c r="UTS90" s="56"/>
      <c r="UTT90" s="56"/>
      <c r="UTU90" s="56"/>
      <c r="UTV90" s="56"/>
      <c r="UTW90" s="56"/>
      <c r="UTX90" s="56"/>
      <c r="UTY90" s="56"/>
      <c r="UTZ90" s="56"/>
      <c r="UUA90" s="56"/>
      <c r="UUB90" s="56"/>
      <c r="UUC90" s="56"/>
      <c r="UUD90" s="56"/>
      <c r="UUE90" s="56"/>
      <c r="UUF90" s="56"/>
      <c r="UUG90" s="56"/>
      <c r="UUH90" s="56"/>
      <c r="UUI90" s="56"/>
      <c r="UUJ90" s="56"/>
      <c r="UUK90" s="56"/>
      <c r="UUL90" s="56"/>
      <c r="UUM90" s="56"/>
      <c r="UUN90" s="56"/>
      <c r="UUO90" s="56"/>
      <c r="UUP90" s="56"/>
      <c r="UUQ90" s="56"/>
      <c r="UUR90" s="56"/>
      <c r="UUS90" s="56"/>
      <c r="UUT90" s="56"/>
      <c r="UUU90" s="56"/>
      <c r="UUV90" s="56"/>
      <c r="UUW90" s="56"/>
      <c r="UUX90" s="56"/>
      <c r="UUY90" s="56"/>
      <c r="UUZ90" s="56"/>
      <c r="UVA90" s="56"/>
      <c r="UVB90" s="56"/>
      <c r="UVC90" s="56"/>
      <c r="UVD90" s="56"/>
      <c r="UVE90" s="56"/>
      <c r="UVF90" s="56"/>
      <c r="UVG90" s="56"/>
      <c r="UVH90" s="56"/>
      <c r="UVI90" s="56"/>
      <c r="UVJ90" s="56"/>
      <c r="UVK90" s="56"/>
      <c r="UVL90" s="56"/>
      <c r="UVM90" s="56"/>
      <c r="UVN90" s="56"/>
      <c r="UVO90" s="56"/>
      <c r="UVP90" s="56"/>
      <c r="UVQ90" s="56"/>
      <c r="UVR90" s="56"/>
      <c r="UVS90" s="56"/>
      <c r="UVT90" s="56"/>
      <c r="UVU90" s="56"/>
      <c r="UVV90" s="56"/>
      <c r="UVW90" s="56"/>
      <c r="UVX90" s="56"/>
      <c r="UVY90" s="56"/>
      <c r="UVZ90" s="56"/>
      <c r="UWA90" s="56"/>
      <c r="UWB90" s="56"/>
      <c r="UWC90" s="56"/>
      <c r="UWD90" s="56"/>
      <c r="UWE90" s="56"/>
      <c r="UWF90" s="56"/>
      <c r="UWG90" s="56"/>
      <c r="UWH90" s="56"/>
      <c r="UWI90" s="56"/>
      <c r="UWJ90" s="56"/>
      <c r="UWK90" s="56"/>
      <c r="UWL90" s="56"/>
      <c r="UWM90" s="56"/>
      <c r="UWN90" s="56"/>
      <c r="UWO90" s="56"/>
      <c r="UWP90" s="56"/>
      <c r="UWQ90" s="56"/>
      <c r="UWR90" s="56"/>
      <c r="UWS90" s="56"/>
      <c r="UWT90" s="56"/>
      <c r="UWU90" s="56"/>
      <c r="UWV90" s="56"/>
      <c r="UWW90" s="56"/>
      <c r="UWX90" s="56"/>
      <c r="UWY90" s="56"/>
      <c r="UWZ90" s="56"/>
      <c r="UXA90" s="56"/>
      <c r="UXB90" s="56"/>
      <c r="UXC90" s="56"/>
      <c r="UXD90" s="56"/>
      <c r="UXE90" s="56"/>
      <c r="UXF90" s="56"/>
      <c r="UXG90" s="56"/>
      <c r="UXH90" s="56"/>
      <c r="UXI90" s="56"/>
      <c r="UXJ90" s="56"/>
      <c r="UXK90" s="56"/>
      <c r="UXL90" s="56"/>
      <c r="UXM90" s="56"/>
      <c r="UXN90" s="56"/>
      <c r="UXO90" s="56"/>
      <c r="UXP90" s="56"/>
      <c r="UXQ90" s="56"/>
      <c r="UXR90" s="56"/>
      <c r="UXS90" s="56"/>
      <c r="UXT90" s="56"/>
      <c r="UXU90" s="56"/>
      <c r="UXV90" s="56"/>
      <c r="UXW90" s="56"/>
      <c r="UXX90" s="56"/>
      <c r="UXY90" s="56"/>
      <c r="UXZ90" s="56"/>
      <c r="UYA90" s="56"/>
      <c r="UYB90" s="56"/>
      <c r="UYC90" s="56"/>
      <c r="UYD90" s="56"/>
      <c r="UYE90" s="56"/>
      <c r="UYF90" s="56"/>
      <c r="UYG90" s="56"/>
      <c r="UYH90" s="56"/>
      <c r="UYI90" s="56"/>
      <c r="UYJ90" s="56"/>
      <c r="UYK90" s="56"/>
      <c r="UYL90" s="56"/>
      <c r="UYM90" s="56"/>
      <c r="UYN90" s="56"/>
      <c r="UYO90" s="56"/>
      <c r="UYP90" s="56"/>
      <c r="UYQ90" s="56"/>
      <c r="UYR90" s="56"/>
      <c r="UYS90" s="56"/>
      <c r="UYT90" s="56"/>
      <c r="UYU90" s="56"/>
      <c r="UYV90" s="56"/>
      <c r="UYW90" s="56"/>
      <c r="UYX90" s="56"/>
      <c r="UYY90" s="56"/>
      <c r="UYZ90" s="56"/>
      <c r="UZA90" s="56"/>
      <c r="UZB90" s="56"/>
      <c r="UZC90" s="56"/>
      <c r="UZD90" s="56"/>
      <c r="UZE90" s="56"/>
      <c r="UZF90" s="56"/>
      <c r="UZG90" s="56"/>
      <c r="UZH90" s="56"/>
      <c r="UZI90" s="56"/>
      <c r="UZJ90" s="56"/>
      <c r="UZK90" s="56"/>
      <c r="UZL90" s="56"/>
      <c r="UZM90" s="56"/>
      <c r="UZN90" s="56"/>
      <c r="UZO90" s="56"/>
      <c r="UZP90" s="56"/>
      <c r="UZQ90" s="56"/>
      <c r="UZR90" s="56"/>
      <c r="UZS90" s="56"/>
      <c r="UZT90" s="56"/>
      <c r="UZU90" s="56"/>
      <c r="UZV90" s="56"/>
      <c r="UZW90" s="56"/>
      <c r="UZX90" s="56"/>
      <c r="UZY90" s="56"/>
      <c r="UZZ90" s="56"/>
      <c r="VAA90" s="56"/>
      <c r="VAB90" s="56"/>
      <c r="VAC90" s="56"/>
      <c r="VAD90" s="56"/>
      <c r="VAE90" s="56"/>
      <c r="VAF90" s="56"/>
      <c r="VAG90" s="56"/>
      <c r="VAH90" s="56"/>
      <c r="VAI90" s="56"/>
      <c r="VAJ90" s="56"/>
      <c r="VAK90" s="56"/>
      <c r="VAL90" s="56"/>
      <c r="VAM90" s="56"/>
      <c r="VAN90" s="56"/>
      <c r="VAO90" s="56"/>
      <c r="VAP90" s="56"/>
      <c r="VAQ90" s="56"/>
      <c r="VAR90" s="56"/>
      <c r="VAS90" s="56"/>
      <c r="VAT90" s="56"/>
      <c r="VAU90" s="56"/>
      <c r="VAV90" s="56"/>
      <c r="VAW90" s="56"/>
      <c r="VAX90" s="56"/>
      <c r="VAY90" s="56"/>
      <c r="VAZ90" s="56"/>
      <c r="VBA90" s="56"/>
      <c r="VBB90" s="56"/>
      <c r="VBC90" s="56"/>
      <c r="VBD90" s="56"/>
      <c r="VBE90" s="56"/>
      <c r="VBF90" s="56"/>
      <c r="VBG90" s="56"/>
      <c r="VBH90" s="56"/>
      <c r="VBI90" s="56"/>
      <c r="VBJ90" s="56"/>
      <c r="VBK90" s="56"/>
      <c r="VBL90" s="56"/>
      <c r="VBM90" s="56"/>
      <c r="VBN90" s="56"/>
      <c r="VBO90" s="56"/>
      <c r="VBP90" s="56"/>
      <c r="VBQ90" s="56"/>
      <c r="VBR90" s="56"/>
      <c r="VBS90" s="56"/>
      <c r="VBT90" s="56"/>
      <c r="VBU90" s="56"/>
      <c r="VBV90" s="56"/>
      <c r="VBW90" s="56"/>
      <c r="VBX90" s="56"/>
      <c r="VBY90" s="56"/>
      <c r="VBZ90" s="56"/>
      <c r="VCA90" s="56"/>
      <c r="VCB90" s="56"/>
      <c r="VCC90" s="56"/>
      <c r="VCD90" s="56"/>
      <c r="VCE90" s="56"/>
      <c r="VCF90" s="56"/>
      <c r="VCG90" s="56"/>
      <c r="VCH90" s="56"/>
      <c r="VCI90" s="56"/>
      <c r="VCJ90" s="56"/>
      <c r="VCK90" s="56"/>
      <c r="VCL90" s="56"/>
      <c r="VCM90" s="56"/>
      <c r="VCN90" s="56"/>
      <c r="VCO90" s="56"/>
      <c r="VCP90" s="56"/>
      <c r="VCQ90" s="56"/>
      <c r="VCR90" s="56"/>
      <c r="VCS90" s="56"/>
      <c r="VCT90" s="56"/>
      <c r="VCU90" s="56"/>
      <c r="VCV90" s="56"/>
      <c r="VCW90" s="56"/>
      <c r="VCX90" s="56"/>
      <c r="VCY90" s="56"/>
      <c r="VCZ90" s="56"/>
      <c r="VDA90" s="56"/>
      <c r="VDB90" s="56"/>
      <c r="VDC90" s="56"/>
      <c r="VDD90" s="56"/>
      <c r="VDE90" s="56"/>
      <c r="VDF90" s="56"/>
      <c r="VDG90" s="56"/>
      <c r="VDH90" s="56"/>
      <c r="VDI90" s="56"/>
      <c r="VDJ90" s="56"/>
      <c r="VDK90" s="56"/>
      <c r="VDL90" s="56"/>
      <c r="VDM90" s="56"/>
      <c r="VDN90" s="56"/>
      <c r="VDO90" s="56"/>
      <c r="VDP90" s="56"/>
      <c r="VDQ90" s="56"/>
      <c r="VDR90" s="56"/>
      <c r="VDS90" s="56"/>
      <c r="VDT90" s="56"/>
      <c r="VDU90" s="56"/>
      <c r="VDV90" s="56"/>
      <c r="VDW90" s="56"/>
      <c r="VDX90" s="56"/>
      <c r="VDY90" s="56"/>
      <c r="VDZ90" s="56"/>
      <c r="VEA90" s="56"/>
      <c r="VEB90" s="56"/>
      <c r="VEC90" s="56"/>
      <c r="VED90" s="56"/>
      <c r="VEE90" s="56"/>
      <c r="VEF90" s="56"/>
      <c r="VEG90" s="56"/>
      <c r="VEH90" s="56"/>
      <c r="VEI90" s="56"/>
      <c r="VEJ90" s="56"/>
      <c r="VEK90" s="56"/>
      <c r="VEL90" s="56"/>
      <c r="VEM90" s="56"/>
      <c r="VEN90" s="56"/>
      <c r="VEO90" s="56"/>
      <c r="VEP90" s="56"/>
      <c r="VEQ90" s="56"/>
      <c r="VER90" s="56"/>
      <c r="VES90" s="56"/>
      <c r="VET90" s="56"/>
      <c r="VEU90" s="56"/>
      <c r="VEV90" s="56"/>
      <c r="VEW90" s="56"/>
      <c r="VEX90" s="56"/>
      <c r="VEY90" s="56"/>
      <c r="VEZ90" s="56"/>
      <c r="VFA90" s="56"/>
      <c r="VFB90" s="56"/>
      <c r="VFC90" s="56"/>
      <c r="VFD90" s="56"/>
      <c r="VFE90" s="56"/>
      <c r="VFF90" s="56"/>
      <c r="VFG90" s="56"/>
      <c r="VFH90" s="56"/>
      <c r="VFI90" s="56"/>
      <c r="VFJ90" s="56"/>
      <c r="VFK90" s="56"/>
      <c r="VFL90" s="56"/>
      <c r="VFM90" s="56"/>
      <c r="VFN90" s="56"/>
      <c r="VFO90" s="56"/>
      <c r="VFP90" s="56"/>
      <c r="VFQ90" s="56"/>
      <c r="VFR90" s="56"/>
      <c r="VFS90" s="56"/>
      <c r="VFT90" s="56"/>
      <c r="VFU90" s="56"/>
      <c r="VFV90" s="56"/>
      <c r="VFW90" s="56"/>
      <c r="VFX90" s="56"/>
      <c r="VFY90" s="56"/>
      <c r="VFZ90" s="56"/>
      <c r="VGA90" s="56"/>
      <c r="VGB90" s="56"/>
      <c r="VGC90" s="56"/>
      <c r="VGD90" s="56"/>
      <c r="VGE90" s="56"/>
      <c r="VGF90" s="56"/>
      <c r="VGG90" s="56"/>
      <c r="VGH90" s="56"/>
      <c r="VGI90" s="56"/>
      <c r="VGJ90" s="56"/>
      <c r="VGK90" s="56"/>
      <c r="VGL90" s="56"/>
      <c r="VGM90" s="56"/>
      <c r="VGN90" s="56"/>
      <c r="VGO90" s="56"/>
      <c r="VGP90" s="56"/>
      <c r="VGQ90" s="56"/>
      <c r="VGR90" s="56"/>
      <c r="VGS90" s="56"/>
      <c r="VGT90" s="56"/>
      <c r="VGU90" s="56"/>
      <c r="VGV90" s="56"/>
      <c r="VGW90" s="56"/>
      <c r="VGX90" s="56"/>
      <c r="VGY90" s="56"/>
      <c r="VGZ90" s="56"/>
      <c r="VHA90" s="56"/>
      <c r="VHB90" s="56"/>
      <c r="VHC90" s="56"/>
      <c r="VHD90" s="56"/>
      <c r="VHE90" s="56"/>
      <c r="VHF90" s="56"/>
      <c r="VHG90" s="56"/>
      <c r="VHH90" s="56"/>
      <c r="VHI90" s="56"/>
      <c r="VHJ90" s="56"/>
      <c r="VHK90" s="56"/>
      <c r="VHL90" s="56"/>
      <c r="VHM90" s="56"/>
      <c r="VHN90" s="56"/>
      <c r="VHO90" s="56"/>
      <c r="VHP90" s="56"/>
      <c r="VHQ90" s="56"/>
      <c r="VHR90" s="56"/>
      <c r="VHS90" s="56"/>
      <c r="VHT90" s="56"/>
      <c r="VHU90" s="56"/>
      <c r="VHV90" s="56"/>
      <c r="VHW90" s="56"/>
      <c r="VHX90" s="56"/>
      <c r="VHY90" s="56"/>
      <c r="VHZ90" s="56"/>
      <c r="VIA90" s="56"/>
      <c r="VIB90" s="56"/>
      <c r="VIC90" s="56"/>
      <c r="VID90" s="56"/>
      <c r="VIE90" s="56"/>
      <c r="VIF90" s="56"/>
      <c r="VIG90" s="56"/>
      <c r="VIH90" s="56"/>
      <c r="VII90" s="56"/>
      <c r="VIJ90" s="56"/>
      <c r="VIK90" s="56"/>
      <c r="VIL90" s="56"/>
      <c r="VIM90" s="56"/>
      <c r="VIN90" s="56"/>
      <c r="VIO90" s="56"/>
      <c r="VIP90" s="56"/>
      <c r="VIQ90" s="56"/>
      <c r="VIR90" s="56"/>
      <c r="VIS90" s="56"/>
      <c r="VIT90" s="56"/>
      <c r="VIU90" s="56"/>
      <c r="VIV90" s="56"/>
      <c r="VIW90" s="56"/>
      <c r="VIX90" s="56"/>
      <c r="VIY90" s="56"/>
      <c r="VIZ90" s="56"/>
      <c r="VJA90" s="56"/>
      <c r="VJB90" s="56"/>
      <c r="VJC90" s="56"/>
      <c r="VJD90" s="56"/>
      <c r="VJE90" s="56"/>
      <c r="VJF90" s="56"/>
      <c r="VJG90" s="56"/>
      <c r="VJH90" s="56"/>
      <c r="VJI90" s="56"/>
      <c r="VJJ90" s="56"/>
      <c r="VJK90" s="56"/>
      <c r="VJL90" s="56"/>
      <c r="VJM90" s="56"/>
      <c r="VJN90" s="56"/>
      <c r="VJO90" s="56"/>
      <c r="VJP90" s="56"/>
      <c r="VJQ90" s="56"/>
      <c r="VJR90" s="56"/>
      <c r="VJS90" s="56"/>
      <c r="VJT90" s="56"/>
      <c r="VJU90" s="56"/>
      <c r="VJV90" s="56"/>
      <c r="VJW90" s="56"/>
      <c r="VJX90" s="56"/>
      <c r="VJY90" s="56"/>
      <c r="VJZ90" s="56"/>
      <c r="VKA90" s="56"/>
      <c r="VKB90" s="56"/>
      <c r="VKC90" s="56"/>
      <c r="VKD90" s="56"/>
      <c r="VKE90" s="56"/>
      <c r="VKF90" s="56"/>
      <c r="VKG90" s="56"/>
      <c r="VKH90" s="56"/>
      <c r="VKI90" s="56"/>
      <c r="VKJ90" s="56"/>
      <c r="VKK90" s="56"/>
      <c r="VKL90" s="56"/>
      <c r="VKM90" s="56"/>
      <c r="VKN90" s="56"/>
      <c r="VKO90" s="56"/>
      <c r="VKP90" s="56"/>
      <c r="VKQ90" s="56"/>
      <c r="VKR90" s="56"/>
      <c r="VKS90" s="56"/>
      <c r="VKT90" s="56"/>
      <c r="VKU90" s="56"/>
      <c r="VKV90" s="56"/>
      <c r="VKW90" s="56"/>
      <c r="VKX90" s="56"/>
      <c r="VKY90" s="56"/>
      <c r="VKZ90" s="56"/>
      <c r="VLA90" s="56"/>
      <c r="VLB90" s="56"/>
      <c r="VLC90" s="56"/>
      <c r="VLD90" s="56"/>
      <c r="VLE90" s="56"/>
      <c r="VLF90" s="56"/>
      <c r="VLG90" s="56"/>
      <c r="VLH90" s="56"/>
      <c r="VLI90" s="56"/>
      <c r="VLJ90" s="56"/>
      <c r="VLK90" s="56"/>
      <c r="VLL90" s="56"/>
      <c r="VLM90" s="56"/>
      <c r="VLN90" s="56"/>
      <c r="VLO90" s="56"/>
      <c r="VLP90" s="56"/>
      <c r="VLQ90" s="56"/>
      <c r="VLR90" s="56"/>
      <c r="VLS90" s="56"/>
      <c r="VLT90" s="56"/>
      <c r="VLU90" s="56"/>
      <c r="VLV90" s="56"/>
      <c r="VLW90" s="56"/>
      <c r="VLX90" s="56"/>
      <c r="VLY90" s="56"/>
      <c r="VLZ90" s="56"/>
      <c r="VMA90" s="56"/>
      <c r="VMB90" s="56"/>
      <c r="VMC90" s="56"/>
      <c r="VMD90" s="56"/>
      <c r="VME90" s="56"/>
      <c r="VMF90" s="56"/>
      <c r="VMG90" s="56"/>
      <c r="VMH90" s="56"/>
      <c r="VMI90" s="56"/>
      <c r="VMJ90" s="56"/>
      <c r="VMK90" s="56"/>
      <c r="VML90" s="56"/>
      <c r="VMM90" s="56"/>
      <c r="VMN90" s="56"/>
      <c r="VMO90" s="56"/>
      <c r="VMP90" s="56"/>
      <c r="VMQ90" s="56"/>
      <c r="VMR90" s="56"/>
      <c r="VMS90" s="56"/>
      <c r="VMT90" s="56"/>
      <c r="VMU90" s="56"/>
      <c r="VMV90" s="56"/>
      <c r="VMW90" s="56"/>
      <c r="VMX90" s="56"/>
      <c r="VMY90" s="56"/>
      <c r="VMZ90" s="56"/>
      <c r="VNA90" s="56"/>
      <c r="VNB90" s="56"/>
      <c r="VNC90" s="56"/>
      <c r="VND90" s="56"/>
      <c r="VNE90" s="56"/>
      <c r="VNF90" s="56"/>
      <c r="VNG90" s="56"/>
      <c r="VNH90" s="56"/>
      <c r="VNI90" s="56"/>
      <c r="VNJ90" s="56"/>
      <c r="VNK90" s="56"/>
      <c r="VNL90" s="56"/>
      <c r="VNM90" s="56"/>
      <c r="VNN90" s="56"/>
      <c r="VNO90" s="56"/>
      <c r="VNP90" s="56"/>
      <c r="VNQ90" s="56"/>
      <c r="VNR90" s="56"/>
      <c r="VNS90" s="56"/>
      <c r="VNT90" s="56"/>
      <c r="VNU90" s="56"/>
      <c r="VNV90" s="56"/>
      <c r="VNW90" s="56"/>
      <c r="VNX90" s="56"/>
      <c r="VNY90" s="56"/>
      <c r="VNZ90" s="56"/>
      <c r="VOA90" s="56"/>
      <c r="VOB90" s="56"/>
      <c r="VOC90" s="56"/>
      <c r="VOD90" s="56"/>
      <c r="VOE90" s="56"/>
      <c r="VOF90" s="56"/>
      <c r="VOG90" s="56"/>
      <c r="VOH90" s="56"/>
      <c r="VOI90" s="56"/>
      <c r="VOJ90" s="56"/>
      <c r="VOK90" s="56"/>
      <c r="VOL90" s="56"/>
      <c r="VOM90" s="56"/>
      <c r="VON90" s="56"/>
      <c r="VOO90" s="56"/>
      <c r="VOP90" s="56"/>
      <c r="VOQ90" s="56"/>
      <c r="VOR90" s="56"/>
      <c r="VOS90" s="56"/>
      <c r="VOT90" s="56"/>
      <c r="VOU90" s="56"/>
      <c r="VOV90" s="56"/>
      <c r="VOW90" s="56"/>
      <c r="VOX90" s="56"/>
      <c r="VOY90" s="56"/>
      <c r="VOZ90" s="56"/>
      <c r="VPA90" s="56"/>
      <c r="VPB90" s="56"/>
      <c r="VPC90" s="56"/>
      <c r="VPD90" s="56"/>
      <c r="VPE90" s="56"/>
      <c r="VPF90" s="56"/>
      <c r="VPG90" s="56"/>
      <c r="VPH90" s="56"/>
      <c r="VPI90" s="56"/>
      <c r="VPJ90" s="56"/>
      <c r="VPK90" s="56"/>
      <c r="VPL90" s="56"/>
      <c r="VPM90" s="56"/>
      <c r="VPN90" s="56"/>
      <c r="VPO90" s="56"/>
      <c r="VPP90" s="56"/>
      <c r="VPQ90" s="56"/>
      <c r="VPR90" s="56"/>
      <c r="VPS90" s="56"/>
      <c r="VPT90" s="56"/>
      <c r="VPU90" s="56"/>
      <c r="VPV90" s="56"/>
      <c r="VPW90" s="56"/>
      <c r="VPX90" s="56"/>
      <c r="VPY90" s="56"/>
      <c r="VPZ90" s="56"/>
      <c r="VQA90" s="56"/>
      <c r="VQB90" s="56"/>
      <c r="VQC90" s="56"/>
      <c r="VQD90" s="56"/>
      <c r="VQE90" s="56"/>
      <c r="VQF90" s="56"/>
      <c r="VQG90" s="56"/>
      <c r="VQH90" s="56"/>
      <c r="VQI90" s="56"/>
      <c r="VQJ90" s="56"/>
      <c r="VQK90" s="56"/>
      <c r="VQL90" s="56"/>
      <c r="VQM90" s="56"/>
      <c r="VQN90" s="56"/>
      <c r="VQO90" s="56"/>
      <c r="VQP90" s="56"/>
      <c r="VQQ90" s="56"/>
      <c r="VQR90" s="56"/>
      <c r="VQS90" s="56"/>
      <c r="VQT90" s="56"/>
      <c r="VQU90" s="56"/>
      <c r="VQV90" s="56"/>
      <c r="VQW90" s="56"/>
      <c r="VQX90" s="56"/>
      <c r="VQY90" s="56"/>
      <c r="VQZ90" s="56"/>
      <c r="VRA90" s="56"/>
      <c r="VRB90" s="56"/>
      <c r="VRC90" s="56"/>
      <c r="VRD90" s="56"/>
      <c r="VRE90" s="56"/>
      <c r="VRF90" s="56"/>
      <c r="VRG90" s="56"/>
      <c r="VRH90" s="56"/>
      <c r="VRI90" s="56"/>
      <c r="VRJ90" s="56"/>
      <c r="VRK90" s="56"/>
      <c r="VRL90" s="56"/>
      <c r="VRM90" s="56"/>
      <c r="VRN90" s="56"/>
      <c r="VRO90" s="56"/>
      <c r="VRP90" s="56"/>
      <c r="VRQ90" s="56"/>
      <c r="VRR90" s="56"/>
      <c r="VRS90" s="56"/>
      <c r="VRT90" s="56"/>
      <c r="VRU90" s="56"/>
      <c r="VRV90" s="56"/>
      <c r="VRW90" s="56"/>
      <c r="VRX90" s="56"/>
      <c r="VRY90" s="56"/>
      <c r="VRZ90" s="56"/>
      <c r="VSA90" s="56"/>
      <c r="VSB90" s="56"/>
      <c r="VSC90" s="56"/>
      <c r="VSD90" s="56"/>
      <c r="VSE90" s="56"/>
      <c r="VSF90" s="56"/>
      <c r="VSG90" s="56"/>
      <c r="VSH90" s="56"/>
      <c r="VSI90" s="56"/>
      <c r="VSJ90" s="56"/>
      <c r="VSK90" s="56"/>
      <c r="VSL90" s="56"/>
      <c r="VSM90" s="56"/>
      <c r="VSN90" s="56"/>
      <c r="VSO90" s="56"/>
      <c r="VSP90" s="56"/>
      <c r="VSQ90" s="56"/>
      <c r="VSR90" s="56"/>
      <c r="VSS90" s="56"/>
      <c r="VST90" s="56"/>
      <c r="VSU90" s="56"/>
      <c r="VSV90" s="56"/>
      <c r="VSW90" s="56"/>
      <c r="VSX90" s="56"/>
      <c r="VSY90" s="56"/>
      <c r="VSZ90" s="56"/>
      <c r="VTA90" s="56"/>
      <c r="VTB90" s="56"/>
      <c r="VTC90" s="56"/>
      <c r="VTD90" s="56"/>
      <c r="VTE90" s="56"/>
      <c r="VTF90" s="56"/>
      <c r="VTG90" s="56"/>
      <c r="VTH90" s="56"/>
      <c r="VTI90" s="56"/>
      <c r="VTJ90" s="56"/>
      <c r="VTK90" s="56"/>
      <c r="VTL90" s="56"/>
      <c r="VTM90" s="56"/>
      <c r="VTN90" s="56"/>
      <c r="VTO90" s="56"/>
      <c r="VTP90" s="56"/>
      <c r="VTQ90" s="56"/>
      <c r="VTR90" s="56"/>
      <c r="VTS90" s="56"/>
      <c r="VTT90" s="56"/>
      <c r="VTU90" s="56"/>
      <c r="VTV90" s="56"/>
      <c r="VTW90" s="56"/>
      <c r="VTX90" s="56"/>
      <c r="VTY90" s="56"/>
      <c r="VTZ90" s="56"/>
      <c r="VUA90" s="56"/>
      <c r="VUB90" s="56"/>
      <c r="VUC90" s="56"/>
      <c r="VUD90" s="56"/>
      <c r="VUE90" s="56"/>
      <c r="VUF90" s="56"/>
      <c r="VUG90" s="56"/>
      <c r="VUH90" s="56"/>
      <c r="VUI90" s="56"/>
      <c r="VUJ90" s="56"/>
      <c r="VUK90" s="56"/>
      <c r="VUL90" s="56"/>
      <c r="VUM90" s="56"/>
      <c r="VUN90" s="56"/>
      <c r="VUO90" s="56"/>
      <c r="VUP90" s="56"/>
      <c r="VUQ90" s="56"/>
      <c r="VUR90" s="56"/>
      <c r="VUS90" s="56"/>
      <c r="VUT90" s="56"/>
      <c r="VUU90" s="56"/>
      <c r="VUV90" s="56"/>
      <c r="VUW90" s="56"/>
      <c r="VUX90" s="56"/>
      <c r="VUY90" s="56"/>
      <c r="VUZ90" s="56"/>
      <c r="VVA90" s="56"/>
      <c r="VVB90" s="56"/>
      <c r="VVC90" s="56"/>
      <c r="VVD90" s="56"/>
      <c r="VVE90" s="56"/>
      <c r="VVF90" s="56"/>
      <c r="VVG90" s="56"/>
      <c r="VVH90" s="56"/>
      <c r="VVI90" s="56"/>
      <c r="VVJ90" s="56"/>
      <c r="VVK90" s="56"/>
      <c r="VVL90" s="56"/>
      <c r="VVM90" s="56"/>
      <c r="VVN90" s="56"/>
      <c r="VVO90" s="56"/>
      <c r="VVP90" s="56"/>
      <c r="VVQ90" s="56"/>
      <c r="VVR90" s="56"/>
      <c r="VVS90" s="56"/>
      <c r="VVT90" s="56"/>
      <c r="VVU90" s="56"/>
      <c r="VVV90" s="56"/>
      <c r="VVW90" s="56"/>
      <c r="VVX90" s="56"/>
      <c r="VVY90" s="56"/>
      <c r="VVZ90" s="56"/>
      <c r="VWA90" s="56"/>
      <c r="VWB90" s="56"/>
      <c r="VWC90" s="56"/>
      <c r="VWD90" s="56"/>
      <c r="VWE90" s="56"/>
      <c r="VWF90" s="56"/>
      <c r="VWG90" s="56"/>
      <c r="VWH90" s="56"/>
      <c r="VWI90" s="56"/>
      <c r="VWJ90" s="56"/>
      <c r="VWK90" s="56"/>
      <c r="VWL90" s="56"/>
      <c r="VWM90" s="56"/>
      <c r="VWN90" s="56"/>
      <c r="VWO90" s="56"/>
      <c r="VWP90" s="56"/>
      <c r="VWQ90" s="56"/>
      <c r="VWR90" s="56"/>
      <c r="VWS90" s="56"/>
      <c r="VWT90" s="56"/>
      <c r="VWU90" s="56"/>
      <c r="VWV90" s="56"/>
      <c r="VWW90" s="56"/>
      <c r="VWX90" s="56"/>
      <c r="VWY90" s="56"/>
      <c r="VWZ90" s="56"/>
      <c r="VXA90" s="56"/>
      <c r="VXB90" s="56"/>
      <c r="VXC90" s="56"/>
      <c r="VXD90" s="56"/>
      <c r="VXE90" s="56"/>
      <c r="VXF90" s="56"/>
      <c r="VXG90" s="56"/>
      <c r="VXH90" s="56"/>
      <c r="VXI90" s="56"/>
      <c r="VXJ90" s="56"/>
      <c r="VXK90" s="56"/>
      <c r="VXL90" s="56"/>
      <c r="VXM90" s="56"/>
      <c r="VXN90" s="56"/>
      <c r="VXO90" s="56"/>
      <c r="VXP90" s="56"/>
      <c r="VXQ90" s="56"/>
      <c r="VXR90" s="56"/>
      <c r="VXS90" s="56"/>
      <c r="VXT90" s="56"/>
      <c r="VXU90" s="56"/>
      <c r="VXV90" s="56"/>
      <c r="VXW90" s="56"/>
      <c r="VXX90" s="56"/>
      <c r="VXY90" s="56"/>
      <c r="VXZ90" s="56"/>
      <c r="VYA90" s="56"/>
      <c r="VYB90" s="56"/>
      <c r="VYC90" s="56"/>
      <c r="VYD90" s="56"/>
      <c r="VYE90" s="56"/>
      <c r="VYF90" s="56"/>
      <c r="VYG90" s="56"/>
      <c r="VYH90" s="56"/>
      <c r="VYI90" s="56"/>
      <c r="VYJ90" s="56"/>
      <c r="VYK90" s="56"/>
      <c r="VYL90" s="56"/>
      <c r="VYM90" s="56"/>
      <c r="VYN90" s="56"/>
      <c r="VYO90" s="56"/>
      <c r="VYP90" s="56"/>
      <c r="VYQ90" s="56"/>
      <c r="VYR90" s="56"/>
      <c r="VYS90" s="56"/>
      <c r="VYT90" s="56"/>
      <c r="VYU90" s="56"/>
      <c r="VYV90" s="56"/>
      <c r="VYW90" s="56"/>
      <c r="VYX90" s="56"/>
      <c r="VYY90" s="56"/>
      <c r="VYZ90" s="56"/>
      <c r="VZA90" s="56"/>
      <c r="VZB90" s="56"/>
      <c r="VZC90" s="56"/>
      <c r="VZD90" s="56"/>
      <c r="VZE90" s="56"/>
      <c r="VZF90" s="56"/>
      <c r="VZG90" s="56"/>
      <c r="VZH90" s="56"/>
      <c r="VZI90" s="56"/>
      <c r="VZJ90" s="56"/>
      <c r="VZK90" s="56"/>
      <c r="VZL90" s="56"/>
      <c r="VZM90" s="56"/>
      <c r="VZN90" s="56"/>
      <c r="VZO90" s="56"/>
      <c r="VZP90" s="56"/>
      <c r="VZQ90" s="56"/>
      <c r="VZR90" s="56"/>
      <c r="VZS90" s="56"/>
      <c r="VZT90" s="56"/>
      <c r="VZU90" s="56"/>
      <c r="VZV90" s="56"/>
      <c r="VZW90" s="56"/>
      <c r="VZX90" s="56"/>
      <c r="VZY90" s="56"/>
      <c r="VZZ90" s="56"/>
      <c r="WAA90" s="56"/>
      <c r="WAB90" s="56"/>
      <c r="WAC90" s="56"/>
      <c r="WAD90" s="56"/>
      <c r="WAE90" s="56"/>
      <c r="WAF90" s="56"/>
      <c r="WAG90" s="56"/>
      <c r="WAH90" s="56"/>
      <c r="WAI90" s="56"/>
      <c r="WAJ90" s="56"/>
      <c r="WAK90" s="56"/>
      <c r="WAL90" s="56"/>
      <c r="WAM90" s="56"/>
      <c r="WAN90" s="56"/>
      <c r="WAO90" s="56"/>
      <c r="WAP90" s="56"/>
      <c r="WAQ90" s="56"/>
      <c r="WAR90" s="56"/>
      <c r="WAS90" s="56"/>
      <c r="WAT90" s="56"/>
      <c r="WAU90" s="56"/>
      <c r="WAV90" s="56"/>
      <c r="WAW90" s="56"/>
      <c r="WAX90" s="56"/>
      <c r="WAY90" s="56"/>
      <c r="WAZ90" s="56"/>
      <c r="WBA90" s="56"/>
      <c r="WBB90" s="56"/>
      <c r="WBC90" s="56"/>
      <c r="WBD90" s="56"/>
      <c r="WBE90" s="56"/>
      <c r="WBF90" s="56"/>
      <c r="WBG90" s="56"/>
      <c r="WBH90" s="56"/>
      <c r="WBI90" s="56"/>
      <c r="WBJ90" s="56"/>
      <c r="WBK90" s="56"/>
      <c r="WBL90" s="56"/>
      <c r="WBM90" s="56"/>
      <c r="WBN90" s="56"/>
      <c r="WBO90" s="56"/>
      <c r="WBP90" s="56"/>
      <c r="WBQ90" s="56"/>
      <c r="WBR90" s="56"/>
      <c r="WBS90" s="56"/>
      <c r="WBT90" s="56"/>
      <c r="WBU90" s="56"/>
      <c r="WBV90" s="56"/>
      <c r="WBW90" s="56"/>
      <c r="WBX90" s="56"/>
      <c r="WBY90" s="56"/>
      <c r="WBZ90" s="56"/>
      <c r="WCA90" s="56"/>
      <c r="WCB90" s="56"/>
      <c r="WCC90" s="56"/>
      <c r="WCD90" s="56"/>
      <c r="WCE90" s="56"/>
      <c r="WCF90" s="56"/>
      <c r="WCG90" s="56"/>
      <c r="WCH90" s="56"/>
      <c r="WCI90" s="56"/>
      <c r="WCJ90" s="56"/>
      <c r="WCK90" s="56"/>
      <c r="WCL90" s="56"/>
      <c r="WCM90" s="56"/>
      <c r="WCN90" s="56"/>
      <c r="WCO90" s="56"/>
      <c r="WCP90" s="56"/>
      <c r="WCQ90" s="56"/>
      <c r="WCR90" s="56"/>
      <c r="WCS90" s="56"/>
      <c r="WCT90" s="56"/>
      <c r="WCU90" s="56"/>
      <c r="WCV90" s="56"/>
      <c r="WCW90" s="56"/>
      <c r="WCX90" s="56"/>
      <c r="WCY90" s="56"/>
      <c r="WCZ90" s="56"/>
      <c r="WDA90" s="56"/>
      <c r="WDB90" s="56"/>
      <c r="WDC90" s="56"/>
      <c r="WDD90" s="56"/>
      <c r="WDE90" s="56"/>
      <c r="WDF90" s="56"/>
      <c r="WDG90" s="56"/>
      <c r="WDH90" s="56"/>
      <c r="WDI90" s="56"/>
      <c r="WDJ90" s="56"/>
      <c r="WDK90" s="56"/>
      <c r="WDL90" s="56"/>
      <c r="WDM90" s="56"/>
      <c r="WDN90" s="56"/>
      <c r="WDO90" s="56"/>
      <c r="WDP90" s="56"/>
      <c r="WDQ90" s="56"/>
      <c r="WDR90" s="56"/>
      <c r="WDS90" s="56"/>
      <c r="WDT90" s="56"/>
      <c r="WDU90" s="56"/>
      <c r="WDV90" s="56"/>
      <c r="WDW90" s="56"/>
      <c r="WDX90" s="56"/>
      <c r="WDY90" s="56"/>
      <c r="WDZ90" s="56"/>
      <c r="WEA90" s="56"/>
      <c r="WEB90" s="56"/>
      <c r="WEC90" s="56"/>
      <c r="WED90" s="56"/>
      <c r="WEE90" s="56"/>
      <c r="WEF90" s="56"/>
      <c r="WEG90" s="56"/>
      <c r="WEH90" s="56"/>
      <c r="WEI90" s="56"/>
      <c r="WEJ90" s="56"/>
      <c r="WEK90" s="56"/>
      <c r="WEL90" s="56"/>
      <c r="WEM90" s="56"/>
      <c r="WEN90" s="56"/>
      <c r="WEO90" s="56"/>
      <c r="WEP90" s="56"/>
      <c r="WEQ90" s="56"/>
      <c r="WER90" s="56"/>
      <c r="WES90" s="56"/>
      <c r="WET90" s="56"/>
      <c r="WEU90" s="56"/>
      <c r="WEV90" s="56"/>
      <c r="WEW90" s="56"/>
      <c r="WEX90" s="56"/>
      <c r="WEY90" s="56"/>
      <c r="WEZ90" s="56"/>
      <c r="WFA90" s="56"/>
      <c r="WFB90" s="56"/>
      <c r="WFC90" s="56"/>
      <c r="WFD90" s="56"/>
      <c r="WFE90" s="56"/>
      <c r="WFF90" s="56"/>
      <c r="WFG90" s="56"/>
      <c r="WFH90" s="56"/>
      <c r="WFI90" s="56"/>
      <c r="WFJ90" s="56"/>
      <c r="WFK90" s="56"/>
      <c r="WFL90" s="56"/>
      <c r="WFM90" s="56"/>
      <c r="WFN90" s="56"/>
      <c r="WFO90" s="56"/>
      <c r="WFP90" s="56"/>
      <c r="WFQ90" s="56"/>
      <c r="WFR90" s="56"/>
      <c r="WFS90" s="56"/>
      <c r="WFT90" s="56"/>
      <c r="WFU90" s="56"/>
      <c r="WFV90" s="56"/>
      <c r="WFW90" s="56"/>
      <c r="WFX90" s="56"/>
      <c r="WFY90" s="56"/>
      <c r="WFZ90" s="56"/>
      <c r="WGA90" s="56"/>
      <c r="WGB90" s="56"/>
      <c r="WGC90" s="56"/>
      <c r="WGD90" s="56"/>
      <c r="WGE90" s="56"/>
      <c r="WGF90" s="56"/>
      <c r="WGG90" s="56"/>
      <c r="WGH90" s="56"/>
      <c r="WGI90" s="56"/>
      <c r="WGJ90" s="56"/>
      <c r="WGK90" s="56"/>
      <c r="WGL90" s="56"/>
      <c r="WGM90" s="56"/>
      <c r="WGN90" s="56"/>
      <c r="WGO90" s="56"/>
      <c r="WGP90" s="56"/>
      <c r="WGQ90" s="56"/>
      <c r="WGR90" s="56"/>
      <c r="WGS90" s="56"/>
      <c r="WGT90" s="56"/>
      <c r="WGU90" s="56"/>
      <c r="WGV90" s="56"/>
      <c r="WGW90" s="56"/>
      <c r="WGX90" s="56"/>
      <c r="WGY90" s="56"/>
      <c r="WGZ90" s="56"/>
      <c r="WHA90" s="56"/>
      <c r="WHB90" s="56"/>
      <c r="WHC90" s="56"/>
      <c r="WHD90" s="56"/>
      <c r="WHE90" s="56"/>
      <c r="WHF90" s="56"/>
      <c r="WHG90" s="56"/>
      <c r="WHH90" s="56"/>
      <c r="WHI90" s="56"/>
      <c r="WHJ90" s="56"/>
      <c r="WHK90" s="56"/>
      <c r="WHL90" s="56"/>
      <c r="WHM90" s="56"/>
      <c r="WHN90" s="56"/>
      <c r="WHO90" s="56"/>
      <c r="WHP90" s="56"/>
      <c r="WHQ90" s="56"/>
      <c r="WHR90" s="56"/>
      <c r="WHS90" s="56"/>
      <c r="WHT90" s="56"/>
      <c r="WHU90" s="56"/>
      <c r="WHV90" s="56"/>
      <c r="WHW90" s="56"/>
      <c r="WHX90" s="56"/>
      <c r="WHY90" s="56"/>
      <c r="WHZ90" s="56"/>
      <c r="WIA90" s="56"/>
      <c r="WIB90" s="56"/>
      <c r="WIC90" s="56"/>
      <c r="WID90" s="56"/>
      <c r="WIE90" s="56"/>
      <c r="WIF90" s="56"/>
      <c r="WIG90" s="56"/>
      <c r="WIH90" s="56"/>
      <c r="WII90" s="56"/>
      <c r="WIJ90" s="56"/>
      <c r="WIK90" s="56"/>
      <c r="WIL90" s="56"/>
      <c r="WIM90" s="56"/>
      <c r="WIN90" s="56"/>
      <c r="WIO90" s="56"/>
      <c r="WIP90" s="56"/>
      <c r="WIQ90" s="56"/>
      <c r="WIR90" s="56"/>
      <c r="WIS90" s="56"/>
      <c r="WIT90" s="56"/>
      <c r="WIU90" s="56"/>
      <c r="WIV90" s="56"/>
      <c r="WIW90" s="56"/>
      <c r="WIX90" s="56"/>
      <c r="WIY90" s="56"/>
      <c r="WIZ90" s="56"/>
      <c r="WJA90" s="56"/>
      <c r="WJB90" s="56"/>
      <c r="WJC90" s="56"/>
      <c r="WJD90" s="56"/>
      <c r="WJE90" s="56"/>
      <c r="WJF90" s="56"/>
      <c r="WJG90" s="56"/>
      <c r="WJH90" s="56"/>
      <c r="WJI90" s="56"/>
      <c r="WJJ90" s="56"/>
      <c r="WJK90" s="56"/>
      <c r="WJL90" s="56"/>
      <c r="WJM90" s="56"/>
      <c r="WJN90" s="56"/>
      <c r="WJO90" s="56"/>
      <c r="WJP90" s="56"/>
      <c r="WJQ90" s="56"/>
      <c r="WJR90" s="56"/>
      <c r="WJS90" s="56"/>
      <c r="WJT90" s="56"/>
      <c r="WJU90" s="56"/>
      <c r="WJV90" s="56"/>
      <c r="WJW90" s="56"/>
      <c r="WJX90" s="56"/>
      <c r="WJY90" s="56"/>
      <c r="WJZ90" s="56"/>
      <c r="WKA90" s="56"/>
      <c r="WKB90" s="56"/>
      <c r="WKC90" s="56"/>
      <c r="WKD90" s="56"/>
      <c r="WKE90" s="56"/>
      <c r="WKF90" s="56"/>
      <c r="WKG90" s="56"/>
      <c r="WKH90" s="56"/>
      <c r="WKI90" s="56"/>
      <c r="WKJ90" s="56"/>
      <c r="WKK90" s="56"/>
      <c r="WKL90" s="56"/>
      <c r="WKM90" s="56"/>
      <c r="WKN90" s="56"/>
      <c r="WKO90" s="56"/>
      <c r="WKP90" s="56"/>
      <c r="WKQ90" s="56"/>
      <c r="WKR90" s="56"/>
      <c r="WKS90" s="56"/>
      <c r="WKT90" s="56"/>
      <c r="WKU90" s="56"/>
      <c r="WKV90" s="56"/>
      <c r="WKW90" s="56"/>
      <c r="WKX90" s="56"/>
      <c r="WKY90" s="56"/>
      <c r="WKZ90" s="56"/>
      <c r="WLA90" s="56"/>
      <c r="WLB90" s="56"/>
      <c r="WLC90" s="56"/>
      <c r="WLD90" s="56"/>
      <c r="WLE90" s="56"/>
      <c r="WLF90" s="56"/>
      <c r="WLG90" s="56"/>
      <c r="WLH90" s="56"/>
      <c r="WLI90" s="56"/>
      <c r="WLJ90" s="56"/>
      <c r="WLK90" s="56"/>
      <c r="WLL90" s="56"/>
      <c r="WLM90" s="56"/>
      <c r="WLN90" s="56"/>
      <c r="WLO90" s="56"/>
      <c r="WLP90" s="56"/>
      <c r="WLQ90" s="56"/>
      <c r="WLR90" s="56"/>
      <c r="WLS90" s="56"/>
      <c r="WLT90" s="56"/>
      <c r="WLU90" s="56"/>
      <c r="WLV90" s="56"/>
      <c r="WLW90" s="56"/>
      <c r="WLX90" s="56"/>
      <c r="WLY90" s="56"/>
      <c r="WLZ90" s="56"/>
      <c r="WMA90" s="56"/>
      <c r="WMB90" s="56"/>
      <c r="WMC90" s="56"/>
      <c r="WMD90" s="56"/>
      <c r="WME90" s="56"/>
      <c r="WMF90" s="56"/>
      <c r="WMG90" s="56"/>
      <c r="WMH90" s="56"/>
      <c r="WMI90" s="56"/>
      <c r="WMJ90" s="56"/>
      <c r="WMK90" s="56"/>
      <c r="WML90" s="56"/>
      <c r="WMM90" s="56"/>
      <c r="WMN90" s="56"/>
      <c r="WMO90" s="56"/>
      <c r="WMP90" s="56"/>
      <c r="WMQ90" s="56"/>
      <c r="WMR90" s="56"/>
      <c r="WMS90" s="56"/>
      <c r="WMT90" s="56"/>
      <c r="WMU90" s="56"/>
      <c r="WMV90" s="56"/>
      <c r="WMW90" s="56"/>
      <c r="WMX90" s="56"/>
      <c r="WMY90" s="56"/>
      <c r="WMZ90" s="56"/>
      <c r="WNA90" s="56"/>
      <c r="WNB90" s="56"/>
      <c r="WNC90" s="56"/>
      <c r="WND90" s="56"/>
      <c r="WNE90" s="56"/>
      <c r="WNF90" s="56"/>
      <c r="WNG90" s="56"/>
      <c r="WNH90" s="56"/>
      <c r="WNI90" s="56"/>
      <c r="WNJ90" s="56"/>
      <c r="WNK90" s="56"/>
      <c r="WNL90" s="56"/>
      <c r="WNM90" s="56"/>
      <c r="WNN90" s="56"/>
      <c r="WNO90" s="56"/>
      <c r="WNP90" s="56"/>
      <c r="WNQ90" s="56"/>
      <c r="WNR90" s="56"/>
      <c r="WNS90" s="56"/>
      <c r="WNT90" s="56"/>
      <c r="WNU90" s="56"/>
      <c r="WNV90" s="56"/>
      <c r="WNW90" s="56"/>
      <c r="WNX90" s="56"/>
      <c r="WNY90" s="56"/>
      <c r="WNZ90" s="56"/>
      <c r="WOA90" s="56"/>
      <c r="WOB90" s="56"/>
      <c r="WOC90" s="56"/>
      <c r="WOD90" s="56"/>
      <c r="WOE90" s="56"/>
      <c r="WOF90" s="56"/>
      <c r="WOG90" s="56"/>
      <c r="WOH90" s="56"/>
      <c r="WOI90" s="56"/>
      <c r="WOJ90" s="56"/>
      <c r="WOK90" s="56"/>
      <c r="WOL90" s="56"/>
      <c r="WOM90" s="56"/>
      <c r="WON90" s="56"/>
      <c r="WOO90" s="56"/>
      <c r="WOP90" s="56"/>
      <c r="WOQ90" s="56"/>
      <c r="WOR90" s="56"/>
      <c r="WOS90" s="56"/>
      <c r="WOT90" s="56"/>
      <c r="WOU90" s="56"/>
      <c r="WOV90" s="56"/>
      <c r="WOW90" s="56"/>
      <c r="WOX90" s="56"/>
      <c r="WOY90" s="56"/>
      <c r="WOZ90" s="56"/>
      <c r="WPA90" s="56"/>
      <c r="WPB90" s="56"/>
      <c r="WPC90" s="56"/>
      <c r="WPD90" s="56"/>
      <c r="WPE90" s="56"/>
      <c r="WPF90" s="56"/>
      <c r="WPG90" s="56"/>
      <c r="WPH90" s="56"/>
      <c r="WPI90" s="56"/>
      <c r="WPJ90" s="56"/>
      <c r="WPK90" s="56"/>
      <c r="WPL90" s="56"/>
      <c r="WPM90" s="56"/>
      <c r="WPN90" s="56"/>
      <c r="WPO90" s="56"/>
      <c r="WPP90" s="56"/>
      <c r="WPQ90" s="56"/>
      <c r="WPR90" s="56"/>
      <c r="WPS90" s="56"/>
      <c r="WPT90" s="56"/>
      <c r="WPU90" s="56"/>
      <c r="WPV90" s="56"/>
      <c r="WPW90" s="56"/>
      <c r="WPX90" s="56"/>
      <c r="WPY90" s="56"/>
      <c r="WPZ90" s="56"/>
      <c r="WQA90" s="56"/>
      <c r="WQB90" s="56"/>
      <c r="WQC90" s="56"/>
      <c r="WQD90" s="56"/>
      <c r="WQE90" s="56"/>
      <c r="WQF90" s="56"/>
      <c r="WQG90" s="56"/>
      <c r="WQH90" s="56"/>
      <c r="WQI90" s="56"/>
      <c r="WQJ90" s="56"/>
      <c r="WQK90" s="56"/>
      <c r="WQL90" s="56"/>
      <c r="WQM90" s="56"/>
      <c r="WQN90" s="56"/>
      <c r="WQO90" s="56"/>
      <c r="WQP90" s="56"/>
      <c r="WQQ90" s="56"/>
      <c r="WQR90" s="56"/>
      <c r="WQS90" s="56"/>
      <c r="WQT90" s="56"/>
      <c r="WQU90" s="56"/>
      <c r="WQV90" s="56"/>
      <c r="WQW90" s="56"/>
      <c r="WQX90" s="56"/>
      <c r="WQY90" s="56"/>
      <c r="WQZ90" s="56"/>
      <c r="WRA90" s="56"/>
      <c r="WRB90" s="56"/>
      <c r="WRC90" s="56"/>
      <c r="WRD90" s="56"/>
      <c r="WRE90" s="56"/>
      <c r="WRF90" s="56"/>
      <c r="WRG90" s="56"/>
      <c r="WRH90" s="56"/>
      <c r="WRI90" s="56"/>
      <c r="WRJ90" s="56"/>
      <c r="WRK90" s="56"/>
      <c r="WRL90" s="56"/>
      <c r="WRM90" s="56"/>
      <c r="WRN90" s="56"/>
      <c r="WRO90" s="56"/>
      <c r="WRP90" s="56"/>
      <c r="WRQ90" s="56"/>
      <c r="WRR90" s="56"/>
      <c r="WRS90" s="56"/>
      <c r="WRT90" s="56"/>
      <c r="WRU90" s="56"/>
      <c r="WRV90" s="56"/>
      <c r="WRW90" s="56"/>
      <c r="WRX90" s="56"/>
      <c r="WRY90" s="56"/>
      <c r="WRZ90" s="56"/>
      <c r="WSA90" s="56"/>
      <c r="WSB90" s="56"/>
      <c r="WSC90" s="56"/>
      <c r="WSD90" s="56"/>
      <c r="WSE90" s="56"/>
      <c r="WSF90" s="56"/>
      <c r="WSG90" s="56"/>
      <c r="WSH90" s="56"/>
      <c r="WSI90" s="56"/>
      <c r="WSJ90" s="56"/>
      <c r="WSK90" s="56"/>
      <c r="WSL90" s="56"/>
      <c r="WSM90" s="56"/>
      <c r="WSN90" s="56"/>
      <c r="WSO90" s="56"/>
      <c r="WSP90" s="56"/>
      <c r="WSQ90" s="56"/>
      <c r="WSR90" s="56"/>
      <c r="WSS90" s="56"/>
      <c r="WST90" s="56"/>
      <c r="WSU90" s="56"/>
      <c r="WSV90" s="56"/>
      <c r="WSW90" s="56"/>
      <c r="WSX90" s="56"/>
      <c r="WSY90" s="56"/>
      <c r="WSZ90" s="56"/>
      <c r="WTA90" s="56"/>
      <c r="WTB90" s="56"/>
      <c r="WTC90" s="56"/>
      <c r="WTD90" s="56"/>
      <c r="WTE90" s="56"/>
      <c r="WTF90" s="56"/>
      <c r="WTG90" s="56"/>
      <c r="WTH90" s="56"/>
      <c r="WTI90" s="56"/>
      <c r="WTJ90" s="56"/>
      <c r="WTK90" s="56"/>
      <c r="WTL90" s="56"/>
      <c r="WTM90" s="56"/>
      <c r="WTN90" s="56"/>
      <c r="WTO90" s="56"/>
      <c r="WTP90" s="56"/>
      <c r="WTQ90" s="56"/>
      <c r="WTR90" s="56"/>
      <c r="WTS90" s="56"/>
      <c r="WTT90" s="56"/>
      <c r="WTU90" s="56"/>
      <c r="WTV90" s="56"/>
      <c r="WTW90" s="56"/>
      <c r="WTX90" s="56"/>
      <c r="WTY90" s="56"/>
      <c r="WTZ90" s="56"/>
      <c r="WUA90" s="56"/>
      <c r="WUB90" s="56"/>
      <c r="WUC90" s="56"/>
      <c r="WUD90" s="56"/>
      <c r="WUE90" s="56"/>
      <c r="WUF90" s="56"/>
      <c r="WUG90" s="56"/>
      <c r="WUH90" s="56"/>
      <c r="WUI90" s="56"/>
      <c r="WUJ90" s="56"/>
      <c r="WUK90" s="56"/>
      <c r="WUL90" s="56"/>
      <c r="WUM90" s="56"/>
      <c r="WUN90" s="56"/>
      <c r="WUO90" s="56"/>
      <c r="WUP90" s="56"/>
      <c r="WUQ90" s="56"/>
      <c r="WUR90" s="56"/>
      <c r="WUS90" s="56"/>
      <c r="WUT90" s="56"/>
      <c r="WUU90" s="56"/>
      <c r="WUV90" s="56"/>
      <c r="WUW90" s="56"/>
      <c r="WUX90" s="56"/>
      <c r="WUY90" s="56"/>
      <c r="WUZ90" s="56"/>
      <c r="WVA90" s="56"/>
      <c r="WVB90" s="56"/>
      <c r="WVC90" s="56"/>
      <c r="WVD90" s="56"/>
      <c r="WVE90" s="56"/>
      <c r="WVF90" s="56"/>
      <c r="WVG90" s="56"/>
      <c r="WVH90" s="56"/>
      <c r="WVI90" s="56"/>
      <c r="WVJ90" s="56"/>
      <c r="WVK90" s="56"/>
      <c r="WVL90" s="56"/>
      <c r="WVM90" s="56"/>
      <c r="WVN90" s="56"/>
      <c r="WVO90" s="56"/>
      <c r="WVP90" s="56"/>
      <c r="WVQ90" s="56"/>
      <c r="WVR90" s="56"/>
      <c r="WVS90" s="56"/>
      <c r="WVT90" s="56"/>
      <c r="WVU90" s="56"/>
      <c r="WVV90" s="56"/>
      <c r="WVW90" s="56"/>
      <c r="WVX90" s="56"/>
      <c r="WVY90" s="56"/>
      <c r="WVZ90" s="56"/>
      <c r="WWA90" s="56"/>
      <c r="WWB90" s="56"/>
      <c r="WWC90" s="56"/>
      <c r="WWD90" s="56"/>
      <c r="WWE90" s="56"/>
      <c r="WWF90" s="56"/>
      <c r="WWG90" s="56"/>
      <c r="WWH90" s="56"/>
      <c r="WWI90" s="56"/>
      <c r="WWJ90" s="56"/>
      <c r="WWK90" s="56"/>
      <c r="WWL90" s="56"/>
      <c r="WWM90" s="56"/>
      <c r="WWN90" s="56"/>
      <c r="WWO90" s="56"/>
      <c r="WWP90" s="56"/>
      <c r="WWQ90" s="56"/>
      <c r="WWR90" s="56"/>
      <c r="WWS90" s="56"/>
      <c r="WWT90" s="56"/>
      <c r="WWU90" s="56"/>
      <c r="WWV90" s="56"/>
      <c r="WWW90" s="56"/>
      <c r="WWX90" s="56"/>
      <c r="WWY90" s="56"/>
      <c r="WWZ90" s="56"/>
      <c r="WXA90" s="56"/>
      <c r="WXB90" s="56"/>
      <c r="WXC90" s="56"/>
      <c r="WXD90" s="56"/>
      <c r="WXE90" s="56"/>
      <c r="WXF90" s="56"/>
      <c r="WXG90" s="56"/>
      <c r="WXH90" s="56"/>
      <c r="WXI90" s="56"/>
      <c r="WXJ90" s="56"/>
      <c r="WXK90" s="56"/>
      <c r="WXL90" s="56"/>
      <c r="WXM90" s="56"/>
      <c r="WXN90" s="56"/>
      <c r="WXO90" s="56"/>
      <c r="WXP90" s="56"/>
      <c r="WXQ90" s="56"/>
      <c r="WXR90" s="56"/>
      <c r="WXS90" s="56"/>
      <c r="WXT90" s="56"/>
      <c r="WXU90" s="56"/>
      <c r="WXV90" s="56"/>
      <c r="WXW90" s="56"/>
      <c r="WXX90" s="56"/>
      <c r="WXY90" s="56"/>
      <c r="WXZ90" s="56"/>
      <c r="WYA90" s="56"/>
      <c r="WYB90" s="56"/>
      <c r="WYC90" s="56"/>
      <c r="WYD90" s="56"/>
      <c r="WYE90" s="56"/>
      <c r="WYF90" s="56"/>
      <c r="WYG90" s="56"/>
      <c r="WYH90" s="56"/>
      <c r="WYI90" s="56"/>
      <c r="WYJ90" s="56"/>
      <c r="WYK90" s="56"/>
      <c r="WYL90" s="56"/>
      <c r="WYM90" s="56"/>
      <c r="WYN90" s="56"/>
      <c r="WYO90" s="56"/>
      <c r="WYP90" s="56"/>
      <c r="WYQ90" s="56"/>
      <c r="WYR90" s="56"/>
      <c r="WYS90" s="56"/>
      <c r="WYT90" s="56"/>
      <c r="WYU90" s="56"/>
      <c r="WYV90" s="56"/>
      <c r="WYW90" s="56"/>
      <c r="WYX90" s="56"/>
      <c r="WYY90" s="56"/>
      <c r="WYZ90" s="56"/>
      <c r="WZA90" s="56"/>
      <c r="WZB90" s="56"/>
      <c r="WZC90" s="56"/>
      <c r="WZD90" s="56"/>
      <c r="WZE90" s="56"/>
      <c r="WZF90" s="56"/>
      <c r="WZG90" s="56"/>
      <c r="WZH90" s="56"/>
      <c r="WZI90" s="56"/>
      <c r="WZJ90" s="56"/>
      <c r="WZK90" s="56"/>
      <c r="WZL90" s="56"/>
      <c r="WZM90" s="56"/>
      <c r="WZN90" s="56"/>
      <c r="WZO90" s="56"/>
      <c r="WZP90" s="56"/>
      <c r="WZQ90" s="56"/>
      <c r="WZR90" s="56"/>
      <c r="WZS90" s="56"/>
      <c r="WZT90" s="56"/>
      <c r="WZU90" s="56"/>
      <c r="WZV90" s="56"/>
      <c r="WZW90" s="56"/>
      <c r="WZX90" s="56"/>
      <c r="WZY90" s="56"/>
      <c r="WZZ90" s="56"/>
      <c r="XAA90" s="56"/>
      <c r="XAB90" s="56"/>
      <c r="XAC90" s="56"/>
      <c r="XAD90" s="56"/>
      <c r="XAE90" s="56"/>
      <c r="XAF90" s="56"/>
      <c r="XAG90" s="56"/>
      <c r="XAH90" s="56"/>
      <c r="XAI90" s="56"/>
      <c r="XAJ90" s="56"/>
      <c r="XAK90" s="56"/>
      <c r="XAL90" s="56"/>
      <c r="XAM90" s="56"/>
      <c r="XAN90" s="56"/>
      <c r="XAO90" s="56"/>
      <c r="XAP90" s="56"/>
      <c r="XAQ90" s="56"/>
      <c r="XAR90" s="56"/>
      <c r="XAS90" s="56"/>
      <c r="XAT90" s="56"/>
      <c r="XAU90" s="56"/>
      <c r="XAV90" s="56"/>
      <c r="XAW90" s="56"/>
      <c r="XAX90" s="56"/>
      <c r="XAY90" s="56"/>
      <c r="XAZ90" s="56"/>
      <c r="XBA90" s="56"/>
      <c r="XBB90" s="56"/>
      <c r="XBC90" s="56"/>
      <c r="XBD90" s="56"/>
      <c r="XBE90" s="56"/>
      <c r="XBF90" s="56"/>
      <c r="XBG90" s="56"/>
      <c r="XBH90" s="56"/>
      <c r="XBI90" s="56"/>
      <c r="XBJ90" s="56"/>
      <c r="XBK90" s="56"/>
      <c r="XBL90" s="56"/>
      <c r="XBM90" s="56"/>
      <c r="XBN90" s="56"/>
      <c r="XBO90" s="56"/>
      <c r="XBP90" s="56"/>
      <c r="XBQ90" s="56"/>
      <c r="XBR90" s="56"/>
      <c r="XBS90" s="56"/>
      <c r="XBT90" s="56"/>
      <c r="XBU90" s="56"/>
      <c r="XBV90" s="56"/>
      <c r="XBW90" s="56"/>
      <c r="XBX90" s="56"/>
      <c r="XBY90" s="56"/>
      <c r="XBZ90" s="56"/>
      <c r="XCA90" s="56"/>
      <c r="XCB90" s="56"/>
      <c r="XCC90" s="56"/>
      <c r="XCD90" s="56"/>
      <c r="XCE90" s="56"/>
      <c r="XCF90" s="56"/>
      <c r="XCG90" s="56"/>
      <c r="XCH90" s="56"/>
      <c r="XCI90" s="56"/>
      <c r="XCJ90" s="56"/>
      <c r="XCK90" s="56"/>
      <c r="XCL90" s="56"/>
      <c r="XCM90" s="56"/>
      <c r="XCN90" s="56"/>
      <c r="XCO90" s="56"/>
      <c r="XCP90" s="56"/>
      <c r="XCQ90" s="56"/>
      <c r="XCR90" s="56"/>
      <c r="XCS90" s="56"/>
      <c r="XCT90" s="56"/>
      <c r="XCU90" s="56"/>
      <c r="XCV90" s="56"/>
      <c r="XCW90" s="56"/>
      <c r="XCX90" s="56"/>
      <c r="XCY90" s="56"/>
      <c r="XCZ90" s="56"/>
      <c r="XDA90" s="56"/>
      <c r="XDB90" s="56"/>
      <c r="XDC90" s="56"/>
      <c r="XDD90" s="56"/>
      <c r="XDE90" s="56"/>
      <c r="XDF90" s="56"/>
      <c r="XDG90" s="56"/>
      <c r="XDH90" s="56"/>
      <c r="XDI90" s="56"/>
      <c r="XDJ90" s="56"/>
      <c r="XDK90" s="56"/>
      <c r="XDL90" s="56"/>
      <c r="XDM90" s="56"/>
      <c r="XDN90" s="56"/>
      <c r="XDO90" s="56"/>
      <c r="XDP90" s="56"/>
      <c r="XDQ90" s="56"/>
      <c r="XDR90" s="56"/>
      <c r="XDS90" s="56"/>
      <c r="XDT90" s="56"/>
      <c r="XDU90" s="56"/>
      <c r="XDV90" s="56"/>
      <c r="XDW90" s="56"/>
      <c r="XDX90" s="56"/>
      <c r="XDY90" s="56"/>
      <c r="XDZ90" s="56"/>
      <c r="XEA90" s="56"/>
      <c r="XEB90" s="56"/>
      <c r="XEC90" s="56"/>
      <c r="XED90" s="56"/>
      <c r="XEE90" s="56"/>
      <c r="XEF90" s="56"/>
      <c r="XEG90" s="56"/>
      <c r="XEH90" s="56"/>
      <c r="XEI90" s="56"/>
      <c r="XEJ90" s="56"/>
      <c r="XEK90" s="56"/>
      <c r="XEL90" s="56"/>
      <c r="XEM90" s="56"/>
      <c r="XEN90" s="56"/>
      <c r="XEO90" s="56"/>
      <c r="XEP90" s="56"/>
      <c r="XEQ90" s="56"/>
      <c r="XER90" s="56"/>
      <c r="XES90" s="56"/>
      <c r="XET90" s="56"/>
      <c r="XEU90" s="56"/>
      <c r="XEV90" s="56"/>
      <c r="XEW90" s="56"/>
      <c r="XEX90" s="56"/>
      <c r="XEY90" s="56"/>
      <c r="XEZ90" s="56"/>
      <c r="XFA90" s="56"/>
      <c r="XFB90" s="56"/>
      <c r="XFC90" s="56"/>
      <c r="XFD90" s="56"/>
    </row>
    <row r="91" spans="2:16384">
      <c r="B91" s="55" t="s">
        <v>413</v>
      </c>
      <c r="C91" s="54"/>
    </row>
    <row r="92" spans="2:16384">
      <c r="B92" s="55" t="s">
        <v>468</v>
      </c>
      <c r="C92" s="54"/>
    </row>
    <row r="93" spans="2:16384">
      <c r="B93" s="55" t="s">
        <v>469</v>
      </c>
      <c r="C93" s="54"/>
    </row>
    <row r="94" spans="2:16384">
      <c r="B94" s="55" t="s">
        <v>470</v>
      </c>
      <c r="C94" s="54"/>
    </row>
    <row r="95" spans="2:16384">
      <c r="B95" s="55" t="s">
        <v>471</v>
      </c>
      <c r="C95" s="54"/>
    </row>
    <row r="96" spans="2:16384">
      <c r="B96" s="55" t="s">
        <v>472</v>
      </c>
      <c r="C96" s="54"/>
    </row>
    <row r="97" spans="2:3">
      <c r="B97" s="55" t="s">
        <v>473</v>
      </c>
      <c r="C97" s="54"/>
    </row>
    <row r="98" spans="2:3">
      <c r="B98" s="55" t="s">
        <v>474</v>
      </c>
      <c r="C98" s="54"/>
    </row>
    <row r="99" spans="2:3">
      <c r="B99" s="55" t="s">
        <v>475</v>
      </c>
      <c r="C99" s="54"/>
    </row>
    <row r="100" spans="2:3">
      <c r="B100" s="55" t="s">
        <v>313</v>
      </c>
      <c r="C100" s="54"/>
    </row>
    <row r="101" spans="2:3">
      <c r="B101" s="55" t="s">
        <v>476</v>
      </c>
      <c r="C101" s="54"/>
    </row>
    <row r="102" spans="2:3">
      <c r="B102" s="55" t="s">
        <v>477</v>
      </c>
      <c r="C102" s="54"/>
    </row>
    <row r="103" spans="2:3">
      <c r="B103" s="55" t="s">
        <v>478</v>
      </c>
      <c r="C103" s="54"/>
    </row>
    <row r="104" spans="2:3">
      <c r="B104" s="55" t="s">
        <v>479</v>
      </c>
      <c r="C104" s="54"/>
    </row>
    <row r="105" spans="2:3">
      <c r="B105" s="55" t="s">
        <v>480</v>
      </c>
      <c r="C105" s="54"/>
    </row>
    <row r="106" spans="2:3">
      <c r="B106" s="55" t="s">
        <v>481</v>
      </c>
      <c r="C106" s="54"/>
    </row>
    <row r="107" spans="2:3">
      <c r="B107" s="55" t="s">
        <v>482</v>
      </c>
      <c r="C107" s="54"/>
    </row>
    <row r="108" spans="2:3">
      <c r="B108" s="55" t="s">
        <v>483</v>
      </c>
      <c r="C108" s="54"/>
    </row>
    <row r="109" spans="2:3">
      <c r="B109" s="55" t="s">
        <v>484</v>
      </c>
      <c r="C109" s="54"/>
    </row>
    <row r="110" spans="2:3">
      <c r="B110" s="55" t="s">
        <v>485</v>
      </c>
      <c r="C110" s="54"/>
    </row>
    <row r="111" spans="2:3">
      <c r="B111" s="55" t="s">
        <v>486</v>
      </c>
      <c r="C111" s="54"/>
    </row>
    <row r="112" spans="2:3">
      <c r="B112" s="55" t="s">
        <v>487</v>
      </c>
      <c r="C112" s="54"/>
    </row>
    <row r="113" spans="2:3">
      <c r="B113" s="55" t="s">
        <v>488</v>
      </c>
      <c r="C113" s="54"/>
    </row>
    <row r="114" spans="2:3">
      <c r="B114" s="55" t="s">
        <v>489</v>
      </c>
      <c r="C114" s="54"/>
    </row>
    <row r="115" spans="2:3">
      <c r="B115" s="55" t="s">
        <v>490</v>
      </c>
      <c r="C115" s="54"/>
    </row>
    <row r="116" spans="2:3">
      <c r="B116" s="55" t="s">
        <v>491</v>
      </c>
      <c r="C116" s="54"/>
    </row>
    <row r="117" spans="2:3">
      <c r="B117" s="55" t="s">
        <v>492</v>
      </c>
      <c r="C117" s="54"/>
    </row>
    <row r="118" spans="2:3">
      <c r="B118" s="55" t="s">
        <v>493</v>
      </c>
      <c r="C118" s="54"/>
    </row>
    <row r="119" spans="2:3">
      <c r="B119" s="55" t="s">
        <v>494</v>
      </c>
      <c r="C119" s="54"/>
    </row>
  </sheetData>
  <phoneticPr fontId="7"/>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2" workbookViewId="0">
      <selection activeCell="C2" sqref="C2"/>
    </sheetView>
  </sheetViews>
  <sheetFormatPr defaultRowHeight="17.25"/>
  <sheetData/>
  <phoneticPr fontId="7"/>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7"/>
  <sheetViews>
    <sheetView zoomScale="85" zoomScaleNormal="85" workbookViewId="0">
      <pane xSplit="1" ySplit="1" topLeftCell="B20" activePane="bottomRight" state="frozen"/>
      <selection activeCell="C2" sqref="C2"/>
      <selection pane="topRight" activeCell="C2" sqref="C2"/>
      <selection pane="bottomLeft" activeCell="C2" sqref="C2"/>
      <selection pane="bottomRight" activeCell="C2" sqref="C2"/>
    </sheetView>
  </sheetViews>
  <sheetFormatPr defaultColWidth="9" defaultRowHeight="17.25"/>
  <cols>
    <col min="1" max="1" width="9" style="164"/>
    <col min="2" max="2" width="19.21875" style="164" customWidth="1"/>
    <col min="3" max="3" width="10.77734375" style="164" customWidth="1"/>
    <col min="4" max="4" width="43.109375" style="164" customWidth="1"/>
    <col min="5" max="5" width="40.5546875" style="164" customWidth="1"/>
    <col min="6" max="6" width="6.21875" style="164" customWidth="1"/>
    <col min="7" max="7" width="21.21875" style="164" customWidth="1"/>
    <col min="8" max="16384" width="9" style="164"/>
  </cols>
  <sheetData>
    <row r="1" spans="1:7">
      <c r="A1" s="164" t="s">
        <v>1498</v>
      </c>
      <c r="B1" s="164" t="s">
        <v>451</v>
      </c>
      <c r="C1" s="164" t="s">
        <v>452</v>
      </c>
      <c r="D1" s="164" t="s">
        <v>453</v>
      </c>
      <c r="E1" s="164" t="s">
        <v>454</v>
      </c>
      <c r="G1" s="164" t="s">
        <v>2746</v>
      </c>
    </row>
    <row r="2" spans="1:7">
      <c r="A2" s="106" t="s">
        <v>1624</v>
      </c>
      <c r="B2" s="102" t="s">
        <v>1624</v>
      </c>
      <c r="C2" s="164" t="s">
        <v>782</v>
      </c>
      <c r="D2" s="164" t="s">
        <v>1625</v>
      </c>
      <c r="E2" s="164" t="s">
        <v>1625</v>
      </c>
      <c r="G2" s="175" t="s">
        <v>2749</v>
      </c>
    </row>
    <row r="3" spans="1:7">
      <c r="A3" s="102" t="s">
        <v>766</v>
      </c>
      <c r="B3" s="164" t="s">
        <v>764</v>
      </c>
      <c r="C3" s="164" t="s">
        <v>691</v>
      </c>
      <c r="D3" s="164" t="s">
        <v>784</v>
      </c>
      <c r="E3" s="164" t="s">
        <v>784</v>
      </c>
      <c r="G3" s="175" t="s">
        <v>2747</v>
      </c>
    </row>
    <row r="4" spans="1:7">
      <c r="A4" s="102" t="s">
        <v>767</v>
      </c>
      <c r="B4" s="164" t="s">
        <v>765</v>
      </c>
      <c r="C4" s="164" t="s">
        <v>691</v>
      </c>
      <c r="D4" s="164" t="s">
        <v>785</v>
      </c>
      <c r="E4" s="164" t="s">
        <v>785</v>
      </c>
      <c r="G4" s="175" t="s">
        <v>2748</v>
      </c>
    </row>
    <row r="5" spans="1:7">
      <c r="A5" s="102" t="s">
        <v>768</v>
      </c>
      <c r="B5" s="164" t="s">
        <v>768</v>
      </c>
      <c r="C5" s="164" t="s">
        <v>691</v>
      </c>
      <c r="D5" s="164" t="s">
        <v>769</v>
      </c>
      <c r="E5" s="164" t="s">
        <v>769</v>
      </c>
      <c r="G5" s="176" t="s">
        <v>2750</v>
      </c>
    </row>
    <row r="6" spans="1:7">
      <c r="A6" s="102" t="s">
        <v>1476</v>
      </c>
      <c r="B6" s="164" t="s">
        <v>1476</v>
      </c>
      <c r="C6" s="164" t="s">
        <v>691</v>
      </c>
      <c r="D6" s="164" t="s">
        <v>1476</v>
      </c>
      <c r="E6" s="164" t="s">
        <v>1477</v>
      </c>
      <c r="G6" s="176" t="s">
        <v>2751</v>
      </c>
    </row>
    <row r="7" spans="1:7">
      <c r="A7" s="102" t="s">
        <v>1478</v>
      </c>
      <c r="B7" s="164" t="s">
        <v>1479</v>
      </c>
      <c r="C7" s="164" t="s">
        <v>691</v>
      </c>
      <c r="D7" s="164" t="s">
        <v>1479</v>
      </c>
      <c r="E7" s="164" t="s">
        <v>1479</v>
      </c>
      <c r="G7" s="176" t="s">
        <v>2752</v>
      </c>
    </row>
    <row r="8" spans="1:7">
      <c r="A8" s="102" t="s">
        <v>770</v>
      </c>
      <c r="B8" s="164" t="s">
        <v>126</v>
      </c>
      <c r="C8" s="164" t="s">
        <v>691</v>
      </c>
      <c r="D8" s="164" t="s">
        <v>772</v>
      </c>
      <c r="E8" s="164" t="s">
        <v>772</v>
      </c>
      <c r="G8" s="176" t="s">
        <v>2753</v>
      </c>
    </row>
    <row r="9" spans="1:7">
      <c r="A9" s="106" t="s">
        <v>778</v>
      </c>
      <c r="B9" s="157" t="s">
        <v>779</v>
      </c>
      <c r="C9" s="157" t="s">
        <v>691</v>
      </c>
      <c r="D9" s="157" t="s">
        <v>780</v>
      </c>
      <c r="E9" s="157" t="s">
        <v>780</v>
      </c>
      <c r="G9" s="176" t="s">
        <v>2754</v>
      </c>
    </row>
    <row r="10" spans="1:7">
      <c r="A10" s="102" t="s">
        <v>1472</v>
      </c>
      <c r="B10" s="164" t="s">
        <v>1473</v>
      </c>
      <c r="C10" s="164" t="s">
        <v>775</v>
      </c>
      <c r="D10" s="164" t="s">
        <v>1588</v>
      </c>
      <c r="E10" s="164" t="s">
        <v>1589</v>
      </c>
      <c r="G10" s="176" t="s">
        <v>2755</v>
      </c>
    </row>
    <row r="11" spans="1:7">
      <c r="A11" s="102" t="s">
        <v>773</v>
      </c>
      <c r="B11" s="164" t="s">
        <v>776</v>
      </c>
      <c r="C11" s="164" t="s">
        <v>775</v>
      </c>
      <c r="D11" s="164" t="s">
        <v>774</v>
      </c>
      <c r="E11" s="164" t="s">
        <v>777</v>
      </c>
      <c r="G11" s="176" t="s">
        <v>2756</v>
      </c>
    </row>
    <row r="12" spans="1:7">
      <c r="A12" s="164" t="s">
        <v>690</v>
      </c>
      <c r="B12" s="164" t="s">
        <v>149</v>
      </c>
      <c r="C12" s="164" t="s">
        <v>691</v>
      </c>
      <c r="D12" s="164" t="s">
        <v>3040</v>
      </c>
      <c r="E12" s="164" t="s">
        <v>3040</v>
      </c>
      <c r="G12" s="175" t="s">
        <v>2758</v>
      </c>
    </row>
    <row r="13" spans="1:7">
      <c r="A13" s="164" t="s">
        <v>692</v>
      </c>
      <c r="B13" s="164" t="s">
        <v>150</v>
      </c>
      <c r="C13" s="164" t="s">
        <v>691</v>
      </c>
      <c r="D13" s="164" t="s">
        <v>3041</v>
      </c>
      <c r="E13" s="164" t="s">
        <v>3041</v>
      </c>
      <c r="G13" s="175" t="s">
        <v>2758</v>
      </c>
    </row>
    <row r="14" spans="1:7">
      <c r="A14" s="164" t="s">
        <v>693</v>
      </c>
      <c r="B14" s="164" t="s">
        <v>151</v>
      </c>
      <c r="C14" s="164" t="s">
        <v>691</v>
      </c>
      <c r="D14" s="164" t="s">
        <v>3042</v>
      </c>
      <c r="E14" s="164" t="s">
        <v>3042</v>
      </c>
      <c r="G14" s="175" t="s">
        <v>2758</v>
      </c>
    </row>
    <row r="15" spans="1:7">
      <c r="A15" s="164" t="s">
        <v>694</v>
      </c>
      <c r="B15" s="164" t="s">
        <v>153</v>
      </c>
      <c r="C15" s="164" t="s">
        <v>691</v>
      </c>
      <c r="D15" s="164" t="s">
        <v>3043</v>
      </c>
      <c r="E15" s="164" t="s">
        <v>3043</v>
      </c>
      <c r="G15" s="175" t="s">
        <v>2758</v>
      </c>
    </row>
    <row r="16" spans="1:7">
      <c r="A16" s="164" t="s">
        <v>695</v>
      </c>
      <c r="B16" s="164" t="s">
        <v>155</v>
      </c>
      <c r="C16" s="164" t="s">
        <v>691</v>
      </c>
      <c r="D16" s="164" t="s">
        <v>3044</v>
      </c>
      <c r="E16" s="164" t="s">
        <v>3044</v>
      </c>
      <c r="G16" s="175" t="s">
        <v>2759</v>
      </c>
    </row>
    <row r="17" spans="1:7">
      <c r="A17" s="164" t="s">
        <v>696</v>
      </c>
      <c r="B17" s="164" t="s">
        <v>157</v>
      </c>
      <c r="C17" s="164" t="s">
        <v>691</v>
      </c>
      <c r="D17" s="164" t="s">
        <v>3045</v>
      </c>
      <c r="E17" s="164" t="s">
        <v>3045</v>
      </c>
      <c r="G17" s="175" t="s">
        <v>2758</v>
      </c>
    </row>
    <row r="18" spans="1:7">
      <c r="A18" s="102" t="s">
        <v>1454</v>
      </c>
      <c r="B18" s="164" t="s">
        <v>1460</v>
      </c>
      <c r="C18" s="164" t="s">
        <v>782</v>
      </c>
      <c r="D18" s="164" t="s">
        <v>3046</v>
      </c>
      <c r="E18" s="164" t="s">
        <v>3046</v>
      </c>
      <c r="G18" s="176" t="s">
        <v>2757</v>
      </c>
    </row>
    <row r="19" spans="1:7">
      <c r="A19" s="102" t="s">
        <v>1455</v>
      </c>
      <c r="B19" s="164" t="s">
        <v>1461</v>
      </c>
      <c r="C19" s="164" t="s">
        <v>782</v>
      </c>
      <c r="D19" s="164" t="s">
        <v>3047</v>
      </c>
      <c r="E19" s="164" t="s">
        <v>3047</v>
      </c>
      <c r="G19" s="176" t="s">
        <v>2757</v>
      </c>
    </row>
    <row r="20" spans="1:7">
      <c r="A20" s="102" t="s">
        <v>1456</v>
      </c>
      <c r="B20" s="164" t="s">
        <v>1462</v>
      </c>
      <c r="C20" s="164" t="s">
        <v>782</v>
      </c>
      <c r="D20" s="164" t="s">
        <v>3048</v>
      </c>
      <c r="E20" s="164" t="s">
        <v>3048</v>
      </c>
      <c r="G20" s="176" t="s">
        <v>2757</v>
      </c>
    </row>
    <row r="21" spans="1:7">
      <c r="A21" s="102" t="s">
        <v>1457</v>
      </c>
      <c r="B21" s="164" t="s">
        <v>1463</v>
      </c>
      <c r="C21" s="164" t="s">
        <v>782</v>
      </c>
      <c r="D21" s="164" t="s">
        <v>3049</v>
      </c>
      <c r="E21" s="164" t="s">
        <v>3049</v>
      </c>
      <c r="G21" s="176" t="s">
        <v>2757</v>
      </c>
    </row>
    <row r="22" spans="1:7">
      <c r="A22" s="102" t="s">
        <v>1458</v>
      </c>
      <c r="B22" s="164" t="s">
        <v>1464</v>
      </c>
      <c r="C22" s="164" t="s">
        <v>782</v>
      </c>
      <c r="D22" s="164" t="s">
        <v>3050</v>
      </c>
      <c r="E22" s="164" t="s">
        <v>3050</v>
      </c>
      <c r="G22" s="176" t="s">
        <v>2757</v>
      </c>
    </row>
    <row r="23" spans="1:7">
      <c r="A23" s="102" t="s">
        <v>1459</v>
      </c>
      <c r="B23" s="164" t="s">
        <v>1465</v>
      </c>
      <c r="C23" s="164" t="s">
        <v>782</v>
      </c>
      <c r="D23" s="164" t="s">
        <v>3051</v>
      </c>
      <c r="E23" s="164" t="s">
        <v>3051</v>
      </c>
      <c r="G23" s="176" t="s">
        <v>2757</v>
      </c>
    </row>
    <row r="24" spans="1:7">
      <c r="A24" s="164" t="s">
        <v>455</v>
      </c>
      <c r="B24" s="164" t="s">
        <v>456</v>
      </c>
      <c r="C24" s="164" t="s">
        <v>457</v>
      </c>
      <c r="D24" s="164" t="s">
        <v>3052</v>
      </c>
      <c r="E24" s="164" t="s">
        <v>3053</v>
      </c>
      <c r="G24" s="176" t="s">
        <v>2761</v>
      </c>
    </row>
    <row r="25" spans="1:7">
      <c r="A25" s="164" t="s">
        <v>637</v>
      </c>
      <c r="B25" s="164" t="s">
        <v>638</v>
      </c>
      <c r="C25" s="164" t="s">
        <v>457</v>
      </c>
      <c r="D25" s="164" t="s">
        <v>3054</v>
      </c>
      <c r="E25" s="164" t="s">
        <v>3055</v>
      </c>
      <c r="G25" s="176" t="s">
        <v>2761</v>
      </c>
    </row>
    <row r="26" spans="1:7">
      <c r="A26" s="164" t="s">
        <v>639</v>
      </c>
      <c r="B26" s="164" t="s">
        <v>640</v>
      </c>
      <c r="C26" s="164" t="s">
        <v>457</v>
      </c>
      <c r="D26" s="164" t="s">
        <v>3056</v>
      </c>
      <c r="E26" s="164" t="s">
        <v>3057</v>
      </c>
      <c r="G26" s="176" t="s">
        <v>2761</v>
      </c>
    </row>
    <row r="27" spans="1:7">
      <c r="A27" s="164" t="s">
        <v>641</v>
      </c>
      <c r="B27" s="164" t="s">
        <v>642</v>
      </c>
      <c r="C27" s="164" t="s">
        <v>457</v>
      </c>
      <c r="D27" s="164" t="s">
        <v>3058</v>
      </c>
      <c r="E27" s="164" t="s">
        <v>3059</v>
      </c>
      <c r="G27" s="176" t="s">
        <v>2761</v>
      </c>
    </row>
    <row r="28" spans="1:7">
      <c r="A28" s="164" t="s">
        <v>643</v>
      </c>
      <c r="B28" s="164" t="s">
        <v>644</v>
      </c>
      <c r="C28" s="164" t="s">
        <v>457</v>
      </c>
      <c r="D28" s="164" t="s">
        <v>3060</v>
      </c>
      <c r="E28" s="164" t="s">
        <v>3061</v>
      </c>
      <c r="G28" s="176" t="s">
        <v>2761</v>
      </c>
    </row>
    <row r="29" spans="1:7">
      <c r="A29" s="164" t="s">
        <v>645</v>
      </c>
      <c r="B29" s="164" t="s">
        <v>646</v>
      </c>
      <c r="C29" s="164" t="s">
        <v>457</v>
      </c>
      <c r="D29" s="164" t="s">
        <v>3062</v>
      </c>
      <c r="E29" s="164" t="s">
        <v>3063</v>
      </c>
      <c r="G29" s="176" t="s">
        <v>2761</v>
      </c>
    </row>
    <row r="30" spans="1:7">
      <c r="A30" s="164" t="s">
        <v>647</v>
      </c>
      <c r="B30" s="164" t="s">
        <v>152</v>
      </c>
      <c r="C30" s="164" t="s">
        <v>457</v>
      </c>
      <c r="D30" s="164" t="s">
        <v>3064</v>
      </c>
      <c r="E30" s="164" t="s">
        <v>3065</v>
      </c>
      <c r="G30" s="176" t="s">
        <v>2762</v>
      </c>
    </row>
    <row r="31" spans="1:7">
      <c r="A31" s="164" t="s">
        <v>648</v>
      </c>
      <c r="B31" s="164" t="s">
        <v>154</v>
      </c>
      <c r="C31" s="164" t="s">
        <v>457</v>
      </c>
      <c r="D31" s="164" t="s">
        <v>3066</v>
      </c>
      <c r="E31" s="164" t="s">
        <v>3067</v>
      </c>
      <c r="G31" s="176" t="s">
        <v>2762</v>
      </c>
    </row>
    <row r="32" spans="1:7">
      <c r="A32" s="164" t="s">
        <v>649</v>
      </c>
      <c r="B32" s="164" t="s">
        <v>156</v>
      </c>
      <c r="C32" s="164" t="s">
        <v>457</v>
      </c>
      <c r="D32" s="164" t="s">
        <v>3068</v>
      </c>
      <c r="E32" s="164" t="s">
        <v>3069</v>
      </c>
      <c r="G32" s="176" t="s">
        <v>2762</v>
      </c>
    </row>
    <row r="33" spans="1:7">
      <c r="A33" s="164" t="s">
        <v>650</v>
      </c>
      <c r="B33" s="164" t="s">
        <v>158</v>
      </c>
      <c r="C33" s="164" t="s">
        <v>457</v>
      </c>
      <c r="D33" s="164" t="s">
        <v>3070</v>
      </c>
      <c r="E33" s="164" t="s">
        <v>3071</v>
      </c>
      <c r="G33" s="176" t="s">
        <v>2762</v>
      </c>
    </row>
    <row r="34" spans="1:7">
      <c r="A34" s="164" t="s">
        <v>651</v>
      </c>
      <c r="B34" s="164" t="s">
        <v>159</v>
      </c>
      <c r="C34" s="164" t="s">
        <v>457</v>
      </c>
      <c r="D34" s="164" t="s">
        <v>3072</v>
      </c>
      <c r="E34" s="164" t="s">
        <v>3073</v>
      </c>
      <c r="G34" s="176" t="s">
        <v>2762</v>
      </c>
    </row>
    <row r="35" spans="1:7">
      <c r="A35" s="164" t="s">
        <v>652</v>
      </c>
      <c r="B35" s="164" t="s">
        <v>161</v>
      </c>
      <c r="C35" s="164" t="s">
        <v>457</v>
      </c>
      <c r="D35" s="164" t="s">
        <v>3074</v>
      </c>
      <c r="E35" s="164" t="s">
        <v>3075</v>
      </c>
      <c r="G35" s="176" t="s">
        <v>2762</v>
      </c>
    </row>
    <row r="36" spans="1:7">
      <c r="A36" s="164" t="s">
        <v>653</v>
      </c>
      <c r="B36" s="164" t="s">
        <v>162</v>
      </c>
      <c r="C36" s="164" t="s">
        <v>457</v>
      </c>
      <c r="D36" s="164" t="s">
        <v>3076</v>
      </c>
      <c r="E36" s="164" t="s">
        <v>3077</v>
      </c>
      <c r="G36" s="176" t="s">
        <v>2763</v>
      </c>
    </row>
    <row r="37" spans="1:7">
      <c r="A37" s="164" t="s">
        <v>654</v>
      </c>
      <c r="B37" s="164" t="s">
        <v>655</v>
      </c>
      <c r="C37" s="164" t="s">
        <v>457</v>
      </c>
      <c r="D37" s="164" t="s">
        <v>3078</v>
      </c>
      <c r="E37" s="164" t="s">
        <v>3079</v>
      </c>
      <c r="G37" s="176" t="s">
        <v>2763</v>
      </c>
    </row>
    <row r="38" spans="1:7">
      <c r="A38" s="164" t="s">
        <v>656</v>
      </c>
      <c r="B38" s="164" t="s">
        <v>164</v>
      </c>
      <c r="C38" s="164" t="s">
        <v>457</v>
      </c>
      <c r="D38" s="164" t="s">
        <v>3080</v>
      </c>
      <c r="E38" s="164" t="s">
        <v>3081</v>
      </c>
      <c r="G38" s="176" t="s">
        <v>2763</v>
      </c>
    </row>
    <row r="39" spans="1:7">
      <c r="A39" s="164" t="s">
        <v>657</v>
      </c>
      <c r="B39" s="164" t="s">
        <v>165</v>
      </c>
      <c r="C39" s="164" t="s">
        <v>457</v>
      </c>
      <c r="D39" s="164" t="s">
        <v>3082</v>
      </c>
      <c r="E39" s="164" t="s">
        <v>3083</v>
      </c>
      <c r="G39" s="176" t="s">
        <v>2763</v>
      </c>
    </row>
    <row r="40" spans="1:7">
      <c r="A40" s="164" t="s">
        <v>658</v>
      </c>
      <c r="B40" s="164" t="s">
        <v>166</v>
      </c>
      <c r="C40" s="164" t="s">
        <v>457</v>
      </c>
      <c r="D40" s="164" t="s">
        <v>3084</v>
      </c>
      <c r="E40" s="164" t="s">
        <v>3085</v>
      </c>
      <c r="G40" s="176" t="s">
        <v>2763</v>
      </c>
    </row>
    <row r="41" spans="1:7">
      <c r="A41" s="164" t="s">
        <v>659</v>
      </c>
      <c r="B41" s="164" t="s">
        <v>167</v>
      </c>
      <c r="C41" s="164" t="s">
        <v>457</v>
      </c>
      <c r="D41" s="164" t="s">
        <v>3086</v>
      </c>
      <c r="E41" s="164" t="s">
        <v>3087</v>
      </c>
      <c r="G41" s="176" t="s">
        <v>2763</v>
      </c>
    </row>
    <row r="42" spans="1:7">
      <c r="A42" s="164" t="s">
        <v>660</v>
      </c>
      <c r="B42" s="164" t="s">
        <v>168</v>
      </c>
      <c r="C42" s="164" t="s">
        <v>457</v>
      </c>
      <c r="D42" s="164" t="s">
        <v>3088</v>
      </c>
      <c r="E42" s="164" t="s">
        <v>3089</v>
      </c>
      <c r="G42" s="176" t="s">
        <v>2764</v>
      </c>
    </row>
    <row r="43" spans="1:7">
      <c r="A43" s="164" t="s">
        <v>661</v>
      </c>
      <c r="B43" s="164" t="s">
        <v>169</v>
      </c>
      <c r="C43" s="164" t="s">
        <v>457</v>
      </c>
      <c r="D43" s="164" t="s">
        <v>3090</v>
      </c>
      <c r="E43" s="164" t="s">
        <v>3091</v>
      </c>
      <c r="G43" s="176" t="s">
        <v>2764</v>
      </c>
    </row>
    <row r="44" spans="1:7">
      <c r="A44" s="164" t="s">
        <v>662</v>
      </c>
      <c r="B44" s="164" t="s">
        <v>170</v>
      </c>
      <c r="C44" s="164" t="s">
        <v>457</v>
      </c>
      <c r="D44" s="164" t="s">
        <v>3092</v>
      </c>
      <c r="E44" s="164" t="s">
        <v>3093</v>
      </c>
      <c r="G44" s="176" t="s">
        <v>2764</v>
      </c>
    </row>
    <row r="45" spans="1:7">
      <c r="A45" s="164" t="s">
        <v>663</v>
      </c>
      <c r="B45" s="164" t="s">
        <v>171</v>
      </c>
      <c r="C45" s="164" t="s">
        <v>457</v>
      </c>
      <c r="D45" s="164" t="s">
        <v>3094</v>
      </c>
      <c r="E45" s="164" t="s">
        <v>3095</v>
      </c>
      <c r="G45" s="176" t="s">
        <v>2764</v>
      </c>
    </row>
    <row r="46" spans="1:7">
      <c r="A46" s="164" t="s">
        <v>664</v>
      </c>
      <c r="B46" s="164" t="s">
        <v>172</v>
      </c>
      <c r="C46" s="164" t="s">
        <v>457</v>
      </c>
      <c r="D46" s="164" t="s">
        <v>3096</v>
      </c>
      <c r="E46" s="164" t="s">
        <v>3097</v>
      </c>
      <c r="G46" s="176" t="s">
        <v>2764</v>
      </c>
    </row>
    <row r="47" spans="1:7">
      <c r="A47" s="164" t="s">
        <v>665</v>
      </c>
      <c r="B47" s="164" t="s">
        <v>173</v>
      </c>
      <c r="C47" s="164" t="s">
        <v>457</v>
      </c>
      <c r="D47" s="164" t="s">
        <v>3098</v>
      </c>
      <c r="E47" s="164" t="s">
        <v>3099</v>
      </c>
      <c r="G47" s="176" t="s">
        <v>2764</v>
      </c>
    </row>
    <row r="48" spans="1:7">
      <c r="A48" s="164" t="s">
        <v>666</v>
      </c>
      <c r="B48" s="164" t="s">
        <v>174</v>
      </c>
      <c r="C48" s="164" t="s">
        <v>457</v>
      </c>
      <c r="D48" s="164" t="s">
        <v>3100</v>
      </c>
      <c r="E48" s="164" t="s">
        <v>3101</v>
      </c>
      <c r="G48" s="176" t="s">
        <v>2765</v>
      </c>
    </row>
    <row r="49" spans="1:7">
      <c r="A49" s="164" t="s">
        <v>667</v>
      </c>
      <c r="B49" s="164" t="s">
        <v>175</v>
      </c>
      <c r="C49" s="164" t="s">
        <v>457</v>
      </c>
      <c r="D49" s="164" t="s">
        <v>3102</v>
      </c>
      <c r="E49" s="164" t="s">
        <v>3103</v>
      </c>
      <c r="G49" s="176" t="s">
        <v>2765</v>
      </c>
    </row>
    <row r="50" spans="1:7">
      <c r="A50" s="164" t="s">
        <v>668</v>
      </c>
      <c r="B50" s="164" t="s">
        <v>176</v>
      </c>
      <c r="C50" s="164" t="s">
        <v>457</v>
      </c>
      <c r="D50" s="164" t="s">
        <v>3104</v>
      </c>
      <c r="E50" s="164" t="s">
        <v>3105</v>
      </c>
      <c r="G50" s="176" t="s">
        <v>2765</v>
      </c>
    </row>
    <row r="51" spans="1:7">
      <c r="A51" s="164" t="s">
        <v>669</v>
      </c>
      <c r="B51" s="164" t="s">
        <v>177</v>
      </c>
      <c r="C51" s="164" t="s">
        <v>457</v>
      </c>
      <c r="D51" s="164" t="s">
        <v>3106</v>
      </c>
      <c r="E51" s="164" t="s">
        <v>3107</v>
      </c>
      <c r="G51" s="176" t="s">
        <v>2765</v>
      </c>
    </row>
    <row r="52" spans="1:7">
      <c r="A52" s="164" t="s">
        <v>670</v>
      </c>
      <c r="B52" s="164" t="s">
        <v>178</v>
      </c>
      <c r="C52" s="164" t="s">
        <v>457</v>
      </c>
      <c r="D52" s="164" t="s">
        <v>3108</v>
      </c>
      <c r="E52" s="164" t="s">
        <v>3109</v>
      </c>
      <c r="G52" s="176" t="s">
        <v>2765</v>
      </c>
    </row>
    <row r="53" spans="1:7">
      <c r="A53" s="164" t="s">
        <v>671</v>
      </c>
      <c r="B53" s="164" t="s">
        <v>179</v>
      </c>
      <c r="C53" s="164" t="s">
        <v>457</v>
      </c>
      <c r="D53" s="164" t="s">
        <v>3110</v>
      </c>
      <c r="E53" s="164" t="s">
        <v>3111</v>
      </c>
      <c r="G53" s="176" t="s">
        <v>2765</v>
      </c>
    </row>
    <row r="54" spans="1:7">
      <c r="A54" s="164" t="s">
        <v>672</v>
      </c>
      <c r="B54" s="164" t="s">
        <v>180</v>
      </c>
      <c r="C54" s="164" t="s">
        <v>457</v>
      </c>
      <c r="D54" s="164" t="s">
        <v>3112</v>
      </c>
      <c r="E54" s="164" t="s">
        <v>3113</v>
      </c>
      <c r="G54" s="176" t="s">
        <v>2766</v>
      </c>
    </row>
    <row r="55" spans="1:7">
      <c r="A55" s="164" t="s">
        <v>673</v>
      </c>
      <c r="B55" s="164" t="s">
        <v>181</v>
      </c>
      <c r="C55" s="164" t="s">
        <v>457</v>
      </c>
      <c r="D55" s="164" t="s">
        <v>3114</v>
      </c>
      <c r="E55" s="164" t="s">
        <v>3115</v>
      </c>
      <c r="G55" s="176" t="s">
        <v>2766</v>
      </c>
    </row>
    <row r="56" spans="1:7">
      <c r="A56" s="164" t="s">
        <v>674</v>
      </c>
      <c r="B56" s="164" t="s">
        <v>182</v>
      </c>
      <c r="C56" s="164" t="s">
        <v>457</v>
      </c>
      <c r="D56" s="164" t="s">
        <v>3116</v>
      </c>
      <c r="E56" s="164" t="s">
        <v>3117</v>
      </c>
      <c r="G56" s="176" t="s">
        <v>2766</v>
      </c>
    </row>
    <row r="57" spans="1:7">
      <c r="A57" s="164" t="s">
        <v>675</v>
      </c>
      <c r="B57" s="164" t="s">
        <v>183</v>
      </c>
      <c r="C57" s="164" t="s">
        <v>457</v>
      </c>
      <c r="D57" s="164" t="s">
        <v>3118</v>
      </c>
      <c r="E57" s="164" t="s">
        <v>3119</v>
      </c>
      <c r="G57" s="176" t="s">
        <v>2766</v>
      </c>
    </row>
    <row r="58" spans="1:7">
      <c r="A58" s="164" t="s">
        <v>676</v>
      </c>
      <c r="B58" s="164" t="s">
        <v>184</v>
      </c>
      <c r="C58" s="164" t="s">
        <v>457</v>
      </c>
      <c r="D58" s="164" t="s">
        <v>3120</v>
      </c>
      <c r="E58" s="164" t="s">
        <v>3121</v>
      </c>
      <c r="G58" s="176" t="s">
        <v>2766</v>
      </c>
    </row>
    <row r="59" spans="1:7">
      <c r="A59" s="164" t="s">
        <v>677</v>
      </c>
      <c r="B59" s="164" t="s">
        <v>185</v>
      </c>
      <c r="C59" s="164" t="s">
        <v>457</v>
      </c>
      <c r="D59" s="164" t="s">
        <v>3122</v>
      </c>
      <c r="E59" s="164" t="s">
        <v>3123</v>
      </c>
      <c r="G59" s="176" t="s">
        <v>2766</v>
      </c>
    </row>
    <row r="60" spans="1:7">
      <c r="A60" s="164" t="s">
        <v>678</v>
      </c>
      <c r="B60" s="164" t="s">
        <v>186</v>
      </c>
      <c r="C60" s="164" t="s">
        <v>457</v>
      </c>
      <c r="D60" s="164" t="s">
        <v>3124</v>
      </c>
      <c r="E60" s="164" t="s">
        <v>3125</v>
      </c>
      <c r="G60" s="176" t="s">
        <v>2767</v>
      </c>
    </row>
    <row r="61" spans="1:7">
      <c r="A61" s="164" t="s">
        <v>679</v>
      </c>
      <c r="B61" s="164" t="s">
        <v>187</v>
      </c>
      <c r="C61" s="164" t="s">
        <v>457</v>
      </c>
      <c r="D61" s="164" t="s">
        <v>3126</v>
      </c>
      <c r="E61" s="164" t="s">
        <v>3127</v>
      </c>
      <c r="G61" s="176" t="s">
        <v>2767</v>
      </c>
    </row>
    <row r="62" spans="1:7">
      <c r="A62" s="164" t="s">
        <v>680</v>
      </c>
      <c r="B62" s="164" t="s">
        <v>188</v>
      </c>
      <c r="C62" s="164" t="s">
        <v>457</v>
      </c>
      <c r="D62" s="164" t="s">
        <v>3128</v>
      </c>
      <c r="E62" s="164" t="s">
        <v>3129</v>
      </c>
      <c r="G62" s="176" t="s">
        <v>2767</v>
      </c>
    </row>
    <row r="63" spans="1:7">
      <c r="A63" s="164" t="s">
        <v>681</v>
      </c>
      <c r="B63" s="164" t="s">
        <v>189</v>
      </c>
      <c r="C63" s="164" t="s">
        <v>457</v>
      </c>
      <c r="D63" s="164" t="s">
        <v>3130</v>
      </c>
      <c r="E63" s="164" t="s">
        <v>3131</v>
      </c>
      <c r="G63" s="176" t="s">
        <v>2767</v>
      </c>
    </row>
    <row r="64" spans="1:7">
      <c r="A64" s="164" t="s">
        <v>682</v>
      </c>
      <c r="B64" s="164" t="s">
        <v>190</v>
      </c>
      <c r="C64" s="164" t="s">
        <v>457</v>
      </c>
      <c r="D64" s="164" t="s">
        <v>3132</v>
      </c>
      <c r="E64" s="164" t="s">
        <v>3133</v>
      </c>
      <c r="G64" s="176" t="s">
        <v>2767</v>
      </c>
    </row>
    <row r="65" spans="1:7">
      <c r="A65" s="157" t="s">
        <v>683</v>
      </c>
      <c r="B65" s="164" t="s">
        <v>191</v>
      </c>
      <c r="C65" s="164" t="s">
        <v>457</v>
      </c>
      <c r="D65" s="164" t="s">
        <v>3134</v>
      </c>
      <c r="E65" s="164" t="s">
        <v>3135</v>
      </c>
      <c r="G65" s="176" t="s">
        <v>2767</v>
      </c>
    </row>
    <row r="66" spans="1:7">
      <c r="A66" s="157" t="s">
        <v>684</v>
      </c>
      <c r="B66" s="164" t="s">
        <v>192</v>
      </c>
      <c r="C66" s="164" t="s">
        <v>457</v>
      </c>
      <c r="D66" s="164" t="s">
        <v>3136</v>
      </c>
      <c r="E66" s="164" t="s">
        <v>3137</v>
      </c>
      <c r="G66" s="176" t="s">
        <v>2768</v>
      </c>
    </row>
    <row r="67" spans="1:7">
      <c r="A67" s="157" t="s">
        <v>685</v>
      </c>
      <c r="B67" s="164" t="s">
        <v>193</v>
      </c>
      <c r="C67" s="164" t="s">
        <v>457</v>
      </c>
      <c r="D67" s="164" t="s">
        <v>3138</v>
      </c>
      <c r="E67" s="164" t="s">
        <v>3139</v>
      </c>
      <c r="G67" s="176" t="s">
        <v>2768</v>
      </c>
    </row>
    <row r="68" spans="1:7">
      <c r="A68" s="157" t="s">
        <v>686</v>
      </c>
      <c r="B68" s="164" t="s">
        <v>194</v>
      </c>
      <c r="C68" s="164" t="s">
        <v>457</v>
      </c>
      <c r="D68" s="164" t="s">
        <v>3140</v>
      </c>
      <c r="E68" s="164" t="s">
        <v>3141</v>
      </c>
      <c r="G68" s="176" t="s">
        <v>2768</v>
      </c>
    </row>
    <row r="69" spans="1:7">
      <c r="A69" s="157" t="s">
        <v>687</v>
      </c>
      <c r="B69" s="164" t="s">
        <v>195</v>
      </c>
      <c r="C69" s="164" t="s">
        <v>457</v>
      </c>
      <c r="D69" s="164" t="s">
        <v>3142</v>
      </c>
      <c r="E69" s="164" t="s">
        <v>3143</v>
      </c>
      <c r="G69" s="176" t="s">
        <v>2768</v>
      </c>
    </row>
    <row r="70" spans="1:7">
      <c r="A70" s="157" t="s">
        <v>688</v>
      </c>
      <c r="B70" s="164" t="s">
        <v>196</v>
      </c>
      <c r="C70" s="164" t="s">
        <v>457</v>
      </c>
      <c r="D70" s="164" t="s">
        <v>3144</v>
      </c>
      <c r="E70" s="164" t="s">
        <v>3145</v>
      </c>
      <c r="G70" s="176" t="s">
        <v>2768</v>
      </c>
    </row>
    <row r="71" spans="1:7">
      <c r="A71" s="157" t="s">
        <v>689</v>
      </c>
      <c r="B71" s="164" t="s">
        <v>197</v>
      </c>
      <c r="C71" s="164" t="s">
        <v>457</v>
      </c>
      <c r="D71" s="164" t="s">
        <v>3146</v>
      </c>
      <c r="E71" s="164" t="s">
        <v>3147</v>
      </c>
      <c r="G71" s="176" t="s">
        <v>2768</v>
      </c>
    </row>
    <row r="72" spans="1:7">
      <c r="A72" s="106" t="s">
        <v>1480</v>
      </c>
      <c r="B72" s="102" t="s">
        <v>1480</v>
      </c>
      <c r="C72" s="164" t="s">
        <v>775</v>
      </c>
      <c r="D72" s="164" t="s">
        <v>3148</v>
      </c>
      <c r="E72" s="164" t="s">
        <v>3149</v>
      </c>
      <c r="G72" s="176" t="s">
        <v>2769</v>
      </c>
    </row>
    <row r="73" spans="1:7">
      <c r="A73" s="106" t="s">
        <v>1481</v>
      </c>
      <c r="B73" s="102" t="s">
        <v>1481</v>
      </c>
      <c r="C73" s="164" t="s">
        <v>775</v>
      </c>
      <c r="D73" s="164" t="s">
        <v>3150</v>
      </c>
      <c r="E73" s="164" t="s">
        <v>3151</v>
      </c>
      <c r="G73" s="176" t="s">
        <v>2769</v>
      </c>
    </row>
    <row r="74" spans="1:7">
      <c r="A74" s="102" t="s">
        <v>1482</v>
      </c>
      <c r="B74" s="102" t="s">
        <v>1482</v>
      </c>
      <c r="C74" s="164" t="s">
        <v>775</v>
      </c>
      <c r="D74" s="164" t="s">
        <v>3152</v>
      </c>
      <c r="E74" s="164" t="s">
        <v>3153</v>
      </c>
      <c r="G74" s="176" t="s">
        <v>2769</v>
      </c>
    </row>
    <row r="75" spans="1:7">
      <c r="A75" s="102" t="s">
        <v>1483</v>
      </c>
      <c r="B75" s="102" t="s">
        <v>1483</v>
      </c>
      <c r="C75" s="164" t="s">
        <v>775</v>
      </c>
      <c r="D75" s="164" t="s">
        <v>3154</v>
      </c>
      <c r="E75" s="164" t="s">
        <v>3155</v>
      </c>
      <c r="G75" s="176" t="s">
        <v>2769</v>
      </c>
    </row>
    <row r="76" spans="1:7">
      <c r="A76" s="102" t="s">
        <v>1484</v>
      </c>
      <c r="B76" s="102" t="s">
        <v>1484</v>
      </c>
      <c r="C76" s="164" t="s">
        <v>775</v>
      </c>
      <c r="D76" s="164" t="s">
        <v>3156</v>
      </c>
      <c r="E76" s="164" t="s">
        <v>3157</v>
      </c>
      <c r="G76" s="176" t="s">
        <v>2769</v>
      </c>
    </row>
    <row r="77" spans="1:7">
      <c r="A77" s="102" t="s">
        <v>1485</v>
      </c>
      <c r="B77" s="102" t="s">
        <v>1485</v>
      </c>
      <c r="C77" s="164" t="s">
        <v>775</v>
      </c>
      <c r="D77" s="164" t="s">
        <v>3158</v>
      </c>
      <c r="E77" s="164" t="s">
        <v>3159</v>
      </c>
      <c r="G77" s="176" t="s">
        <v>2769</v>
      </c>
    </row>
    <row r="78" spans="1:7">
      <c r="A78" s="102" t="s">
        <v>1847</v>
      </c>
      <c r="B78" s="102" t="s">
        <v>1847</v>
      </c>
      <c r="C78" s="164" t="s">
        <v>775</v>
      </c>
      <c r="D78" s="164" t="s">
        <v>3160</v>
      </c>
      <c r="E78" s="164" t="s">
        <v>3161</v>
      </c>
      <c r="G78" s="176" t="s">
        <v>2770</v>
      </c>
    </row>
    <row r="79" spans="1:7">
      <c r="A79" s="102" t="s">
        <v>1871</v>
      </c>
      <c r="B79" s="102" t="s">
        <v>1871</v>
      </c>
      <c r="C79" s="164" t="s">
        <v>775</v>
      </c>
      <c r="D79" s="164" t="s">
        <v>3162</v>
      </c>
      <c r="E79" s="164" t="s">
        <v>3163</v>
      </c>
      <c r="G79" s="176" t="s">
        <v>2770</v>
      </c>
    </row>
    <row r="80" spans="1:7">
      <c r="A80" s="102" t="s">
        <v>1872</v>
      </c>
      <c r="B80" s="102" t="s">
        <v>1872</v>
      </c>
      <c r="C80" s="164" t="s">
        <v>775</v>
      </c>
      <c r="D80" s="164" t="s">
        <v>3164</v>
      </c>
      <c r="E80" s="164" t="s">
        <v>3165</v>
      </c>
      <c r="G80" s="176" t="s">
        <v>2770</v>
      </c>
    </row>
    <row r="81" spans="1:7">
      <c r="A81" s="102" t="s">
        <v>1873</v>
      </c>
      <c r="B81" s="102" t="s">
        <v>1873</v>
      </c>
      <c r="C81" s="164" t="s">
        <v>775</v>
      </c>
      <c r="D81" s="164" t="s">
        <v>3166</v>
      </c>
      <c r="E81" s="164" t="s">
        <v>3167</v>
      </c>
      <c r="G81" s="176" t="s">
        <v>2770</v>
      </c>
    </row>
    <row r="82" spans="1:7">
      <c r="A82" s="102" t="s">
        <v>1874</v>
      </c>
      <c r="B82" s="102" t="s">
        <v>1874</v>
      </c>
      <c r="C82" s="164" t="s">
        <v>775</v>
      </c>
      <c r="D82" s="164" t="s">
        <v>3168</v>
      </c>
      <c r="E82" s="164" t="s">
        <v>3169</v>
      </c>
      <c r="G82" s="176" t="s">
        <v>2770</v>
      </c>
    </row>
    <row r="83" spans="1:7">
      <c r="A83" s="102" t="s">
        <v>1875</v>
      </c>
      <c r="B83" s="102" t="s">
        <v>1875</v>
      </c>
      <c r="C83" s="164" t="s">
        <v>775</v>
      </c>
      <c r="D83" s="164" t="s">
        <v>3170</v>
      </c>
      <c r="E83" s="164" t="s">
        <v>3171</v>
      </c>
      <c r="G83" s="176" t="s">
        <v>2770</v>
      </c>
    </row>
    <row r="84" spans="1:7">
      <c r="A84" s="164" t="s">
        <v>1876</v>
      </c>
      <c r="B84" s="164" t="s">
        <v>1876</v>
      </c>
      <c r="C84" s="164" t="s">
        <v>457</v>
      </c>
      <c r="D84" s="164" t="s">
        <v>3172</v>
      </c>
      <c r="E84" s="164" t="s">
        <v>3173</v>
      </c>
      <c r="G84" s="176" t="s">
        <v>2771</v>
      </c>
    </row>
    <row r="85" spans="1:7">
      <c r="A85" s="164" t="s">
        <v>1877</v>
      </c>
      <c r="B85" s="164" t="s">
        <v>1877</v>
      </c>
      <c r="C85" s="164" t="s">
        <v>457</v>
      </c>
      <c r="D85" s="164" t="s">
        <v>3174</v>
      </c>
      <c r="E85" s="164" t="s">
        <v>3175</v>
      </c>
      <c r="G85" s="176" t="s">
        <v>2771</v>
      </c>
    </row>
    <row r="86" spans="1:7">
      <c r="A86" s="164" t="s">
        <v>1878</v>
      </c>
      <c r="B86" s="164" t="s">
        <v>1878</v>
      </c>
      <c r="C86" s="164" t="s">
        <v>457</v>
      </c>
      <c r="D86" s="164" t="s">
        <v>3176</v>
      </c>
      <c r="E86" s="164" t="s">
        <v>3177</v>
      </c>
      <c r="G86" s="176" t="s">
        <v>2771</v>
      </c>
    </row>
    <row r="87" spans="1:7">
      <c r="A87" s="164" t="s">
        <v>1879</v>
      </c>
      <c r="B87" s="164" t="s">
        <v>1879</v>
      </c>
      <c r="C87" s="164" t="s">
        <v>457</v>
      </c>
      <c r="D87" s="164" t="s">
        <v>3178</v>
      </c>
      <c r="E87" s="164" t="s">
        <v>3179</v>
      </c>
      <c r="G87" s="176" t="s">
        <v>2771</v>
      </c>
    </row>
    <row r="88" spans="1:7">
      <c r="A88" s="164" t="s">
        <v>1880</v>
      </c>
      <c r="B88" s="164" t="s">
        <v>1880</v>
      </c>
      <c r="C88" s="164" t="s">
        <v>457</v>
      </c>
      <c r="D88" s="164" t="s">
        <v>3180</v>
      </c>
      <c r="E88" s="164" t="s">
        <v>3181</v>
      </c>
      <c r="G88" s="176" t="s">
        <v>2771</v>
      </c>
    </row>
    <row r="89" spans="1:7">
      <c r="A89" s="164" t="s">
        <v>1881</v>
      </c>
      <c r="B89" s="164" t="s">
        <v>1881</v>
      </c>
      <c r="C89" s="164" t="s">
        <v>457</v>
      </c>
      <c r="D89" s="164" t="s">
        <v>3182</v>
      </c>
      <c r="E89" s="164" t="s">
        <v>3183</v>
      </c>
      <c r="G89" s="176" t="s">
        <v>2771</v>
      </c>
    </row>
    <row r="90" spans="1:7">
      <c r="A90" s="164" t="s">
        <v>1930</v>
      </c>
      <c r="B90" s="164" t="s">
        <v>1930</v>
      </c>
      <c r="C90" s="164" t="s">
        <v>457</v>
      </c>
      <c r="D90" s="164" t="s">
        <v>3184</v>
      </c>
      <c r="E90" s="164" t="s">
        <v>3185</v>
      </c>
      <c r="G90" s="176" t="s">
        <v>2774</v>
      </c>
    </row>
    <row r="91" spans="1:7">
      <c r="A91" s="164" t="s">
        <v>1932</v>
      </c>
      <c r="B91" s="164" t="s">
        <v>1932</v>
      </c>
      <c r="C91" s="164" t="s">
        <v>457</v>
      </c>
      <c r="D91" s="164" t="s">
        <v>3186</v>
      </c>
      <c r="E91" s="164" t="s">
        <v>3187</v>
      </c>
      <c r="G91" s="176" t="s">
        <v>2774</v>
      </c>
    </row>
    <row r="92" spans="1:7">
      <c r="A92" s="164" t="s">
        <v>1934</v>
      </c>
      <c r="B92" s="164" t="s">
        <v>1934</v>
      </c>
      <c r="C92" s="164" t="s">
        <v>457</v>
      </c>
      <c r="D92" s="164" t="s">
        <v>3188</v>
      </c>
      <c r="E92" s="164" t="s">
        <v>3189</v>
      </c>
      <c r="G92" s="176" t="s">
        <v>2774</v>
      </c>
    </row>
    <row r="93" spans="1:7">
      <c r="A93" s="164" t="s">
        <v>1936</v>
      </c>
      <c r="B93" s="164" t="s">
        <v>1936</v>
      </c>
      <c r="C93" s="164" t="s">
        <v>457</v>
      </c>
      <c r="D93" s="164" t="s">
        <v>3190</v>
      </c>
      <c r="E93" s="164" t="s">
        <v>3191</v>
      </c>
      <c r="G93" s="176" t="s">
        <v>2774</v>
      </c>
    </row>
    <row r="94" spans="1:7">
      <c r="A94" s="164" t="s">
        <v>1938</v>
      </c>
      <c r="B94" s="164" t="s">
        <v>1938</v>
      </c>
      <c r="C94" s="164" t="s">
        <v>457</v>
      </c>
      <c r="D94" s="164" t="s">
        <v>3192</v>
      </c>
      <c r="E94" s="164" t="s">
        <v>3193</v>
      </c>
      <c r="G94" s="176" t="s">
        <v>2774</v>
      </c>
    </row>
    <row r="95" spans="1:7">
      <c r="A95" s="164" t="s">
        <v>1940</v>
      </c>
      <c r="B95" s="164" t="s">
        <v>1940</v>
      </c>
      <c r="C95" s="164" t="s">
        <v>457</v>
      </c>
      <c r="D95" s="164" t="s">
        <v>3194</v>
      </c>
      <c r="E95" s="164" t="s">
        <v>3195</v>
      </c>
      <c r="G95" s="176" t="s">
        <v>2774</v>
      </c>
    </row>
    <row r="96" spans="1:7">
      <c r="A96" s="164" t="s">
        <v>1948</v>
      </c>
      <c r="B96" s="164" t="s">
        <v>1948</v>
      </c>
      <c r="C96" s="164" t="s">
        <v>457</v>
      </c>
      <c r="D96" s="164" t="s">
        <v>3196</v>
      </c>
      <c r="E96" s="164" t="s">
        <v>3197</v>
      </c>
      <c r="G96" s="176" t="s">
        <v>2775</v>
      </c>
    </row>
    <row r="97" spans="1:7">
      <c r="A97" s="164" t="s">
        <v>1950</v>
      </c>
      <c r="B97" s="164" t="s">
        <v>1950</v>
      </c>
      <c r="C97" s="164" t="s">
        <v>457</v>
      </c>
      <c r="D97" s="164" t="s">
        <v>3198</v>
      </c>
      <c r="E97" s="164" t="s">
        <v>3199</v>
      </c>
      <c r="G97" s="176" t="s">
        <v>2775</v>
      </c>
    </row>
    <row r="98" spans="1:7">
      <c r="A98" s="164" t="s">
        <v>1952</v>
      </c>
      <c r="B98" s="164" t="s">
        <v>1952</v>
      </c>
      <c r="C98" s="164" t="s">
        <v>457</v>
      </c>
      <c r="D98" s="164" t="s">
        <v>3200</v>
      </c>
      <c r="E98" s="164" t="s">
        <v>3201</v>
      </c>
      <c r="G98" s="176" t="s">
        <v>2775</v>
      </c>
    </row>
    <row r="99" spans="1:7">
      <c r="A99" s="164" t="s">
        <v>1954</v>
      </c>
      <c r="B99" s="164" t="s">
        <v>1954</v>
      </c>
      <c r="C99" s="164" t="s">
        <v>457</v>
      </c>
      <c r="D99" s="164" t="s">
        <v>3202</v>
      </c>
      <c r="E99" s="164" t="s">
        <v>3203</v>
      </c>
      <c r="G99" s="176" t="s">
        <v>2775</v>
      </c>
    </row>
    <row r="100" spans="1:7">
      <c r="A100" s="164" t="s">
        <v>1956</v>
      </c>
      <c r="B100" s="164" t="s">
        <v>1956</v>
      </c>
      <c r="C100" s="164" t="s">
        <v>457</v>
      </c>
      <c r="D100" s="164" t="s">
        <v>3204</v>
      </c>
      <c r="E100" s="164" t="s">
        <v>3205</v>
      </c>
      <c r="G100" s="176" t="s">
        <v>2775</v>
      </c>
    </row>
    <row r="101" spans="1:7">
      <c r="A101" s="164" t="s">
        <v>1958</v>
      </c>
      <c r="B101" s="164" t="s">
        <v>1958</v>
      </c>
      <c r="C101" s="164" t="s">
        <v>457</v>
      </c>
      <c r="D101" s="164" t="s">
        <v>3206</v>
      </c>
      <c r="E101" s="164" t="s">
        <v>3207</v>
      </c>
      <c r="G101" s="176" t="s">
        <v>2775</v>
      </c>
    </row>
    <row r="102" spans="1:7">
      <c r="A102" s="164" t="s">
        <v>1965</v>
      </c>
      <c r="B102" s="164" t="s">
        <v>1965</v>
      </c>
      <c r="C102" s="164" t="s">
        <v>457</v>
      </c>
      <c r="D102" s="164" t="s">
        <v>3208</v>
      </c>
      <c r="E102" s="164" t="s">
        <v>3209</v>
      </c>
      <c r="G102" s="176" t="s">
        <v>2776</v>
      </c>
    </row>
    <row r="103" spans="1:7">
      <c r="A103" s="164" t="s">
        <v>1967</v>
      </c>
      <c r="B103" s="164" t="s">
        <v>1967</v>
      </c>
      <c r="C103" s="164" t="s">
        <v>457</v>
      </c>
      <c r="D103" s="164" t="s">
        <v>3210</v>
      </c>
      <c r="E103" s="164" t="s">
        <v>3211</v>
      </c>
      <c r="G103" s="176" t="s">
        <v>2776</v>
      </c>
    </row>
    <row r="104" spans="1:7">
      <c r="A104" s="164" t="s">
        <v>1969</v>
      </c>
      <c r="B104" s="164" t="s">
        <v>1969</v>
      </c>
      <c r="C104" s="164" t="s">
        <v>457</v>
      </c>
      <c r="D104" s="164" t="s">
        <v>3212</v>
      </c>
      <c r="E104" s="164" t="s">
        <v>3213</v>
      </c>
      <c r="G104" s="176" t="s">
        <v>2776</v>
      </c>
    </row>
    <row r="105" spans="1:7">
      <c r="A105" s="164" t="s">
        <v>1971</v>
      </c>
      <c r="B105" s="164" t="s">
        <v>1971</v>
      </c>
      <c r="C105" s="164" t="s">
        <v>457</v>
      </c>
      <c r="D105" s="164" t="s">
        <v>3214</v>
      </c>
      <c r="E105" s="164" t="s">
        <v>3215</v>
      </c>
      <c r="G105" s="176" t="s">
        <v>2776</v>
      </c>
    </row>
    <row r="106" spans="1:7">
      <c r="A106" s="164" t="s">
        <v>1973</v>
      </c>
      <c r="B106" s="164" t="s">
        <v>1973</v>
      </c>
      <c r="C106" s="164" t="s">
        <v>457</v>
      </c>
      <c r="D106" s="164" t="s">
        <v>3216</v>
      </c>
      <c r="E106" s="164" t="s">
        <v>3217</v>
      </c>
      <c r="G106" s="176" t="s">
        <v>2776</v>
      </c>
    </row>
    <row r="107" spans="1:7">
      <c r="A107" s="164" t="s">
        <v>1975</v>
      </c>
      <c r="B107" s="164" t="s">
        <v>1975</v>
      </c>
      <c r="C107" s="164" t="s">
        <v>457</v>
      </c>
      <c r="D107" s="164" t="s">
        <v>3218</v>
      </c>
      <c r="E107" s="164" t="s">
        <v>3219</v>
      </c>
      <c r="G107" s="176" t="s">
        <v>2776</v>
      </c>
    </row>
  </sheetData>
  <phoneticPr fontId="7"/>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222"/>
  <sheetViews>
    <sheetView topLeftCell="A186" zoomScaleNormal="100" workbookViewId="0">
      <selection activeCell="C2" sqref="C2"/>
    </sheetView>
  </sheetViews>
  <sheetFormatPr defaultRowHeight="17.25"/>
  <sheetData>
    <row r="3" spans="2:2" ht="26.25">
      <c r="B3" s="174">
        <v>3</v>
      </c>
    </row>
    <row r="22" spans="2:2" ht="26.25">
      <c r="B22" s="174">
        <v>4</v>
      </c>
    </row>
    <row r="46" spans="2:2" ht="26.25">
      <c r="B46" s="163">
        <v>1</v>
      </c>
    </row>
    <row r="68" spans="2:2" ht="26.25">
      <c r="B68" s="198">
        <v>2</v>
      </c>
    </row>
    <row r="94" spans="2:2" ht="26.25">
      <c r="B94" s="163">
        <v>2</v>
      </c>
    </row>
    <row r="99" spans="2:2" ht="26.25">
      <c r="B99" s="163"/>
    </row>
    <row r="119" spans="2:2" ht="26.25">
      <c r="B119" s="163">
        <v>3</v>
      </c>
    </row>
    <row r="120" spans="2:2" ht="26.25">
      <c r="B120" s="163"/>
    </row>
    <row r="145" spans="2:2" ht="26.25">
      <c r="B145" s="163">
        <v>4</v>
      </c>
    </row>
    <row r="169" spans="2:3" ht="26.25">
      <c r="B169" s="163">
        <v>5</v>
      </c>
      <c r="C169" s="69" t="s">
        <v>3311</v>
      </c>
    </row>
    <row r="196" spans="2:3" s="164" customFormat="1" ht="26.25">
      <c r="B196" s="163">
        <v>6</v>
      </c>
      <c r="C196" s="69" t="s">
        <v>3310</v>
      </c>
    </row>
    <row r="197" spans="2:3" s="164" customFormat="1"/>
    <row r="198" spans="2:3" s="164" customFormat="1"/>
    <row r="199" spans="2:3" s="164" customFormat="1"/>
    <row r="200" spans="2:3" s="164" customFormat="1"/>
    <row r="201" spans="2:3" s="164" customFormat="1"/>
    <row r="202" spans="2:3" s="164" customFormat="1"/>
    <row r="203" spans="2:3" s="164" customFormat="1"/>
    <row r="204" spans="2:3" s="164" customFormat="1"/>
    <row r="205" spans="2:3" s="164" customFormat="1"/>
    <row r="206" spans="2:3" s="164" customFormat="1"/>
    <row r="207" spans="2:3" s="164" customFormat="1"/>
    <row r="208" spans="2:3" s="164" customFormat="1"/>
    <row r="209" spans="2:3" s="164" customFormat="1"/>
    <row r="210" spans="2:3" s="164" customFormat="1"/>
    <row r="211" spans="2:3" s="164" customFormat="1"/>
    <row r="212" spans="2:3" s="164" customFormat="1"/>
    <row r="213" spans="2:3" s="164" customFormat="1"/>
    <row r="214" spans="2:3" s="164" customFormat="1"/>
    <row r="215" spans="2:3" s="164" customFormat="1"/>
    <row r="216" spans="2:3" s="164" customFormat="1"/>
    <row r="217" spans="2:3" s="164" customFormat="1"/>
    <row r="218" spans="2:3" s="164" customFormat="1"/>
    <row r="219" spans="2:3" s="164" customFormat="1"/>
    <row r="220" spans="2:3" s="164" customFormat="1"/>
    <row r="221" spans="2:3" s="164" customFormat="1"/>
    <row r="222" spans="2:3" ht="26.25">
      <c r="B222" s="163">
        <v>7</v>
      </c>
      <c r="C222" s="69" t="s">
        <v>3537</v>
      </c>
    </row>
  </sheetData>
  <phoneticPr fontId="7"/>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51"/>
  <sheetViews>
    <sheetView workbookViewId="0">
      <selection activeCell="C2" sqref="C2"/>
    </sheetView>
  </sheetViews>
  <sheetFormatPr defaultRowHeight="17.25"/>
  <cols>
    <col min="2" max="2" width="17" customWidth="1"/>
    <col min="3" max="3" width="16.21875" customWidth="1"/>
    <col min="4" max="4" width="14.77734375" customWidth="1"/>
    <col min="5" max="5" width="17.44140625" customWidth="1"/>
  </cols>
  <sheetData>
    <row r="2" spans="2:5">
      <c r="B2" t="s">
        <v>2394</v>
      </c>
      <c r="C2" t="s">
        <v>2398</v>
      </c>
      <c r="D2" t="s">
        <v>2463</v>
      </c>
      <c r="E2" t="s">
        <v>2402</v>
      </c>
    </row>
    <row r="3" spans="2:5">
      <c r="B3" t="s">
        <v>2395</v>
      </c>
      <c r="C3" s="155" t="s">
        <v>2395</v>
      </c>
      <c r="D3" t="s">
        <v>2395</v>
      </c>
      <c r="E3" s="155" t="s">
        <v>2399</v>
      </c>
    </row>
    <row r="4" spans="2:5">
      <c r="B4" t="s">
        <v>2396</v>
      </c>
      <c r="C4" t="s">
        <v>2399</v>
      </c>
      <c r="D4" s="155" t="s">
        <v>2399</v>
      </c>
      <c r="E4" s="155" t="s">
        <v>2400</v>
      </c>
    </row>
    <row r="5" spans="2:5">
      <c r="B5" t="s">
        <v>2397</v>
      </c>
      <c r="C5" t="s">
        <v>2400</v>
      </c>
      <c r="D5" s="155" t="s">
        <v>2400</v>
      </c>
      <c r="E5" s="155" t="s">
        <v>2401</v>
      </c>
    </row>
    <row r="6" spans="2:5">
      <c r="C6" t="s">
        <v>2401</v>
      </c>
      <c r="D6" s="155" t="s">
        <v>2401</v>
      </c>
    </row>
    <row r="7" spans="2:5" s="155" customFormat="1"/>
    <row r="8" spans="2:5" s="155" customFormat="1"/>
    <row r="9" spans="2:5" s="155" customFormat="1"/>
    <row r="10" spans="2:5" s="155" customFormat="1"/>
    <row r="11" spans="2:5" s="155" customFormat="1"/>
    <row r="12" spans="2:5" s="155" customFormat="1"/>
    <row r="13" spans="2:5" s="155" customFormat="1"/>
    <row r="14" spans="2:5" s="155" customFormat="1"/>
    <row r="15" spans="2:5" s="155" customFormat="1"/>
    <row r="16" spans="2:5" s="155" customFormat="1"/>
    <row r="17" s="155" customFormat="1"/>
    <row r="18" s="155" customFormat="1"/>
    <row r="19" s="155" customFormat="1"/>
    <row r="20" s="155" customFormat="1"/>
    <row r="21" s="155" customFormat="1"/>
    <row r="22" s="155" customFormat="1"/>
    <row r="23" s="155" customFormat="1"/>
    <row r="24" s="155" customFormat="1"/>
    <row r="33" spans="2:2">
      <c r="B33" s="69" t="s">
        <v>2464</v>
      </c>
    </row>
    <row r="45" spans="2:2" s="155" customFormat="1"/>
    <row r="51" spans="2:2" ht="26.25">
      <c r="B51" s="163" t="s">
        <v>2465</v>
      </c>
    </row>
  </sheetData>
  <phoneticPr fontId="7"/>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C234"/>
  <sheetViews>
    <sheetView workbookViewId="0">
      <selection activeCell="C2" sqref="C2"/>
    </sheetView>
  </sheetViews>
  <sheetFormatPr defaultColWidth="3.5546875" defaultRowHeight="17.25"/>
  <cols>
    <col min="29" max="29" width="8.44140625" bestFit="1" customWidth="1"/>
  </cols>
  <sheetData>
    <row r="2" spans="2:29">
      <c r="B2" s="69" t="s">
        <v>1106</v>
      </c>
      <c r="N2" s="69" t="s">
        <v>1314</v>
      </c>
      <c r="AC2" s="69" t="s">
        <v>2174</v>
      </c>
    </row>
    <row r="3" spans="2:29">
      <c r="B3" t="s">
        <v>278</v>
      </c>
      <c r="N3" t="s">
        <v>1315</v>
      </c>
      <c r="AC3" t="s">
        <v>2175</v>
      </c>
    </row>
    <row r="4" spans="2:29">
      <c r="B4" t="s">
        <v>280</v>
      </c>
      <c r="N4" t="s">
        <v>278</v>
      </c>
      <c r="AC4" t="s">
        <v>2176</v>
      </c>
    </row>
    <row r="5" spans="2:29">
      <c r="B5" t="s">
        <v>281</v>
      </c>
      <c r="N5" t="s">
        <v>280</v>
      </c>
      <c r="AC5" t="s">
        <v>2177</v>
      </c>
    </row>
    <row r="6" spans="2:29">
      <c r="B6" t="s">
        <v>279</v>
      </c>
      <c r="N6" t="s">
        <v>281</v>
      </c>
      <c r="AC6" t="s">
        <v>1316</v>
      </c>
    </row>
    <row r="7" spans="2:29">
      <c r="B7" t="s">
        <v>1107</v>
      </c>
      <c r="N7" t="s">
        <v>279</v>
      </c>
      <c r="AC7" t="s">
        <v>2178</v>
      </c>
    </row>
    <row r="8" spans="2:29">
      <c r="B8" t="s">
        <v>1108</v>
      </c>
      <c r="N8" t="s">
        <v>1316</v>
      </c>
      <c r="AC8" t="s">
        <v>2179</v>
      </c>
    </row>
    <row r="9" spans="2:29">
      <c r="B9" t="s">
        <v>1109</v>
      </c>
      <c r="N9" s="3" t="s">
        <v>1365</v>
      </c>
      <c r="AC9" t="s">
        <v>2180</v>
      </c>
    </row>
    <row r="10" spans="2:29">
      <c r="B10" t="s">
        <v>1110</v>
      </c>
      <c r="N10" s="20" t="s">
        <v>1317</v>
      </c>
      <c r="AC10" t="s">
        <v>2181</v>
      </c>
    </row>
    <row r="11" spans="2:29">
      <c r="B11" t="s">
        <v>1111</v>
      </c>
      <c r="N11" t="s">
        <v>1318</v>
      </c>
      <c r="AC11" t="s">
        <v>275</v>
      </c>
    </row>
    <row r="12" spans="2:29">
      <c r="B12" t="s">
        <v>1112</v>
      </c>
      <c r="N12" t="s">
        <v>1319</v>
      </c>
      <c r="AC12" t="s">
        <v>276</v>
      </c>
    </row>
    <row r="13" spans="2:29">
      <c r="B13" t="s">
        <v>1113</v>
      </c>
      <c r="N13" t="s">
        <v>1320</v>
      </c>
      <c r="AC13" t="s">
        <v>2182</v>
      </c>
    </row>
    <row r="14" spans="2:29">
      <c r="B14" t="s">
        <v>1114</v>
      </c>
      <c r="N14" t="s">
        <v>1321</v>
      </c>
      <c r="AC14" t="s">
        <v>2183</v>
      </c>
    </row>
    <row r="15" spans="2:29">
      <c r="B15" t="s">
        <v>1115</v>
      </c>
      <c r="N15" s="3" t="s">
        <v>1366</v>
      </c>
      <c r="AC15" t="s">
        <v>2184</v>
      </c>
    </row>
    <row r="16" spans="2:29">
      <c r="B16" t="s">
        <v>1116</v>
      </c>
      <c r="N16" s="20" t="s">
        <v>1322</v>
      </c>
      <c r="AC16" t="s">
        <v>2185</v>
      </c>
    </row>
    <row r="17" spans="2:29">
      <c r="B17" t="s">
        <v>1117</v>
      </c>
      <c r="N17" t="s">
        <v>1323</v>
      </c>
      <c r="AC17" t="s">
        <v>2186</v>
      </c>
    </row>
    <row r="18" spans="2:29">
      <c r="B18" t="s">
        <v>1118</v>
      </c>
      <c r="N18" t="s">
        <v>1324</v>
      </c>
      <c r="AC18" t="s">
        <v>2187</v>
      </c>
    </row>
    <row r="19" spans="2:29">
      <c r="B19" t="s">
        <v>1119</v>
      </c>
      <c r="N19" t="s">
        <v>1325</v>
      </c>
      <c r="AC19" t="s">
        <v>2188</v>
      </c>
    </row>
    <row r="20" spans="2:29">
      <c r="B20" t="s">
        <v>1120</v>
      </c>
      <c r="N20" t="s">
        <v>1326</v>
      </c>
      <c r="AC20" t="s">
        <v>2189</v>
      </c>
    </row>
    <row r="21" spans="2:29">
      <c r="B21" t="s">
        <v>1121</v>
      </c>
      <c r="N21" s="3" t="s">
        <v>1367</v>
      </c>
      <c r="AC21" t="s">
        <v>2190</v>
      </c>
    </row>
    <row r="22" spans="2:29">
      <c r="B22" t="s">
        <v>1122</v>
      </c>
      <c r="N22" s="20" t="s">
        <v>1327</v>
      </c>
      <c r="AC22" t="s">
        <v>2191</v>
      </c>
    </row>
    <row r="23" spans="2:29">
      <c r="B23" t="s">
        <v>1123</v>
      </c>
      <c r="N23" t="s">
        <v>1328</v>
      </c>
      <c r="AC23" t="s">
        <v>2192</v>
      </c>
    </row>
    <row r="24" spans="2:29">
      <c r="B24" t="s">
        <v>1124</v>
      </c>
      <c r="N24" t="s">
        <v>1329</v>
      </c>
      <c r="AC24" t="s">
        <v>2193</v>
      </c>
    </row>
    <row r="25" spans="2:29">
      <c r="B25" t="s">
        <v>1125</v>
      </c>
      <c r="N25" t="s">
        <v>1330</v>
      </c>
      <c r="AC25" t="s">
        <v>2194</v>
      </c>
    </row>
    <row r="26" spans="2:29">
      <c r="B26" t="s">
        <v>1126</v>
      </c>
      <c r="N26" t="s">
        <v>1331</v>
      </c>
      <c r="AC26" t="s">
        <v>2195</v>
      </c>
    </row>
    <row r="27" spans="2:29">
      <c r="B27" t="s">
        <v>1127</v>
      </c>
      <c r="N27" s="20" t="s">
        <v>1332</v>
      </c>
      <c r="AC27" t="s">
        <v>2196</v>
      </c>
    </row>
    <row r="28" spans="2:29">
      <c r="B28" t="s">
        <v>1128</v>
      </c>
      <c r="N28" s="20" t="s">
        <v>1333</v>
      </c>
      <c r="AC28" t="s">
        <v>2197</v>
      </c>
    </row>
    <row r="29" spans="2:29">
      <c r="B29" t="s">
        <v>1129</v>
      </c>
      <c r="N29" s="20" t="s">
        <v>1334</v>
      </c>
      <c r="AC29" t="s">
        <v>2198</v>
      </c>
    </row>
    <row r="30" spans="2:29">
      <c r="B30" t="s">
        <v>1130</v>
      </c>
      <c r="N30" s="20" t="s">
        <v>1335</v>
      </c>
      <c r="AC30" t="s">
        <v>2199</v>
      </c>
    </row>
    <row r="31" spans="2:29">
      <c r="B31" t="s">
        <v>1131</v>
      </c>
      <c r="N31" t="s">
        <v>277</v>
      </c>
      <c r="AC31" t="s">
        <v>2200</v>
      </c>
    </row>
    <row r="32" spans="2:29">
      <c r="B32" t="s">
        <v>1132</v>
      </c>
      <c r="AC32" t="s">
        <v>2201</v>
      </c>
    </row>
    <row r="33" spans="2:29">
      <c r="B33" t="s">
        <v>1133</v>
      </c>
      <c r="N33" s="69" t="s">
        <v>1336</v>
      </c>
      <c r="AC33" t="s">
        <v>2202</v>
      </c>
    </row>
    <row r="34" spans="2:29">
      <c r="B34" t="s">
        <v>1134</v>
      </c>
      <c r="N34" t="s">
        <v>1337</v>
      </c>
      <c r="AC34" t="s">
        <v>2203</v>
      </c>
    </row>
    <row r="35" spans="2:29">
      <c r="B35" t="s">
        <v>1135</v>
      </c>
      <c r="N35" t="s">
        <v>1315</v>
      </c>
      <c r="AC35" t="s">
        <v>2204</v>
      </c>
    </row>
    <row r="36" spans="2:29">
      <c r="B36" t="s">
        <v>1136</v>
      </c>
      <c r="N36" t="s">
        <v>278</v>
      </c>
      <c r="AC36" t="s">
        <v>2205</v>
      </c>
    </row>
    <row r="37" spans="2:29">
      <c r="B37" t="s">
        <v>1137</v>
      </c>
      <c r="N37" t="s">
        <v>280</v>
      </c>
      <c r="AC37" t="s">
        <v>2206</v>
      </c>
    </row>
    <row r="38" spans="2:29">
      <c r="B38" t="s">
        <v>1138</v>
      </c>
      <c r="N38" t="s">
        <v>281</v>
      </c>
      <c r="AC38" t="s">
        <v>2207</v>
      </c>
    </row>
    <row r="39" spans="2:29">
      <c r="B39" t="s">
        <v>1139</v>
      </c>
      <c r="N39" t="s">
        <v>279</v>
      </c>
      <c r="AC39" t="s">
        <v>2208</v>
      </c>
    </row>
    <row r="40" spans="2:29">
      <c r="B40" t="s">
        <v>1140</v>
      </c>
      <c r="N40" t="s">
        <v>1316</v>
      </c>
      <c r="AC40" t="s">
        <v>2209</v>
      </c>
    </row>
    <row r="41" spans="2:29">
      <c r="B41" t="s">
        <v>1141</v>
      </c>
      <c r="N41" t="s">
        <v>282</v>
      </c>
      <c r="AC41" t="s">
        <v>2210</v>
      </c>
    </row>
    <row r="42" spans="2:29">
      <c r="B42" t="s">
        <v>1142</v>
      </c>
      <c r="N42" t="s">
        <v>283</v>
      </c>
      <c r="AC42" t="s">
        <v>2211</v>
      </c>
    </row>
    <row r="43" spans="2:29">
      <c r="B43" t="s">
        <v>1143</v>
      </c>
      <c r="N43" t="s">
        <v>273</v>
      </c>
      <c r="AC43" t="s">
        <v>2212</v>
      </c>
    </row>
    <row r="44" spans="2:29">
      <c r="B44" t="s">
        <v>1144</v>
      </c>
      <c r="N44" t="s">
        <v>274</v>
      </c>
      <c r="AC44" t="s">
        <v>2213</v>
      </c>
    </row>
    <row r="45" spans="2:29">
      <c r="B45" t="s">
        <v>1145</v>
      </c>
      <c r="N45" t="s">
        <v>1338</v>
      </c>
      <c r="AC45" t="s">
        <v>2214</v>
      </c>
    </row>
    <row r="46" spans="2:29">
      <c r="B46" t="s">
        <v>1146</v>
      </c>
      <c r="N46" t="s">
        <v>284</v>
      </c>
      <c r="AC46" t="s">
        <v>2215</v>
      </c>
    </row>
    <row r="47" spans="2:29">
      <c r="B47" t="s">
        <v>1147</v>
      </c>
      <c r="N47" t="s">
        <v>285</v>
      </c>
      <c r="AC47" t="s">
        <v>2216</v>
      </c>
    </row>
    <row r="48" spans="2:29">
      <c r="B48" t="s">
        <v>1148</v>
      </c>
      <c r="N48" t="s">
        <v>1339</v>
      </c>
      <c r="AC48" t="s">
        <v>2217</v>
      </c>
    </row>
    <row r="49" spans="2:29">
      <c r="B49" t="s">
        <v>1149</v>
      </c>
      <c r="N49" t="s">
        <v>286</v>
      </c>
      <c r="AC49" t="s">
        <v>2218</v>
      </c>
    </row>
    <row r="50" spans="2:29">
      <c r="B50" t="s">
        <v>1150</v>
      </c>
      <c r="N50" t="s">
        <v>1340</v>
      </c>
      <c r="AC50" t="s">
        <v>2219</v>
      </c>
    </row>
    <row r="51" spans="2:29">
      <c r="B51" t="s">
        <v>1151</v>
      </c>
      <c r="N51" t="s">
        <v>1341</v>
      </c>
      <c r="AC51" s="29" t="s">
        <v>2220</v>
      </c>
    </row>
    <row r="52" spans="2:29">
      <c r="B52" t="s">
        <v>1152</v>
      </c>
      <c r="N52" t="s">
        <v>1342</v>
      </c>
      <c r="AC52" t="s">
        <v>277</v>
      </c>
    </row>
    <row r="53" spans="2:29">
      <c r="B53" t="s">
        <v>1153</v>
      </c>
      <c r="N53" t="s">
        <v>275</v>
      </c>
    </row>
    <row r="54" spans="2:29">
      <c r="B54" t="s">
        <v>1154</v>
      </c>
      <c r="N54" t="s">
        <v>276</v>
      </c>
    </row>
    <row r="55" spans="2:29">
      <c r="B55" t="s">
        <v>1155</v>
      </c>
      <c r="N55" t="s">
        <v>1343</v>
      </c>
    </row>
    <row r="56" spans="2:29">
      <c r="B56" t="s">
        <v>1156</v>
      </c>
      <c r="N56" t="s">
        <v>1344</v>
      </c>
    </row>
    <row r="57" spans="2:29">
      <c r="B57" t="s">
        <v>277</v>
      </c>
      <c r="N57" t="s">
        <v>1345</v>
      </c>
    </row>
    <row r="58" spans="2:29">
      <c r="N58" t="s">
        <v>1346</v>
      </c>
    </row>
    <row r="59" spans="2:29">
      <c r="B59" s="69" t="s">
        <v>1157</v>
      </c>
      <c r="N59" t="s">
        <v>277</v>
      </c>
    </row>
    <row r="60" spans="2:29">
      <c r="B60" t="s">
        <v>278</v>
      </c>
    </row>
    <row r="61" spans="2:29">
      <c r="B61" t="s">
        <v>280</v>
      </c>
      <c r="N61" s="69" t="s">
        <v>1347</v>
      </c>
    </row>
    <row r="62" spans="2:29">
      <c r="B62" t="s">
        <v>281</v>
      </c>
      <c r="N62" t="s">
        <v>278</v>
      </c>
    </row>
    <row r="63" spans="2:29">
      <c r="B63" t="s">
        <v>1158</v>
      </c>
      <c r="N63" t="s">
        <v>280</v>
      </c>
    </row>
    <row r="64" spans="2:29">
      <c r="B64" t="s">
        <v>1159</v>
      </c>
      <c r="N64" t="s">
        <v>281</v>
      </c>
    </row>
    <row r="65" spans="2:14">
      <c r="B65" t="s">
        <v>1160</v>
      </c>
      <c r="N65" t="s">
        <v>273</v>
      </c>
    </row>
    <row r="66" spans="2:14">
      <c r="B66" t="s">
        <v>1161</v>
      </c>
      <c r="N66" t="s">
        <v>1348</v>
      </c>
    </row>
    <row r="67" spans="2:14">
      <c r="B67" t="s">
        <v>1162</v>
      </c>
      <c r="N67" t="s">
        <v>1349</v>
      </c>
    </row>
    <row r="68" spans="2:14">
      <c r="B68" t="s">
        <v>1163</v>
      </c>
      <c r="N68" t="s">
        <v>1350</v>
      </c>
    </row>
    <row r="69" spans="2:14">
      <c r="B69" t="s">
        <v>1164</v>
      </c>
      <c r="N69" t="s">
        <v>1351</v>
      </c>
    </row>
    <row r="70" spans="2:14">
      <c r="B70" t="s">
        <v>1165</v>
      </c>
      <c r="N70" t="s">
        <v>1352</v>
      </c>
    </row>
    <row r="71" spans="2:14">
      <c r="B71" t="s">
        <v>1166</v>
      </c>
      <c r="N71" t="s">
        <v>277</v>
      </c>
    </row>
    <row r="72" spans="2:14">
      <c r="B72" t="s">
        <v>1167</v>
      </c>
    </row>
    <row r="73" spans="2:14">
      <c r="B73" t="s">
        <v>1168</v>
      </c>
      <c r="N73" s="69" t="s">
        <v>1353</v>
      </c>
    </row>
    <row r="74" spans="2:14">
      <c r="B74" t="s">
        <v>1169</v>
      </c>
      <c r="N74" t="s">
        <v>278</v>
      </c>
    </row>
    <row r="75" spans="2:14">
      <c r="B75" t="s">
        <v>1170</v>
      </c>
      <c r="N75" t="s">
        <v>280</v>
      </c>
    </row>
    <row r="76" spans="2:14">
      <c r="B76" t="s">
        <v>1171</v>
      </c>
      <c r="N76" t="s">
        <v>281</v>
      </c>
    </row>
    <row r="77" spans="2:14">
      <c r="B77" t="s">
        <v>1172</v>
      </c>
      <c r="N77" t="s">
        <v>273</v>
      </c>
    </row>
    <row r="78" spans="2:14">
      <c r="B78" t="s">
        <v>1173</v>
      </c>
      <c r="N78" t="s">
        <v>1348</v>
      </c>
    </row>
    <row r="79" spans="2:14">
      <c r="B79" t="s">
        <v>1174</v>
      </c>
      <c r="N79" t="s">
        <v>1354</v>
      </c>
    </row>
    <row r="80" spans="2:14">
      <c r="B80" t="s">
        <v>1175</v>
      </c>
      <c r="N80" t="s">
        <v>277</v>
      </c>
    </row>
    <row r="81" spans="2:14">
      <c r="B81" t="s">
        <v>1176</v>
      </c>
    </row>
    <row r="82" spans="2:14">
      <c r="B82" t="s">
        <v>1177</v>
      </c>
      <c r="N82" s="69" t="s">
        <v>1355</v>
      </c>
    </row>
    <row r="83" spans="2:14">
      <c r="B83" t="s">
        <v>1178</v>
      </c>
      <c r="N83" t="s">
        <v>278</v>
      </c>
    </row>
    <row r="84" spans="2:14">
      <c r="B84" t="s">
        <v>1179</v>
      </c>
      <c r="N84" t="s">
        <v>280</v>
      </c>
    </row>
    <row r="85" spans="2:14">
      <c r="B85" t="s">
        <v>1180</v>
      </c>
      <c r="N85" t="s">
        <v>281</v>
      </c>
    </row>
    <row r="86" spans="2:14">
      <c r="B86" t="s">
        <v>1181</v>
      </c>
      <c r="N86" t="s">
        <v>273</v>
      </c>
    </row>
    <row r="87" spans="2:14">
      <c r="B87" t="s">
        <v>1182</v>
      </c>
      <c r="N87" t="s">
        <v>1348</v>
      </c>
    </row>
    <row r="88" spans="2:14">
      <c r="B88" t="s">
        <v>1183</v>
      </c>
      <c r="N88" t="s">
        <v>1354</v>
      </c>
    </row>
    <row r="89" spans="2:14">
      <c r="B89" t="s">
        <v>1184</v>
      </c>
      <c r="N89" t="s">
        <v>277</v>
      </c>
    </row>
    <row r="90" spans="2:14">
      <c r="B90" t="s">
        <v>277</v>
      </c>
    </row>
    <row r="92" spans="2:14">
      <c r="B92" s="69" t="s">
        <v>1185</v>
      </c>
    </row>
    <row r="93" spans="2:14">
      <c r="B93" t="s">
        <v>278</v>
      </c>
    </row>
    <row r="94" spans="2:14">
      <c r="B94" t="s">
        <v>280</v>
      </c>
    </row>
    <row r="95" spans="2:14">
      <c r="B95" t="s">
        <v>281</v>
      </c>
    </row>
    <row r="96" spans="2:14">
      <c r="B96" t="s">
        <v>1186</v>
      </c>
    </row>
    <row r="97" spans="2:2">
      <c r="B97" t="s">
        <v>1187</v>
      </c>
    </row>
    <row r="98" spans="2:2">
      <c r="B98" t="s">
        <v>1188</v>
      </c>
    </row>
    <row r="99" spans="2:2">
      <c r="B99" t="s">
        <v>1189</v>
      </c>
    </row>
    <row r="100" spans="2:2">
      <c r="B100" t="s">
        <v>1190</v>
      </c>
    </row>
    <row r="101" spans="2:2">
      <c r="B101" t="s">
        <v>1191</v>
      </c>
    </row>
    <row r="102" spans="2:2">
      <c r="B102" t="s">
        <v>1192</v>
      </c>
    </row>
    <row r="103" spans="2:2">
      <c r="B103" t="s">
        <v>1193</v>
      </c>
    </row>
    <row r="104" spans="2:2">
      <c r="B104" t="s">
        <v>1194</v>
      </c>
    </row>
    <row r="105" spans="2:2">
      <c r="B105" t="s">
        <v>1195</v>
      </c>
    </row>
    <row r="106" spans="2:2">
      <c r="B106" t="s">
        <v>1196</v>
      </c>
    </row>
    <row r="107" spans="2:2">
      <c r="B107" t="s">
        <v>1197</v>
      </c>
    </row>
    <row r="108" spans="2:2">
      <c r="B108" t="s">
        <v>1198</v>
      </c>
    </row>
    <row r="109" spans="2:2">
      <c r="B109" t="s">
        <v>1199</v>
      </c>
    </row>
    <row r="110" spans="2:2">
      <c r="B110" t="s">
        <v>1200</v>
      </c>
    </row>
    <row r="111" spans="2:2">
      <c r="B111" t="s">
        <v>1201</v>
      </c>
    </row>
    <row r="112" spans="2:2">
      <c r="B112" t="s">
        <v>1202</v>
      </c>
    </row>
    <row r="113" spans="2:2">
      <c r="B113" t="s">
        <v>1203</v>
      </c>
    </row>
    <row r="114" spans="2:2">
      <c r="B114" t="s">
        <v>1204</v>
      </c>
    </row>
    <row r="115" spans="2:2">
      <c r="B115" t="s">
        <v>1205</v>
      </c>
    </row>
    <row r="116" spans="2:2">
      <c r="B116" t="s">
        <v>1206</v>
      </c>
    </row>
    <row r="117" spans="2:2">
      <c r="B117" t="s">
        <v>1207</v>
      </c>
    </row>
    <row r="118" spans="2:2">
      <c r="B118" t="s">
        <v>1208</v>
      </c>
    </row>
    <row r="119" spans="2:2">
      <c r="B119" t="s">
        <v>1209</v>
      </c>
    </row>
    <row r="120" spans="2:2">
      <c r="B120" t="s">
        <v>1210</v>
      </c>
    </row>
    <row r="121" spans="2:2">
      <c r="B121" t="s">
        <v>1211</v>
      </c>
    </row>
    <row r="122" spans="2:2">
      <c r="B122" t="s">
        <v>1212</v>
      </c>
    </row>
    <row r="123" spans="2:2">
      <c r="B123" t="s">
        <v>1213</v>
      </c>
    </row>
    <row r="124" spans="2:2">
      <c r="B124" t="s">
        <v>1214</v>
      </c>
    </row>
    <row r="125" spans="2:2">
      <c r="B125" t="s">
        <v>1215</v>
      </c>
    </row>
    <row r="126" spans="2:2">
      <c r="B126" t="s">
        <v>1216</v>
      </c>
    </row>
    <row r="127" spans="2:2">
      <c r="B127" t="s">
        <v>1217</v>
      </c>
    </row>
    <row r="128" spans="2:2">
      <c r="B128" t="s">
        <v>1218</v>
      </c>
    </row>
    <row r="129" spans="2:2">
      <c r="B129" t="s">
        <v>1219</v>
      </c>
    </row>
    <row r="130" spans="2:2">
      <c r="B130" t="s">
        <v>1220</v>
      </c>
    </row>
    <row r="131" spans="2:2">
      <c r="B131" t="s">
        <v>1221</v>
      </c>
    </row>
    <row r="132" spans="2:2">
      <c r="B132" t="s">
        <v>1222</v>
      </c>
    </row>
    <row r="133" spans="2:2">
      <c r="B133" t="s">
        <v>1223</v>
      </c>
    </row>
    <row r="134" spans="2:2">
      <c r="B134" t="s">
        <v>1224</v>
      </c>
    </row>
    <row r="135" spans="2:2">
      <c r="B135" t="s">
        <v>1225</v>
      </c>
    </row>
    <row r="136" spans="2:2">
      <c r="B136" t="s">
        <v>1226</v>
      </c>
    </row>
    <row r="137" spans="2:2">
      <c r="B137" t="s">
        <v>1227</v>
      </c>
    </row>
    <row r="138" spans="2:2">
      <c r="B138" t="s">
        <v>1228</v>
      </c>
    </row>
    <row r="139" spans="2:2">
      <c r="B139" t="s">
        <v>1229</v>
      </c>
    </row>
    <row r="140" spans="2:2">
      <c r="B140" t="s">
        <v>1230</v>
      </c>
    </row>
    <row r="141" spans="2:2">
      <c r="B141" t="s">
        <v>1231</v>
      </c>
    </row>
    <row r="142" spans="2:2">
      <c r="B142" t="s">
        <v>1232</v>
      </c>
    </row>
    <row r="143" spans="2:2">
      <c r="B143" t="s">
        <v>1233</v>
      </c>
    </row>
    <row r="144" spans="2:2">
      <c r="B144" t="s">
        <v>1234</v>
      </c>
    </row>
    <row r="145" spans="2:2">
      <c r="B145" t="s">
        <v>1235</v>
      </c>
    </row>
    <row r="146" spans="2:2">
      <c r="B146" t="s">
        <v>1236</v>
      </c>
    </row>
    <row r="147" spans="2:2">
      <c r="B147" t="s">
        <v>1237</v>
      </c>
    </row>
    <row r="148" spans="2:2">
      <c r="B148" t="s">
        <v>1238</v>
      </c>
    </row>
    <row r="149" spans="2:2">
      <c r="B149" t="s">
        <v>1239</v>
      </c>
    </row>
    <row r="150" spans="2:2">
      <c r="B150" t="s">
        <v>277</v>
      </c>
    </row>
    <row r="152" spans="2:2">
      <c r="B152" s="69" t="s">
        <v>1240</v>
      </c>
    </row>
    <row r="153" spans="2:2">
      <c r="B153" t="s">
        <v>278</v>
      </c>
    </row>
    <row r="154" spans="2:2">
      <c r="B154" t="s">
        <v>280</v>
      </c>
    </row>
    <row r="155" spans="2:2">
      <c r="B155" t="s">
        <v>281</v>
      </c>
    </row>
    <row r="156" spans="2:2">
      <c r="B156" t="s">
        <v>1241</v>
      </c>
    </row>
    <row r="157" spans="2:2">
      <c r="B157" t="s">
        <v>1242</v>
      </c>
    </row>
    <row r="158" spans="2:2">
      <c r="B158" t="s">
        <v>1243</v>
      </c>
    </row>
    <row r="159" spans="2:2">
      <c r="B159" t="s">
        <v>1244</v>
      </c>
    </row>
    <row r="160" spans="2:2">
      <c r="B160" t="s">
        <v>1245</v>
      </c>
    </row>
    <row r="161" spans="2:2">
      <c r="B161" t="s">
        <v>1246</v>
      </c>
    </row>
    <row r="162" spans="2:2">
      <c r="B162" t="s">
        <v>1247</v>
      </c>
    </row>
    <row r="163" spans="2:2">
      <c r="B163" t="s">
        <v>1248</v>
      </c>
    </row>
    <row r="164" spans="2:2">
      <c r="B164" t="s">
        <v>1249</v>
      </c>
    </row>
    <row r="165" spans="2:2">
      <c r="B165" t="s">
        <v>1250</v>
      </c>
    </row>
    <row r="166" spans="2:2">
      <c r="B166" t="s">
        <v>1251</v>
      </c>
    </row>
    <row r="167" spans="2:2">
      <c r="B167" t="s">
        <v>1252</v>
      </c>
    </row>
    <row r="168" spans="2:2">
      <c r="B168" t="s">
        <v>1253</v>
      </c>
    </row>
    <row r="169" spans="2:2">
      <c r="B169" t="s">
        <v>1254</v>
      </c>
    </row>
    <row r="170" spans="2:2">
      <c r="B170" t="s">
        <v>1255</v>
      </c>
    </row>
    <row r="171" spans="2:2">
      <c r="B171" t="s">
        <v>1256</v>
      </c>
    </row>
    <row r="172" spans="2:2">
      <c r="B172" t="s">
        <v>1257</v>
      </c>
    </row>
    <row r="173" spans="2:2">
      <c r="B173" t="s">
        <v>1258</v>
      </c>
    </row>
    <row r="174" spans="2:2">
      <c r="B174" t="s">
        <v>1259</v>
      </c>
    </row>
    <row r="175" spans="2:2">
      <c r="B175" t="s">
        <v>1260</v>
      </c>
    </row>
    <row r="176" spans="2:2">
      <c r="B176" t="s">
        <v>1261</v>
      </c>
    </row>
    <row r="177" spans="2:2">
      <c r="B177" t="s">
        <v>1262</v>
      </c>
    </row>
    <row r="178" spans="2:2">
      <c r="B178" t="s">
        <v>1263</v>
      </c>
    </row>
    <row r="179" spans="2:2">
      <c r="B179" t="s">
        <v>1264</v>
      </c>
    </row>
    <row r="180" spans="2:2">
      <c r="B180" t="s">
        <v>1265</v>
      </c>
    </row>
    <row r="181" spans="2:2">
      <c r="B181" t="s">
        <v>1266</v>
      </c>
    </row>
    <row r="182" spans="2:2">
      <c r="B182" t="s">
        <v>1267</v>
      </c>
    </row>
    <row r="183" spans="2:2">
      <c r="B183" t="s">
        <v>1268</v>
      </c>
    </row>
    <row r="184" spans="2:2">
      <c r="B184" t="s">
        <v>1269</v>
      </c>
    </row>
    <row r="185" spans="2:2">
      <c r="B185" t="s">
        <v>1270</v>
      </c>
    </row>
    <row r="186" spans="2:2">
      <c r="B186" t="s">
        <v>1271</v>
      </c>
    </row>
    <row r="187" spans="2:2">
      <c r="B187" t="s">
        <v>1272</v>
      </c>
    </row>
    <row r="188" spans="2:2">
      <c r="B188" t="s">
        <v>1273</v>
      </c>
    </row>
    <row r="189" spans="2:2">
      <c r="B189" t="s">
        <v>1274</v>
      </c>
    </row>
    <row r="190" spans="2:2">
      <c r="B190" t="s">
        <v>1275</v>
      </c>
    </row>
    <row r="191" spans="2:2">
      <c r="B191" t="s">
        <v>1276</v>
      </c>
    </row>
    <row r="192" spans="2:2">
      <c r="B192" t="s">
        <v>1277</v>
      </c>
    </row>
    <row r="193" spans="2:2">
      <c r="B193" t="s">
        <v>1278</v>
      </c>
    </row>
    <row r="194" spans="2:2">
      <c r="B194" t="s">
        <v>1279</v>
      </c>
    </row>
    <row r="195" spans="2:2">
      <c r="B195" t="s">
        <v>1280</v>
      </c>
    </row>
    <row r="196" spans="2:2">
      <c r="B196" t="s">
        <v>1281</v>
      </c>
    </row>
    <row r="197" spans="2:2">
      <c r="B197" t="s">
        <v>1282</v>
      </c>
    </row>
    <row r="198" spans="2:2">
      <c r="B198" t="s">
        <v>1283</v>
      </c>
    </row>
    <row r="199" spans="2:2">
      <c r="B199" t="s">
        <v>1284</v>
      </c>
    </row>
    <row r="200" spans="2:2">
      <c r="B200" t="s">
        <v>1285</v>
      </c>
    </row>
    <row r="201" spans="2:2">
      <c r="B201" t="s">
        <v>1286</v>
      </c>
    </row>
    <row r="202" spans="2:2">
      <c r="B202" t="s">
        <v>1287</v>
      </c>
    </row>
    <row r="203" spans="2:2">
      <c r="B203" t="s">
        <v>1288</v>
      </c>
    </row>
    <row r="204" spans="2:2">
      <c r="B204" t="s">
        <v>277</v>
      </c>
    </row>
    <row r="206" spans="2:2">
      <c r="B206" s="69" t="s">
        <v>1289</v>
      </c>
    </row>
    <row r="207" spans="2:2">
      <c r="B207" t="s">
        <v>278</v>
      </c>
    </row>
    <row r="208" spans="2:2">
      <c r="B208" t="s">
        <v>280</v>
      </c>
    </row>
    <row r="209" spans="2:2">
      <c r="B209" t="s">
        <v>281</v>
      </c>
    </row>
    <row r="210" spans="2:2">
      <c r="B210" t="s">
        <v>1290</v>
      </c>
    </row>
    <row r="211" spans="2:2">
      <c r="B211" t="s">
        <v>1291</v>
      </c>
    </row>
    <row r="212" spans="2:2">
      <c r="B212" t="s">
        <v>1292</v>
      </c>
    </row>
    <row r="213" spans="2:2">
      <c r="B213" t="s">
        <v>1293</v>
      </c>
    </row>
    <row r="214" spans="2:2">
      <c r="B214" t="s">
        <v>1294</v>
      </c>
    </row>
    <row r="215" spans="2:2">
      <c r="B215" t="s">
        <v>1295</v>
      </c>
    </row>
    <row r="216" spans="2:2">
      <c r="B216" t="s">
        <v>1296</v>
      </c>
    </row>
    <row r="217" spans="2:2">
      <c r="B217" t="s">
        <v>1297</v>
      </c>
    </row>
    <row r="218" spans="2:2">
      <c r="B218" t="s">
        <v>1298</v>
      </c>
    </row>
    <row r="219" spans="2:2">
      <c r="B219" t="s">
        <v>1299</v>
      </c>
    </row>
    <row r="220" spans="2:2">
      <c r="B220" t="s">
        <v>1300</v>
      </c>
    </row>
    <row r="221" spans="2:2">
      <c r="B221" t="s">
        <v>1301</v>
      </c>
    </row>
    <row r="222" spans="2:2">
      <c r="B222" t="s">
        <v>1302</v>
      </c>
    </row>
    <row r="223" spans="2:2">
      <c r="B223" t="s">
        <v>1303</v>
      </c>
    </row>
    <row r="224" spans="2:2">
      <c r="B224" t="s">
        <v>1304</v>
      </c>
    </row>
    <row r="225" spans="2:2">
      <c r="B225" t="s">
        <v>1305</v>
      </c>
    </row>
    <row r="226" spans="2:2">
      <c r="B226" t="s">
        <v>1306</v>
      </c>
    </row>
    <row r="227" spans="2:2">
      <c r="B227" t="s">
        <v>1307</v>
      </c>
    </row>
    <row r="228" spans="2:2">
      <c r="B228" t="s">
        <v>1308</v>
      </c>
    </row>
    <row r="229" spans="2:2">
      <c r="B229" t="s">
        <v>1309</v>
      </c>
    </row>
    <row r="230" spans="2:2">
      <c r="B230" t="s">
        <v>1310</v>
      </c>
    </row>
    <row r="231" spans="2:2">
      <c r="B231" t="s">
        <v>1311</v>
      </c>
    </row>
    <row r="232" spans="2:2">
      <c r="B232" t="s">
        <v>1312</v>
      </c>
    </row>
    <row r="233" spans="2:2">
      <c r="B233" t="s">
        <v>1313</v>
      </c>
    </row>
    <row r="234" spans="2:2">
      <c r="B234" t="s">
        <v>277</v>
      </c>
    </row>
  </sheetData>
  <phoneticPr fontId="7"/>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V356"/>
  <sheetViews>
    <sheetView topLeftCell="A19" zoomScaleNormal="100" workbookViewId="0">
      <selection activeCell="C2" sqref="C2"/>
    </sheetView>
  </sheetViews>
  <sheetFormatPr defaultRowHeight="17.25"/>
  <cols>
    <col min="1" max="6" width="4.21875" customWidth="1"/>
    <col min="7" max="7" width="9.21875" customWidth="1"/>
    <col min="8" max="8" width="9.44140625" customWidth="1"/>
  </cols>
  <sheetData>
    <row r="1" spans="1:11">
      <c r="A1" s="1" t="s">
        <v>0</v>
      </c>
    </row>
    <row r="2" spans="1:11">
      <c r="B2" s="2" t="s">
        <v>1</v>
      </c>
    </row>
    <row r="4" spans="1:11">
      <c r="A4" s="1" t="s">
        <v>3</v>
      </c>
    </row>
    <row r="5" spans="1:11">
      <c r="B5" t="s">
        <v>6</v>
      </c>
    </row>
    <row r="6" spans="1:11">
      <c r="C6" s="2" t="s">
        <v>4</v>
      </c>
    </row>
    <row r="8" spans="1:11">
      <c r="B8" s="4" t="s">
        <v>5</v>
      </c>
    </row>
    <row r="9" spans="1:11">
      <c r="B9" s="6" t="s">
        <v>7</v>
      </c>
    </row>
    <row r="12" spans="1:11">
      <c r="B12" s="2" t="s">
        <v>8</v>
      </c>
    </row>
    <row r="13" spans="1:11">
      <c r="I13" s="2"/>
      <c r="J13" s="2"/>
      <c r="K13" s="2"/>
    </row>
    <row r="14" spans="1:11">
      <c r="A14" s="1" t="s">
        <v>39</v>
      </c>
    </row>
    <row r="15" spans="1:11">
      <c r="B15" s="2" t="s">
        <v>12</v>
      </c>
    </row>
    <row r="16" spans="1:11">
      <c r="C16" s="2" t="s">
        <v>11</v>
      </c>
    </row>
    <row r="17" spans="3:6">
      <c r="D17" s="2" t="s">
        <v>27</v>
      </c>
    </row>
    <row r="18" spans="3:6">
      <c r="D18" s="2" t="s">
        <v>28</v>
      </c>
    </row>
    <row r="19" spans="3:6">
      <c r="E19" s="2" t="s">
        <v>14</v>
      </c>
    </row>
    <row r="20" spans="3:6">
      <c r="F20" s="2" t="s">
        <v>20</v>
      </c>
    </row>
    <row r="21" spans="3:6">
      <c r="F21" s="2" t="s">
        <v>22</v>
      </c>
    </row>
    <row r="22" spans="3:6">
      <c r="E22" s="2" t="s">
        <v>21</v>
      </c>
      <c r="F22" s="2"/>
    </row>
    <row r="23" spans="3:6">
      <c r="F23" s="2" t="s">
        <v>23</v>
      </c>
    </row>
    <row r="24" spans="3:6">
      <c r="F24" s="2" t="s">
        <v>29</v>
      </c>
    </row>
    <row r="25" spans="3:6">
      <c r="D25" t="s">
        <v>18</v>
      </c>
    </row>
    <row r="26" spans="3:6">
      <c r="E26" s="2" t="s">
        <v>19</v>
      </c>
    </row>
    <row r="28" spans="3:6">
      <c r="C28" s="2" t="s">
        <v>13</v>
      </c>
    </row>
    <row r="29" spans="3:6">
      <c r="D29" t="s">
        <v>24</v>
      </c>
    </row>
    <row r="30" spans="3:6">
      <c r="D30" t="s">
        <v>25</v>
      </c>
    </row>
    <row r="31" spans="3:6">
      <c r="D31" t="s">
        <v>26</v>
      </c>
    </row>
    <row r="33" spans="1:5">
      <c r="C33" s="2" t="s">
        <v>15</v>
      </c>
    </row>
    <row r="34" spans="1:5">
      <c r="D34" s="2" t="s">
        <v>17</v>
      </c>
    </row>
    <row r="35" spans="1:5">
      <c r="D35" s="2" t="s">
        <v>16</v>
      </c>
    </row>
    <row r="37" spans="1:5">
      <c r="C37" s="2" t="s">
        <v>30</v>
      </c>
    </row>
    <row r="38" spans="1:5">
      <c r="D38" s="2" t="s">
        <v>31</v>
      </c>
    </row>
    <row r="39" spans="1:5">
      <c r="E39" t="s">
        <v>32</v>
      </c>
    </row>
    <row r="40" spans="1:5">
      <c r="E40" s="2" t="s">
        <v>33</v>
      </c>
    </row>
    <row r="41" spans="1:5">
      <c r="E41" s="2" t="s">
        <v>34</v>
      </c>
    </row>
    <row r="42" spans="1:5">
      <c r="D42" s="2" t="s">
        <v>35</v>
      </c>
    </row>
    <row r="43" spans="1:5">
      <c r="D43" s="2" t="s">
        <v>36</v>
      </c>
    </row>
    <row r="45" spans="1:5">
      <c r="B45" s="2" t="s">
        <v>37</v>
      </c>
    </row>
    <row r="46" spans="1:5">
      <c r="C46" s="2" t="s">
        <v>38</v>
      </c>
    </row>
    <row r="48" spans="1:5">
      <c r="A48" s="1" t="s">
        <v>40</v>
      </c>
    </row>
    <row r="49" spans="1:3">
      <c r="A49" s="1"/>
      <c r="B49" s="2" t="s">
        <v>44</v>
      </c>
    </row>
    <row r="50" spans="1:3">
      <c r="C50" s="2" t="s">
        <v>41</v>
      </c>
    </row>
    <row r="51" spans="1:3">
      <c r="C51" s="2" t="s">
        <v>42</v>
      </c>
    </row>
    <row r="52" spans="1:3">
      <c r="C52" s="2" t="s">
        <v>43</v>
      </c>
    </row>
    <row r="54" spans="1:3">
      <c r="A54" s="1" t="s">
        <v>40</v>
      </c>
    </row>
    <row r="55" spans="1:3">
      <c r="B55" s="7" t="s">
        <v>45</v>
      </c>
    </row>
    <row r="56" spans="1:3">
      <c r="B56" s="7" t="s">
        <v>46</v>
      </c>
    </row>
    <row r="57" spans="1:3">
      <c r="B57" s="7" t="s">
        <v>47</v>
      </c>
    </row>
    <row r="58" spans="1:3">
      <c r="B58" s="11" t="s">
        <v>62</v>
      </c>
    </row>
    <row r="59" spans="1:3">
      <c r="B59" s="11" t="s">
        <v>63</v>
      </c>
    </row>
    <row r="61" spans="1:3">
      <c r="A61" s="1" t="s">
        <v>48</v>
      </c>
    </row>
    <row r="62" spans="1:3">
      <c r="B62" s="10" t="s">
        <v>49</v>
      </c>
    </row>
    <row r="63" spans="1:3">
      <c r="B63" s="12" t="s">
        <v>64</v>
      </c>
    </row>
    <row r="64" spans="1:3">
      <c r="B64" s="2" t="s">
        <v>53</v>
      </c>
    </row>
    <row r="65" spans="1:2">
      <c r="B65" s="12" t="s">
        <v>50</v>
      </c>
    </row>
    <row r="66" spans="1:2">
      <c r="B66" s="12" t="s">
        <v>56</v>
      </c>
    </row>
    <row r="67" spans="1:2">
      <c r="A67" s="1" t="s">
        <v>61</v>
      </c>
      <c r="B67" s="2"/>
    </row>
    <row r="68" spans="1:2">
      <c r="B68" s="12" t="s">
        <v>57</v>
      </c>
    </row>
    <row r="69" spans="1:2">
      <c r="B69" s="2" t="s">
        <v>65</v>
      </c>
    </row>
    <row r="70" spans="1:2">
      <c r="B70" s="2" t="s">
        <v>58</v>
      </c>
    </row>
    <row r="71" spans="1:2">
      <c r="B71" s="2" t="s">
        <v>59</v>
      </c>
    </row>
    <row r="72" spans="1:2">
      <c r="B72" s="2" t="s">
        <v>60</v>
      </c>
    </row>
    <row r="73" spans="1:2">
      <c r="B73" s="12" t="s">
        <v>50</v>
      </c>
    </row>
    <row r="74" spans="1:2">
      <c r="B74" s="12" t="s">
        <v>56</v>
      </c>
    </row>
    <row r="75" spans="1:2">
      <c r="B75" s="2" t="s">
        <v>51</v>
      </c>
    </row>
    <row r="76" spans="1:2">
      <c r="B76" s="12" t="s">
        <v>52</v>
      </c>
    </row>
    <row r="77" spans="1:2">
      <c r="B77" s="2" t="s">
        <v>54</v>
      </c>
    </row>
    <row r="78" spans="1:2">
      <c r="B78" s="15" t="s">
        <v>55</v>
      </c>
    </row>
    <row r="81" spans="1:16">
      <c r="B81" s="12" t="s">
        <v>66</v>
      </c>
    </row>
    <row r="83" spans="1:16">
      <c r="A83" s="1" t="s">
        <v>67</v>
      </c>
    </row>
    <row r="84" spans="1:16">
      <c r="B84" s="2" t="s">
        <v>68</v>
      </c>
    </row>
    <row r="85" spans="1:16">
      <c r="G85" s="13" t="s">
        <v>74</v>
      </c>
      <c r="H85" s="13"/>
      <c r="I85" s="13" t="s">
        <v>78</v>
      </c>
      <c r="J85" s="13"/>
      <c r="K85" s="13" t="s">
        <v>82</v>
      </c>
      <c r="L85" s="13"/>
      <c r="M85" s="13" t="s">
        <v>75</v>
      </c>
      <c r="N85" s="13"/>
      <c r="O85" s="13" t="s">
        <v>80</v>
      </c>
      <c r="P85" s="13"/>
    </row>
    <row r="86" spans="1:16">
      <c r="G86" s="13" t="s">
        <v>76</v>
      </c>
      <c r="H86" s="13" t="s">
        <v>92</v>
      </c>
      <c r="I86" s="13" t="s">
        <v>76</v>
      </c>
      <c r="J86" s="13" t="s">
        <v>79</v>
      </c>
      <c r="K86" s="13" t="s">
        <v>76</v>
      </c>
      <c r="L86" s="13" t="s">
        <v>81</v>
      </c>
      <c r="M86" s="13" t="s">
        <v>76</v>
      </c>
      <c r="N86" s="13" t="s">
        <v>77</v>
      </c>
      <c r="O86" s="13" t="s">
        <v>76</v>
      </c>
      <c r="P86" s="13" t="s">
        <v>77</v>
      </c>
    </row>
    <row r="87" spans="1:16">
      <c r="C87" t="s">
        <v>69</v>
      </c>
      <c r="G87" s="13" t="s">
        <v>86</v>
      </c>
      <c r="H87" s="13" t="s">
        <v>87</v>
      </c>
      <c r="I87" s="13" t="s">
        <v>83</v>
      </c>
      <c r="J87" s="13" t="s">
        <v>84</v>
      </c>
      <c r="K87" s="13" t="s">
        <v>90</v>
      </c>
      <c r="L87" s="13" t="s">
        <v>91</v>
      </c>
      <c r="M87" s="13" t="s">
        <v>97</v>
      </c>
      <c r="N87" s="13" t="s">
        <v>98</v>
      </c>
      <c r="O87" s="13" t="s">
        <v>88</v>
      </c>
      <c r="P87" s="13" t="s">
        <v>89</v>
      </c>
    </row>
    <row r="88" spans="1:16">
      <c r="C88" t="s">
        <v>70</v>
      </c>
      <c r="G88" s="13" t="s">
        <v>86</v>
      </c>
      <c r="H88" s="13" t="s">
        <v>99</v>
      </c>
      <c r="I88" s="13" t="s">
        <v>93</v>
      </c>
      <c r="J88" s="13" t="s">
        <v>84</v>
      </c>
      <c r="K88" s="13" t="s">
        <v>100</v>
      </c>
      <c r="L88" s="13" t="s">
        <v>101</v>
      </c>
      <c r="M88" s="13" t="s">
        <v>93</v>
      </c>
      <c r="N88" s="13" t="s">
        <v>96</v>
      </c>
      <c r="O88" s="13" t="s">
        <v>94</v>
      </c>
      <c r="P88" s="13" t="s">
        <v>95</v>
      </c>
    </row>
    <row r="89" spans="1:16">
      <c r="C89" t="s">
        <v>71</v>
      </c>
      <c r="G89" s="13" t="s">
        <v>102</v>
      </c>
      <c r="H89" s="13" t="s">
        <v>87</v>
      </c>
      <c r="I89" s="13" t="s">
        <v>103</v>
      </c>
      <c r="J89" s="13" t="s">
        <v>91</v>
      </c>
      <c r="K89" s="13" t="s">
        <v>104</v>
      </c>
      <c r="L89" s="13" t="s">
        <v>105</v>
      </c>
      <c r="M89" s="13" t="s">
        <v>106</v>
      </c>
      <c r="N89" s="13" t="s">
        <v>107</v>
      </c>
      <c r="O89" s="13" t="s">
        <v>108</v>
      </c>
      <c r="P89" s="13" t="s">
        <v>109</v>
      </c>
    </row>
    <row r="90" spans="1:16">
      <c r="C90" t="s">
        <v>72</v>
      </c>
      <c r="G90" s="13" t="s">
        <v>103</v>
      </c>
      <c r="H90" s="13" t="s">
        <v>110</v>
      </c>
      <c r="I90" s="13" t="s">
        <v>113</v>
      </c>
      <c r="J90" s="13" t="s">
        <v>114</v>
      </c>
      <c r="K90" s="13" t="s">
        <v>116</v>
      </c>
      <c r="L90" s="13" t="s">
        <v>117</v>
      </c>
      <c r="M90" s="13" t="s">
        <v>111</v>
      </c>
      <c r="N90" s="13" t="s">
        <v>112</v>
      </c>
      <c r="O90" s="13" t="s">
        <v>88</v>
      </c>
      <c r="P90" s="13" t="s">
        <v>115</v>
      </c>
    </row>
    <row r="91" spans="1:16">
      <c r="C91" t="s">
        <v>73</v>
      </c>
      <c r="G91" s="13" t="s">
        <v>118</v>
      </c>
      <c r="H91" s="13" t="s">
        <v>119</v>
      </c>
      <c r="I91" s="13" t="s">
        <v>85</v>
      </c>
      <c r="J91" s="13" t="s">
        <v>121</v>
      </c>
      <c r="K91" s="13" t="s">
        <v>122</v>
      </c>
      <c r="L91" s="13" t="s">
        <v>123</v>
      </c>
      <c r="M91" s="13" t="s">
        <v>120</v>
      </c>
      <c r="N91" s="13" t="s">
        <v>114</v>
      </c>
      <c r="O91" s="13" t="s">
        <v>88</v>
      </c>
      <c r="P91" s="13" t="s">
        <v>89</v>
      </c>
    </row>
    <row r="93" spans="1:16">
      <c r="A93" s="1" t="s">
        <v>140</v>
      </c>
    </row>
    <row r="94" spans="1:16">
      <c r="B94" s="2" t="s">
        <v>136</v>
      </c>
    </row>
    <row r="95" spans="1:16">
      <c r="C95" s="2" t="s">
        <v>130</v>
      </c>
    </row>
    <row r="96" spans="1:16">
      <c r="C96" s="2" t="s">
        <v>131</v>
      </c>
    </row>
    <row r="97" spans="1:22">
      <c r="C97" s="2" t="s">
        <v>132</v>
      </c>
    </row>
    <row r="98" spans="1:22">
      <c r="B98" s="2" t="s">
        <v>137</v>
      </c>
    </row>
    <row r="99" spans="1:22">
      <c r="C99" s="2" t="s">
        <v>134</v>
      </c>
    </row>
    <row r="100" spans="1:22">
      <c r="C100" s="2" t="s">
        <v>133</v>
      </c>
    </row>
    <row r="101" spans="1:22">
      <c r="C101" s="2" t="s">
        <v>135</v>
      </c>
    </row>
    <row r="102" spans="1:22">
      <c r="B102" s="16" t="s">
        <v>138</v>
      </c>
    </row>
    <row r="103" spans="1:22">
      <c r="B103" s="2" t="s">
        <v>139</v>
      </c>
    </row>
    <row r="105" spans="1:22">
      <c r="A105" s="1" t="s">
        <v>141</v>
      </c>
    </row>
    <row r="106" spans="1:22">
      <c r="B106" s="17" t="s">
        <v>142</v>
      </c>
    </row>
    <row r="109" spans="1:22">
      <c r="A109" s="1" t="s">
        <v>143</v>
      </c>
    </row>
    <row r="110" spans="1:22">
      <c r="B110" t="s">
        <v>144</v>
      </c>
      <c r="Q110" s="2" t="s">
        <v>236</v>
      </c>
      <c r="R110" s="2" t="s">
        <v>237</v>
      </c>
      <c r="S110" s="2" t="s">
        <v>238</v>
      </c>
    </row>
    <row r="111" spans="1:22">
      <c r="Q111">
        <v>120</v>
      </c>
      <c r="R111">
        <v>50</v>
      </c>
      <c r="S111">
        <f t="shared" ref="S111:S116" si="0">(R111-Q111)/R111</f>
        <v>-1.4</v>
      </c>
      <c r="T111">
        <f>S111*-1</f>
        <v>1.4</v>
      </c>
      <c r="V111">
        <f t="shared" ref="V111:V116" si="1">(R111/Q111)</f>
        <v>0.41666666666666669</v>
      </c>
    </row>
    <row r="112" spans="1:22">
      <c r="A112" s="1" t="s">
        <v>198</v>
      </c>
      <c r="Q112">
        <v>1.2</v>
      </c>
      <c r="R112">
        <v>0.5</v>
      </c>
      <c r="S112">
        <f t="shared" si="0"/>
        <v>-1.4</v>
      </c>
      <c r="T112">
        <f t="shared" ref="T112:T116" si="2">S112*-1</f>
        <v>1.4</v>
      </c>
      <c r="V112">
        <f t="shared" si="1"/>
        <v>0.41666666666666669</v>
      </c>
    </row>
    <row r="113" spans="2:22">
      <c r="B113" s="2" t="s">
        <v>199</v>
      </c>
      <c r="Q113">
        <v>180</v>
      </c>
      <c r="R113">
        <v>30</v>
      </c>
      <c r="S113">
        <f t="shared" si="0"/>
        <v>-5</v>
      </c>
      <c r="T113">
        <f t="shared" si="2"/>
        <v>5</v>
      </c>
      <c r="V113">
        <f t="shared" si="1"/>
        <v>0.16666666666666666</v>
      </c>
    </row>
    <row r="114" spans="2:22">
      <c r="G114" s="254" t="s">
        <v>204</v>
      </c>
      <c r="H114" s="254"/>
      <c r="Q114">
        <v>180</v>
      </c>
      <c r="R114">
        <v>200</v>
      </c>
      <c r="S114">
        <f t="shared" si="0"/>
        <v>0.1</v>
      </c>
      <c r="T114">
        <f t="shared" si="2"/>
        <v>-0.1</v>
      </c>
      <c r="V114">
        <f t="shared" si="1"/>
        <v>1.1111111111111112</v>
      </c>
    </row>
    <row r="115" spans="2:22">
      <c r="G115" t="s">
        <v>205</v>
      </c>
      <c r="H115" s="1" t="s">
        <v>200</v>
      </c>
      <c r="Q115">
        <v>170</v>
      </c>
      <c r="R115">
        <v>10</v>
      </c>
      <c r="S115">
        <f t="shared" si="0"/>
        <v>-16</v>
      </c>
      <c r="T115">
        <f t="shared" si="2"/>
        <v>16</v>
      </c>
      <c r="V115">
        <f t="shared" si="1"/>
        <v>5.8823529411764705E-2</v>
      </c>
    </row>
    <row r="116" spans="2:22">
      <c r="G116" t="s">
        <v>205</v>
      </c>
      <c r="H116" s="1" t="s">
        <v>202</v>
      </c>
      <c r="K116" s="1"/>
      <c r="Q116">
        <v>12000</v>
      </c>
      <c r="R116">
        <v>5000</v>
      </c>
      <c r="S116">
        <f t="shared" si="0"/>
        <v>-1.4</v>
      </c>
      <c r="T116">
        <f t="shared" si="2"/>
        <v>1.4</v>
      </c>
      <c r="V116">
        <f t="shared" si="1"/>
        <v>0.41666666666666669</v>
      </c>
    </row>
    <row r="117" spans="2:22">
      <c r="G117" t="s">
        <v>205</v>
      </c>
      <c r="H117" s="19" t="s">
        <v>201</v>
      </c>
      <c r="K117" s="1"/>
    </row>
    <row r="118" spans="2:22">
      <c r="G118" t="s">
        <v>206</v>
      </c>
      <c r="H118" s="19" t="s">
        <v>202</v>
      </c>
      <c r="K118" s="1"/>
    </row>
    <row r="119" spans="2:22">
      <c r="G119" t="s">
        <v>207</v>
      </c>
      <c r="H119" s="19" t="s">
        <v>218</v>
      </c>
      <c r="K119" s="1"/>
    </row>
    <row r="120" spans="2:22">
      <c r="G120" t="s">
        <v>208</v>
      </c>
      <c r="H120" s="19" t="s">
        <v>210</v>
      </c>
      <c r="K120" s="1"/>
    </row>
    <row r="121" spans="2:22">
      <c r="G121" t="s">
        <v>208</v>
      </c>
      <c r="H121" s="1" t="s">
        <v>201</v>
      </c>
      <c r="K121" s="1"/>
    </row>
    <row r="122" spans="2:22">
      <c r="G122" t="s">
        <v>208</v>
      </c>
      <c r="H122" s="18" t="s">
        <v>209</v>
      </c>
      <c r="K122" s="1"/>
    </row>
    <row r="123" spans="2:22">
      <c r="G123" t="s">
        <v>211</v>
      </c>
      <c r="H123" s="21" t="s">
        <v>203</v>
      </c>
      <c r="K123" s="1"/>
    </row>
    <row r="124" spans="2:22">
      <c r="G124" t="s">
        <v>211</v>
      </c>
      <c r="H124" s="1" t="s">
        <v>212</v>
      </c>
      <c r="K124" s="1"/>
    </row>
    <row r="125" spans="2:22">
      <c r="G125" t="s">
        <v>211</v>
      </c>
      <c r="H125" s="1" t="s">
        <v>213</v>
      </c>
      <c r="K125" s="1"/>
    </row>
    <row r="126" spans="2:22">
      <c r="G126" t="s">
        <v>211</v>
      </c>
      <c r="H126" s="19" t="s">
        <v>209</v>
      </c>
      <c r="K126" s="1"/>
    </row>
    <row r="127" spans="2:22">
      <c r="G127" t="s">
        <v>214</v>
      </c>
      <c r="H127" s="19" t="s">
        <v>202</v>
      </c>
      <c r="K127" s="1"/>
    </row>
    <row r="128" spans="2:22">
      <c r="G128" t="s">
        <v>219</v>
      </c>
      <c r="H128" s="19" t="s">
        <v>220</v>
      </c>
      <c r="K128" s="1"/>
    </row>
    <row r="129" spans="1:13">
      <c r="G129" t="s">
        <v>215</v>
      </c>
      <c r="H129" s="19" t="s">
        <v>216</v>
      </c>
      <c r="I129" s="2" t="s">
        <v>217</v>
      </c>
      <c r="K129" s="1"/>
    </row>
    <row r="132" spans="1:13">
      <c r="A132" s="1" t="s">
        <v>198</v>
      </c>
    </row>
    <row r="133" spans="1:13">
      <c r="B133" s="2" t="s">
        <v>222</v>
      </c>
      <c r="M133" s="2" t="s">
        <v>231</v>
      </c>
    </row>
    <row r="134" spans="1:13">
      <c r="C134" s="2" t="s">
        <v>221</v>
      </c>
      <c r="I134" s="2" t="s">
        <v>240</v>
      </c>
    </row>
    <row r="135" spans="1:13">
      <c r="C135" s="2" t="s">
        <v>227</v>
      </c>
      <c r="I135" s="2" t="s">
        <v>228</v>
      </c>
    </row>
    <row r="136" spans="1:13">
      <c r="C136" s="2" t="s">
        <v>229</v>
      </c>
      <c r="I136" s="2" t="s">
        <v>230</v>
      </c>
    </row>
    <row r="137" spans="1:13">
      <c r="C137" s="11" t="s">
        <v>234</v>
      </c>
      <c r="I137" s="20" t="s">
        <v>235</v>
      </c>
    </row>
    <row r="138" spans="1:13">
      <c r="C138" s="2"/>
    </row>
    <row r="139" spans="1:13">
      <c r="B139" s="2" t="s">
        <v>223</v>
      </c>
    </row>
    <row r="140" spans="1:13">
      <c r="C140" s="2" t="s">
        <v>225</v>
      </c>
      <c r="I140" s="2" t="s">
        <v>226</v>
      </c>
    </row>
    <row r="141" spans="1:13">
      <c r="C141" s="2" t="s">
        <v>224</v>
      </c>
      <c r="I141" s="2" t="s">
        <v>241</v>
      </c>
    </row>
    <row r="143" spans="1:13">
      <c r="B143" s="2" t="s">
        <v>232</v>
      </c>
    </row>
    <row r="144" spans="1:13">
      <c r="C144" s="2" t="s">
        <v>233</v>
      </c>
      <c r="I144" s="2" t="s">
        <v>239</v>
      </c>
    </row>
    <row r="150" spans="1:3">
      <c r="A150" s="1" t="s">
        <v>198</v>
      </c>
    </row>
    <row r="151" spans="1:3">
      <c r="B151" t="s">
        <v>242</v>
      </c>
    </row>
    <row r="152" spans="1:3">
      <c r="C152" s="2" t="s">
        <v>243</v>
      </c>
    </row>
    <row r="155" spans="1:3">
      <c r="A155" s="1" t="s">
        <v>244</v>
      </c>
    </row>
    <row r="156" spans="1:3">
      <c r="B156" s="2" t="s">
        <v>245</v>
      </c>
    </row>
    <row r="157" spans="1:3">
      <c r="B157" s="2"/>
      <c r="C157" t="s">
        <v>362</v>
      </c>
    </row>
    <row r="158" spans="1:3">
      <c r="B158" s="2"/>
    </row>
    <row r="159" spans="1:3">
      <c r="C159" t="s">
        <v>339</v>
      </c>
    </row>
    <row r="160" spans="1:3">
      <c r="C160" t="s">
        <v>332</v>
      </c>
    </row>
    <row r="161" spans="3:4">
      <c r="D161" s="2" t="s">
        <v>343</v>
      </c>
    </row>
    <row r="162" spans="3:4">
      <c r="D162" s="2" t="s">
        <v>344</v>
      </c>
    </row>
    <row r="163" spans="3:4">
      <c r="C163" t="s">
        <v>340</v>
      </c>
    </row>
    <row r="164" spans="3:4">
      <c r="D164" s="2" t="s">
        <v>343</v>
      </c>
    </row>
    <row r="165" spans="3:4">
      <c r="D165" s="2" t="s">
        <v>344</v>
      </c>
    </row>
    <row r="166" spans="3:4">
      <c r="C166" s="20" t="s">
        <v>331</v>
      </c>
    </row>
    <row r="167" spans="3:4">
      <c r="C167" s="26" t="s">
        <v>342</v>
      </c>
    </row>
    <row r="168" spans="3:4">
      <c r="C168" s="26"/>
      <c r="D168" s="2" t="s">
        <v>346</v>
      </c>
    </row>
    <row r="169" spans="3:4">
      <c r="C169" s="26"/>
      <c r="D169" s="2" t="s">
        <v>350</v>
      </c>
    </row>
    <row r="170" spans="3:4">
      <c r="C170" s="26"/>
      <c r="D170" s="2" t="s">
        <v>345</v>
      </c>
    </row>
    <row r="171" spans="3:4">
      <c r="C171" s="9" t="s">
        <v>341</v>
      </c>
    </row>
    <row r="172" spans="3:4">
      <c r="C172" s="9"/>
      <c r="D172" s="2" t="s">
        <v>348</v>
      </c>
    </row>
    <row r="173" spans="3:4">
      <c r="C173" s="9"/>
      <c r="D173" s="2" t="s">
        <v>347</v>
      </c>
    </row>
    <row r="174" spans="3:4">
      <c r="C174" s="9"/>
      <c r="D174" s="2" t="s">
        <v>349</v>
      </c>
    </row>
    <row r="175" spans="3:4">
      <c r="C175" s="9" t="s">
        <v>338</v>
      </c>
    </row>
    <row r="178" spans="1:3">
      <c r="B178" s="3" t="s">
        <v>247</v>
      </c>
    </row>
    <row r="179" spans="1:3">
      <c r="B179" s="2" t="s">
        <v>246</v>
      </c>
    </row>
    <row r="181" spans="1:3">
      <c r="A181" s="1" t="s">
        <v>248</v>
      </c>
    </row>
    <row r="182" spans="1:3">
      <c r="B182" t="s">
        <v>249</v>
      </c>
    </row>
    <row r="184" spans="1:3">
      <c r="A184" s="1" t="s">
        <v>250</v>
      </c>
    </row>
    <row r="185" spans="1:3">
      <c r="B185" t="s">
        <v>251</v>
      </c>
    </row>
    <row r="186" spans="1:3">
      <c r="C186" t="s">
        <v>252</v>
      </c>
    </row>
    <row r="188" spans="1:3">
      <c r="A188" s="1" t="s">
        <v>253</v>
      </c>
    </row>
    <row r="189" spans="1:3">
      <c r="B189" s="23" t="s">
        <v>267</v>
      </c>
    </row>
    <row r="190" spans="1:3">
      <c r="C190" s="2" t="s">
        <v>254</v>
      </c>
    </row>
    <row r="191" spans="1:3">
      <c r="C191" s="2" t="s">
        <v>255</v>
      </c>
    </row>
    <row r="192" spans="1:3">
      <c r="C192" s="2" t="s">
        <v>256</v>
      </c>
    </row>
    <row r="195" spans="1:14">
      <c r="A195" s="1" t="s">
        <v>257</v>
      </c>
    </row>
    <row r="196" spans="1:14">
      <c r="B196" s="8" t="s">
        <v>268</v>
      </c>
    </row>
    <row r="197" spans="1:14">
      <c r="C197" s="2" t="s">
        <v>258</v>
      </c>
    </row>
    <row r="198" spans="1:14">
      <c r="C198" s="2" t="s">
        <v>259</v>
      </c>
    </row>
    <row r="199" spans="1:14">
      <c r="C199" s="2" t="s">
        <v>260</v>
      </c>
    </row>
    <row r="202" spans="1:14">
      <c r="A202" s="1" t="s">
        <v>261</v>
      </c>
    </row>
    <row r="203" spans="1:14">
      <c r="B203" t="s">
        <v>262</v>
      </c>
    </row>
    <row r="204" spans="1:14">
      <c r="C204" s="17" t="s">
        <v>269</v>
      </c>
    </row>
    <row r="205" spans="1:14">
      <c r="C205" s="3" t="s">
        <v>263</v>
      </c>
    </row>
    <row r="207" spans="1:14">
      <c r="B207" s="23" t="s">
        <v>266</v>
      </c>
      <c r="N207" t="s">
        <v>294</v>
      </c>
    </row>
    <row r="208" spans="1:14">
      <c r="C208" t="s">
        <v>264</v>
      </c>
      <c r="N208" t="s">
        <v>287</v>
      </c>
    </row>
    <row r="209" spans="1:14">
      <c r="C209" s="11" t="s">
        <v>271</v>
      </c>
      <c r="N209" t="s">
        <v>288</v>
      </c>
    </row>
    <row r="210" spans="1:14">
      <c r="C210" s="2" t="s">
        <v>265</v>
      </c>
      <c r="N210" t="s">
        <v>289</v>
      </c>
    </row>
    <row r="211" spans="1:14">
      <c r="D211" s="2" t="s">
        <v>272</v>
      </c>
      <c r="N211" t="s">
        <v>290</v>
      </c>
    </row>
    <row r="212" spans="1:14">
      <c r="C212" s="2" t="s">
        <v>270</v>
      </c>
      <c r="N212" t="s">
        <v>291</v>
      </c>
    </row>
    <row r="213" spans="1:14">
      <c r="N213" t="s">
        <v>292</v>
      </c>
    </row>
    <row r="214" spans="1:14">
      <c r="N214" t="s">
        <v>293</v>
      </c>
    </row>
    <row r="218" spans="1:14">
      <c r="A218" s="1" t="s">
        <v>295</v>
      </c>
    </row>
    <row r="219" spans="1:14">
      <c r="B219" s="2" t="s">
        <v>296</v>
      </c>
    </row>
    <row r="220" spans="1:14">
      <c r="C220" t="s">
        <v>297</v>
      </c>
    </row>
    <row r="221" spans="1:14">
      <c r="B221" s="7" t="s">
        <v>298</v>
      </c>
    </row>
    <row r="225" spans="1:4">
      <c r="A225" s="1" t="s">
        <v>299</v>
      </c>
    </row>
    <row r="226" spans="1:4">
      <c r="B226" t="s">
        <v>300</v>
      </c>
    </row>
    <row r="227" spans="1:4">
      <c r="C227" s="2" t="s">
        <v>301</v>
      </c>
    </row>
    <row r="229" spans="1:4">
      <c r="B229" t="s">
        <v>302</v>
      </c>
    </row>
    <row r="230" spans="1:4">
      <c r="C230" t="s">
        <v>303</v>
      </c>
    </row>
    <row r="231" spans="1:4">
      <c r="D231" s="2" t="s">
        <v>304</v>
      </c>
    </row>
    <row r="233" spans="1:4">
      <c r="B233" s="2" t="s">
        <v>305</v>
      </c>
    </row>
    <row r="235" spans="1:4">
      <c r="B235" s="2" t="s">
        <v>307</v>
      </c>
    </row>
    <row r="236" spans="1:4">
      <c r="C236" s="2" t="s">
        <v>306</v>
      </c>
    </row>
    <row r="238" spans="1:4">
      <c r="B238" s="2" t="s">
        <v>308</v>
      </c>
    </row>
    <row r="240" spans="1:4">
      <c r="A240" s="1" t="s">
        <v>309</v>
      </c>
    </row>
    <row r="241" spans="1:3">
      <c r="B241" s="2" t="s">
        <v>310</v>
      </c>
    </row>
    <row r="242" spans="1:3">
      <c r="B242" t="s">
        <v>311</v>
      </c>
    </row>
    <row r="243" spans="1:3">
      <c r="C243" t="s">
        <v>312</v>
      </c>
    </row>
    <row r="245" spans="1:3">
      <c r="B245" s="2" t="s">
        <v>315</v>
      </c>
    </row>
    <row r="247" spans="1:3">
      <c r="B247" s="2" t="s">
        <v>319</v>
      </c>
    </row>
    <row r="250" spans="1:3">
      <c r="B250" s="2" t="s">
        <v>316</v>
      </c>
    </row>
    <row r="252" spans="1:3">
      <c r="B252" s="2" t="s">
        <v>317</v>
      </c>
    </row>
    <row r="253" spans="1:3">
      <c r="C253" t="s">
        <v>318</v>
      </c>
    </row>
    <row r="255" spans="1:3">
      <c r="A255" s="1" t="s">
        <v>320</v>
      </c>
    </row>
    <row r="256" spans="1:3">
      <c r="B256" t="s">
        <v>321</v>
      </c>
    </row>
    <row r="258" spans="1:3">
      <c r="B258" s="7" t="s">
        <v>322</v>
      </c>
    </row>
    <row r="260" spans="1:3">
      <c r="B260" s="10" t="s">
        <v>323</v>
      </c>
    </row>
    <row r="262" spans="1:3">
      <c r="A262" s="1" t="s">
        <v>330</v>
      </c>
    </row>
    <row r="263" spans="1:3">
      <c r="B263" s="11" t="s">
        <v>325</v>
      </c>
    </row>
    <row r="264" spans="1:3">
      <c r="B264" t="s">
        <v>326</v>
      </c>
    </row>
    <row r="266" spans="1:3">
      <c r="B266" s="7" t="s">
        <v>327</v>
      </c>
    </row>
    <row r="267" spans="1:3">
      <c r="C267" t="s">
        <v>328</v>
      </c>
    </row>
    <row r="268" spans="1:3">
      <c r="B268" s="10" t="s">
        <v>329</v>
      </c>
    </row>
    <row r="273" spans="1:12">
      <c r="A273" s="1" t="s">
        <v>333</v>
      </c>
    </row>
    <row r="274" spans="1:12">
      <c r="B274" s="7" t="s">
        <v>324</v>
      </c>
    </row>
    <row r="276" spans="1:12">
      <c r="B276" s="10" t="s">
        <v>334</v>
      </c>
    </row>
    <row r="277" spans="1:12">
      <c r="C277" s="2" t="s">
        <v>337</v>
      </c>
    </row>
    <row r="279" spans="1:12">
      <c r="B279" s="2" t="s">
        <v>335</v>
      </c>
    </row>
    <row r="280" spans="1:12">
      <c r="C280" s="2" t="s">
        <v>336</v>
      </c>
    </row>
    <row r="282" spans="1:12">
      <c r="G282" s="1"/>
      <c r="H282" s="1"/>
      <c r="L282" s="1"/>
    </row>
    <row r="283" spans="1:12">
      <c r="A283" s="1" t="s">
        <v>351</v>
      </c>
      <c r="B283" s="1"/>
    </row>
    <row r="284" spans="1:12">
      <c r="B284" s="7" t="s">
        <v>352</v>
      </c>
    </row>
    <row r="285" spans="1:12">
      <c r="B285" s="7" t="s">
        <v>353</v>
      </c>
    </row>
    <row r="286" spans="1:12">
      <c r="C286" t="s">
        <v>360</v>
      </c>
    </row>
    <row r="288" spans="1:12">
      <c r="B288" s="10" t="s">
        <v>354</v>
      </c>
    </row>
    <row r="289" spans="1:3">
      <c r="B289" s="27" t="s">
        <v>357</v>
      </c>
    </row>
    <row r="290" spans="1:3">
      <c r="C290" s="2" t="s">
        <v>355</v>
      </c>
    </row>
    <row r="291" spans="1:3">
      <c r="C291" s="2" t="s">
        <v>356</v>
      </c>
    </row>
    <row r="293" spans="1:3">
      <c r="B293" s="16" t="s">
        <v>359</v>
      </c>
    </row>
    <row r="295" spans="1:3">
      <c r="B295" s="16" t="s">
        <v>358</v>
      </c>
    </row>
    <row r="297" spans="1:3">
      <c r="A297" s="1" t="s">
        <v>364</v>
      </c>
    </row>
    <row r="298" spans="1:3">
      <c r="B298" s="2" t="s">
        <v>361</v>
      </c>
    </row>
    <row r="300" spans="1:3">
      <c r="B300" s="2" t="s">
        <v>363</v>
      </c>
    </row>
    <row r="302" spans="1:3">
      <c r="B302" s="2" t="s">
        <v>365</v>
      </c>
    </row>
    <row r="303" spans="1:3">
      <c r="C303" t="s">
        <v>368</v>
      </c>
    </row>
    <row r="306" spans="1:17">
      <c r="B306" s="2" t="s">
        <v>366</v>
      </c>
    </row>
    <row r="308" spans="1:17">
      <c r="B308" s="2" t="s">
        <v>367</v>
      </c>
    </row>
    <row r="310" spans="1:17">
      <c r="A310" s="1" t="s">
        <v>369</v>
      </c>
    </row>
    <row r="311" spans="1:17">
      <c r="A311" s="1" t="s">
        <v>370</v>
      </c>
      <c r="B311" s="2"/>
    </row>
    <row r="312" spans="1:17">
      <c r="B312" s="2" t="s">
        <v>371</v>
      </c>
    </row>
    <row r="313" spans="1:17">
      <c r="C313" s="10" t="s">
        <v>372</v>
      </c>
      <c r="K313" s="30"/>
      <c r="L313" s="30"/>
      <c r="M313" s="30"/>
      <c r="N313" s="30"/>
      <c r="O313" s="30"/>
      <c r="P313" s="30"/>
      <c r="Q313" s="30"/>
    </row>
    <row r="314" spans="1:17">
      <c r="C314" s="2" t="s">
        <v>373</v>
      </c>
      <c r="K314" s="30"/>
      <c r="L314" s="30"/>
      <c r="M314" s="30"/>
      <c r="N314" s="30"/>
      <c r="O314" s="30"/>
      <c r="P314" s="30"/>
      <c r="Q314" s="30"/>
    </row>
    <row r="315" spans="1:17">
      <c r="K315" s="30"/>
      <c r="L315" s="30"/>
      <c r="M315" s="30"/>
      <c r="N315" s="30"/>
      <c r="O315" s="30"/>
      <c r="P315" s="30"/>
      <c r="Q315" s="30"/>
    </row>
    <row r="316" spans="1:17">
      <c r="A316" s="29" t="s">
        <v>1018</v>
      </c>
      <c r="K316" s="30"/>
      <c r="L316" s="30"/>
      <c r="M316" s="30"/>
      <c r="N316" s="30"/>
      <c r="O316" s="30"/>
      <c r="P316" s="30"/>
      <c r="Q316" s="30"/>
    </row>
    <row r="317" spans="1:17">
      <c r="K317" s="30"/>
      <c r="L317" s="30"/>
      <c r="M317" s="30"/>
      <c r="N317" s="30"/>
      <c r="O317" s="30"/>
      <c r="P317" s="30"/>
      <c r="Q317" s="30"/>
    </row>
    <row r="318" spans="1:17">
      <c r="K318" s="30"/>
      <c r="L318" s="30"/>
      <c r="M318" s="30"/>
      <c r="N318" s="30"/>
      <c r="O318" s="30"/>
      <c r="P318" s="30"/>
      <c r="Q318" s="30"/>
    </row>
    <row r="319" spans="1:17">
      <c r="K319" s="30"/>
      <c r="L319" s="30"/>
      <c r="M319" s="30"/>
      <c r="N319" s="30"/>
      <c r="O319" s="30"/>
      <c r="P319" s="30"/>
      <c r="Q319" s="30"/>
    </row>
    <row r="320" spans="1:17">
      <c r="K320" s="30"/>
      <c r="L320" s="30"/>
      <c r="M320" s="30"/>
      <c r="N320" s="30"/>
      <c r="O320" s="30"/>
      <c r="P320" s="30"/>
      <c r="Q320" s="30"/>
    </row>
    <row r="321" spans="11:17">
      <c r="K321" s="30"/>
      <c r="L321" s="30"/>
      <c r="M321" s="30"/>
      <c r="N321" s="30"/>
      <c r="O321" s="30"/>
      <c r="P321" s="30"/>
      <c r="Q321" s="30"/>
    </row>
    <row r="322" spans="11:17">
      <c r="K322" s="30"/>
      <c r="L322" s="30"/>
      <c r="M322" s="30"/>
      <c r="N322" s="30"/>
      <c r="O322" s="30"/>
      <c r="P322" s="30"/>
      <c r="Q322" s="30"/>
    </row>
    <row r="323" spans="11:17">
      <c r="K323" s="30"/>
      <c r="L323" s="30"/>
      <c r="M323" s="30"/>
      <c r="N323" s="30"/>
      <c r="O323" s="30"/>
      <c r="P323" s="30"/>
      <c r="Q323" s="30"/>
    </row>
    <row r="324" spans="11:17">
      <c r="K324" s="30"/>
      <c r="L324" s="30"/>
      <c r="M324" s="30"/>
      <c r="N324" s="30"/>
      <c r="O324" s="30"/>
      <c r="P324" s="30"/>
      <c r="Q324" s="30"/>
    </row>
    <row r="325" spans="11:17">
      <c r="K325" s="30"/>
      <c r="L325" s="30"/>
      <c r="M325" s="30"/>
      <c r="N325" s="30"/>
      <c r="O325" s="30"/>
      <c r="P325" s="30"/>
      <c r="Q325" s="30"/>
    </row>
    <row r="326" spans="11:17">
      <c r="K326" s="30"/>
      <c r="L326" s="30"/>
      <c r="M326" s="30"/>
      <c r="N326" s="30"/>
      <c r="O326" s="30"/>
      <c r="P326" s="30"/>
      <c r="Q326" s="30"/>
    </row>
    <row r="327" spans="11:17">
      <c r="K327" s="30"/>
      <c r="L327" s="30"/>
      <c r="M327" s="30"/>
      <c r="N327" s="30"/>
      <c r="O327" s="30"/>
      <c r="P327" s="30"/>
      <c r="Q327" s="30"/>
    </row>
    <row r="328" spans="11:17">
      <c r="K328" s="30"/>
      <c r="L328" s="30"/>
      <c r="M328" s="30"/>
      <c r="N328" s="30"/>
      <c r="O328" s="30"/>
      <c r="P328" s="30"/>
      <c r="Q328" s="30"/>
    </row>
    <row r="329" spans="11:17">
      <c r="K329" s="30"/>
      <c r="L329" s="30"/>
      <c r="M329" s="30"/>
      <c r="N329" s="30"/>
      <c r="O329" s="30"/>
      <c r="P329" s="30"/>
      <c r="Q329" s="30"/>
    </row>
    <row r="330" spans="11:17">
      <c r="K330" s="30"/>
      <c r="L330" s="30"/>
      <c r="M330" s="30"/>
      <c r="N330" s="30"/>
      <c r="O330" s="30"/>
      <c r="P330" s="30"/>
      <c r="Q330" s="30"/>
    </row>
    <row r="331" spans="11:17">
      <c r="K331" s="30"/>
      <c r="L331" s="30"/>
      <c r="M331" s="30"/>
      <c r="N331" s="30"/>
      <c r="O331" s="30"/>
      <c r="P331" s="30"/>
      <c r="Q331" s="30"/>
    </row>
    <row r="332" spans="11:17">
      <c r="K332" s="30"/>
      <c r="L332" s="30"/>
      <c r="M332" s="30"/>
      <c r="N332" s="30"/>
      <c r="O332" s="30"/>
      <c r="P332" s="30"/>
      <c r="Q332" s="30"/>
    </row>
    <row r="333" spans="11:17">
      <c r="K333" s="30"/>
      <c r="L333" s="30"/>
      <c r="M333" s="30"/>
      <c r="N333" s="30"/>
      <c r="O333" s="30"/>
      <c r="P333" s="30"/>
      <c r="Q333" s="30"/>
    </row>
    <row r="334" spans="11:17">
      <c r="K334" s="30"/>
      <c r="L334" s="30"/>
      <c r="M334" s="30"/>
      <c r="N334" s="30"/>
      <c r="O334" s="30"/>
      <c r="P334" s="30"/>
      <c r="Q334" s="30"/>
    </row>
    <row r="335" spans="11:17">
      <c r="K335" s="30"/>
      <c r="L335" s="30"/>
      <c r="M335" s="30"/>
      <c r="N335" s="30"/>
      <c r="O335" s="30"/>
      <c r="P335" s="30"/>
      <c r="Q335" s="30"/>
    </row>
    <row r="336" spans="11:17">
      <c r="K336" s="30"/>
      <c r="L336" s="30"/>
      <c r="M336" s="30"/>
      <c r="N336" s="30"/>
      <c r="O336" s="30"/>
      <c r="P336" s="30"/>
      <c r="Q336" s="30"/>
    </row>
    <row r="337" spans="11:17">
      <c r="K337" s="30"/>
      <c r="L337" s="30"/>
      <c r="M337" s="30"/>
      <c r="N337" s="30"/>
      <c r="O337" s="30"/>
      <c r="P337" s="30"/>
      <c r="Q337" s="30"/>
    </row>
    <row r="338" spans="11:17">
      <c r="K338" s="30"/>
      <c r="L338" s="30"/>
      <c r="M338" s="30"/>
      <c r="N338" s="30"/>
      <c r="O338" s="30"/>
      <c r="P338" s="30"/>
      <c r="Q338" s="30"/>
    </row>
    <row r="339" spans="11:17">
      <c r="K339" s="30"/>
      <c r="L339" s="30"/>
      <c r="M339" s="30"/>
      <c r="N339" s="30"/>
      <c r="O339" s="30"/>
      <c r="P339" s="30"/>
      <c r="Q339" s="30"/>
    </row>
    <row r="340" spans="11:17">
      <c r="K340" s="30"/>
      <c r="L340" s="30"/>
      <c r="M340" s="30"/>
      <c r="N340" s="30"/>
      <c r="O340" s="30"/>
      <c r="P340" s="30"/>
      <c r="Q340" s="30"/>
    </row>
    <row r="341" spans="11:17">
      <c r="K341" s="30"/>
      <c r="L341" s="30"/>
      <c r="M341" s="30"/>
      <c r="N341" s="30"/>
      <c r="O341" s="30"/>
      <c r="P341" s="30"/>
      <c r="Q341" s="30"/>
    </row>
    <row r="342" spans="11:17">
      <c r="K342" s="30"/>
      <c r="L342" s="30"/>
      <c r="M342" s="30"/>
      <c r="N342" s="30"/>
      <c r="O342" s="30"/>
      <c r="P342" s="30"/>
      <c r="Q342" s="30"/>
    </row>
    <row r="343" spans="11:17">
      <c r="K343" s="30"/>
      <c r="L343" s="30"/>
      <c r="M343" s="30"/>
      <c r="N343" s="30"/>
      <c r="O343" s="30"/>
      <c r="P343" s="30"/>
      <c r="Q343" s="30"/>
    </row>
    <row r="344" spans="11:17">
      <c r="K344" s="30"/>
      <c r="L344" s="30"/>
      <c r="M344" s="30"/>
      <c r="N344" s="30"/>
      <c r="O344" s="30"/>
      <c r="P344" s="30"/>
      <c r="Q344" s="30"/>
    </row>
    <row r="345" spans="11:17">
      <c r="K345" s="30"/>
      <c r="L345" s="30"/>
      <c r="M345" s="30"/>
      <c r="N345" s="30"/>
      <c r="O345" s="30"/>
      <c r="P345" s="30"/>
      <c r="Q345" s="30"/>
    </row>
    <row r="346" spans="11:17">
      <c r="K346" s="30"/>
      <c r="L346" s="30"/>
      <c r="M346" s="30"/>
      <c r="N346" s="30"/>
      <c r="O346" s="30"/>
      <c r="P346" s="30"/>
      <c r="Q346" s="30"/>
    </row>
    <row r="347" spans="11:17">
      <c r="K347" s="30"/>
      <c r="L347" s="30"/>
      <c r="M347" s="30"/>
      <c r="N347" s="30"/>
      <c r="O347" s="30"/>
      <c r="P347" s="30"/>
      <c r="Q347" s="30"/>
    </row>
    <row r="348" spans="11:17">
      <c r="K348" s="30"/>
      <c r="L348" s="30"/>
      <c r="M348" s="30"/>
      <c r="N348" s="30"/>
      <c r="O348" s="30"/>
      <c r="P348" s="30"/>
      <c r="Q348" s="30"/>
    </row>
    <row r="349" spans="11:17">
      <c r="K349" s="30"/>
      <c r="L349" s="30"/>
      <c r="M349" s="30"/>
      <c r="N349" s="30"/>
      <c r="O349" s="30"/>
      <c r="P349" s="30"/>
      <c r="Q349" s="30"/>
    </row>
    <row r="350" spans="11:17">
      <c r="K350" s="30"/>
      <c r="L350" s="30"/>
      <c r="M350" s="30"/>
      <c r="N350" s="30"/>
      <c r="O350" s="30"/>
      <c r="P350" s="30"/>
      <c r="Q350" s="30"/>
    </row>
    <row r="351" spans="11:17">
      <c r="K351" s="30"/>
      <c r="L351" s="30"/>
      <c r="M351" s="30"/>
      <c r="N351" s="30"/>
      <c r="O351" s="30"/>
      <c r="P351" s="30"/>
    </row>
    <row r="352" spans="11:17">
      <c r="K352" s="30"/>
      <c r="L352" s="30"/>
      <c r="M352" s="30"/>
      <c r="N352" s="30"/>
      <c r="O352" s="30"/>
      <c r="P352" s="30"/>
      <c r="Q352" s="30"/>
    </row>
    <row r="353" spans="11:17">
      <c r="K353" s="30"/>
      <c r="L353" s="30"/>
      <c r="M353" s="30"/>
      <c r="N353" s="30"/>
      <c r="O353" s="30"/>
      <c r="P353" s="30"/>
      <c r="Q353" s="30"/>
    </row>
    <row r="354" spans="11:17">
      <c r="K354" s="30"/>
      <c r="L354" s="30"/>
      <c r="M354" s="30"/>
      <c r="N354" s="30"/>
      <c r="O354" s="30"/>
      <c r="P354" s="30"/>
      <c r="Q354" s="30"/>
    </row>
    <row r="355" spans="11:17">
      <c r="K355" s="30"/>
      <c r="L355" s="30"/>
      <c r="M355" s="30"/>
      <c r="N355" s="30"/>
      <c r="O355" s="30"/>
      <c r="P355" s="30"/>
      <c r="Q355" s="30"/>
    </row>
    <row r="356" spans="11:17">
      <c r="K356" s="30"/>
      <c r="L356" s="30"/>
      <c r="M356" s="30"/>
      <c r="N356" s="30"/>
      <c r="O356" s="30"/>
      <c r="P356" s="30"/>
      <c r="Q356" s="30"/>
    </row>
  </sheetData>
  <mergeCells count="1">
    <mergeCell ref="G114:H114"/>
  </mergeCells>
  <phoneticPr fontId="7"/>
  <pageMargins left="0.7" right="0.7" top="0.75" bottom="0.75" header="0.3" footer="0.3"/>
  <pageSetup paperSize="9" orientation="portrait" horizontalDpi="4294967293"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34"/>
  <sheetViews>
    <sheetView workbookViewId="0">
      <selection activeCell="H15" sqref="H15"/>
    </sheetView>
  </sheetViews>
  <sheetFormatPr defaultRowHeight="17.25"/>
  <cols>
    <col min="1" max="1" width="2.77734375" customWidth="1"/>
    <col min="2" max="2" width="25.21875" customWidth="1"/>
    <col min="3" max="3" width="19.21875" customWidth="1"/>
    <col min="7" max="7" width="1.5546875" customWidth="1"/>
    <col min="8" max="8" width="16" style="30" customWidth="1"/>
    <col min="9" max="19" width="5.44140625" bestFit="1" customWidth="1"/>
    <col min="20" max="20" width="5.44140625" style="30" customWidth="1"/>
    <col min="21" max="22" width="5.44140625" bestFit="1" customWidth="1"/>
  </cols>
  <sheetData>
    <row r="1" spans="2:23">
      <c r="B1" t="s">
        <v>400</v>
      </c>
    </row>
    <row r="2" spans="2:23">
      <c r="B2" t="s">
        <v>401</v>
      </c>
    </row>
    <row r="3" spans="2:23">
      <c r="B3" t="s">
        <v>398</v>
      </c>
      <c r="D3" t="s">
        <v>399</v>
      </c>
    </row>
    <row r="4" spans="2:23">
      <c r="B4" s="24" t="s">
        <v>314</v>
      </c>
      <c r="D4" s="24" t="s">
        <v>393</v>
      </c>
      <c r="E4" s="24" t="s">
        <v>314</v>
      </c>
    </row>
    <row r="5" spans="2:23">
      <c r="B5" s="25">
        <v>762334</v>
      </c>
      <c r="D5" s="28" t="s">
        <v>397</v>
      </c>
      <c r="E5" s="25">
        <v>8251</v>
      </c>
    </row>
    <row r="6" spans="2:23">
      <c r="D6" s="28" t="s">
        <v>394</v>
      </c>
      <c r="E6" s="25">
        <v>37761</v>
      </c>
    </row>
    <row r="7" spans="2:23">
      <c r="D7" s="28" t="s">
        <v>395</v>
      </c>
      <c r="E7" s="25">
        <v>7301</v>
      </c>
    </row>
    <row r="8" spans="2:23">
      <c r="D8" s="28" t="s">
        <v>396</v>
      </c>
      <c r="E8" s="25">
        <v>59412</v>
      </c>
    </row>
    <row r="9" spans="2:23">
      <c r="D9" s="28" t="s">
        <v>388</v>
      </c>
      <c r="E9" s="25">
        <v>649609</v>
      </c>
    </row>
    <row r="12" spans="2:23">
      <c r="B12" t="s">
        <v>405</v>
      </c>
      <c r="C12" t="s">
        <v>402</v>
      </c>
      <c r="D12" t="s">
        <v>403</v>
      </c>
      <c r="I12" s="32">
        <v>2009</v>
      </c>
      <c r="J12" s="32">
        <v>2010</v>
      </c>
      <c r="K12" s="32">
        <v>2011</v>
      </c>
      <c r="L12" s="32">
        <v>2012</v>
      </c>
      <c r="M12" s="32">
        <v>2013</v>
      </c>
      <c r="N12" s="32">
        <v>2014</v>
      </c>
      <c r="O12" s="32">
        <v>2015</v>
      </c>
      <c r="P12" s="32">
        <v>2016</v>
      </c>
      <c r="Q12" s="32">
        <v>2017</v>
      </c>
      <c r="R12" s="32">
        <v>2018</v>
      </c>
      <c r="S12" s="32">
        <v>2019</v>
      </c>
      <c r="T12" s="32"/>
      <c r="U12" s="32">
        <v>2020</v>
      </c>
      <c r="V12" s="32">
        <v>2021</v>
      </c>
      <c r="W12" s="32"/>
    </row>
    <row r="13" spans="2:23">
      <c r="B13" t="s">
        <v>146</v>
      </c>
      <c r="C13" t="s">
        <v>406</v>
      </c>
      <c r="D13" t="s">
        <v>404</v>
      </c>
      <c r="I13" s="32"/>
      <c r="J13" s="32"/>
      <c r="K13" s="32"/>
      <c r="L13" s="32" t="s">
        <v>736</v>
      </c>
      <c r="M13" s="32"/>
      <c r="N13" s="32"/>
      <c r="O13" s="32"/>
      <c r="P13" s="32"/>
      <c r="Q13" s="32" t="s">
        <v>739</v>
      </c>
      <c r="R13" s="32"/>
      <c r="S13" s="32" t="s">
        <v>742</v>
      </c>
      <c r="T13" s="32" t="s">
        <v>748</v>
      </c>
      <c r="U13" s="32" t="s">
        <v>743</v>
      </c>
      <c r="V13" s="32" t="s">
        <v>745</v>
      </c>
    </row>
    <row r="14" spans="2:23" ht="34.5">
      <c r="B14" t="s">
        <v>407</v>
      </c>
      <c r="C14" t="s">
        <v>408</v>
      </c>
      <c r="D14" t="s">
        <v>404</v>
      </c>
      <c r="H14" s="31" t="s">
        <v>738</v>
      </c>
      <c r="I14" s="32"/>
      <c r="J14" s="32"/>
      <c r="K14" s="32"/>
      <c r="L14" s="32"/>
      <c r="M14" s="32"/>
      <c r="N14" s="32"/>
      <c r="O14" s="32"/>
      <c r="P14" s="32"/>
      <c r="Q14" s="32"/>
      <c r="R14" s="32"/>
      <c r="S14" s="32"/>
      <c r="T14" s="32"/>
      <c r="U14" s="32"/>
      <c r="V14" s="32"/>
    </row>
    <row r="15" spans="2:23" ht="34.5">
      <c r="B15" t="s">
        <v>147</v>
      </c>
      <c r="C15" t="s">
        <v>737</v>
      </c>
      <c r="D15" t="s">
        <v>409</v>
      </c>
      <c r="H15" s="31" t="s">
        <v>740</v>
      </c>
      <c r="I15" s="32"/>
      <c r="J15" s="32"/>
      <c r="K15" s="32"/>
      <c r="L15" s="32"/>
      <c r="M15" s="32"/>
      <c r="N15" s="32"/>
      <c r="O15" s="32"/>
      <c r="P15" s="32"/>
      <c r="Q15" s="32"/>
      <c r="R15" s="32"/>
      <c r="S15" s="32"/>
      <c r="T15" s="32"/>
      <c r="U15" s="32"/>
      <c r="V15" s="32"/>
    </row>
    <row r="16" spans="2:23" ht="29.25" customHeight="1">
      <c r="B16" t="s">
        <v>147</v>
      </c>
      <c r="C16" t="s">
        <v>410</v>
      </c>
      <c r="D16" t="s">
        <v>411</v>
      </c>
      <c r="H16" s="30" t="s">
        <v>741</v>
      </c>
      <c r="I16" s="32"/>
      <c r="J16" s="32"/>
      <c r="K16" s="32"/>
      <c r="L16" s="32"/>
      <c r="M16" s="32"/>
      <c r="N16" s="32"/>
      <c r="O16" s="32"/>
      <c r="P16" s="32"/>
      <c r="Q16" s="32"/>
      <c r="R16" s="32"/>
      <c r="S16" s="32"/>
      <c r="T16" s="32"/>
      <c r="U16" s="32"/>
      <c r="V16" s="32"/>
    </row>
    <row r="17" spans="2:22" ht="30.75" customHeight="1">
      <c r="B17" t="s">
        <v>147</v>
      </c>
      <c r="C17" t="s">
        <v>412</v>
      </c>
      <c r="D17" t="s">
        <v>409</v>
      </c>
      <c r="H17" s="30" t="s">
        <v>744</v>
      </c>
      <c r="I17" s="32"/>
      <c r="J17" s="32"/>
      <c r="K17" s="32"/>
      <c r="L17" s="32"/>
      <c r="M17" s="32"/>
      <c r="N17" s="32"/>
      <c r="O17" s="32"/>
      <c r="P17" s="32"/>
      <c r="Q17" s="32"/>
      <c r="R17" s="32"/>
      <c r="S17" s="32"/>
      <c r="T17" s="32"/>
      <c r="U17" s="32"/>
      <c r="V17" s="32"/>
    </row>
    <row r="18" spans="2:22">
      <c r="I18" s="32"/>
      <c r="J18" s="32"/>
      <c r="K18" s="32"/>
      <c r="L18" s="32"/>
      <c r="M18" s="32"/>
      <c r="N18" s="32"/>
      <c r="O18" s="32"/>
      <c r="P18" s="32"/>
      <c r="Q18" s="32"/>
      <c r="R18" s="32"/>
      <c r="S18" s="32"/>
      <c r="T18" s="32"/>
      <c r="U18" s="32"/>
      <c r="V18" s="32"/>
    </row>
    <row r="19" spans="2:22" ht="28.5" customHeight="1">
      <c r="B19" t="s">
        <v>732</v>
      </c>
      <c r="D19" t="s">
        <v>733</v>
      </c>
      <c r="H19" s="30" t="s">
        <v>747</v>
      </c>
      <c r="I19" s="32"/>
      <c r="J19" s="32"/>
      <c r="K19" s="32"/>
      <c r="L19" s="32"/>
      <c r="M19" s="32"/>
      <c r="N19" s="32"/>
      <c r="O19" s="32"/>
      <c r="P19" s="32"/>
      <c r="Q19" s="32"/>
      <c r="R19" s="32"/>
      <c r="S19" s="32"/>
      <c r="T19" s="32"/>
      <c r="U19" s="32"/>
      <c r="V19" s="32"/>
    </row>
    <row r="20" spans="2:22">
      <c r="B20" t="s">
        <v>734</v>
      </c>
      <c r="D20" t="s">
        <v>735</v>
      </c>
      <c r="H20" s="30" t="s">
        <v>746</v>
      </c>
      <c r="I20" s="32"/>
      <c r="J20" s="32"/>
      <c r="K20" s="32"/>
      <c r="L20" s="32"/>
      <c r="M20" s="32"/>
      <c r="N20" s="32"/>
      <c r="O20" s="32"/>
      <c r="P20" s="32"/>
      <c r="Q20" s="32"/>
      <c r="R20" s="32"/>
      <c r="S20" s="32"/>
      <c r="T20" s="32"/>
      <c r="U20" s="32"/>
      <c r="V20" s="32"/>
    </row>
    <row r="21" spans="2:22">
      <c r="B21" t="s">
        <v>1398</v>
      </c>
      <c r="C21" t="s">
        <v>1399</v>
      </c>
      <c r="D21" t="s">
        <v>1400</v>
      </c>
      <c r="H21" s="30" t="s">
        <v>1401</v>
      </c>
      <c r="I21" s="32"/>
      <c r="J21" s="32"/>
      <c r="K21" s="32"/>
      <c r="L21" s="32"/>
      <c r="M21" s="32"/>
      <c r="N21" s="32"/>
      <c r="O21" s="32"/>
      <c r="P21" s="32"/>
      <c r="Q21" s="32"/>
      <c r="R21" s="32"/>
      <c r="S21" s="32"/>
      <c r="T21" s="32"/>
      <c r="U21" s="32"/>
      <c r="V21" s="32"/>
    </row>
    <row r="22" spans="2:22">
      <c r="I22" s="32"/>
      <c r="J22" s="32"/>
      <c r="K22" s="32"/>
      <c r="L22" s="32"/>
      <c r="M22" s="32"/>
      <c r="N22" s="32"/>
      <c r="O22" s="32"/>
      <c r="P22" s="32"/>
      <c r="Q22" s="32"/>
      <c r="R22" s="32"/>
      <c r="S22" s="32"/>
      <c r="T22" s="32"/>
      <c r="U22" s="32"/>
      <c r="V22" s="32"/>
    </row>
    <row r="23" spans="2:22">
      <c r="I23" s="32"/>
      <c r="J23" s="32"/>
      <c r="K23" s="32"/>
      <c r="L23" s="32"/>
      <c r="M23" s="32"/>
      <c r="N23" s="32"/>
      <c r="O23" s="32"/>
      <c r="P23" s="32"/>
      <c r="Q23" s="32"/>
      <c r="R23" s="32"/>
      <c r="S23" s="32"/>
      <c r="T23" s="32"/>
      <c r="U23" s="32"/>
      <c r="V23" s="32"/>
    </row>
    <row r="24" spans="2:22">
      <c r="I24" s="32"/>
      <c r="J24" s="32"/>
      <c r="K24" s="32"/>
      <c r="L24" s="32"/>
      <c r="M24" s="32"/>
      <c r="N24" s="32"/>
      <c r="O24" s="32"/>
      <c r="P24" s="32"/>
      <c r="Q24" s="32"/>
      <c r="R24" s="32"/>
      <c r="S24" s="32"/>
      <c r="T24" s="32"/>
      <c r="U24" s="32"/>
      <c r="V24" s="32"/>
    </row>
    <row r="25" spans="2:22">
      <c r="I25" s="32"/>
      <c r="J25" s="32"/>
      <c r="K25" s="32"/>
      <c r="L25" s="32"/>
      <c r="M25" s="32"/>
      <c r="N25" s="32"/>
      <c r="O25" s="32"/>
      <c r="P25" s="32"/>
      <c r="Q25" s="32"/>
      <c r="R25" s="32"/>
      <c r="S25" s="32"/>
      <c r="T25" s="32"/>
      <c r="U25" s="32"/>
      <c r="V25" s="32"/>
    </row>
    <row r="26" spans="2:22">
      <c r="B26" s="102" t="s">
        <v>2466</v>
      </c>
      <c r="C26" s="102" t="s">
        <v>2484</v>
      </c>
      <c r="I26" s="32"/>
      <c r="J26" s="32"/>
      <c r="K26" s="32"/>
      <c r="L26" s="32"/>
      <c r="M26" s="32"/>
      <c r="N26" s="32"/>
      <c r="O26" s="32"/>
      <c r="P26" s="32"/>
      <c r="Q26" s="32"/>
      <c r="R26" s="32"/>
      <c r="S26" s="32"/>
      <c r="T26" s="32"/>
      <c r="U26" s="32"/>
      <c r="V26" s="32"/>
    </row>
    <row r="27" spans="2:22">
      <c r="B27" t="s">
        <v>2468</v>
      </c>
      <c r="I27" s="32"/>
      <c r="J27" s="32"/>
      <c r="K27" s="32"/>
      <c r="L27" s="32"/>
      <c r="M27" s="32"/>
      <c r="N27" s="32"/>
      <c r="O27" s="32"/>
      <c r="P27" s="32"/>
      <c r="Q27" s="32"/>
      <c r="R27" s="32"/>
      <c r="S27" s="32"/>
      <c r="T27" s="32"/>
      <c r="U27" s="32"/>
      <c r="V27" s="32"/>
    </row>
    <row r="28" spans="2:22">
      <c r="I28" s="32"/>
      <c r="J28" s="32"/>
      <c r="K28" s="32"/>
      <c r="L28" s="32"/>
      <c r="M28" s="32"/>
      <c r="N28" s="32"/>
      <c r="O28" s="32"/>
      <c r="P28" s="32"/>
      <c r="Q28" s="32"/>
      <c r="R28" s="32"/>
      <c r="S28" s="32"/>
      <c r="T28" s="32"/>
      <c r="U28" s="32"/>
      <c r="V28" s="32"/>
    </row>
    <row r="29" spans="2:22">
      <c r="B29" s="102" t="s">
        <v>2481</v>
      </c>
      <c r="I29" s="32"/>
      <c r="J29" s="32"/>
      <c r="K29" s="32"/>
      <c r="L29" s="32"/>
      <c r="M29" s="32"/>
      <c r="N29" s="32"/>
      <c r="O29" s="32"/>
      <c r="P29" s="32"/>
      <c r="Q29" s="32"/>
      <c r="R29" s="32"/>
      <c r="S29" s="32"/>
      <c r="T29" s="32"/>
      <c r="U29" s="32"/>
      <c r="V29" s="32"/>
    </row>
    <row r="30" spans="2:22">
      <c r="B30" s="102" t="s">
        <v>2477</v>
      </c>
      <c r="C30" t="s">
        <v>2485</v>
      </c>
      <c r="D30" s="102" t="s">
        <v>2482</v>
      </c>
      <c r="I30" s="32"/>
      <c r="J30" s="32"/>
      <c r="K30" s="32"/>
      <c r="L30" s="32"/>
      <c r="M30" s="32"/>
      <c r="N30" s="32"/>
      <c r="O30" s="32"/>
      <c r="P30" s="32"/>
      <c r="Q30" s="32"/>
      <c r="R30" s="32"/>
      <c r="S30" s="32"/>
      <c r="T30" s="32"/>
      <c r="U30" s="32"/>
      <c r="V30" s="32"/>
    </row>
    <row r="31" spans="2:22">
      <c r="B31" s="102" t="s">
        <v>2467</v>
      </c>
      <c r="I31" s="32"/>
      <c r="J31" s="32"/>
      <c r="K31" s="32"/>
      <c r="L31" s="32"/>
      <c r="M31" s="32"/>
      <c r="N31" s="32"/>
      <c r="O31" s="32"/>
      <c r="P31" s="32"/>
      <c r="Q31" s="32"/>
      <c r="R31" s="32"/>
      <c r="S31" s="32"/>
      <c r="T31" s="32"/>
      <c r="U31" s="32"/>
      <c r="V31" s="32"/>
    </row>
    <row r="32" spans="2:22">
      <c r="B32" s="102" t="s">
        <v>2478</v>
      </c>
      <c r="C32" t="s">
        <v>2486</v>
      </c>
      <c r="D32" s="102" t="s">
        <v>2483</v>
      </c>
    </row>
    <row r="33" spans="2:4">
      <c r="B33" s="102" t="s">
        <v>2479</v>
      </c>
    </row>
    <row r="34" spans="2:4">
      <c r="B34" s="102" t="s">
        <v>2480</v>
      </c>
      <c r="C34" t="s">
        <v>2488</v>
      </c>
      <c r="D34" s="102" t="s">
        <v>2487</v>
      </c>
    </row>
  </sheetData>
  <phoneticPr fontId="7"/>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U274"/>
  <sheetViews>
    <sheetView topLeftCell="A214" workbookViewId="0">
      <selection activeCell="C2" sqref="C2"/>
    </sheetView>
  </sheetViews>
  <sheetFormatPr defaultRowHeight="17.25"/>
  <cols>
    <col min="1" max="1" width="21.77734375" customWidth="1"/>
    <col min="2" max="2" width="9" style="90"/>
    <col min="6" max="8" width="9.44140625" bestFit="1" customWidth="1"/>
  </cols>
  <sheetData>
    <row r="1" spans="1:9">
      <c r="A1" t="s">
        <v>1747</v>
      </c>
      <c r="B1" s="90">
        <v>1</v>
      </c>
      <c r="E1" s="86" t="s">
        <v>1789</v>
      </c>
      <c r="F1">
        <v>1</v>
      </c>
      <c r="G1" t="s">
        <v>1788</v>
      </c>
      <c r="H1" s="86" t="s">
        <v>1790</v>
      </c>
      <c r="I1" s="90">
        <v>1</v>
      </c>
    </row>
    <row r="2" spans="1:9">
      <c r="A2" s="86" t="s">
        <v>1747</v>
      </c>
      <c r="B2" s="90">
        <f>B1+1</f>
        <v>2</v>
      </c>
      <c r="E2" s="86" t="s">
        <v>1789</v>
      </c>
      <c r="F2">
        <f>F1+1</f>
        <v>2</v>
      </c>
      <c r="G2" s="86" t="s">
        <v>1788</v>
      </c>
      <c r="H2" s="86" t="s">
        <v>1790</v>
      </c>
      <c r="I2" s="90">
        <f>I1+1</f>
        <v>2</v>
      </c>
    </row>
    <row r="3" spans="1:9">
      <c r="A3" s="86" t="s">
        <v>1747</v>
      </c>
      <c r="B3" s="90">
        <f t="shared" ref="B3:B40" si="0">B2+1</f>
        <v>3</v>
      </c>
      <c r="E3" s="86" t="s">
        <v>1789</v>
      </c>
      <c r="F3" s="86">
        <f t="shared" ref="F3:F40" si="1">F2+1</f>
        <v>3</v>
      </c>
      <c r="G3" s="86" t="s">
        <v>1788</v>
      </c>
      <c r="H3" s="86" t="s">
        <v>1790</v>
      </c>
      <c r="I3" s="90">
        <f t="shared" ref="I3:I40" si="2">I2+1</f>
        <v>3</v>
      </c>
    </row>
    <row r="4" spans="1:9">
      <c r="A4" s="86" t="s">
        <v>1747</v>
      </c>
      <c r="B4" s="90">
        <f t="shared" si="0"/>
        <v>4</v>
      </c>
      <c r="E4" s="86" t="s">
        <v>1789</v>
      </c>
      <c r="F4" s="86">
        <f t="shared" si="1"/>
        <v>4</v>
      </c>
      <c r="G4" s="86" t="s">
        <v>1788</v>
      </c>
      <c r="H4" s="86" t="s">
        <v>1790</v>
      </c>
      <c r="I4" s="90">
        <f t="shared" si="2"/>
        <v>4</v>
      </c>
    </row>
    <row r="5" spans="1:9">
      <c r="A5" s="86" t="s">
        <v>1747</v>
      </c>
      <c r="B5" s="90">
        <f t="shared" si="0"/>
        <v>5</v>
      </c>
      <c r="E5" s="86" t="s">
        <v>1789</v>
      </c>
      <c r="F5" s="86">
        <f t="shared" si="1"/>
        <v>5</v>
      </c>
      <c r="G5" s="86" t="s">
        <v>1788</v>
      </c>
      <c r="H5" s="86" t="s">
        <v>1790</v>
      </c>
      <c r="I5" s="90">
        <f t="shared" si="2"/>
        <v>5</v>
      </c>
    </row>
    <row r="6" spans="1:9">
      <c r="A6" s="86" t="s">
        <v>1747</v>
      </c>
      <c r="B6" s="90">
        <f t="shared" si="0"/>
        <v>6</v>
      </c>
      <c r="E6" s="86" t="s">
        <v>1789</v>
      </c>
      <c r="F6" s="86">
        <f t="shared" si="1"/>
        <v>6</v>
      </c>
      <c r="G6" s="86" t="s">
        <v>1788</v>
      </c>
      <c r="H6" s="86" t="s">
        <v>1790</v>
      </c>
      <c r="I6" s="90">
        <f t="shared" si="2"/>
        <v>6</v>
      </c>
    </row>
    <row r="7" spans="1:9">
      <c r="A7" s="86" t="s">
        <v>1747</v>
      </c>
      <c r="B7" s="90">
        <f t="shared" si="0"/>
        <v>7</v>
      </c>
      <c r="E7" s="86" t="s">
        <v>1789</v>
      </c>
      <c r="F7" s="86">
        <f t="shared" si="1"/>
        <v>7</v>
      </c>
      <c r="G7" s="86" t="s">
        <v>1788</v>
      </c>
      <c r="H7" s="86" t="s">
        <v>1790</v>
      </c>
      <c r="I7" s="90">
        <f t="shared" si="2"/>
        <v>7</v>
      </c>
    </row>
    <row r="8" spans="1:9">
      <c r="A8" s="86" t="s">
        <v>1747</v>
      </c>
      <c r="B8" s="90">
        <f t="shared" si="0"/>
        <v>8</v>
      </c>
      <c r="E8" s="86" t="s">
        <v>1789</v>
      </c>
      <c r="F8" s="86">
        <f t="shared" si="1"/>
        <v>8</v>
      </c>
      <c r="G8" s="86" t="s">
        <v>1788</v>
      </c>
      <c r="H8" s="86" t="s">
        <v>1790</v>
      </c>
      <c r="I8" s="90">
        <f t="shared" si="2"/>
        <v>8</v>
      </c>
    </row>
    <row r="9" spans="1:9">
      <c r="A9" s="86" t="s">
        <v>1747</v>
      </c>
      <c r="B9" s="90">
        <f t="shared" si="0"/>
        <v>9</v>
      </c>
      <c r="E9" s="86" t="s">
        <v>1789</v>
      </c>
      <c r="F9" s="86">
        <f t="shared" si="1"/>
        <v>9</v>
      </c>
      <c r="G9" s="86" t="s">
        <v>1788</v>
      </c>
      <c r="H9" s="86" t="s">
        <v>1790</v>
      </c>
      <c r="I9" s="90">
        <f t="shared" si="2"/>
        <v>9</v>
      </c>
    </row>
    <row r="10" spans="1:9">
      <c r="A10" s="86" t="s">
        <v>1747</v>
      </c>
      <c r="B10" s="90">
        <f t="shared" si="0"/>
        <v>10</v>
      </c>
      <c r="E10" s="86" t="s">
        <v>1789</v>
      </c>
      <c r="F10" s="86">
        <f t="shared" si="1"/>
        <v>10</v>
      </c>
      <c r="G10" s="86" t="s">
        <v>1788</v>
      </c>
      <c r="H10" s="86" t="s">
        <v>1790</v>
      </c>
      <c r="I10" s="90">
        <f t="shared" si="2"/>
        <v>10</v>
      </c>
    </row>
    <row r="11" spans="1:9">
      <c r="A11" s="86" t="s">
        <v>1747</v>
      </c>
      <c r="B11" s="90">
        <f t="shared" si="0"/>
        <v>11</v>
      </c>
      <c r="E11" s="86" t="s">
        <v>1789</v>
      </c>
      <c r="F11" s="86">
        <f t="shared" si="1"/>
        <v>11</v>
      </c>
      <c r="G11" s="86" t="s">
        <v>1788</v>
      </c>
      <c r="H11" s="86" t="s">
        <v>1790</v>
      </c>
      <c r="I11" s="90">
        <f t="shared" si="2"/>
        <v>11</v>
      </c>
    </row>
    <row r="12" spans="1:9">
      <c r="A12" s="86" t="s">
        <v>1747</v>
      </c>
      <c r="B12" s="90">
        <f t="shared" si="0"/>
        <v>12</v>
      </c>
      <c r="E12" s="86" t="s">
        <v>1789</v>
      </c>
      <c r="F12" s="86">
        <f t="shared" si="1"/>
        <v>12</v>
      </c>
      <c r="G12" s="86" t="s">
        <v>1788</v>
      </c>
      <c r="H12" s="86" t="s">
        <v>1790</v>
      </c>
      <c r="I12" s="90">
        <f t="shared" si="2"/>
        <v>12</v>
      </c>
    </row>
    <row r="13" spans="1:9">
      <c r="A13" s="86" t="s">
        <v>1747</v>
      </c>
      <c r="B13" s="90">
        <f t="shared" si="0"/>
        <v>13</v>
      </c>
      <c r="E13" s="86" t="s">
        <v>1789</v>
      </c>
      <c r="F13" s="86">
        <f t="shared" si="1"/>
        <v>13</v>
      </c>
      <c r="G13" s="86" t="s">
        <v>1788</v>
      </c>
      <c r="H13" s="86" t="s">
        <v>1790</v>
      </c>
      <c r="I13" s="90">
        <f t="shared" si="2"/>
        <v>13</v>
      </c>
    </row>
    <row r="14" spans="1:9">
      <c r="A14" s="86" t="s">
        <v>1747</v>
      </c>
      <c r="B14" s="90">
        <f t="shared" si="0"/>
        <v>14</v>
      </c>
      <c r="E14" s="86" t="s">
        <v>1789</v>
      </c>
      <c r="F14" s="86">
        <f t="shared" si="1"/>
        <v>14</v>
      </c>
      <c r="G14" s="86" t="s">
        <v>1788</v>
      </c>
      <c r="H14" s="86" t="s">
        <v>1790</v>
      </c>
      <c r="I14" s="90">
        <f t="shared" si="2"/>
        <v>14</v>
      </c>
    </row>
    <row r="15" spans="1:9">
      <c r="A15" s="86" t="s">
        <v>1747</v>
      </c>
      <c r="B15" s="90">
        <f t="shared" si="0"/>
        <v>15</v>
      </c>
      <c r="E15" s="86" t="s">
        <v>1789</v>
      </c>
      <c r="F15" s="86">
        <f t="shared" si="1"/>
        <v>15</v>
      </c>
      <c r="G15" s="86" t="s">
        <v>1788</v>
      </c>
      <c r="H15" s="86" t="s">
        <v>1790</v>
      </c>
      <c r="I15" s="90">
        <f t="shared" si="2"/>
        <v>15</v>
      </c>
    </row>
    <row r="16" spans="1:9">
      <c r="A16" s="86" t="s">
        <v>1747</v>
      </c>
      <c r="B16" s="90">
        <f t="shared" si="0"/>
        <v>16</v>
      </c>
      <c r="E16" s="86" t="s">
        <v>1789</v>
      </c>
      <c r="F16" s="86">
        <f t="shared" si="1"/>
        <v>16</v>
      </c>
      <c r="G16" s="86" t="s">
        <v>1788</v>
      </c>
      <c r="H16" s="86" t="s">
        <v>1790</v>
      </c>
      <c r="I16" s="90">
        <f t="shared" si="2"/>
        <v>16</v>
      </c>
    </row>
    <row r="17" spans="1:9">
      <c r="A17" s="86" t="s">
        <v>1747</v>
      </c>
      <c r="B17" s="90">
        <f t="shared" si="0"/>
        <v>17</v>
      </c>
      <c r="E17" s="86" t="s">
        <v>1789</v>
      </c>
      <c r="F17" s="86">
        <f t="shared" si="1"/>
        <v>17</v>
      </c>
      <c r="G17" s="86" t="s">
        <v>1788</v>
      </c>
      <c r="H17" s="86" t="s">
        <v>1790</v>
      </c>
      <c r="I17" s="90">
        <f t="shared" si="2"/>
        <v>17</v>
      </c>
    </row>
    <row r="18" spans="1:9">
      <c r="A18" s="86" t="s">
        <v>1747</v>
      </c>
      <c r="B18" s="90">
        <f t="shared" si="0"/>
        <v>18</v>
      </c>
      <c r="E18" s="86" t="s">
        <v>1789</v>
      </c>
      <c r="F18" s="86">
        <f t="shared" si="1"/>
        <v>18</v>
      </c>
      <c r="G18" s="86" t="s">
        <v>1788</v>
      </c>
      <c r="H18" s="86" t="s">
        <v>1790</v>
      </c>
      <c r="I18" s="90">
        <f t="shared" si="2"/>
        <v>18</v>
      </c>
    </row>
    <row r="19" spans="1:9">
      <c r="A19" s="86" t="s">
        <v>1747</v>
      </c>
      <c r="B19" s="90">
        <f t="shared" si="0"/>
        <v>19</v>
      </c>
      <c r="E19" s="86" t="s">
        <v>1789</v>
      </c>
      <c r="F19" s="86">
        <f t="shared" si="1"/>
        <v>19</v>
      </c>
      <c r="G19" s="86" t="s">
        <v>1788</v>
      </c>
      <c r="H19" s="86" t="s">
        <v>1790</v>
      </c>
      <c r="I19" s="90">
        <f t="shared" si="2"/>
        <v>19</v>
      </c>
    </row>
    <row r="20" spans="1:9">
      <c r="A20" s="86" t="s">
        <v>1747</v>
      </c>
      <c r="B20" s="90">
        <f t="shared" si="0"/>
        <v>20</v>
      </c>
      <c r="E20" s="86" t="s">
        <v>1789</v>
      </c>
      <c r="F20" s="86">
        <f t="shared" si="1"/>
        <v>20</v>
      </c>
      <c r="G20" s="86" t="s">
        <v>1788</v>
      </c>
      <c r="H20" s="86" t="s">
        <v>1790</v>
      </c>
      <c r="I20" s="90">
        <f t="shared" si="2"/>
        <v>20</v>
      </c>
    </row>
    <row r="21" spans="1:9">
      <c r="A21" s="86" t="s">
        <v>1747</v>
      </c>
      <c r="B21" s="90">
        <f t="shared" si="0"/>
        <v>21</v>
      </c>
      <c r="E21" s="86" t="s">
        <v>1789</v>
      </c>
      <c r="F21" s="86">
        <f t="shared" si="1"/>
        <v>21</v>
      </c>
      <c r="G21" s="86" t="s">
        <v>1788</v>
      </c>
      <c r="H21" s="86" t="s">
        <v>1790</v>
      </c>
      <c r="I21" s="90">
        <f t="shared" si="2"/>
        <v>21</v>
      </c>
    </row>
    <row r="22" spans="1:9">
      <c r="A22" s="86" t="s">
        <v>1747</v>
      </c>
      <c r="B22" s="90">
        <f t="shared" si="0"/>
        <v>22</v>
      </c>
      <c r="E22" s="86" t="s">
        <v>1789</v>
      </c>
      <c r="F22" s="86">
        <f t="shared" si="1"/>
        <v>22</v>
      </c>
      <c r="G22" s="86" t="s">
        <v>1788</v>
      </c>
      <c r="H22" s="86" t="s">
        <v>1790</v>
      </c>
      <c r="I22" s="90">
        <f t="shared" si="2"/>
        <v>22</v>
      </c>
    </row>
    <row r="23" spans="1:9">
      <c r="A23" s="86" t="s">
        <v>1747</v>
      </c>
      <c r="B23" s="90">
        <f t="shared" si="0"/>
        <v>23</v>
      </c>
      <c r="E23" s="86" t="s">
        <v>1789</v>
      </c>
      <c r="F23" s="86">
        <f t="shared" si="1"/>
        <v>23</v>
      </c>
      <c r="G23" s="86" t="s">
        <v>1788</v>
      </c>
      <c r="H23" s="86" t="s">
        <v>1790</v>
      </c>
      <c r="I23" s="90">
        <f t="shared" si="2"/>
        <v>23</v>
      </c>
    </row>
    <row r="24" spans="1:9">
      <c r="A24" s="86" t="s">
        <v>1747</v>
      </c>
      <c r="B24" s="90">
        <f t="shared" si="0"/>
        <v>24</v>
      </c>
      <c r="E24" s="86" t="s">
        <v>1789</v>
      </c>
      <c r="F24" s="86">
        <f t="shared" si="1"/>
        <v>24</v>
      </c>
      <c r="G24" s="86" t="s">
        <v>1788</v>
      </c>
      <c r="H24" s="86" t="s">
        <v>1790</v>
      </c>
      <c r="I24" s="90">
        <f t="shared" si="2"/>
        <v>24</v>
      </c>
    </row>
    <row r="25" spans="1:9">
      <c r="A25" s="86" t="s">
        <v>1747</v>
      </c>
      <c r="B25" s="90">
        <f t="shared" si="0"/>
        <v>25</v>
      </c>
      <c r="E25" s="86" t="s">
        <v>1789</v>
      </c>
      <c r="F25" s="86">
        <f t="shared" si="1"/>
        <v>25</v>
      </c>
      <c r="G25" s="86" t="s">
        <v>1788</v>
      </c>
      <c r="H25" s="86" t="s">
        <v>1790</v>
      </c>
      <c r="I25" s="90">
        <f t="shared" si="2"/>
        <v>25</v>
      </c>
    </row>
    <row r="26" spans="1:9">
      <c r="A26" s="86" t="s">
        <v>1747</v>
      </c>
      <c r="B26" s="90">
        <f t="shared" si="0"/>
        <v>26</v>
      </c>
      <c r="E26" s="86" t="s">
        <v>1789</v>
      </c>
      <c r="F26" s="86">
        <f t="shared" si="1"/>
        <v>26</v>
      </c>
      <c r="G26" s="86" t="s">
        <v>1788</v>
      </c>
      <c r="H26" s="86" t="s">
        <v>1790</v>
      </c>
      <c r="I26" s="90">
        <f t="shared" si="2"/>
        <v>26</v>
      </c>
    </row>
    <row r="27" spans="1:9">
      <c r="A27" s="86" t="s">
        <v>1747</v>
      </c>
      <c r="B27" s="90">
        <f t="shared" si="0"/>
        <v>27</v>
      </c>
      <c r="E27" s="86" t="s">
        <v>1789</v>
      </c>
      <c r="F27" s="86">
        <f t="shared" si="1"/>
        <v>27</v>
      </c>
      <c r="G27" s="86" t="s">
        <v>1788</v>
      </c>
      <c r="H27" s="86" t="s">
        <v>1790</v>
      </c>
      <c r="I27" s="90">
        <f t="shared" si="2"/>
        <v>27</v>
      </c>
    </row>
    <row r="28" spans="1:9">
      <c r="A28" s="86" t="s">
        <v>1747</v>
      </c>
      <c r="B28" s="90">
        <f t="shared" si="0"/>
        <v>28</v>
      </c>
      <c r="E28" s="86" t="s">
        <v>1789</v>
      </c>
      <c r="F28" s="86">
        <f t="shared" si="1"/>
        <v>28</v>
      </c>
      <c r="G28" s="86" t="s">
        <v>1788</v>
      </c>
      <c r="H28" s="86" t="s">
        <v>1790</v>
      </c>
      <c r="I28" s="90">
        <f t="shared" si="2"/>
        <v>28</v>
      </c>
    </row>
    <row r="29" spans="1:9">
      <c r="A29" s="86" t="s">
        <v>1747</v>
      </c>
      <c r="B29" s="90">
        <f t="shared" si="0"/>
        <v>29</v>
      </c>
      <c r="E29" s="86" t="s">
        <v>1789</v>
      </c>
      <c r="F29" s="86">
        <f t="shared" si="1"/>
        <v>29</v>
      </c>
      <c r="G29" s="86" t="s">
        <v>1788</v>
      </c>
      <c r="H29" s="86" t="s">
        <v>1790</v>
      </c>
      <c r="I29" s="90">
        <f t="shared" si="2"/>
        <v>29</v>
      </c>
    </row>
    <row r="30" spans="1:9">
      <c r="A30" s="86" t="s">
        <v>1747</v>
      </c>
      <c r="B30" s="90">
        <f t="shared" si="0"/>
        <v>30</v>
      </c>
      <c r="E30" s="86" t="s">
        <v>1789</v>
      </c>
      <c r="F30" s="86">
        <f t="shared" si="1"/>
        <v>30</v>
      </c>
      <c r="G30" s="86" t="s">
        <v>1788</v>
      </c>
      <c r="H30" s="86" t="s">
        <v>1790</v>
      </c>
      <c r="I30" s="90">
        <f t="shared" si="2"/>
        <v>30</v>
      </c>
    </row>
    <row r="31" spans="1:9">
      <c r="A31" s="86" t="s">
        <v>1747</v>
      </c>
      <c r="B31" s="90">
        <f t="shared" si="0"/>
        <v>31</v>
      </c>
      <c r="E31" s="86" t="s">
        <v>1789</v>
      </c>
      <c r="F31" s="86">
        <f t="shared" si="1"/>
        <v>31</v>
      </c>
      <c r="G31" s="86" t="s">
        <v>1788</v>
      </c>
      <c r="H31" s="86" t="s">
        <v>1790</v>
      </c>
      <c r="I31" s="90">
        <f t="shared" si="2"/>
        <v>31</v>
      </c>
    </row>
    <row r="32" spans="1:9">
      <c r="A32" s="86" t="s">
        <v>1747</v>
      </c>
      <c r="B32" s="90">
        <f t="shared" si="0"/>
        <v>32</v>
      </c>
      <c r="E32" s="86" t="s">
        <v>1789</v>
      </c>
      <c r="F32" s="86">
        <f t="shared" si="1"/>
        <v>32</v>
      </c>
      <c r="G32" s="86" t="s">
        <v>1788</v>
      </c>
      <c r="H32" s="86" t="s">
        <v>1790</v>
      </c>
      <c r="I32" s="90">
        <f t="shared" si="2"/>
        <v>32</v>
      </c>
    </row>
    <row r="33" spans="1:40">
      <c r="A33" s="86" t="s">
        <v>1747</v>
      </c>
      <c r="B33" s="90">
        <f t="shared" si="0"/>
        <v>33</v>
      </c>
      <c r="E33" s="86" t="s">
        <v>1789</v>
      </c>
      <c r="F33" s="86">
        <f t="shared" si="1"/>
        <v>33</v>
      </c>
      <c r="G33" s="86" t="s">
        <v>1788</v>
      </c>
      <c r="H33" s="86" t="s">
        <v>1790</v>
      </c>
      <c r="I33" s="90">
        <f t="shared" si="2"/>
        <v>33</v>
      </c>
    </row>
    <row r="34" spans="1:40">
      <c r="A34" s="86" t="s">
        <v>1747</v>
      </c>
      <c r="B34" s="90">
        <f t="shared" si="0"/>
        <v>34</v>
      </c>
      <c r="E34" s="86" t="s">
        <v>1789</v>
      </c>
      <c r="F34" s="86">
        <f t="shared" si="1"/>
        <v>34</v>
      </c>
      <c r="G34" s="86" t="s">
        <v>1788</v>
      </c>
      <c r="H34" s="86" t="s">
        <v>1790</v>
      </c>
      <c r="I34" s="90">
        <f t="shared" si="2"/>
        <v>34</v>
      </c>
    </row>
    <row r="35" spans="1:40">
      <c r="A35" s="86" t="s">
        <v>1747</v>
      </c>
      <c r="B35" s="90">
        <f t="shared" si="0"/>
        <v>35</v>
      </c>
      <c r="E35" s="86" t="s">
        <v>1789</v>
      </c>
      <c r="F35" s="86">
        <f t="shared" si="1"/>
        <v>35</v>
      </c>
      <c r="G35" s="86" t="s">
        <v>1788</v>
      </c>
      <c r="H35" s="86" t="s">
        <v>1790</v>
      </c>
      <c r="I35" s="90">
        <f t="shared" si="2"/>
        <v>35</v>
      </c>
    </row>
    <row r="36" spans="1:40">
      <c r="A36" s="86" t="s">
        <v>1747</v>
      </c>
      <c r="B36" s="90">
        <f t="shared" si="0"/>
        <v>36</v>
      </c>
      <c r="E36" s="86" t="s">
        <v>1789</v>
      </c>
      <c r="F36" s="86">
        <f t="shared" si="1"/>
        <v>36</v>
      </c>
      <c r="G36" s="86" t="s">
        <v>1788</v>
      </c>
      <c r="H36" s="86" t="s">
        <v>1790</v>
      </c>
      <c r="I36" s="90">
        <f t="shared" si="2"/>
        <v>36</v>
      </c>
    </row>
    <row r="37" spans="1:40">
      <c r="A37" s="86" t="s">
        <v>1747</v>
      </c>
      <c r="B37" s="90">
        <f t="shared" si="0"/>
        <v>37</v>
      </c>
      <c r="E37" s="86" t="s">
        <v>1789</v>
      </c>
      <c r="F37" s="86">
        <f t="shared" si="1"/>
        <v>37</v>
      </c>
      <c r="G37" s="86" t="s">
        <v>1788</v>
      </c>
      <c r="H37" s="86" t="s">
        <v>1790</v>
      </c>
      <c r="I37" s="90">
        <f t="shared" si="2"/>
        <v>37</v>
      </c>
    </row>
    <row r="38" spans="1:40">
      <c r="A38" s="86" t="s">
        <v>1747</v>
      </c>
      <c r="B38" s="90">
        <f t="shared" si="0"/>
        <v>38</v>
      </c>
      <c r="E38" s="86" t="s">
        <v>1789</v>
      </c>
      <c r="F38" s="86">
        <f t="shared" si="1"/>
        <v>38</v>
      </c>
      <c r="G38" s="86" t="s">
        <v>1788</v>
      </c>
      <c r="H38" s="86" t="s">
        <v>1790</v>
      </c>
      <c r="I38" s="90">
        <f t="shared" si="2"/>
        <v>38</v>
      </c>
    </row>
    <row r="39" spans="1:40">
      <c r="A39" s="86" t="s">
        <v>1747</v>
      </c>
      <c r="B39" s="90">
        <f t="shared" si="0"/>
        <v>39</v>
      </c>
      <c r="E39" s="86" t="s">
        <v>1789</v>
      </c>
      <c r="F39" s="86">
        <f t="shared" si="1"/>
        <v>39</v>
      </c>
      <c r="G39" s="86" t="s">
        <v>1788</v>
      </c>
      <c r="H39" s="86" t="s">
        <v>1790</v>
      </c>
      <c r="I39" s="90">
        <f t="shared" si="2"/>
        <v>39</v>
      </c>
    </row>
    <row r="40" spans="1:40">
      <c r="A40" s="86" t="s">
        <v>1747</v>
      </c>
      <c r="B40" s="90">
        <f t="shared" si="0"/>
        <v>40</v>
      </c>
      <c r="E40" s="86" t="s">
        <v>1789</v>
      </c>
      <c r="F40" s="86">
        <f t="shared" si="1"/>
        <v>40</v>
      </c>
      <c r="G40" s="86" t="s">
        <v>1788</v>
      </c>
      <c r="H40" s="86" t="s">
        <v>1790</v>
      </c>
      <c r="I40" s="90">
        <f t="shared" si="2"/>
        <v>40</v>
      </c>
    </row>
    <row r="41" spans="1:40">
      <c r="A41" s="86"/>
    </row>
    <row r="42" spans="1:40">
      <c r="A42" s="2" t="s">
        <v>1748</v>
      </c>
      <c r="B42" s="86" t="s">
        <v>1749</v>
      </c>
      <c r="C42" s="86" t="s">
        <v>1750</v>
      </c>
      <c r="D42" s="86" t="s">
        <v>1751</v>
      </c>
      <c r="E42" s="86" t="s">
        <v>1752</v>
      </c>
      <c r="F42" s="86" t="s">
        <v>1753</v>
      </c>
      <c r="G42" s="86" t="s">
        <v>1754</v>
      </c>
      <c r="H42" s="86" t="s">
        <v>1755</v>
      </c>
      <c r="I42" s="86" t="s">
        <v>1756</v>
      </c>
      <c r="J42" s="86" t="s">
        <v>1757</v>
      </c>
      <c r="K42" s="86" t="s">
        <v>1758</v>
      </c>
      <c r="L42" s="86" t="s">
        <v>1759</v>
      </c>
      <c r="M42" s="86" t="s">
        <v>1760</v>
      </c>
      <c r="N42" s="86" t="s">
        <v>1761</v>
      </c>
      <c r="O42" s="86" t="s">
        <v>1762</v>
      </c>
      <c r="P42" s="86" t="s">
        <v>1763</v>
      </c>
      <c r="Q42" s="86" t="s">
        <v>1764</v>
      </c>
      <c r="R42" s="86" t="s">
        <v>1765</v>
      </c>
      <c r="S42" s="86" t="s">
        <v>1766</v>
      </c>
      <c r="T42" s="86" t="s">
        <v>1767</v>
      </c>
      <c r="U42" s="86" t="s">
        <v>1768</v>
      </c>
      <c r="V42" s="86" t="s">
        <v>1769</v>
      </c>
      <c r="W42" s="86" t="s">
        <v>1770</v>
      </c>
      <c r="X42" s="86" t="s">
        <v>1771</v>
      </c>
      <c r="Y42" s="86" t="s">
        <v>1772</v>
      </c>
      <c r="Z42" s="86" t="s">
        <v>1773</v>
      </c>
      <c r="AA42" s="86" t="s">
        <v>1774</v>
      </c>
      <c r="AB42" s="86" t="s">
        <v>1775</v>
      </c>
      <c r="AC42" s="86" t="s">
        <v>1776</v>
      </c>
      <c r="AD42" s="86" t="s">
        <v>1777</v>
      </c>
      <c r="AE42" s="86" t="s">
        <v>1778</v>
      </c>
      <c r="AF42" s="86" t="s">
        <v>1779</v>
      </c>
      <c r="AG42" s="86" t="s">
        <v>1780</v>
      </c>
      <c r="AH42" s="86" t="s">
        <v>1781</v>
      </c>
      <c r="AI42" s="86" t="s">
        <v>1782</v>
      </c>
      <c r="AJ42" s="86" t="s">
        <v>1783</v>
      </c>
      <c r="AK42" s="86" t="s">
        <v>1784</v>
      </c>
      <c r="AL42" s="86" t="s">
        <v>1785</v>
      </c>
      <c r="AM42" s="86" t="s">
        <v>1786</v>
      </c>
      <c r="AN42" s="86" t="s">
        <v>1787</v>
      </c>
    </row>
    <row r="43" spans="1:40">
      <c r="A43" s="86"/>
    </row>
    <row r="44" spans="1:40">
      <c r="A44" s="86"/>
    </row>
    <row r="45" spans="1:40">
      <c r="A45" s="86"/>
    </row>
    <row r="46" spans="1:40">
      <c r="A46" s="86"/>
    </row>
    <row r="47" spans="1:40">
      <c r="A47" s="86"/>
    </row>
    <row r="48" spans="1:40">
      <c r="A48" s="86"/>
    </row>
    <row r="49" spans="1:3">
      <c r="A49" s="86"/>
    </row>
    <row r="50" spans="1:3">
      <c r="A50" s="132" t="s">
        <v>2256</v>
      </c>
      <c r="B50" s="132" t="s">
        <v>2257</v>
      </c>
      <c r="C50">
        <v>5</v>
      </c>
    </row>
    <row r="51" spans="1:3">
      <c r="A51" s="132" t="s">
        <v>2243</v>
      </c>
      <c r="B51" s="132" t="s">
        <v>2226</v>
      </c>
      <c r="C51">
        <v>4</v>
      </c>
    </row>
    <row r="52" spans="1:3">
      <c r="A52" s="132" t="s">
        <v>2289</v>
      </c>
      <c r="B52" s="132" t="s">
        <v>2226</v>
      </c>
      <c r="C52">
        <v>7</v>
      </c>
    </row>
    <row r="53" spans="1:3">
      <c r="A53" s="132" t="s">
        <v>2228</v>
      </c>
      <c r="B53" s="132" t="s">
        <v>2226</v>
      </c>
      <c r="C53">
        <v>1</v>
      </c>
    </row>
    <row r="54" spans="1:3">
      <c r="A54" s="132" t="s">
        <v>2232</v>
      </c>
      <c r="B54" s="132" t="s">
        <v>2226</v>
      </c>
      <c r="C54">
        <v>7</v>
      </c>
    </row>
    <row r="55" spans="1:3">
      <c r="A55" s="132" t="s">
        <v>2287</v>
      </c>
      <c r="B55" s="132" t="s">
        <v>2238</v>
      </c>
      <c r="C55">
        <v>3</v>
      </c>
    </row>
    <row r="56" spans="1:3">
      <c r="A56" s="132" t="s">
        <v>2248</v>
      </c>
      <c r="B56" s="132" t="s">
        <v>2238</v>
      </c>
      <c r="C56">
        <v>1</v>
      </c>
    </row>
    <row r="57" spans="1:3">
      <c r="A57" s="132" t="s">
        <v>2245</v>
      </c>
      <c r="B57" s="132" t="s">
        <v>2244</v>
      </c>
      <c r="C57">
        <v>8</v>
      </c>
    </row>
    <row r="58" spans="1:3">
      <c r="A58" s="132" t="s">
        <v>2272</v>
      </c>
      <c r="B58" s="132" t="s">
        <v>2233</v>
      </c>
      <c r="C58">
        <v>9</v>
      </c>
    </row>
    <row r="59" spans="1:3">
      <c r="A59" s="132" t="s">
        <v>2241</v>
      </c>
      <c r="B59" s="132" t="s">
        <v>2265</v>
      </c>
      <c r="C59">
        <v>3</v>
      </c>
    </row>
    <row r="60" spans="1:3">
      <c r="A60" s="132" t="s">
        <v>2235</v>
      </c>
      <c r="B60" s="132" t="s">
        <v>2233</v>
      </c>
      <c r="C60">
        <v>5</v>
      </c>
    </row>
    <row r="61" spans="1:3">
      <c r="A61" s="132" t="s">
        <v>2236</v>
      </c>
      <c r="B61" s="132" t="s">
        <v>2233</v>
      </c>
      <c r="C61">
        <v>16</v>
      </c>
    </row>
    <row r="62" spans="1:3">
      <c r="A62" s="132" t="s">
        <v>2234</v>
      </c>
      <c r="B62" s="132" t="s">
        <v>2233</v>
      </c>
      <c r="C62">
        <v>6</v>
      </c>
    </row>
    <row r="63" spans="1:3">
      <c r="A63" s="132" t="s">
        <v>2247</v>
      </c>
      <c r="B63" s="132" t="s">
        <v>2233</v>
      </c>
      <c r="C63">
        <v>8</v>
      </c>
    </row>
    <row r="64" spans="1:3">
      <c r="A64" s="132" t="s">
        <v>2254</v>
      </c>
      <c r="B64" s="132" t="s">
        <v>2226</v>
      </c>
      <c r="C64">
        <v>8</v>
      </c>
    </row>
    <row r="65" spans="1:3">
      <c r="A65" s="132" t="s">
        <v>2229</v>
      </c>
      <c r="B65" s="132" t="s">
        <v>2226</v>
      </c>
      <c r="C65">
        <v>3</v>
      </c>
    </row>
    <row r="66" spans="1:3">
      <c r="A66" s="132" t="s">
        <v>2252</v>
      </c>
      <c r="B66" s="132" t="s">
        <v>2253</v>
      </c>
      <c r="C66">
        <v>12</v>
      </c>
    </row>
    <row r="67" spans="1:3">
      <c r="A67" s="132" t="s">
        <v>2231</v>
      </c>
      <c r="B67" s="132" t="s">
        <v>2226</v>
      </c>
      <c r="C67">
        <v>20</v>
      </c>
    </row>
    <row r="83" spans="4:7">
      <c r="D83">
        <f>SUM(D86:D88)</f>
        <v>1.45</v>
      </c>
    </row>
    <row r="86" spans="4:7">
      <c r="D86">
        <v>0.75</v>
      </c>
      <c r="E86">
        <v>1.05</v>
      </c>
      <c r="G86">
        <f>D86*E86</f>
        <v>0.78750000000000009</v>
      </c>
    </row>
    <row r="87" spans="4:7">
      <c r="D87">
        <v>0.45</v>
      </c>
      <c r="G87">
        <f>D86*D87*E86</f>
        <v>0.35437500000000005</v>
      </c>
    </row>
    <row r="88" spans="4:7">
      <c r="D88">
        <v>0.25</v>
      </c>
      <c r="G88">
        <f>D86*D87*D88*E86</f>
        <v>8.8593750000000013E-2</v>
      </c>
    </row>
    <row r="90" spans="4:7">
      <c r="D90">
        <f>D86*D87*D88</f>
        <v>8.4375000000000006E-2</v>
      </c>
      <c r="E90">
        <f>D87*D88</f>
        <v>0.1125</v>
      </c>
    </row>
    <row r="92" spans="4:7">
      <c r="D92">
        <v>0.60499999999999998</v>
      </c>
    </row>
    <row r="93" spans="4:7">
      <c r="D93">
        <v>0.40500000000000003</v>
      </c>
    </row>
    <row r="94" spans="4:7">
      <c r="D94">
        <v>0.30499999999999999</v>
      </c>
    </row>
    <row r="95" spans="4:7">
      <c r="D95">
        <v>2.5000000000000001E-2</v>
      </c>
    </row>
    <row r="96" spans="4:7">
      <c r="D96">
        <v>1.4999999999999999E-2</v>
      </c>
    </row>
    <row r="97" spans="4:7">
      <c r="D97">
        <v>1.4999999999999999E-2</v>
      </c>
      <c r="G97">
        <f>D92-D93</f>
        <v>0.19999999999999996</v>
      </c>
    </row>
    <row r="163" spans="2:125">
      <c r="B163" s="165" t="s">
        <v>2732</v>
      </c>
      <c r="C163" t="s">
        <v>2733</v>
      </c>
      <c r="D163" t="s">
        <v>2734</v>
      </c>
      <c r="E163" t="s">
        <v>160</v>
      </c>
      <c r="F163" t="s">
        <v>393</v>
      </c>
      <c r="G163" t="s">
        <v>2735</v>
      </c>
      <c r="H163" t="s">
        <v>2736</v>
      </c>
      <c r="I163" t="s">
        <v>2737</v>
      </c>
      <c r="J163" t="s">
        <v>2738</v>
      </c>
      <c r="K163" t="s">
        <v>2739</v>
      </c>
      <c r="L163" t="s">
        <v>690</v>
      </c>
      <c r="M163" t="s">
        <v>692</v>
      </c>
      <c r="N163" t="s">
        <v>693</v>
      </c>
      <c r="O163" t="s">
        <v>694</v>
      </c>
      <c r="P163" t="s">
        <v>695</v>
      </c>
      <c r="Q163" t="s">
        <v>696</v>
      </c>
      <c r="R163" t="s">
        <v>455</v>
      </c>
      <c r="S163" t="s">
        <v>637</v>
      </c>
      <c r="T163" t="s">
        <v>639</v>
      </c>
      <c r="U163" t="s">
        <v>641</v>
      </c>
      <c r="V163" t="s">
        <v>643</v>
      </c>
      <c r="W163" t="s">
        <v>645</v>
      </c>
      <c r="X163" t="s">
        <v>647</v>
      </c>
      <c r="Y163" t="s">
        <v>648</v>
      </c>
      <c r="Z163" t="s">
        <v>649</v>
      </c>
      <c r="AA163" t="s">
        <v>650</v>
      </c>
      <c r="AB163" t="s">
        <v>651</v>
      </c>
      <c r="AC163" t="s">
        <v>652</v>
      </c>
      <c r="AD163" t="s">
        <v>653</v>
      </c>
      <c r="AE163" t="s">
        <v>654</v>
      </c>
      <c r="AF163" t="s">
        <v>656</v>
      </c>
      <c r="AG163" t="s">
        <v>657</v>
      </c>
      <c r="AH163" t="s">
        <v>658</v>
      </c>
      <c r="AI163" t="s">
        <v>659</v>
      </c>
      <c r="AJ163" t="s">
        <v>660</v>
      </c>
      <c r="AK163" t="s">
        <v>661</v>
      </c>
      <c r="AL163" t="s">
        <v>662</v>
      </c>
      <c r="AM163" t="s">
        <v>663</v>
      </c>
      <c r="AN163" t="s">
        <v>664</v>
      </c>
      <c r="AO163" t="s">
        <v>665</v>
      </c>
      <c r="AP163" t="s">
        <v>666</v>
      </c>
      <c r="AQ163" t="s">
        <v>667</v>
      </c>
      <c r="AR163" t="s">
        <v>668</v>
      </c>
      <c r="AS163" t="s">
        <v>669</v>
      </c>
      <c r="AT163" t="s">
        <v>670</v>
      </c>
      <c r="AU163" t="s">
        <v>671</v>
      </c>
      <c r="AV163" t="s">
        <v>672</v>
      </c>
      <c r="AW163" t="s">
        <v>673</v>
      </c>
      <c r="AX163" t="s">
        <v>674</v>
      </c>
      <c r="AY163" t="s">
        <v>675</v>
      </c>
      <c r="AZ163" t="s">
        <v>676</v>
      </c>
      <c r="BA163" t="s">
        <v>677</v>
      </c>
      <c r="BB163" t="s">
        <v>678</v>
      </c>
      <c r="BC163" t="s">
        <v>679</v>
      </c>
      <c r="BD163" t="s">
        <v>680</v>
      </c>
      <c r="BE163" t="s">
        <v>681</v>
      </c>
      <c r="BF163" t="s">
        <v>682</v>
      </c>
      <c r="BG163" t="s">
        <v>683</v>
      </c>
      <c r="BH163" t="s">
        <v>697</v>
      </c>
      <c r="BI163" t="s">
        <v>698</v>
      </c>
      <c r="BJ163" t="s">
        <v>699</v>
      </c>
      <c r="BK163" t="s">
        <v>700</v>
      </c>
      <c r="BL163" t="s">
        <v>701</v>
      </c>
      <c r="BM163" t="s">
        <v>702</v>
      </c>
      <c r="BN163" t="s">
        <v>2780</v>
      </c>
      <c r="BO163" t="s">
        <v>2781</v>
      </c>
      <c r="BP163" t="s">
        <v>2782</v>
      </c>
      <c r="BQ163" t="s">
        <v>2783</v>
      </c>
      <c r="BR163" t="s">
        <v>2784</v>
      </c>
      <c r="BS163" t="s">
        <v>2785</v>
      </c>
      <c r="BT163" t="s">
        <v>2740</v>
      </c>
      <c r="BU163" t="s">
        <v>2741</v>
      </c>
      <c r="BV163" t="s">
        <v>2742</v>
      </c>
      <c r="BW163" t="s">
        <v>2743</v>
      </c>
      <c r="BX163" t="s">
        <v>2744</v>
      </c>
      <c r="BY163" t="s">
        <v>2745</v>
      </c>
      <c r="BZ163" t="s">
        <v>2786</v>
      </c>
      <c r="CA163" t="s">
        <v>2787</v>
      </c>
      <c r="CB163" t="s">
        <v>2788</v>
      </c>
      <c r="CC163" t="s">
        <v>2789</v>
      </c>
      <c r="CD163" t="s">
        <v>2790</v>
      </c>
      <c r="CE163" t="s">
        <v>2791</v>
      </c>
      <c r="CF163" t="s">
        <v>1876</v>
      </c>
      <c r="CG163" t="s">
        <v>1877</v>
      </c>
      <c r="CH163" t="s">
        <v>1878</v>
      </c>
      <c r="CI163" t="s">
        <v>1879</v>
      </c>
      <c r="CJ163" t="s">
        <v>1880</v>
      </c>
      <c r="CK163" t="s">
        <v>1881</v>
      </c>
      <c r="CL163" t="s">
        <v>1894</v>
      </c>
      <c r="CM163" t="s">
        <v>1896</v>
      </c>
      <c r="CN163" t="s">
        <v>1898</v>
      </c>
      <c r="CO163" t="s">
        <v>1900</v>
      </c>
      <c r="CP163" t="s">
        <v>1902</v>
      </c>
      <c r="CQ163" t="s">
        <v>1904</v>
      </c>
      <c r="CR163" t="s">
        <v>1912</v>
      </c>
      <c r="CS163" t="s">
        <v>1914</v>
      </c>
      <c r="CT163" t="s">
        <v>1916</v>
      </c>
      <c r="CU163" t="s">
        <v>1918</v>
      </c>
      <c r="CV163" t="s">
        <v>1920</v>
      </c>
      <c r="CW163" t="s">
        <v>1922</v>
      </c>
      <c r="CX163" t="s">
        <v>1930</v>
      </c>
      <c r="CY163" t="s">
        <v>1932</v>
      </c>
      <c r="CZ163" t="s">
        <v>1934</v>
      </c>
      <c r="DA163" t="s">
        <v>1936</v>
      </c>
      <c r="DB163" t="s">
        <v>1938</v>
      </c>
      <c r="DC163" t="s">
        <v>1940</v>
      </c>
      <c r="DD163" t="s">
        <v>1948</v>
      </c>
      <c r="DE163" t="s">
        <v>1950</v>
      </c>
      <c r="DF163" t="s">
        <v>1952</v>
      </c>
      <c r="DG163" t="s">
        <v>1954</v>
      </c>
      <c r="DH163" t="s">
        <v>1956</v>
      </c>
      <c r="DI163" t="s">
        <v>1958</v>
      </c>
      <c r="DJ163" t="s">
        <v>1965</v>
      </c>
      <c r="DK163" t="s">
        <v>1967</v>
      </c>
      <c r="DL163" t="s">
        <v>1969</v>
      </c>
      <c r="DM163" t="s">
        <v>1971</v>
      </c>
      <c r="DN163" t="s">
        <v>1973</v>
      </c>
      <c r="DO163" t="s">
        <v>1975</v>
      </c>
      <c r="DP163" t="s">
        <v>1983</v>
      </c>
      <c r="DQ163" t="s">
        <v>1985</v>
      </c>
      <c r="DR163" t="s">
        <v>1987</v>
      </c>
      <c r="DS163" t="s">
        <v>1989</v>
      </c>
      <c r="DT163" t="s">
        <v>1991</v>
      </c>
      <c r="DU163" t="s">
        <v>1993</v>
      </c>
    </row>
    <row r="165" spans="2:125">
      <c r="B165" s="90" t="s">
        <v>2708</v>
      </c>
    </row>
    <row r="167" spans="2:125">
      <c r="B167" s="90" t="s">
        <v>2732</v>
      </c>
      <c r="C167" t="s">
        <v>2733</v>
      </c>
      <c r="D167" t="s">
        <v>2734</v>
      </c>
      <c r="E167" t="s">
        <v>160</v>
      </c>
      <c r="F167" t="s">
        <v>393</v>
      </c>
      <c r="G167" t="s">
        <v>2735</v>
      </c>
      <c r="H167" t="s">
        <v>2736</v>
      </c>
      <c r="I167" t="s">
        <v>2737</v>
      </c>
      <c r="J167" t="s">
        <v>2738</v>
      </c>
      <c r="K167" t="s">
        <v>2739</v>
      </c>
      <c r="L167" t="s">
        <v>690</v>
      </c>
      <c r="M167" t="s">
        <v>692</v>
      </c>
      <c r="N167" t="s">
        <v>693</v>
      </c>
      <c r="O167" t="s">
        <v>694</v>
      </c>
      <c r="P167" t="s">
        <v>695</v>
      </c>
      <c r="Q167" t="s">
        <v>696</v>
      </c>
      <c r="R167" t="s">
        <v>455</v>
      </c>
      <c r="S167" t="s">
        <v>637</v>
      </c>
      <c r="T167" t="s">
        <v>639</v>
      </c>
      <c r="U167" t="s">
        <v>641</v>
      </c>
      <c r="V167" t="s">
        <v>643</v>
      </c>
      <c r="W167" t="s">
        <v>645</v>
      </c>
      <c r="X167" t="s">
        <v>647</v>
      </c>
      <c r="Y167" t="s">
        <v>648</v>
      </c>
      <c r="Z167" t="s">
        <v>649</v>
      </c>
      <c r="AA167" t="s">
        <v>650</v>
      </c>
      <c r="AB167" t="s">
        <v>651</v>
      </c>
      <c r="AC167" t="s">
        <v>652</v>
      </c>
      <c r="AD167" t="s">
        <v>653</v>
      </c>
      <c r="AE167" t="s">
        <v>654</v>
      </c>
      <c r="AF167" t="s">
        <v>656</v>
      </c>
      <c r="AG167" t="s">
        <v>657</v>
      </c>
      <c r="AH167" t="s">
        <v>658</v>
      </c>
      <c r="AI167" t="s">
        <v>659</v>
      </c>
      <c r="AJ167" t="s">
        <v>660</v>
      </c>
      <c r="AK167" t="s">
        <v>661</v>
      </c>
      <c r="AL167" t="s">
        <v>662</v>
      </c>
      <c r="AM167" t="s">
        <v>663</v>
      </c>
      <c r="AN167" t="s">
        <v>664</v>
      </c>
      <c r="AO167" t="s">
        <v>665</v>
      </c>
      <c r="AP167" t="s">
        <v>666</v>
      </c>
      <c r="AQ167" t="s">
        <v>667</v>
      </c>
      <c r="AR167" t="s">
        <v>668</v>
      </c>
      <c r="AS167" t="s">
        <v>669</v>
      </c>
      <c r="AT167" t="s">
        <v>670</v>
      </c>
      <c r="AU167" t="s">
        <v>671</v>
      </c>
      <c r="AV167" t="s">
        <v>672</v>
      </c>
      <c r="AW167" t="s">
        <v>673</v>
      </c>
      <c r="AX167" t="s">
        <v>674</v>
      </c>
      <c r="AY167" t="s">
        <v>675</v>
      </c>
      <c r="AZ167" t="s">
        <v>676</v>
      </c>
      <c r="BA167" t="s">
        <v>677</v>
      </c>
      <c r="BB167" t="s">
        <v>678</v>
      </c>
      <c r="BC167" t="s">
        <v>679</v>
      </c>
      <c r="BD167" t="s">
        <v>680</v>
      </c>
      <c r="BE167" t="s">
        <v>681</v>
      </c>
      <c r="BF167" t="s">
        <v>682</v>
      </c>
      <c r="BG167" t="s">
        <v>683</v>
      </c>
      <c r="BH167" t="s">
        <v>2740</v>
      </c>
      <c r="BI167" t="s">
        <v>2741</v>
      </c>
      <c r="BJ167" t="s">
        <v>2742</v>
      </c>
      <c r="BK167" t="s">
        <v>2743</v>
      </c>
      <c r="BL167" t="s">
        <v>2744</v>
      </c>
      <c r="BM167" t="s">
        <v>2745</v>
      </c>
      <c r="BN167" t="s">
        <v>1876</v>
      </c>
      <c r="BO167" t="s">
        <v>1877</v>
      </c>
      <c r="BP167" t="s">
        <v>1878</v>
      </c>
      <c r="BQ167" t="s">
        <v>1879</v>
      </c>
      <c r="BR167" t="s">
        <v>1880</v>
      </c>
      <c r="BS167" t="s">
        <v>1881</v>
      </c>
      <c r="BT167" t="s">
        <v>1894</v>
      </c>
      <c r="BU167" t="s">
        <v>1896</v>
      </c>
      <c r="BV167" t="s">
        <v>1898</v>
      </c>
      <c r="BW167" t="s">
        <v>1900</v>
      </c>
      <c r="BX167" t="s">
        <v>1902</v>
      </c>
      <c r="BY167" t="s">
        <v>1904</v>
      </c>
      <c r="BZ167" t="s">
        <v>1930</v>
      </c>
      <c r="CA167" t="s">
        <v>1932</v>
      </c>
      <c r="CB167" t="s">
        <v>1934</v>
      </c>
      <c r="CC167" t="s">
        <v>1936</v>
      </c>
      <c r="CD167" t="s">
        <v>1938</v>
      </c>
      <c r="CE167" t="s">
        <v>1940</v>
      </c>
      <c r="CF167" t="s">
        <v>1983</v>
      </c>
      <c r="CG167" t="s">
        <v>1985</v>
      </c>
      <c r="CH167" t="s">
        <v>1987</v>
      </c>
      <c r="CI167" t="s">
        <v>1989</v>
      </c>
      <c r="CJ167" t="s">
        <v>1991</v>
      </c>
      <c r="CK167" t="s">
        <v>1993</v>
      </c>
    </row>
    <row r="168" spans="2:125" s="164" customFormat="1">
      <c r="B168" s="164" t="s">
        <v>2793</v>
      </c>
      <c r="C168" s="164" t="s">
        <v>2792</v>
      </c>
    </row>
    <row r="169" spans="2:125">
      <c r="B169" s="90" t="s">
        <v>2732</v>
      </c>
      <c r="C169" s="165" t="s">
        <v>2732</v>
      </c>
      <c r="F169" s="165" t="s">
        <v>2732</v>
      </c>
      <c r="G169" s="164" t="s">
        <v>2733</v>
      </c>
      <c r="H169" s="164" t="s">
        <v>2734</v>
      </c>
      <c r="I169" s="164" t="s">
        <v>160</v>
      </c>
      <c r="J169" s="164" t="s">
        <v>393</v>
      </c>
      <c r="K169" s="164" t="s">
        <v>2735</v>
      </c>
      <c r="L169" s="164" t="s">
        <v>2736</v>
      </c>
      <c r="M169" s="164" t="s">
        <v>2737</v>
      </c>
      <c r="N169" s="164" t="s">
        <v>2738</v>
      </c>
      <c r="O169" s="164" t="s">
        <v>2739</v>
      </c>
      <c r="P169" s="164" t="s">
        <v>690</v>
      </c>
      <c r="Q169" s="164" t="s">
        <v>692</v>
      </c>
      <c r="R169" s="164" t="s">
        <v>693</v>
      </c>
      <c r="S169" s="164" t="s">
        <v>694</v>
      </c>
      <c r="T169" s="164" t="s">
        <v>695</v>
      </c>
      <c r="U169" s="164" t="s">
        <v>696</v>
      </c>
      <c r="V169" s="164" t="s">
        <v>455</v>
      </c>
      <c r="W169" s="164" t="s">
        <v>637</v>
      </c>
      <c r="X169" s="164" t="s">
        <v>639</v>
      </c>
      <c r="Y169" s="164" t="s">
        <v>641</v>
      </c>
      <c r="Z169" s="164" t="s">
        <v>643</v>
      </c>
      <c r="AA169" s="164" t="s">
        <v>645</v>
      </c>
      <c r="AB169" s="164" t="s">
        <v>647</v>
      </c>
      <c r="AC169" s="164" t="s">
        <v>648</v>
      </c>
      <c r="AD169" s="164" t="s">
        <v>649</v>
      </c>
      <c r="AE169" s="164" t="s">
        <v>650</v>
      </c>
      <c r="AF169" s="164" t="s">
        <v>651</v>
      </c>
      <c r="AG169" s="164" t="s">
        <v>652</v>
      </c>
      <c r="AH169" s="164" t="s">
        <v>653</v>
      </c>
      <c r="AI169" s="164" t="s">
        <v>654</v>
      </c>
      <c r="AJ169" s="164" t="s">
        <v>656</v>
      </c>
      <c r="AK169" s="164" t="s">
        <v>657</v>
      </c>
      <c r="AL169" s="164" t="s">
        <v>658</v>
      </c>
      <c r="AM169" s="164" t="s">
        <v>659</v>
      </c>
      <c r="AN169" s="164" t="s">
        <v>660</v>
      </c>
      <c r="AO169" s="164" t="s">
        <v>661</v>
      </c>
      <c r="AP169" s="164" t="s">
        <v>662</v>
      </c>
      <c r="AQ169" s="164" t="s">
        <v>663</v>
      </c>
      <c r="AR169" s="164" t="s">
        <v>664</v>
      </c>
      <c r="AS169" s="164" t="s">
        <v>665</v>
      </c>
      <c r="AT169" s="164" t="s">
        <v>666</v>
      </c>
      <c r="AU169" s="164" t="s">
        <v>667</v>
      </c>
      <c r="AV169" s="164" t="s">
        <v>668</v>
      </c>
      <c r="AW169" s="164" t="s">
        <v>669</v>
      </c>
      <c r="AX169" s="164" t="s">
        <v>670</v>
      </c>
      <c r="AY169" s="164" t="s">
        <v>671</v>
      </c>
      <c r="AZ169" s="164" t="s">
        <v>672</v>
      </c>
      <c r="BA169" s="164" t="s">
        <v>673</v>
      </c>
      <c r="BB169" s="164" t="s">
        <v>674</v>
      </c>
      <c r="BC169" s="164" t="s">
        <v>675</v>
      </c>
      <c r="BD169" s="164" t="s">
        <v>676</v>
      </c>
      <c r="BE169" s="164" t="s">
        <v>677</v>
      </c>
      <c r="BF169" s="164" t="s">
        <v>678</v>
      </c>
      <c r="BG169" s="164" t="s">
        <v>679</v>
      </c>
      <c r="BH169" s="164" t="s">
        <v>680</v>
      </c>
      <c r="BI169" s="164" t="s">
        <v>681</v>
      </c>
      <c r="BJ169" s="164" t="s">
        <v>682</v>
      </c>
      <c r="BK169" s="164" t="s">
        <v>683</v>
      </c>
      <c r="BL169" s="164" t="s">
        <v>2780</v>
      </c>
      <c r="BM169" s="164" t="s">
        <v>2781</v>
      </c>
      <c r="BN169" s="164" t="s">
        <v>2782</v>
      </c>
      <c r="BO169" s="164" t="s">
        <v>2783</v>
      </c>
      <c r="BP169" s="164" t="s">
        <v>2784</v>
      </c>
      <c r="BQ169" s="164" t="s">
        <v>2785</v>
      </c>
      <c r="BR169" s="164" t="s">
        <v>2794</v>
      </c>
      <c r="BS169" s="164" t="s">
        <v>2795</v>
      </c>
      <c r="BT169" s="164" t="s">
        <v>2796</v>
      </c>
      <c r="BU169" s="164" t="s">
        <v>2797</v>
      </c>
      <c r="BV169" s="164" t="s">
        <v>2798</v>
      </c>
      <c r="BW169" s="164" t="s">
        <v>2799</v>
      </c>
      <c r="BX169" s="164" t="s">
        <v>2786</v>
      </c>
      <c r="BY169" s="164" t="s">
        <v>2787</v>
      </c>
      <c r="BZ169" s="164" t="s">
        <v>2788</v>
      </c>
      <c r="CA169" s="164" t="s">
        <v>2789</v>
      </c>
      <c r="CB169" s="164" t="s">
        <v>2790</v>
      </c>
      <c r="CC169" s="164" t="s">
        <v>2791</v>
      </c>
      <c r="CD169" s="164" t="s">
        <v>1876</v>
      </c>
      <c r="CE169" s="164" t="s">
        <v>1877</v>
      </c>
      <c r="CF169" s="164" t="s">
        <v>1878</v>
      </c>
      <c r="CG169" s="164" t="s">
        <v>1879</v>
      </c>
      <c r="CH169" s="164" t="s">
        <v>1880</v>
      </c>
      <c r="CI169" s="164" t="s">
        <v>1881</v>
      </c>
      <c r="CJ169" s="164" t="s">
        <v>1930</v>
      </c>
      <c r="CK169" s="164" t="s">
        <v>1932</v>
      </c>
      <c r="CL169" s="164" t="s">
        <v>1934</v>
      </c>
      <c r="CM169" s="164" t="s">
        <v>1936</v>
      </c>
      <c r="CN169" s="164" t="s">
        <v>1938</v>
      </c>
      <c r="CO169" s="164" t="s">
        <v>1940</v>
      </c>
      <c r="CP169" s="164" t="s">
        <v>1948</v>
      </c>
      <c r="CQ169" s="164" t="s">
        <v>1950</v>
      </c>
      <c r="CR169" s="164" t="s">
        <v>1952</v>
      </c>
      <c r="CS169" s="164" t="s">
        <v>1954</v>
      </c>
      <c r="CT169" s="164" t="s">
        <v>1956</v>
      </c>
      <c r="CU169" s="164" t="s">
        <v>1958</v>
      </c>
      <c r="CV169" s="164" t="s">
        <v>1965</v>
      </c>
      <c r="CW169" s="164" t="s">
        <v>1967</v>
      </c>
      <c r="CX169" s="164" t="s">
        <v>1969</v>
      </c>
      <c r="CY169" s="164" t="s">
        <v>1971</v>
      </c>
      <c r="CZ169" s="164" t="s">
        <v>1973</v>
      </c>
      <c r="DA169" s="164" t="s">
        <v>1975</v>
      </c>
    </row>
    <row r="170" spans="2:125">
      <c r="B170" s="164" t="s">
        <v>2733</v>
      </c>
      <c r="C170" s="164" t="s">
        <v>2733</v>
      </c>
    </row>
    <row r="171" spans="2:125">
      <c r="B171" s="164" t="s">
        <v>2734</v>
      </c>
      <c r="C171" s="164" t="s">
        <v>2734</v>
      </c>
    </row>
    <row r="172" spans="2:125">
      <c r="B172" s="164" t="s">
        <v>160</v>
      </c>
      <c r="C172" s="164" t="s">
        <v>160</v>
      </c>
    </row>
    <row r="173" spans="2:125">
      <c r="B173" s="164" t="s">
        <v>393</v>
      </c>
      <c r="C173" s="164" t="s">
        <v>393</v>
      </c>
    </row>
    <row r="174" spans="2:125">
      <c r="B174" s="164" t="s">
        <v>2735</v>
      </c>
      <c r="C174" s="164" t="s">
        <v>2735</v>
      </c>
    </row>
    <row r="175" spans="2:125">
      <c r="B175" s="164" t="s">
        <v>2736</v>
      </c>
      <c r="C175" s="164" t="s">
        <v>2736</v>
      </c>
    </row>
    <row r="176" spans="2:125">
      <c r="B176" s="164" t="s">
        <v>2737</v>
      </c>
      <c r="C176" s="164" t="s">
        <v>2737</v>
      </c>
    </row>
    <row r="177" spans="2:3">
      <c r="B177" s="164" t="s">
        <v>2738</v>
      </c>
      <c r="C177" s="164" t="s">
        <v>2738</v>
      </c>
    </row>
    <row r="178" spans="2:3">
      <c r="B178" s="164" t="s">
        <v>2739</v>
      </c>
      <c r="C178" s="164" t="s">
        <v>2739</v>
      </c>
    </row>
    <row r="179" spans="2:3">
      <c r="B179" s="164" t="s">
        <v>690</v>
      </c>
      <c r="C179" s="164" t="s">
        <v>690</v>
      </c>
    </row>
    <row r="180" spans="2:3">
      <c r="B180" s="164" t="s">
        <v>692</v>
      </c>
      <c r="C180" s="164" t="s">
        <v>692</v>
      </c>
    </row>
    <row r="181" spans="2:3">
      <c r="B181" s="164" t="s">
        <v>693</v>
      </c>
      <c r="C181" s="164" t="s">
        <v>693</v>
      </c>
    </row>
    <row r="182" spans="2:3">
      <c r="B182" s="164" t="s">
        <v>694</v>
      </c>
      <c r="C182" s="164" t="s">
        <v>694</v>
      </c>
    </row>
    <row r="183" spans="2:3">
      <c r="B183" s="164" t="s">
        <v>695</v>
      </c>
      <c r="C183" s="164" t="s">
        <v>695</v>
      </c>
    </row>
    <row r="184" spans="2:3">
      <c r="B184" s="164" t="s">
        <v>696</v>
      </c>
      <c r="C184" s="164" t="s">
        <v>696</v>
      </c>
    </row>
    <row r="185" spans="2:3">
      <c r="B185" s="164" t="s">
        <v>455</v>
      </c>
      <c r="C185" s="164" t="s">
        <v>455</v>
      </c>
    </row>
    <row r="186" spans="2:3">
      <c r="B186" s="164" t="s">
        <v>637</v>
      </c>
      <c r="C186" s="164" t="s">
        <v>637</v>
      </c>
    </row>
    <row r="187" spans="2:3">
      <c r="B187" s="164" t="s">
        <v>639</v>
      </c>
      <c r="C187" s="164" t="s">
        <v>639</v>
      </c>
    </row>
    <row r="188" spans="2:3">
      <c r="B188" s="164" t="s">
        <v>641</v>
      </c>
      <c r="C188" s="164" t="s">
        <v>641</v>
      </c>
    </row>
    <row r="189" spans="2:3">
      <c r="B189" s="164" t="s">
        <v>643</v>
      </c>
      <c r="C189" s="164" t="s">
        <v>643</v>
      </c>
    </row>
    <row r="190" spans="2:3">
      <c r="B190" s="164" t="s">
        <v>645</v>
      </c>
      <c r="C190" s="164" t="s">
        <v>645</v>
      </c>
    </row>
    <row r="191" spans="2:3">
      <c r="B191" s="164" t="s">
        <v>647</v>
      </c>
      <c r="C191" s="164" t="s">
        <v>647</v>
      </c>
    </row>
    <row r="192" spans="2:3">
      <c r="B192" s="164" t="s">
        <v>648</v>
      </c>
      <c r="C192" s="164" t="s">
        <v>648</v>
      </c>
    </row>
    <row r="193" spans="2:3">
      <c r="B193" s="164" t="s">
        <v>649</v>
      </c>
      <c r="C193" s="164" t="s">
        <v>649</v>
      </c>
    </row>
    <row r="194" spans="2:3">
      <c r="B194" s="164" t="s">
        <v>650</v>
      </c>
      <c r="C194" s="164" t="s">
        <v>650</v>
      </c>
    </row>
    <row r="195" spans="2:3">
      <c r="B195" s="164" t="s">
        <v>651</v>
      </c>
      <c r="C195" s="164" t="s">
        <v>651</v>
      </c>
    </row>
    <row r="196" spans="2:3">
      <c r="B196" s="164" t="s">
        <v>652</v>
      </c>
      <c r="C196" s="164" t="s">
        <v>652</v>
      </c>
    </row>
    <row r="197" spans="2:3">
      <c r="B197" s="164" t="s">
        <v>653</v>
      </c>
      <c r="C197" s="164" t="s">
        <v>653</v>
      </c>
    </row>
    <row r="198" spans="2:3">
      <c r="B198" s="164" t="s">
        <v>654</v>
      </c>
      <c r="C198" s="164" t="s">
        <v>654</v>
      </c>
    </row>
    <row r="199" spans="2:3">
      <c r="B199" s="164" t="s">
        <v>656</v>
      </c>
      <c r="C199" s="164" t="s">
        <v>656</v>
      </c>
    </row>
    <row r="200" spans="2:3">
      <c r="B200" s="164" t="s">
        <v>657</v>
      </c>
      <c r="C200" s="164" t="s">
        <v>657</v>
      </c>
    </row>
    <row r="201" spans="2:3">
      <c r="B201" s="164" t="s">
        <v>658</v>
      </c>
      <c r="C201" s="164" t="s">
        <v>658</v>
      </c>
    </row>
    <row r="202" spans="2:3">
      <c r="B202" s="164" t="s">
        <v>659</v>
      </c>
      <c r="C202" s="164" t="s">
        <v>659</v>
      </c>
    </row>
    <row r="203" spans="2:3">
      <c r="B203" s="164" t="s">
        <v>660</v>
      </c>
      <c r="C203" s="164" t="s">
        <v>660</v>
      </c>
    </row>
    <row r="204" spans="2:3">
      <c r="B204" s="164" t="s">
        <v>661</v>
      </c>
      <c r="C204" s="164" t="s">
        <v>661</v>
      </c>
    </row>
    <row r="205" spans="2:3">
      <c r="B205" s="164" t="s">
        <v>662</v>
      </c>
      <c r="C205" s="164" t="s">
        <v>662</v>
      </c>
    </row>
    <row r="206" spans="2:3">
      <c r="B206" s="164" t="s">
        <v>663</v>
      </c>
      <c r="C206" s="164" t="s">
        <v>663</v>
      </c>
    </row>
    <row r="207" spans="2:3">
      <c r="B207" s="164" t="s">
        <v>664</v>
      </c>
      <c r="C207" s="164" t="s">
        <v>664</v>
      </c>
    </row>
    <row r="208" spans="2:3">
      <c r="B208" s="164" t="s">
        <v>2779</v>
      </c>
      <c r="C208" s="164" t="s">
        <v>665</v>
      </c>
    </row>
    <row r="209" spans="2:3">
      <c r="B209" s="164" t="s">
        <v>666</v>
      </c>
      <c r="C209" s="164" t="s">
        <v>666</v>
      </c>
    </row>
    <row r="210" spans="2:3">
      <c r="B210" s="164" t="s">
        <v>667</v>
      </c>
      <c r="C210" s="164" t="s">
        <v>667</v>
      </c>
    </row>
    <row r="211" spans="2:3">
      <c r="B211" s="164" t="s">
        <v>668</v>
      </c>
      <c r="C211" s="164" t="s">
        <v>668</v>
      </c>
    </row>
    <row r="212" spans="2:3">
      <c r="B212" s="164" t="s">
        <v>669</v>
      </c>
      <c r="C212" s="164" t="s">
        <v>669</v>
      </c>
    </row>
    <row r="213" spans="2:3">
      <c r="B213" s="164" t="s">
        <v>670</v>
      </c>
      <c r="C213" s="164" t="s">
        <v>670</v>
      </c>
    </row>
    <row r="214" spans="2:3">
      <c r="B214" s="164" t="s">
        <v>671</v>
      </c>
      <c r="C214" s="164" t="s">
        <v>671</v>
      </c>
    </row>
    <row r="215" spans="2:3">
      <c r="B215" s="164" t="s">
        <v>672</v>
      </c>
      <c r="C215" s="164" t="s">
        <v>672</v>
      </c>
    </row>
    <row r="216" spans="2:3">
      <c r="B216" s="164" t="s">
        <v>673</v>
      </c>
      <c r="C216" s="164" t="s">
        <v>673</v>
      </c>
    </row>
    <row r="217" spans="2:3">
      <c r="B217" s="164" t="s">
        <v>674</v>
      </c>
      <c r="C217" s="164" t="s">
        <v>674</v>
      </c>
    </row>
    <row r="218" spans="2:3">
      <c r="B218" s="164" t="s">
        <v>675</v>
      </c>
      <c r="C218" s="164" t="s">
        <v>675</v>
      </c>
    </row>
    <row r="219" spans="2:3">
      <c r="B219" s="164" t="s">
        <v>676</v>
      </c>
      <c r="C219" s="164" t="s">
        <v>676</v>
      </c>
    </row>
    <row r="220" spans="2:3">
      <c r="B220" s="164" t="s">
        <v>677</v>
      </c>
      <c r="C220" s="164" t="s">
        <v>677</v>
      </c>
    </row>
    <row r="221" spans="2:3">
      <c r="B221" s="164" t="s">
        <v>678</v>
      </c>
      <c r="C221" s="164" t="s">
        <v>678</v>
      </c>
    </row>
    <row r="222" spans="2:3">
      <c r="B222" s="164" t="s">
        <v>679</v>
      </c>
      <c r="C222" s="164" t="s">
        <v>679</v>
      </c>
    </row>
    <row r="223" spans="2:3">
      <c r="B223" s="164" t="s">
        <v>680</v>
      </c>
      <c r="C223" s="164" t="s">
        <v>680</v>
      </c>
    </row>
    <row r="224" spans="2:3">
      <c r="B224" s="164" t="s">
        <v>681</v>
      </c>
      <c r="C224" s="164" t="s">
        <v>681</v>
      </c>
    </row>
    <row r="225" spans="2:3">
      <c r="B225" s="164" t="s">
        <v>682</v>
      </c>
      <c r="C225" s="164" t="s">
        <v>682</v>
      </c>
    </row>
    <row r="226" spans="2:3">
      <c r="B226" s="164" t="s">
        <v>683</v>
      </c>
      <c r="C226" s="164" t="s">
        <v>683</v>
      </c>
    </row>
    <row r="227" spans="2:3">
      <c r="C227" s="164" t="s">
        <v>2780</v>
      </c>
    </row>
    <row r="228" spans="2:3">
      <c r="C228" s="164" t="s">
        <v>2781</v>
      </c>
    </row>
    <row r="229" spans="2:3">
      <c r="C229" s="164" t="s">
        <v>2782</v>
      </c>
    </row>
    <row r="230" spans="2:3">
      <c r="C230" s="164" t="s">
        <v>2783</v>
      </c>
    </row>
    <row r="231" spans="2:3">
      <c r="C231" s="164" t="s">
        <v>2784</v>
      </c>
    </row>
    <row r="232" spans="2:3">
      <c r="C232" s="164" t="s">
        <v>2785</v>
      </c>
    </row>
    <row r="233" spans="2:3">
      <c r="B233" s="164" t="s">
        <v>2740</v>
      </c>
      <c r="C233" s="164" t="s">
        <v>2794</v>
      </c>
    </row>
    <row r="234" spans="2:3">
      <c r="B234" s="164" t="s">
        <v>2741</v>
      </c>
      <c r="C234" s="164" t="s">
        <v>2795</v>
      </c>
    </row>
    <row r="235" spans="2:3">
      <c r="B235" s="164" t="s">
        <v>2742</v>
      </c>
      <c r="C235" s="164" t="s">
        <v>2796</v>
      </c>
    </row>
    <row r="236" spans="2:3">
      <c r="B236" s="164" t="s">
        <v>2743</v>
      </c>
      <c r="C236" s="164" t="s">
        <v>2797</v>
      </c>
    </row>
    <row r="237" spans="2:3">
      <c r="B237" s="164" t="s">
        <v>2744</v>
      </c>
      <c r="C237" s="164" t="s">
        <v>2798</v>
      </c>
    </row>
    <row r="238" spans="2:3">
      <c r="B238" s="164" t="s">
        <v>2745</v>
      </c>
      <c r="C238" s="164" t="s">
        <v>2799</v>
      </c>
    </row>
    <row r="239" spans="2:3">
      <c r="C239" s="164" t="s">
        <v>2786</v>
      </c>
    </row>
    <row r="240" spans="2:3">
      <c r="C240" s="164" t="s">
        <v>2787</v>
      </c>
    </row>
    <row r="241" spans="2:8">
      <c r="C241" s="164" t="s">
        <v>2788</v>
      </c>
    </row>
    <row r="242" spans="2:8">
      <c r="C242" s="164" t="s">
        <v>2789</v>
      </c>
    </row>
    <row r="243" spans="2:8">
      <c r="C243" s="164" t="s">
        <v>2790</v>
      </c>
    </row>
    <row r="244" spans="2:8">
      <c r="C244" s="164" t="s">
        <v>2791</v>
      </c>
    </row>
    <row r="245" spans="2:8">
      <c r="B245" s="164" t="s">
        <v>1876</v>
      </c>
      <c r="C245" s="164" t="s">
        <v>1876</v>
      </c>
    </row>
    <row r="246" spans="2:8">
      <c r="B246" s="164" t="s">
        <v>1877</v>
      </c>
      <c r="C246" s="164" t="s">
        <v>1877</v>
      </c>
      <c r="F246">
        <v>20220101</v>
      </c>
      <c r="G246">
        <v>20221231</v>
      </c>
      <c r="H246">
        <v>3</v>
      </c>
    </row>
    <row r="247" spans="2:8">
      <c r="B247" s="164" t="s">
        <v>1878</v>
      </c>
      <c r="C247" s="164" t="s">
        <v>1878</v>
      </c>
    </row>
    <row r="248" spans="2:8">
      <c r="B248" s="164" t="s">
        <v>1879</v>
      </c>
      <c r="C248" s="164" t="s">
        <v>1879</v>
      </c>
      <c r="F248">
        <v>20220502</v>
      </c>
      <c r="G248">
        <v>20220831</v>
      </c>
      <c r="H248">
        <v>20221231</v>
      </c>
    </row>
    <row r="249" spans="2:8">
      <c r="B249" s="164" t="s">
        <v>1880</v>
      </c>
      <c r="C249" s="164" t="s">
        <v>1880</v>
      </c>
    </row>
    <row r="250" spans="2:8">
      <c r="B250" s="164" t="s">
        <v>1881</v>
      </c>
      <c r="C250" s="164" t="s">
        <v>1881</v>
      </c>
    </row>
    <row r="251" spans="2:8">
      <c r="B251" s="164" t="s">
        <v>1930</v>
      </c>
      <c r="C251" s="164" t="s">
        <v>1930</v>
      </c>
    </row>
    <row r="252" spans="2:8">
      <c r="B252" s="164" t="s">
        <v>1932</v>
      </c>
      <c r="C252" s="164" t="s">
        <v>1932</v>
      </c>
    </row>
    <row r="253" spans="2:8">
      <c r="B253" s="164" t="s">
        <v>1934</v>
      </c>
      <c r="C253" s="164" t="s">
        <v>1934</v>
      </c>
    </row>
    <row r="254" spans="2:8">
      <c r="B254" s="164" t="s">
        <v>1936</v>
      </c>
      <c r="C254" s="164" t="s">
        <v>1936</v>
      </c>
    </row>
    <row r="255" spans="2:8">
      <c r="B255" s="164" t="s">
        <v>1938</v>
      </c>
      <c r="C255" s="164" t="s">
        <v>1938</v>
      </c>
    </row>
    <row r="256" spans="2:8">
      <c r="B256" s="164" t="s">
        <v>1940</v>
      </c>
      <c r="C256" s="164" t="s">
        <v>1940</v>
      </c>
    </row>
    <row r="257" spans="2:3">
      <c r="C257" s="164" t="s">
        <v>1948</v>
      </c>
    </row>
    <row r="258" spans="2:3">
      <c r="C258" s="164" t="s">
        <v>1950</v>
      </c>
    </row>
    <row r="259" spans="2:3">
      <c r="C259" s="164" t="s">
        <v>1952</v>
      </c>
    </row>
    <row r="260" spans="2:3">
      <c r="C260" s="164" t="s">
        <v>1954</v>
      </c>
    </row>
    <row r="261" spans="2:3">
      <c r="C261" s="164" t="s">
        <v>1956</v>
      </c>
    </row>
    <row r="262" spans="2:3">
      <c r="C262" s="164" t="s">
        <v>1958</v>
      </c>
    </row>
    <row r="263" spans="2:3">
      <c r="C263" s="164" t="s">
        <v>1965</v>
      </c>
    </row>
    <row r="264" spans="2:3">
      <c r="C264" s="164" t="s">
        <v>1967</v>
      </c>
    </row>
    <row r="265" spans="2:3">
      <c r="C265" s="164" t="s">
        <v>1969</v>
      </c>
    </row>
    <row r="266" spans="2:3">
      <c r="C266" s="164" t="s">
        <v>1971</v>
      </c>
    </row>
    <row r="267" spans="2:3">
      <c r="C267" s="164" t="s">
        <v>1973</v>
      </c>
    </row>
    <row r="268" spans="2:3">
      <c r="C268" s="164" t="s">
        <v>1975</v>
      </c>
    </row>
    <row r="269" spans="2:3">
      <c r="B269" s="164" t="s">
        <v>1983</v>
      </c>
      <c r="C269" s="164"/>
    </row>
    <row r="270" spans="2:3">
      <c r="B270" s="164" t="s">
        <v>1985</v>
      </c>
      <c r="C270" s="164"/>
    </row>
    <row r="271" spans="2:3">
      <c r="B271" s="164" t="s">
        <v>1987</v>
      </c>
      <c r="C271" s="164"/>
    </row>
    <row r="272" spans="2:3">
      <c r="B272" s="164" t="s">
        <v>1989</v>
      </c>
      <c r="C272" s="164"/>
    </row>
    <row r="273" spans="2:3">
      <c r="B273" s="164" t="s">
        <v>1991</v>
      </c>
      <c r="C273" s="164"/>
    </row>
    <row r="274" spans="2:3">
      <c r="B274" s="164" t="s">
        <v>1993</v>
      </c>
      <c r="C274" s="164"/>
    </row>
  </sheetData>
  <sortState ref="A50:B175">
    <sortCondition ref="A50"/>
  </sortState>
  <phoneticPr fontId="7"/>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2"/>
  <sheetViews>
    <sheetView topLeftCell="K1" workbookViewId="0">
      <selection activeCell="C2" sqref="C2"/>
    </sheetView>
  </sheetViews>
  <sheetFormatPr defaultRowHeight="17.25"/>
  <cols>
    <col min="6" max="6" width="15" bestFit="1" customWidth="1"/>
    <col min="9" max="9" width="14" bestFit="1" customWidth="1"/>
    <col min="12" max="12" width="74" bestFit="1" customWidth="1"/>
    <col min="15" max="16" width="9" style="107"/>
  </cols>
  <sheetData>
    <row r="1" spans="1:24" ht="51.75">
      <c r="A1" s="113" t="s">
        <v>413</v>
      </c>
      <c r="B1" s="112" t="s">
        <v>414</v>
      </c>
      <c r="C1" s="112" t="s">
        <v>415</v>
      </c>
      <c r="D1" s="112" t="s">
        <v>416</v>
      </c>
      <c r="E1" s="112" t="s">
        <v>417</v>
      </c>
      <c r="F1" s="112" t="s">
        <v>423</v>
      </c>
      <c r="G1" s="112" t="s">
        <v>426</v>
      </c>
      <c r="H1" s="112" t="s">
        <v>429</v>
      </c>
      <c r="I1" s="112" t="s">
        <v>422</v>
      </c>
      <c r="J1" s="112" t="s">
        <v>425</v>
      </c>
      <c r="K1" s="112" t="s">
        <v>428</v>
      </c>
      <c r="L1" s="112" t="s">
        <v>421</v>
      </c>
      <c r="M1" s="112" t="s">
        <v>424</v>
      </c>
      <c r="N1" s="112" t="s">
        <v>427</v>
      </c>
      <c r="O1" s="122" t="s">
        <v>2142</v>
      </c>
      <c r="P1" s="121" t="s">
        <v>2143</v>
      </c>
      <c r="Q1" s="112" t="s">
        <v>418</v>
      </c>
      <c r="R1" s="112" t="s">
        <v>419</v>
      </c>
      <c r="S1" s="112" t="s">
        <v>420</v>
      </c>
      <c r="T1" s="112" t="s">
        <v>521</v>
      </c>
      <c r="U1" s="112" t="s">
        <v>522</v>
      </c>
      <c r="V1" s="112" t="s">
        <v>430</v>
      </c>
      <c r="W1" s="108"/>
      <c r="X1" s="108"/>
    </row>
    <row r="2" spans="1:24" hidden="1">
      <c r="A2" s="118">
        <v>0</v>
      </c>
      <c r="B2" s="114" t="s">
        <v>2116</v>
      </c>
      <c r="C2" s="114" t="s">
        <v>2117</v>
      </c>
      <c r="D2" s="114">
        <v>1825</v>
      </c>
      <c r="E2" s="114">
        <v>1825</v>
      </c>
      <c r="F2" s="114" t="s">
        <v>2118</v>
      </c>
      <c r="G2" s="114" t="s">
        <v>2119</v>
      </c>
      <c r="H2" s="114" t="s">
        <v>2120</v>
      </c>
      <c r="I2" s="114" t="s">
        <v>434</v>
      </c>
      <c r="J2" s="114" t="s">
        <v>434</v>
      </c>
      <c r="K2" s="114" t="s">
        <v>434</v>
      </c>
      <c r="L2" s="114" t="s">
        <v>598</v>
      </c>
      <c r="M2" s="114" t="s">
        <v>598</v>
      </c>
      <c r="N2" s="114" t="s">
        <v>598</v>
      </c>
      <c r="O2" s="123"/>
      <c r="P2" s="124"/>
      <c r="Q2" s="114" t="s">
        <v>431</v>
      </c>
      <c r="R2" s="114" t="s">
        <v>525</v>
      </c>
      <c r="S2" s="114" t="s">
        <v>163</v>
      </c>
      <c r="T2" s="114" t="s">
        <v>523</v>
      </c>
      <c r="U2" s="114" t="s">
        <v>524</v>
      </c>
      <c r="V2" s="120" t="s">
        <v>2121</v>
      </c>
      <c r="W2" s="107"/>
      <c r="X2" s="114"/>
    </row>
    <row r="3" spans="1:24">
      <c r="A3" s="119">
        <v>1</v>
      </c>
      <c r="B3" s="110" t="s">
        <v>2122</v>
      </c>
      <c r="C3" s="114" t="s">
        <v>2123</v>
      </c>
      <c r="D3" s="110">
        <v>1825</v>
      </c>
      <c r="E3" s="115" t="s">
        <v>2124</v>
      </c>
      <c r="F3" s="110" t="s">
        <v>2118</v>
      </c>
      <c r="G3" s="110" t="s">
        <v>2125</v>
      </c>
      <c r="H3" s="110" t="s">
        <v>2126</v>
      </c>
      <c r="I3" s="110" t="s">
        <v>434</v>
      </c>
      <c r="J3" s="110" t="s">
        <v>434</v>
      </c>
      <c r="K3" s="110" t="s">
        <v>434</v>
      </c>
      <c r="L3" s="110" t="s">
        <v>2127</v>
      </c>
      <c r="M3" s="110" t="s">
        <v>2127</v>
      </c>
      <c r="N3" s="110" t="s">
        <v>2127</v>
      </c>
      <c r="O3" s="125">
        <v>1</v>
      </c>
      <c r="P3" s="126"/>
      <c r="Q3" s="110" t="s">
        <v>431</v>
      </c>
      <c r="R3" s="110" t="s">
        <v>525</v>
      </c>
      <c r="S3" s="110" t="s">
        <v>163</v>
      </c>
      <c r="T3" s="110" t="s">
        <v>523</v>
      </c>
      <c r="U3" s="110" t="s">
        <v>524</v>
      </c>
      <c r="V3" s="110" t="s">
        <v>438</v>
      </c>
      <c r="W3" s="107"/>
      <c r="X3" s="110" t="s">
        <v>2128</v>
      </c>
    </row>
    <row r="4" spans="1:24" ht="18" thickBot="1">
      <c r="A4" s="119">
        <v>2</v>
      </c>
      <c r="B4" s="110" t="s">
        <v>2122</v>
      </c>
      <c r="C4" s="114" t="s">
        <v>2123</v>
      </c>
      <c r="D4" s="110">
        <v>1825</v>
      </c>
      <c r="E4" s="115" t="s">
        <v>2124</v>
      </c>
      <c r="F4" s="110" t="s">
        <v>2118</v>
      </c>
      <c r="G4" s="110" t="s">
        <v>2125</v>
      </c>
      <c r="H4" s="110" t="s">
        <v>2126</v>
      </c>
      <c r="I4" s="110" t="s">
        <v>434</v>
      </c>
      <c r="J4" s="110" t="s">
        <v>434</v>
      </c>
      <c r="K4" s="110" t="s">
        <v>434</v>
      </c>
      <c r="L4" s="110" t="s">
        <v>2129</v>
      </c>
      <c r="M4" s="110" t="s">
        <v>2129</v>
      </c>
      <c r="N4" s="110" t="s">
        <v>2129</v>
      </c>
      <c r="O4" s="125">
        <v>2</v>
      </c>
      <c r="P4" s="127">
        <v>4</v>
      </c>
      <c r="Q4" s="110" t="s">
        <v>431</v>
      </c>
      <c r="R4" s="110" t="s">
        <v>525</v>
      </c>
      <c r="S4" s="110" t="s">
        <v>163</v>
      </c>
      <c r="T4" s="110" t="s">
        <v>523</v>
      </c>
      <c r="U4" s="110" t="s">
        <v>524</v>
      </c>
      <c r="V4" s="110" t="s">
        <v>438</v>
      </c>
      <c r="W4" s="107"/>
      <c r="X4" s="110" t="s">
        <v>2128</v>
      </c>
    </row>
    <row r="5" spans="1:24" ht="18" thickBot="1">
      <c r="A5" s="119">
        <v>3</v>
      </c>
      <c r="B5" s="110" t="s">
        <v>2122</v>
      </c>
      <c r="C5" s="114" t="s">
        <v>2123</v>
      </c>
      <c r="D5" s="110">
        <v>1825</v>
      </c>
      <c r="E5" s="115" t="s">
        <v>2124</v>
      </c>
      <c r="F5" s="110" t="s">
        <v>2118</v>
      </c>
      <c r="G5" s="110" t="s">
        <v>2125</v>
      </c>
      <c r="H5" s="110" t="s">
        <v>2126</v>
      </c>
      <c r="I5" s="130" t="s">
        <v>434</v>
      </c>
      <c r="J5" s="110" t="s">
        <v>434</v>
      </c>
      <c r="K5" s="110" t="s">
        <v>434</v>
      </c>
      <c r="L5" s="130" t="s">
        <v>598</v>
      </c>
      <c r="M5" s="110" t="s">
        <v>598</v>
      </c>
      <c r="N5" s="110" t="s">
        <v>598</v>
      </c>
      <c r="O5" s="131">
        <v>13</v>
      </c>
      <c r="P5" s="127">
        <v>3</v>
      </c>
      <c r="Q5" s="110" t="s">
        <v>431</v>
      </c>
      <c r="R5" s="110" t="s">
        <v>525</v>
      </c>
      <c r="S5" s="110" t="s">
        <v>163</v>
      </c>
      <c r="T5" s="110" t="s">
        <v>523</v>
      </c>
      <c r="U5" s="110" t="s">
        <v>524</v>
      </c>
      <c r="V5" s="110" t="s">
        <v>438</v>
      </c>
      <c r="W5" s="107"/>
      <c r="X5" s="110" t="s">
        <v>2128</v>
      </c>
    </row>
    <row r="6" spans="1:24" ht="18" thickBot="1">
      <c r="A6" s="119">
        <v>4</v>
      </c>
      <c r="B6" s="110" t="s">
        <v>2122</v>
      </c>
      <c r="C6" s="114" t="s">
        <v>2123</v>
      </c>
      <c r="D6" s="110">
        <v>1825</v>
      </c>
      <c r="E6" s="115" t="s">
        <v>2124</v>
      </c>
      <c r="F6" s="110" t="s">
        <v>2118</v>
      </c>
      <c r="G6" s="110" t="s">
        <v>2125</v>
      </c>
      <c r="H6" s="110" t="s">
        <v>2126</v>
      </c>
      <c r="I6" s="110" t="s">
        <v>434</v>
      </c>
      <c r="J6" s="110" t="s">
        <v>434</v>
      </c>
      <c r="K6" s="110" t="s">
        <v>434</v>
      </c>
      <c r="L6" s="110" t="s">
        <v>2130</v>
      </c>
      <c r="M6" s="110" t="s">
        <v>2130</v>
      </c>
      <c r="N6" s="110" t="s">
        <v>2130</v>
      </c>
      <c r="O6" s="125">
        <v>3</v>
      </c>
      <c r="P6" s="127">
        <v>5</v>
      </c>
      <c r="Q6" s="110" t="s">
        <v>431</v>
      </c>
      <c r="R6" s="110" t="s">
        <v>525</v>
      </c>
      <c r="S6" s="110" t="s">
        <v>163</v>
      </c>
      <c r="T6" s="110" t="s">
        <v>523</v>
      </c>
      <c r="U6" s="110" t="s">
        <v>524</v>
      </c>
      <c r="V6" s="110" t="s">
        <v>438</v>
      </c>
      <c r="W6" s="107"/>
      <c r="X6" s="110" t="s">
        <v>2128</v>
      </c>
    </row>
    <row r="7" spans="1:24" ht="18" thickBot="1">
      <c r="A7" s="119">
        <v>5</v>
      </c>
      <c r="B7" s="110" t="s">
        <v>2122</v>
      </c>
      <c r="C7" s="114" t="s">
        <v>2123</v>
      </c>
      <c r="D7" s="110">
        <v>1825</v>
      </c>
      <c r="E7" s="115" t="s">
        <v>2124</v>
      </c>
      <c r="F7" s="110" t="s">
        <v>2118</v>
      </c>
      <c r="G7" s="110" t="s">
        <v>2125</v>
      </c>
      <c r="H7" s="110" t="s">
        <v>2126</v>
      </c>
      <c r="I7" s="130" t="s">
        <v>434</v>
      </c>
      <c r="J7" s="110" t="s">
        <v>434</v>
      </c>
      <c r="K7" s="110" t="s">
        <v>434</v>
      </c>
      <c r="L7" s="130" t="s">
        <v>433</v>
      </c>
      <c r="M7" s="110" t="s">
        <v>433</v>
      </c>
      <c r="N7" s="110" t="s">
        <v>433</v>
      </c>
      <c r="O7" s="131">
        <v>16</v>
      </c>
      <c r="P7" s="127">
        <v>2</v>
      </c>
      <c r="Q7" s="110" t="s">
        <v>431</v>
      </c>
      <c r="R7" s="110" t="s">
        <v>525</v>
      </c>
      <c r="S7" s="110" t="s">
        <v>163</v>
      </c>
      <c r="T7" s="110" t="s">
        <v>523</v>
      </c>
      <c r="U7" s="110" t="s">
        <v>524</v>
      </c>
      <c r="V7" s="110" t="s">
        <v>438</v>
      </c>
      <c r="W7" s="107"/>
      <c r="X7" s="110" t="s">
        <v>2128</v>
      </c>
    </row>
    <row r="8" spans="1:24">
      <c r="A8" s="119">
        <v>6</v>
      </c>
      <c r="B8" s="110" t="s">
        <v>2122</v>
      </c>
      <c r="C8" s="114" t="s">
        <v>2123</v>
      </c>
      <c r="D8" s="110">
        <v>1825</v>
      </c>
      <c r="E8" s="115" t="s">
        <v>2124</v>
      </c>
      <c r="F8" s="110" t="s">
        <v>2118</v>
      </c>
      <c r="G8" s="110" t="s">
        <v>2125</v>
      </c>
      <c r="H8" s="110" t="s">
        <v>2126</v>
      </c>
      <c r="I8" s="110" t="s">
        <v>602</v>
      </c>
      <c r="J8" s="110" t="s">
        <v>602</v>
      </c>
      <c r="K8" s="110" t="s">
        <v>602</v>
      </c>
      <c r="L8" s="110" t="s">
        <v>2127</v>
      </c>
      <c r="M8" s="110" t="s">
        <v>2127</v>
      </c>
      <c r="N8" s="110" t="s">
        <v>2127</v>
      </c>
      <c r="O8" s="128"/>
      <c r="P8" s="126"/>
      <c r="Q8" s="110" t="s">
        <v>431</v>
      </c>
      <c r="R8" s="110" t="s">
        <v>525</v>
      </c>
      <c r="S8" s="110" t="s">
        <v>163</v>
      </c>
      <c r="T8" s="110" t="s">
        <v>523</v>
      </c>
      <c r="U8" s="110" t="s">
        <v>524</v>
      </c>
      <c r="V8" s="110" t="s">
        <v>438</v>
      </c>
      <c r="W8" s="107"/>
      <c r="X8" s="110" t="s">
        <v>2128</v>
      </c>
    </row>
    <row r="9" spans="1:24">
      <c r="A9" s="119">
        <v>7</v>
      </c>
      <c r="B9" s="110" t="s">
        <v>2122</v>
      </c>
      <c r="C9" s="114" t="s">
        <v>2123</v>
      </c>
      <c r="D9" s="110">
        <v>1825</v>
      </c>
      <c r="E9" s="115" t="s">
        <v>2124</v>
      </c>
      <c r="F9" s="110" t="s">
        <v>2118</v>
      </c>
      <c r="G9" s="110" t="s">
        <v>2125</v>
      </c>
      <c r="H9" s="110" t="s">
        <v>2126</v>
      </c>
      <c r="I9" s="110" t="s">
        <v>602</v>
      </c>
      <c r="J9" s="110" t="s">
        <v>602</v>
      </c>
      <c r="K9" s="110" t="s">
        <v>602</v>
      </c>
      <c r="L9" s="110" t="s">
        <v>2129</v>
      </c>
      <c r="M9" s="110" t="s">
        <v>2129</v>
      </c>
      <c r="N9" s="110" t="s">
        <v>2129</v>
      </c>
      <c r="O9" s="125">
        <v>2</v>
      </c>
      <c r="P9" s="126"/>
      <c r="Q9" s="110" t="s">
        <v>431</v>
      </c>
      <c r="R9" s="110" t="s">
        <v>525</v>
      </c>
      <c r="S9" s="110" t="s">
        <v>163</v>
      </c>
      <c r="T9" s="110" t="s">
        <v>523</v>
      </c>
      <c r="U9" s="110" t="s">
        <v>524</v>
      </c>
      <c r="V9" s="110" t="s">
        <v>438</v>
      </c>
      <c r="W9" s="107"/>
      <c r="X9" s="110" t="s">
        <v>2128</v>
      </c>
    </row>
    <row r="10" spans="1:24">
      <c r="A10" s="119">
        <v>8</v>
      </c>
      <c r="B10" s="110" t="s">
        <v>2122</v>
      </c>
      <c r="C10" s="114" t="s">
        <v>2123</v>
      </c>
      <c r="D10" s="110">
        <v>1825</v>
      </c>
      <c r="E10" s="115" t="s">
        <v>2124</v>
      </c>
      <c r="F10" s="110" t="s">
        <v>2118</v>
      </c>
      <c r="G10" s="110" t="s">
        <v>2125</v>
      </c>
      <c r="H10" s="110" t="s">
        <v>2126</v>
      </c>
      <c r="I10" s="110" t="s">
        <v>602</v>
      </c>
      <c r="J10" s="110" t="s">
        <v>602</v>
      </c>
      <c r="K10" s="110" t="s">
        <v>602</v>
      </c>
      <c r="L10" s="110" t="s">
        <v>598</v>
      </c>
      <c r="M10" s="110" t="s">
        <v>598</v>
      </c>
      <c r="N10" s="110" t="s">
        <v>598</v>
      </c>
      <c r="O10" s="125">
        <v>2</v>
      </c>
      <c r="P10" s="127">
        <v>2</v>
      </c>
      <c r="Q10" s="110" t="s">
        <v>431</v>
      </c>
      <c r="R10" s="110" t="s">
        <v>525</v>
      </c>
      <c r="S10" s="110" t="s">
        <v>163</v>
      </c>
      <c r="T10" s="110" t="s">
        <v>523</v>
      </c>
      <c r="U10" s="110" t="s">
        <v>524</v>
      </c>
      <c r="V10" s="110" t="s">
        <v>438</v>
      </c>
      <c r="W10" s="107"/>
      <c r="X10" s="110" t="s">
        <v>2128</v>
      </c>
    </row>
    <row r="11" spans="1:24" ht="18" thickBot="1">
      <c r="A11" s="119">
        <v>9</v>
      </c>
      <c r="B11" s="110" t="s">
        <v>2122</v>
      </c>
      <c r="C11" s="114" t="s">
        <v>2123</v>
      </c>
      <c r="D11" s="110">
        <v>1825</v>
      </c>
      <c r="E11" s="115" t="s">
        <v>2124</v>
      </c>
      <c r="F11" s="110" t="s">
        <v>2118</v>
      </c>
      <c r="G11" s="110" t="s">
        <v>2125</v>
      </c>
      <c r="H11" s="110" t="s">
        <v>2126</v>
      </c>
      <c r="I11" s="110" t="s">
        <v>602</v>
      </c>
      <c r="J11" s="110" t="s">
        <v>602</v>
      </c>
      <c r="K11" s="110" t="s">
        <v>602</v>
      </c>
      <c r="L11" s="110" t="s">
        <v>2130</v>
      </c>
      <c r="M11" s="110" t="s">
        <v>2130</v>
      </c>
      <c r="N11" s="110" t="s">
        <v>2130</v>
      </c>
      <c r="O11" s="125">
        <v>3</v>
      </c>
      <c r="P11" s="127">
        <v>1</v>
      </c>
      <c r="Q11" s="110" t="s">
        <v>431</v>
      </c>
      <c r="R11" s="110" t="s">
        <v>525</v>
      </c>
      <c r="S11" s="110" t="s">
        <v>163</v>
      </c>
      <c r="T11" s="110" t="s">
        <v>523</v>
      </c>
      <c r="U11" s="110" t="s">
        <v>524</v>
      </c>
      <c r="V11" s="110" t="s">
        <v>438</v>
      </c>
      <c r="W11" s="107"/>
      <c r="X11" s="110" t="s">
        <v>2128</v>
      </c>
    </row>
    <row r="12" spans="1:24" ht="18" thickBot="1">
      <c r="A12" s="119">
        <v>10</v>
      </c>
      <c r="B12" s="110" t="s">
        <v>2122</v>
      </c>
      <c r="C12" s="114" t="s">
        <v>2123</v>
      </c>
      <c r="D12" s="116">
        <v>1825</v>
      </c>
      <c r="E12" s="117" t="s">
        <v>2124</v>
      </c>
      <c r="F12" s="116" t="s">
        <v>2118</v>
      </c>
      <c r="G12" s="116" t="s">
        <v>2125</v>
      </c>
      <c r="H12" s="116" t="s">
        <v>2126</v>
      </c>
      <c r="I12" s="116" t="s">
        <v>602</v>
      </c>
      <c r="J12" s="116" t="s">
        <v>602</v>
      </c>
      <c r="K12" s="116" t="s">
        <v>602</v>
      </c>
      <c r="L12" s="116" t="s">
        <v>433</v>
      </c>
      <c r="M12" s="116" t="s">
        <v>433</v>
      </c>
      <c r="N12" s="116" t="s">
        <v>433</v>
      </c>
      <c r="O12" s="125">
        <v>9</v>
      </c>
      <c r="P12" s="131">
        <v>7</v>
      </c>
      <c r="Q12" s="116" t="s">
        <v>431</v>
      </c>
      <c r="R12" s="116" t="s">
        <v>525</v>
      </c>
      <c r="S12" s="116" t="s">
        <v>163</v>
      </c>
      <c r="T12" s="116" t="s">
        <v>523</v>
      </c>
      <c r="U12" s="116" t="s">
        <v>524</v>
      </c>
      <c r="V12" s="116" t="s">
        <v>438</v>
      </c>
      <c r="W12" s="109"/>
      <c r="X12" s="116" t="s">
        <v>2128</v>
      </c>
    </row>
    <row r="13" spans="1:24">
      <c r="A13" s="119">
        <v>11</v>
      </c>
      <c r="B13" s="110" t="s">
        <v>2122</v>
      </c>
      <c r="C13" s="114" t="s">
        <v>2123</v>
      </c>
      <c r="D13" s="110">
        <v>1825</v>
      </c>
      <c r="E13" s="115" t="s">
        <v>2124</v>
      </c>
      <c r="F13" s="110" t="s">
        <v>2131</v>
      </c>
      <c r="G13" s="110" t="s">
        <v>2119</v>
      </c>
      <c r="H13" s="110" t="s">
        <v>2120</v>
      </c>
      <c r="I13" s="110" t="s">
        <v>434</v>
      </c>
      <c r="J13" s="110" t="s">
        <v>434</v>
      </c>
      <c r="K13" s="110" t="s">
        <v>434</v>
      </c>
      <c r="L13" s="110" t="s">
        <v>2127</v>
      </c>
      <c r="M13" s="110" t="s">
        <v>2127</v>
      </c>
      <c r="N13" s="110" t="s">
        <v>2127</v>
      </c>
      <c r="O13" s="125">
        <v>3</v>
      </c>
      <c r="P13" s="126"/>
      <c r="Q13" s="110" t="s">
        <v>431</v>
      </c>
      <c r="R13" s="110" t="s">
        <v>525</v>
      </c>
      <c r="S13" s="110" t="s">
        <v>163</v>
      </c>
      <c r="T13" s="110" t="s">
        <v>523</v>
      </c>
      <c r="U13" s="110" t="s">
        <v>524</v>
      </c>
      <c r="V13" s="110" t="s">
        <v>438</v>
      </c>
      <c r="W13" s="107"/>
      <c r="X13" s="110" t="s">
        <v>2132</v>
      </c>
    </row>
    <row r="14" spans="1:24">
      <c r="A14" s="119">
        <v>12</v>
      </c>
      <c r="B14" s="110" t="s">
        <v>2122</v>
      </c>
      <c r="C14" s="114" t="s">
        <v>2123</v>
      </c>
      <c r="D14" s="110">
        <v>1825</v>
      </c>
      <c r="E14" s="115" t="s">
        <v>2124</v>
      </c>
      <c r="F14" s="110" t="s">
        <v>2133</v>
      </c>
      <c r="G14" s="110" t="s">
        <v>2119</v>
      </c>
      <c r="H14" s="110" t="s">
        <v>2120</v>
      </c>
      <c r="I14" s="110" t="s">
        <v>434</v>
      </c>
      <c r="J14" s="110" t="s">
        <v>434</v>
      </c>
      <c r="K14" s="110" t="s">
        <v>434</v>
      </c>
      <c r="L14" s="110" t="s">
        <v>2129</v>
      </c>
      <c r="M14" s="110" t="s">
        <v>2129</v>
      </c>
      <c r="N14" s="110" t="s">
        <v>2129</v>
      </c>
      <c r="O14" s="125">
        <v>3</v>
      </c>
      <c r="P14" s="127">
        <v>4</v>
      </c>
      <c r="Q14" s="110" t="s">
        <v>431</v>
      </c>
      <c r="R14" s="110" t="s">
        <v>525</v>
      </c>
      <c r="S14" s="110" t="s">
        <v>163</v>
      </c>
      <c r="T14" s="110" t="s">
        <v>523</v>
      </c>
      <c r="U14" s="110" t="s">
        <v>524</v>
      </c>
      <c r="V14" s="110" t="s">
        <v>438</v>
      </c>
      <c r="W14" s="107"/>
      <c r="X14" s="110"/>
    </row>
    <row r="15" spans="1:24">
      <c r="A15" s="119">
        <v>13</v>
      </c>
      <c r="B15" s="110" t="s">
        <v>2122</v>
      </c>
      <c r="C15" s="114" t="s">
        <v>2123</v>
      </c>
      <c r="D15" s="110">
        <v>1825</v>
      </c>
      <c r="E15" s="115" t="s">
        <v>2124</v>
      </c>
      <c r="F15" s="110" t="s">
        <v>2134</v>
      </c>
      <c r="G15" s="110" t="s">
        <v>2119</v>
      </c>
      <c r="H15" s="110" t="s">
        <v>2120</v>
      </c>
      <c r="I15" s="110" t="s">
        <v>434</v>
      </c>
      <c r="J15" s="110" t="s">
        <v>434</v>
      </c>
      <c r="K15" s="110" t="s">
        <v>434</v>
      </c>
      <c r="L15" s="110" t="s">
        <v>598</v>
      </c>
      <c r="M15" s="110" t="s">
        <v>598</v>
      </c>
      <c r="N15" s="110" t="s">
        <v>598</v>
      </c>
      <c r="O15" s="125">
        <v>4</v>
      </c>
      <c r="P15" s="127">
        <v>3</v>
      </c>
      <c r="Q15" s="110" t="s">
        <v>431</v>
      </c>
      <c r="R15" s="110" t="s">
        <v>525</v>
      </c>
      <c r="S15" s="110" t="s">
        <v>163</v>
      </c>
      <c r="T15" s="110" t="s">
        <v>523</v>
      </c>
      <c r="U15" s="110" t="s">
        <v>524</v>
      </c>
      <c r="V15" s="110" t="s">
        <v>438</v>
      </c>
      <c r="W15" s="107"/>
      <c r="X15" s="110"/>
    </row>
    <row r="16" spans="1:24" ht="18" thickBot="1">
      <c r="A16" s="119">
        <v>14</v>
      </c>
      <c r="B16" s="110" t="s">
        <v>2122</v>
      </c>
      <c r="C16" s="114" t="s">
        <v>2123</v>
      </c>
      <c r="D16" s="110">
        <v>1825</v>
      </c>
      <c r="E16" s="115" t="s">
        <v>2124</v>
      </c>
      <c r="F16" s="110" t="s">
        <v>2135</v>
      </c>
      <c r="G16" s="110" t="s">
        <v>2119</v>
      </c>
      <c r="H16" s="110" t="s">
        <v>2120</v>
      </c>
      <c r="I16" s="110" t="s">
        <v>434</v>
      </c>
      <c r="J16" s="110" t="s">
        <v>434</v>
      </c>
      <c r="K16" s="110" t="s">
        <v>434</v>
      </c>
      <c r="L16" s="110" t="s">
        <v>2130</v>
      </c>
      <c r="M16" s="110" t="s">
        <v>2130</v>
      </c>
      <c r="N16" s="110" t="s">
        <v>2130</v>
      </c>
      <c r="O16" s="125">
        <v>2</v>
      </c>
      <c r="P16" s="127">
        <v>5</v>
      </c>
      <c r="Q16" s="110" t="s">
        <v>431</v>
      </c>
      <c r="R16" s="110" t="s">
        <v>525</v>
      </c>
      <c r="S16" s="110" t="s">
        <v>163</v>
      </c>
      <c r="T16" s="110" t="s">
        <v>523</v>
      </c>
      <c r="U16" s="110" t="s">
        <v>524</v>
      </c>
      <c r="V16" s="110" t="s">
        <v>438</v>
      </c>
      <c r="W16" s="107"/>
      <c r="X16" s="110"/>
    </row>
    <row r="17" spans="1:24" ht="18" thickBot="1">
      <c r="A17" s="119">
        <v>15</v>
      </c>
      <c r="B17" s="110" t="s">
        <v>2122</v>
      </c>
      <c r="C17" s="114" t="s">
        <v>2123</v>
      </c>
      <c r="D17" s="110">
        <v>1825</v>
      </c>
      <c r="E17" s="115" t="s">
        <v>2124</v>
      </c>
      <c r="F17" s="110" t="s">
        <v>2136</v>
      </c>
      <c r="G17" s="110" t="s">
        <v>2119</v>
      </c>
      <c r="H17" s="110" t="s">
        <v>2120</v>
      </c>
      <c r="I17" s="130" t="s">
        <v>434</v>
      </c>
      <c r="J17" s="110" t="s">
        <v>434</v>
      </c>
      <c r="K17" s="110" t="s">
        <v>434</v>
      </c>
      <c r="L17" s="130" t="s">
        <v>433</v>
      </c>
      <c r="M17" s="110" t="s">
        <v>433</v>
      </c>
      <c r="N17" s="110" t="s">
        <v>433</v>
      </c>
      <c r="O17" s="131">
        <v>13</v>
      </c>
      <c r="P17" s="131">
        <v>10</v>
      </c>
      <c r="Q17" s="110" t="s">
        <v>431</v>
      </c>
      <c r="R17" s="110" t="s">
        <v>525</v>
      </c>
      <c r="S17" s="110" t="s">
        <v>163</v>
      </c>
      <c r="T17" s="110" t="s">
        <v>523</v>
      </c>
      <c r="U17" s="110" t="s">
        <v>524</v>
      </c>
      <c r="V17" s="110" t="s">
        <v>438</v>
      </c>
      <c r="W17" s="107"/>
      <c r="X17" s="110"/>
    </row>
    <row r="18" spans="1:24">
      <c r="A18" s="119">
        <v>16</v>
      </c>
      <c r="B18" s="110" t="s">
        <v>2122</v>
      </c>
      <c r="C18" s="114" t="s">
        <v>2123</v>
      </c>
      <c r="D18" s="110">
        <v>1825</v>
      </c>
      <c r="E18" s="115" t="s">
        <v>2124</v>
      </c>
      <c r="F18" s="110" t="s">
        <v>2137</v>
      </c>
      <c r="G18" s="110" t="s">
        <v>2119</v>
      </c>
      <c r="H18" s="110" t="s">
        <v>2120</v>
      </c>
      <c r="I18" s="110" t="s">
        <v>602</v>
      </c>
      <c r="J18" s="110" t="s">
        <v>602</v>
      </c>
      <c r="K18" s="110" t="s">
        <v>602</v>
      </c>
      <c r="L18" s="110" t="s">
        <v>2127</v>
      </c>
      <c r="M18" s="110" t="s">
        <v>2127</v>
      </c>
      <c r="N18" s="110" t="s">
        <v>2127</v>
      </c>
      <c r="O18" s="125">
        <v>3</v>
      </c>
      <c r="P18" s="126"/>
      <c r="Q18" s="110" t="s">
        <v>431</v>
      </c>
      <c r="R18" s="110" t="s">
        <v>525</v>
      </c>
      <c r="S18" s="110" t="s">
        <v>163</v>
      </c>
      <c r="T18" s="110" t="s">
        <v>523</v>
      </c>
      <c r="U18" s="110" t="s">
        <v>524</v>
      </c>
      <c r="V18" s="110" t="s">
        <v>438</v>
      </c>
      <c r="W18" s="107"/>
      <c r="X18" s="110"/>
    </row>
    <row r="19" spans="1:24">
      <c r="A19" s="119">
        <v>17</v>
      </c>
      <c r="B19" s="110" t="s">
        <v>2122</v>
      </c>
      <c r="C19" s="114" t="s">
        <v>2123</v>
      </c>
      <c r="D19" s="110">
        <v>1825</v>
      </c>
      <c r="E19" s="115" t="s">
        <v>2124</v>
      </c>
      <c r="F19" s="110" t="s">
        <v>2138</v>
      </c>
      <c r="G19" s="110" t="s">
        <v>2119</v>
      </c>
      <c r="H19" s="110" t="s">
        <v>2120</v>
      </c>
      <c r="I19" s="110" t="s">
        <v>602</v>
      </c>
      <c r="J19" s="110" t="s">
        <v>602</v>
      </c>
      <c r="K19" s="110" t="s">
        <v>602</v>
      </c>
      <c r="L19" s="110" t="s">
        <v>2129</v>
      </c>
      <c r="M19" s="110" t="s">
        <v>2129</v>
      </c>
      <c r="N19" s="110" t="s">
        <v>2129</v>
      </c>
      <c r="O19" s="125">
        <v>2</v>
      </c>
      <c r="P19" s="126"/>
      <c r="Q19" s="110" t="s">
        <v>431</v>
      </c>
      <c r="R19" s="110" t="s">
        <v>525</v>
      </c>
      <c r="S19" s="110" t="s">
        <v>163</v>
      </c>
      <c r="T19" s="110" t="s">
        <v>523</v>
      </c>
      <c r="U19" s="110" t="s">
        <v>524</v>
      </c>
      <c r="V19" s="110" t="s">
        <v>438</v>
      </c>
      <c r="W19" s="107"/>
      <c r="X19" s="110"/>
    </row>
    <row r="20" spans="1:24">
      <c r="A20" s="119">
        <v>18</v>
      </c>
      <c r="B20" s="110" t="s">
        <v>2122</v>
      </c>
      <c r="C20" s="114" t="s">
        <v>2123</v>
      </c>
      <c r="D20" s="110">
        <v>1825</v>
      </c>
      <c r="E20" s="115" t="s">
        <v>2124</v>
      </c>
      <c r="F20" s="110" t="s">
        <v>2139</v>
      </c>
      <c r="G20" s="110" t="s">
        <v>2119</v>
      </c>
      <c r="H20" s="110" t="s">
        <v>2120</v>
      </c>
      <c r="I20" s="110" t="s">
        <v>602</v>
      </c>
      <c r="J20" s="110" t="s">
        <v>602</v>
      </c>
      <c r="K20" s="110" t="s">
        <v>602</v>
      </c>
      <c r="L20" s="110" t="s">
        <v>598</v>
      </c>
      <c r="M20" s="110" t="s">
        <v>598</v>
      </c>
      <c r="N20" s="110" t="s">
        <v>598</v>
      </c>
      <c r="O20" s="125">
        <v>1</v>
      </c>
      <c r="P20" s="127">
        <v>2</v>
      </c>
      <c r="Q20" s="110" t="s">
        <v>431</v>
      </c>
      <c r="R20" s="110" t="s">
        <v>525</v>
      </c>
      <c r="S20" s="110" t="s">
        <v>163</v>
      </c>
      <c r="T20" s="110" t="s">
        <v>523</v>
      </c>
      <c r="U20" s="110" t="s">
        <v>524</v>
      </c>
      <c r="V20" s="110" t="s">
        <v>438</v>
      </c>
      <c r="W20" s="107"/>
      <c r="X20" s="110"/>
    </row>
    <row r="21" spans="1:24" ht="18" thickBot="1">
      <c r="A21" s="119">
        <v>19</v>
      </c>
      <c r="B21" s="110" t="s">
        <v>2122</v>
      </c>
      <c r="C21" s="114" t="s">
        <v>2123</v>
      </c>
      <c r="D21" s="110">
        <v>1825</v>
      </c>
      <c r="E21" s="115" t="s">
        <v>2124</v>
      </c>
      <c r="F21" s="110" t="s">
        <v>2140</v>
      </c>
      <c r="G21" s="110" t="s">
        <v>2119</v>
      </c>
      <c r="H21" s="110" t="s">
        <v>2120</v>
      </c>
      <c r="I21" s="110" t="s">
        <v>602</v>
      </c>
      <c r="J21" s="110" t="s">
        <v>602</v>
      </c>
      <c r="K21" s="110" t="s">
        <v>602</v>
      </c>
      <c r="L21" s="110" t="s">
        <v>2130</v>
      </c>
      <c r="M21" s="110" t="s">
        <v>2130</v>
      </c>
      <c r="N21" s="110" t="s">
        <v>2130</v>
      </c>
      <c r="O21" s="125">
        <v>3</v>
      </c>
      <c r="P21" s="126"/>
      <c r="Q21" s="110" t="s">
        <v>431</v>
      </c>
      <c r="R21" s="110" t="s">
        <v>525</v>
      </c>
      <c r="S21" s="110" t="s">
        <v>163</v>
      </c>
      <c r="T21" s="110" t="s">
        <v>523</v>
      </c>
      <c r="U21" s="110" t="s">
        <v>524</v>
      </c>
      <c r="V21" s="110" t="s">
        <v>438</v>
      </c>
      <c r="W21" s="107"/>
      <c r="X21" s="110"/>
    </row>
    <row r="22" spans="1:24" ht="18" thickBot="1">
      <c r="A22" s="119">
        <v>20</v>
      </c>
      <c r="B22" s="110" t="s">
        <v>2122</v>
      </c>
      <c r="C22" s="114" t="s">
        <v>2123</v>
      </c>
      <c r="D22" s="110">
        <v>1825</v>
      </c>
      <c r="E22" s="115" t="s">
        <v>2124</v>
      </c>
      <c r="F22" s="110" t="s">
        <v>2141</v>
      </c>
      <c r="G22" s="110" t="s">
        <v>2119</v>
      </c>
      <c r="H22" s="110" t="s">
        <v>2120</v>
      </c>
      <c r="I22" s="130" t="s">
        <v>602</v>
      </c>
      <c r="J22" s="110" t="s">
        <v>602</v>
      </c>
      <c r="K22" s="110" t="s">
        <v>602</v>
      </c>
      <c r="L22" s="130" t="s">
        <v>433</v>
      </c>
      <c r="M22" s="110" t="s">
        <v>433</v>
      </c>
      <c r="N22" s="110" t="s">
        <v>433</v>
      </c>
      <c r="O22" s="131">
        <v>10</v>
      </c>
      <c r="P22" s="129">
        <v>3</v>
      </c>
      <c r="Q22" s="110" t="s">
        <v>431</v>
      </c>
      <c r="R22" s="110" t="s">
        <v>525</v>
      </c>
      <c r="S22" s="110" t="s">
        <v>163</v>
      </c>
      <c r="T22" s="110" t="s">
        <v>523</v>
      </c>
      <c r="U22" s="110" t="s">
        <v>524</v>
      </c>
      <c r="V22" s="110" t="s">
        <v>438</v>
      </c>
      <c r="W22" s="107"/>
      <c r="X22" s="110"/>
    </row>
  </sheetData>
  <phoneticPr fontId="7"/>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workbookViewId="0">
      <selection activeCell="C2" sqref="C2"/>
    </sheetView>
  </sheetViews>
  <sheetFormatPr defaultRowHeight="17.25"/>
  <cols>
    <col min="1" max="1" width="17.109375" customWidth="1"/>
    <col min="2" max="2" width="11.5546875" customWidth="1"/>
    <col min="4" max="4" width="17.5546875" customWidth="1"/>
    <col min="5" max="5" width="15.77734375" customWidth="1"/>
    <col min="6" max="6" width="13.33203125" customWidth="1"/>
  </cols>
  <sheetData>
    <row r="1" spans="1:7">
      <c r="A1" t="s">
        <v>1427</v>
      </c>
    </row>
    <row r="2" spans="1:7">
      <c r="B2" s="30" t="s">
        <v>1432</v>
      </c>
      <c r="C2" t="s">
        <v>1429</v>
      </c>
      <c r="D2" t="s">
        <v>128</v>
      </c>
      <c r="E2" t="s">
        <v>830</v>
      </c>
      <c r="F2" t="s">
        <v>1434</v>
      </c>
      <c r="G2" t="s">
        <v>1438</v>
      </c>
    </row>
    <row r="3" spans="1:7">
      <c r="A3" t="s">
        <v>1428</v>
      </c>
      <c r="B3">
        <v>2810</v>
      </c>
      <c r="C3">
        <v>10</v>
      </c>
      <c r="D3" t="s">
        <v>1430</v>
      </c>
      <c r="E3" t="s">
        <v>1431</v>
      </c>
      <c r="F3" s="30" t="s">
        <v>1433</v>
      </c>
      <c r="G3">
        <v>611</v>
      </c>
    </row>
    <row r="4" spans="1:7">
      <c r="A4" t="s">
        <v>1435</v>
      </c>
      <c r="B4">
        <v>2814</v>
      </c>
      <c r="C4">
        <v>14</v>
      </c>
      <c r="D4" t="s">
        <v>1436</v>
      </c>
      <c r="E4" t="s">
        <v>1437</v>
      </c>
      <c r="F4" s="30" t="s">
        <v>1433</v>
      </c>
      <c r="G4">
        <v>2693</v>
      </c>
    </row>
    <row r="5" spans="1:7">
      <c r="A5" t="s">
        <v>1439</v>
      </c>
      <c r="B5">
        <v>2815</v>
      </c>
      <c r="C5">
        <v>15</v>
      </c>
      <c r="D5" s="30" t="s">
        <v>1436</v>
      </c>
      <c r="E5" s="30" t="s">
        <v>1431</v>
      </c>
      <c r="F5" s="30" t="s">
        <v>617</v>
      </c>
      <c r="G5">
        <v>3290</v>
      </c>
    </row>
    <row r="6" spans="1:7">
      <c r="A6" t="s">
        <v>1440</v>
      </c>
      <c r="B6">
        <v>2818</v>
      </c>
      <c r="C6">
        <v>18</v>
      </c>
      <c r="D6" s="30" t="s">
        <v>1430</v>
      </c>
      <c r="E6" t="s">
        <v>1442</v>
      </c>
      <c r="F6" t="s">
        <v>1441</v>
      </c>
      <c r="G6">
        <v>445</v>
      </c>
    </row>
    <row r="7" spans="1:7">
      <c r="A7" t="s">
        <v>1443</v>
      </c>
      <c r="B7" s="30">
        <v>2815</v>
      </c>
      <c r="C7" s="30">
        <v>15</v>
      </c>
      <c r="D7" s="30" t="s">
        <v>1436</v>
      </c>
      <c r="E7" s="30" t="s">
        <v>1431</v>
      </c>
      <c r="F7" s="30" t="s">
        <v>1441</v>
      </c>
      <c r="G7">
        <v>1655</v>
      </c>
    </row>
    <row r="8" spans="1:7">
      <c r="A8" t="s">
        <v>1444</v>
      </c>
      <c r="B8">
        <v>2820</v>
      </c>
      <c r="C8">
        <v>20</v>
      </c>
      <c r="D8" s="30" t="s">
        <v>1430</v>
      </c>
      <c r="E8" s="30" t="s">
        <v>1431</v>
      </c>
      <c r="F8" s="30" t="s">
        <v>617</v>
      </c>
      <c r="G8">
        <v>363</v>
      </c>
    </row>
    <row r="25" spans="10:12">
      <c r="J25">
        <v>1233</v>
      </c>
      <c r="K25">
        <f>365*3</f>
        <v>1095</v>
      </c>
      <c r="L25">
        <f>J25/K25</f>
        <v>1.1260273972602739</v>
      </c>
    </row>
  </sheetData>
  <phoneticPr fontId="7"/>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7"/>
  <sheetViews>
    <sheetView workbookViewId="0">
      <selection activeCell="C2" sqref="C2"/>
    </sheetView>
  </sheetViews>
  <sheetFormatPr defaultColWidth="3.5546875" defaultRowHeight="17.25"/>
  <sheetData>
    <row r="1" spans="1:7">
      <c r="A1" s="2" t="s">
        <v>13</v>
      </c>
      <c r="C1" s="2" t="s">
        <v>2</v>
      </c>
      <c r="G1" t="s">
        <v>374</v>
      </c>
    </row>
    <row r="2" spans="1:7">
      <c r="C2" s="2"/>
      <c r="G2" t="s">
        <v>375</v>
      </c>
    </row>
    <row r="3" spans="1:7">
      <c r="G3" t="s">
        <v>376</v>
      </c>
    </row>
    <row r="4" spans="1:7">
      <c r="C4" s="2" t="s">
        <v>378</v>
      </c>
      <c r="G4" t="s">
        <v>10</v>
      </c>
    </row>
    <row r="5" spans="1:7">
      <c r="G5" t="s">
        <v>9</v>
      </c>
    </row>
    <row r="6" spans="1:7">
      <c r="G6" t="s">
        <v>377</v>
      </c>
    </row>
    <row r="35" spans="1:20">
      <c r="B35" t="s">
        <v>379</v>
      </c>
      <c r="F35" t="s">
        <v>380</v>
      </c>
      <c r="J35" t="s">
        <v>381</v>
      </c>
    </row>
    <row r="36" spans="1:20">
      <c r="B36" t="s">
        <v>382</v>
      </c>
      <c r="F36" t="s">
        <v>382</v>
      </c>
      <c r="J36" t="s">
        <v>383</v>
      </c>
    </row>
    <row r="37" spans="1:20">
      <c r="B37" t="s">
        <v>384</v>
      </c>
      <c r="F37" t="s">
        <v>382</v>
      </c>
      <c r="J37" t="s">
        <v>385</v>
      </c>
    </row>
    <row r="38" spans="1:20">
      <c r="B38" t="s">
        <v>382</v>
      </c>
      <c r="F38" t="s">
        <v>384</v>
      </c>
      <c r="J38" t="s">
        <v>386</v>
      </c>
    </row>
    <row r="39" spans="1:20">
      <c r="B39" t="s">
        <v>384</v>
      </c>
      <c r="F39" t="s">
        <v>384</v>
      </c>
      <c r="J39" t="s">
        <v>387</v>
      </c>
    </row>
    <row r="42" spans="1:20">
      <c r="B42" t="s">
        <v>389</v>
      </c>
    </row>
    <row r="43" spans="1:20">
      <c r="B43" t="s">
        <v>390</v>
      </c>
      <c r="E43" t="s">
        <v>391</v>
      </c>
      <c r="H43" t="s">
        <v>392</v>
      </c>
    </row>
    <row r="46" spans="1:20">
      <c r="A46" t="s">
        <v>590</v>
      </c>
    </row>
    <row r="47" spans="1:20" s="30" customFormat="1">
      <c r="A47" s="2" t="s">
        <v>605</v>
      </c>
    </row>
    <row r="48" spans="1:20">
      <c r="A48" t="s">
        <v>413</v>
      </c>
      <c r="B48" t="s">
        <v>414</v>
      </c>
      <c r="C48" t="s">
        <v>415</v>
      </c>
      <c r="D48" t="s">
        <v>416</v>
      </c>
      <c r="E48" t="s">
        <v>417</v>
      </c>
      <c r="F48" t="s">
        <v>418</v>
      </c>
      <c r="G48" t="s">
        <v>419</v>
      </c>
      <c r="H48" t="s">
        <v>420</v>
      </c>
      <c r="I48" t="s">
        <v>521</v>
      </c>
      <c r="J48" t="s">
        <v>522</v>
      </c>
      <c r="K48" t="s">
        <v>421</v>
      </c>
      <c r="L48" t="s">
        <v>422</v>
      </c>
      <c r="M48" t="s">
        <v>423</v>
      </c>
      <c r="N48" t="s">
        <v>424</v>
      </c>
      <c r="O48" t="s">
        <v>425</v>
      </c>
      <c r="P48" t="s">
        <v>426</v>
      </c>
      <c r="Q48" t="s">
        <v>427</v>
      </c>
      <c r="R48" t="s">
        <v>428</v>
      </c>
      <c r="S48" t="s">
        <v>429</v>
      </c>
      <c r="T48" t="s">
        <v>430</v>
      </c>
    </row>
    <row r="49" spans="1:20">
      <c r="A49">
        <v>1</v>
      </c>
      <c r="B49">
        <v>20180101</v>
      </c>
      <c r="C49">
        <v>20210731</v>
      </c>
      <c r="D49">
        <v>1825</v>
      </c>
      <c r="E49">
        <v>365</v>
      </c>
      <c r="F49" t="s">
        <v>431</v>
      </c>
      <c r="G49" t="s">
        <v>432</v>
      </c>
      <c r="H49" t="s">
        <v>163</v>
      </c>
      <c r="I49" t="s">
        <v>523</v>
      </c>
      <c r="J49" t="s">
        <v>524</v>
      </c>
      <c r="K49" t="s">
        <v>433</v>
      </c>
      <c r="L49" t="s">
        <v>434</v>
      </c>
      <c r="M49" t="s">
        <v>435</v>
      </c>
      <c r="N49" t="s">
        <v>433</v>
      </c>
      <c r="O49" t="s">
        <v>434</v>
      </c>
      <c r="P49" t="s">
        <v>436</v>
      </c>
      <c r="Q49" t="s">
        <v>433</v>
      </c>
      <c r="R49" t="s">
        <v>434</v>
      </c>
      <c r="S49" t="s">
        <v>437</v>
      </c>
      <c r="T49" t="s">
        <v>438</v>
      </c>
    </row>
    <row r="50" spans="1:20">
      <c r="A50">
        <v>2</v>
      </c>
      <c r="B50">
        <v>20180101</v>
      </c>
      <c r="C50">
        <v>20210731</v>
      </c>
      <c r="D50">
        <v>1825</v>
      </c>
      <c r="E50">
        <v>365</v>
      </c>
      <c r="F50" t="s">
        <v>431</v>
      </c>
      <c r="G50" t="s">
        <v>525</v>
      </c>
      <c r="H50" t="s">
        <v>163</v>
      </c>
      <c r="I50" t="s">
        <v>523</v>
      </c>
      <c r="J50" t="s">
        <v>524</v>
      </c>
      <c r="K50" t="s">
        <v>433</v>
      </c>
      <c r="L50" t="s">
        <v>434</v>
      </c>
      <c r="M50" t="s">
        <v>435</v>
      </c>
      <c r="N50" t="s">
        <v>433</v>
      </c>
      <c r="O50" t="s">
        <v>434</v>
      </c>
      <c r="P50" t="s">
        <v>436</v>
      </c>
      <c r="Q50" t="s">
        <v>433</v>
      </c>
      <c r="R50" t="s">
        <v>434</v>
      </c>
      <c r="S50" t="s">
        <v>437</v>
      </c>
      <c r="T50" t="s">
        <v>438</v>
      </c>
    </row>
    <row r="51" spans="1:20">
      <c r="A51">
        <v>3</v>
      </c>
      <c r="B51">
        <v>20180101</v>
      </c>
      <c r="C51">
        <v>20210731</v>
      </c>
      <c r="D51">
        <v>1825</v>
      </c>
      <c r="E51">
        <v>365</v>
      </c>
      <c r="F51" t="s">
        <v>431</v>
      </c>
      <c r="G51" t="s">
        <v>526</v>
      </c>
      <c r="H51" t="s">
        <v>163</v>
      </c>
      <c r="I51" t="s">
        <v>523</v>
      </c>
      <c r="J51" t="s">
        <v>524</v>
      </c>
      <c r="K51" t="s">
        <v>433</v>
      </c>
      <c r="L51" t="s">
        <v>434</v>
      </c>
      <c r="M51" t="s">
        <v>435</v>
      </c>
      <c r="N51" t="s">
        <v>433</v>
      </c>
      <c r="O51" t="s">
        <v>434</v>
      </c>
      <c r="P51" t="s">
        <v>436</v>
      </c>
      <c r="Q51" t="s">
        <v>433</v>
      </c>
      <c r="R51" t="s">
        <v>434</v>
      </c>
      <c r="S51" t="s">
        <v>437</v>
      </c>
      <c r="T51" t="s">
        <v>438</v>
      </c>
    </row>
    <row r="52" spans="1:20">
      <c r="A52">
        <v>4</v>
      </c>
      <c r="B52">
        <v>20180101</v>
      </c>
      <c r="C52">
        <v>20210731</v>
      </c>
      <c r="D52">
        <v>1825</v>
      </c>
      <c r="E52">
        <v>365</v>
      </c>
      <c r="F52" t="s">
        <v>431</v>
      </c>
      <c r="G52" t="s">
        <v>527</v>
      </c>
      <c r="H52" t="s">
        <v>163</v>
      </c>
      <c r="I52" t="s">
        <v>523</v>
      </c>
      <c r="J52" t="s">
        <v>524</v>
      </c>
      <c r="K52" t="s">
        <v>433</v>
      </c>
      <c r="L52" t="s">
        <v>434</v>
      </c>
      <c r="M52" t="s">
        <v>435</v>
      </c>
      <c r="N52" t="s">
        <v>433</v>
      </c>
      <c r="O52" t="s">
        <v>434</v>
      </c>
      <c r="P52" t="s">
        <v>436</v>
      </c>
      <c r="Q52" t="s">
        <v>433</v>
      </c>
      <c r="R52" t="s">
        <v>434</v>
      </c>
      <c r="S52" t="s">
        <v>437</v>
      </c>
      <c r="T52" t="s">
        <v>438</v>
      </c>
    </row>
    <row r="53" spans="1:20">
      <c r="A53">
        <v>5</v>
      </c>
      <c r="B53">
        <v>20180101</v>
      </c>
      <c r="C53">
        <v>20210731</v>
      </c>
      <c r="D53">
        <v>1825</v>
      </c>
      <c r="E53">
        <v>365</v>
      </c>
      <c r="F53" t="s">
        <v>525</v>
      </c>
      <c r="G53" t="s">
        <v>525</v>
      </c>
      <c r="H53" t="s">
        <v>163</v>
      </c>
      <c r="I53" t="s">
        <v>523</v>
      </c>
      <c r="J53" t="s">
        <v>524</v>
      </c>
      <c r="K53" t="s">
        <v>433</v>
      </c>
      <c r="L53" t="s">
        <v>434</v>
      </c>
      <c r="M53" t="s">
        <v>435</v>
      </c>
      <c r="N53" t="s">
        <v>433</v>
      </c>
      <c r="O53" t="s">
        <v>434</v>
      </c>
      <c r="P53" t="s">
        <v>436</v>
      </c>
      <c r="Q53" t="s">
        <v>433</v>
      </c>
      <c r="R53" t="s">
        <v>434</v>
      </c>
      <c r="S53" t="s">
        <v>437</v>
      </c>
      <c r="T53" t="s">
        <v>438</v>
      </c>
    </row>
    <row r="54" spans="1:20">
      <c r="A54">
        <v>6</v>
      </c>
      <c r="B54">
        <v>20180101</v>
      </c>
      <c r="C54">
        <v>20210731</v>
      </c>
      <c r="D54">
        <v>1825</v>
      </c>
      <c r="E54">
        <v>365</v>
      </c>
      <c r="F54" t="s">
        <v>431</v>
      </c>
      <c r="G54" t="s">
        <v>525</v>
      </c>
      <c r="H54" t="s">
        <v>163</v>
      </c>
      <c r="I54" t="s">
        <v>523</v>
      </c>
      <c r="J54" t="s">
        <v>524</v>
      </c>
      <c r="K54" t="s">
        <v>433</v>
      </c>
      <c r="L54" t="s">
        <v>434</v>
      </c>
      <c r="M54" t="s">
        <v>435</v>
      </c>
      <c r="N54" t="s">
        <v>433</v>
      </c>
      <c r="O54" t="s">
        <v>434</v>
      </c>
      <c r="P54" t="s">
        <v>529</v>
      </c>
      <c r="Q54" t="s">
        <v>433</v>
      </c>
      <c r="R54" t="s">
        <v>434</v>
      </c>
      <c r="S54" t="s">
        <v>530</v>
      </c>
      <c r="T54" t="s">
        <v>438</v>
      </c>
    </row>
    <row r="55" spans="1:20">
      <c r="A55">
        <v>7</v>
      </c>
      <c r="B55">
        <v>20180101</v>
      </c>
      <c r="C55">
        <v>20210731</v>
      </c>
      <c r="D55">
        <v>1825</v>
      </c>
      <c r="E55">
        <v>30</v>
      </c>
      <c r="F55" t="s">
        <v>431</v>
      </c>
      <c r="G55" t="s">
        <v>525</v>
      </c>
      <c r="H55" t="s">
        <v>163</v>
      </c>
      <c r="I55" t="s">
        <v>523</v>
      </c>
      <c r="J55" t="s">
        <v>524</v>
      </c>
      <c r="K55" t="s">
        <v>433</v>
      </c>
      <c r="L55" t="s">
        <v>434</v>
      </c>
      <c r="M55" t="s">
        <v>435</v>
      </c>
      <c r="N55" t="s">
        <v>433</v>
      </c>
      <c r="O55" t="s">
        <v>434</v>
      </c>
      <c r="P55" t="s">
        <v>529</v>
      </c>
      <c r="Q55" t="s">
        <v>433</v>
      </c>
      <c r="R55" t="s">
        <v>434</v>
      </c>
      <c r="S55" t="s">
        <v>530</v>
      </c>
      <c r="T55" t="s">
        <v>438</v>
      </c>
    </row>
    <row r="56" spans="1:20">
      <c r="A56">
        <v>8</v>
      </c>
      <c r="B56">
        <v>20180101</v>
      </c>
      <c r="C56">
        <v>20210731</v>
      </c>
      <c r="D56">
        <v>1825</v>
      </c>
      <c r="E56">
        <v>30</v>
      </c>
      <c r="F56" t="s">
        <v>431</v>
      </c>
      <c r="G56" t="s">
        <v>525</v>
      </c>
      <c r="H56" t="s">
        <v>163</v>
      </c>
      <c r="I56" t="s">
        <v>523</v>
      </c>
      <c r="J56" t="s">
        <v>524</v>
      </c>
      <c r="K56" t="s">
        <v>433</v>
      </c>
      <c r="L56" t="s">
        <v>434</v>
      </c>
      <c r="M56" t="s">
        <v>435</v>
      </c>
      <c r="N56" t="s">
        <v>433</v>
      </c>
      <c r="O56" t="s">
        <v>434</v>
      </c>
      <c r="P56" t="s">
        <v>436</v>
      </c>
      <c r="Q56" t="s">
        <v>433</v>
      </c>
      <c r="R56" t="s">
        <v>434</v>
      </c>
      <c r="S56" t="s">
        <v>437</v>
      </c>
      <c r="T56" t="s">
        <v>438</v>
      </c>
    </row>
    <row r="57" spans="1:20">
      <c r="A57">
        <v>9</v>
      </c>
      <c r="B57">
        <v>20180101</v>
      </c>
      <c r="C57">
        <v>20210731</v>
      </c>
      <c r="D57">
        <v>1825</v>
      </c>
      <c r="E57">
        <v>30</v>
      </c>
      <c r="F57" t="s">
        <v>431</v>
      </c>
      <c r="G57" t="s">
        <v>525</v>
      </c>
      <c r="H57" t="s">
        <v>163</v>
      </c>
      <c r="I57" t="s">
        <v>523</v>
      </c>
      <c r="J57" t="s">
        <v>524</v>
      </c>
      <c r="K57" t="s">
        <v>433</v>
      </c>
      <c r="L57" t="s">
        <v>434</v>
      </c>
      <c r="M57" t="s">
        <v>591</v>
      </c>
      <c r="N57" t="s">
        <v>433</v>
      </c>
      <c r="O57" t="s">
        <v>434</v>
      </c>
      <c r="P57" t="s">
        <v>592</v>
      </c>
      <c r="Q57" t="s">
        <v>433</v>
      </c>
      <c r="R57" t="s">
        <v>434</v>
      </c>
      <c r="S57" t="s">
        <v>593</v>
      </c>
      <c r="T57" t="s">
        <v>438</v>
      </c>
    </row>
    <row r="58" spans="1:20">
      <c r="A58">
        <v>10</v>
      </c>
      <c r="B58">
        <v>20180101</v>
      </c>
      <c r="C58">
        <v>20210731</v>
      </c>
      <c r="D58">
        <v>1825</v>
      </c>
      <c r="E58">
        <v>30</v>
      </c>
      <c r="F58" t="s">
        <v>431</v>
      </c>
      <c r="G58" t="s">
        <v>525</v>
      </c>
      <c r="H58" t="s">
        <v>163</v>
      </c>
      <c r="I58" t="s">
        <v>523</v>
      </c>
      <c r="J58" t="s">
        <v>524</v>
      </c>
      <c r="K58" t="s">
        <v>433</v>
      </c>
      <c r="L58" t="s">
        <v>434</v>
      </c>
      <c r="M58" t="s">
        <v>591</v>
      </c>
      <c r="N58" t="s">
        <v>433</v>
      </c>
      <c r="O58" t="s">
        <v>434</v>
      </c>
      <c r="P58" t="s">
        <v>594</v>
      </c>
      <c r="Q58" t="s">
        <v>433</v>
      </c>
      <c r="R58" t="s">
        <v>434</v>
      </c>
      <c r="S58" t="s">
        <v>595</v>
      </c>
      <c r="T58" t="s">
        <v>438</v>
      </c>
    </row>
    <row r="59" spans="1:20">
      <c r="A59">
        <v>11</v>
      </c>
      <c r="B59">
        <v>20180101</v>
      </c>
      <c r="C59">
        <v>20210731</v>
      </c>
      <c r="D59">
        <v>1825</v>
      </c>
      <c r="E59">
        <v>30</v>
      </c>
      <c r="F59" t="s">
        <v>431</v>
      </c>
      <c r="G59" t="s">
        <v>525</v>
      </c>
      <c r="H59" t="s">
        <v>163</v>
      </c>
      <c r="I59" t="s">
        <v>523</v>
      </c>
      <c r="J59" t="s">
        <v>524</v>
      </c>
      <c r="K59" t="s">
        <v>433</v>
      </c>
      <c r="L59" t="s">
        <v>434</v>
      </c>
      <c r="M59" t="s">
        <v>435</v>
      </c>
      <c r="N59" t="s">
        <v>433</v>
      </c>
      <c r="O59" t="s">
        <v>434</v>
      </c>
      <c r="P59" t="s">
        <v>596</v>
      </c>
      <c r="Q59" t="s">
        <v>433</v>
      </c>
      <c r="R59" t="s">
        <v>434</v>
      </c>
      <c r="S59" t="s">
        <v>597</v>
      </c>
      <c r="T59" t="s">
        <v>438</v>
      </c>
    </row>
    <row r="60" spans="1:20">
      <c r="A60">
        <v>12</v>
      </c>
      <c r="B60">
        <v>20180101</v>
      </c>
      <c r="C60">
        <v>20210731</v>
      </c>
      <c r="D60">
        <v>1825</v>
      </c>
      <c r="E60">
        <v>30</v>
      </c>
      <c r="F60" t="s">
        <v>431</v>
      </c>
      <c r="G60" t="s">
        <v>525</v>
      </c>
      <c r="H60" t="s">
        <v>163</v>
      </c>
      <c r="I60" t="s">
        <v>523</v>
      </c>
      <c r="J60" t="s">
        <v>524</v>
      </c>
      <c r="K60" t="s">
        <v>598</v>
      </c>
      <c r="L60" t="s">
        <v>434</v>
      </c>
      <c r="M60" t="s">
        <v>435</v>
      </c>
      <c r="N60" t="s">
        <v>599</v>
      </c>
      <c r="O60" t="s">
        <v>434</v>
      </c>
      <c r="P60" t="s">
        <v>436</v>
      </c>
      <c r="Q60" t="s">
        <v>600</v>
      </c>
      <c r="R60" t="s">
        <v>434</v>
      </c>
      <c r="S60" t="s">
        <v>437</v>
      </c>
      <c r="T60" t="s">
        <v>438</v>
      </c>
    </row>
    <row r="61" spans="1:20">
      <c r="A61">
        <v>13</v>
      </c>
      <c r="B61">
        <v>20180101</v>
      </c>
      <c r="C61">
        <v>20210731</v>
      </c>
      <c r="D61">
        <v>1825</v>
      </c>
      <c r="E61">
        <v>30</v>
      </c>
      <c r="F61" t="s">
        <v>431</v>
      </c>
      <c r="G61" t="s">
        <v>525</v>
      </c>
      <c r="H61" t="s">
        <v>163</v>
      </c>
      <c r="I61" t="s">
        <v>523</v>
      </c>
      <c r="J61" t="s">
        <v>524</v>
      </c>
      <c r="K61" t="s">
        <v>598</v>
      </c>
      <c r="L61" t="s">
        <v>434</v>
      </c>
      <c r="M61" t="s">
        <v>435</v>
      </c>
      <c r="N61" t="s">
        <v>599</v>
      </c>
      <c r="O61" t="s">
        <v>434</v>
      </c>
      <c r="P61" t="s">
        <v>529</v>
      </c>
      <c r="Q61" t="s">
        <v>600</v>
      </c>
      <c r="R61" t="s">
        <v>434</v>
      </c>
      <c r="S61" t="s">
        <v>530</v>
      </c>
      <c r="T61" t="s">
        <v>438</v>
      </c>
    </row>
    <row r="62" spans="1:20">
      <c r="A62" t="s">
        <v>601</v>
      </c>
      <c r="B62">
        <v>20180101</v>
      </c>
      <c r="C62">
        <v>20210731</v>
      </c>
      <c r="D62">
        <v>1825</v>
      </c>
      <c r="E62">
        <v>30</v>
      </c>
      <c r="F62" t="s">
        <v>431</v>
      </c>
      <c r="G62" t="s">
        <v>525</v>
      </c>
      <c r="H62" t="s">
        <v>163</v>
      </c>
      <c r="I62" t="s">
        <v>523</v>
      </c>
      <c r="J62" t="s">
        <v>524</v>
      </c>
      <c r="K62" t="s">
        <v>433</v>
      </c>
      <c r="L62" t="s">
        <v>602</v>
      </c>
      <c r="M62" t="s">
        <v>591</v>
      </c>
      <c r="N62" t="s">
        <v>433</v>
      </c>
      <c r="O62" t="s">
        <v>602</v>
      </c>
      <c r="P62" t="s">
        <v>592</v>
      </c>
      <c r="Q62" t="s">
        <v>433</v>
      </c>
      <c r="R62" t="s">
        <v>602</v>
      </c>
      <c r="S62" t="s">
        <v>593</v>
      </c>
      <c r="T62" t="s">
        <v>438</v>
      </c>
    </row>
    <row r="63" spans="1:20">
      <c r="A63" t="s">
        <v>603</v>
      </c>
      <c r="B63">
        <v>20180101</v>
      </c>
      <c r="C63">
        <v>20210731</v>
      </c>
      <c r="D63">
        <v>1825</v>
      </c>
      <c r="E63">
        <v>30</v>
      </c>
      <c r="F63" t="s">
        <v>431</v>
      </c>
      <c r="G63" t="s">
        <v>525</v>
      </c>
      <c r="H63" t="s">
        <v>163</v>
      </c>
      <c r="I63" t="s">
        <v>523</v>
      </c>
      <c r="J63" t="s">
        <v>524</v>
      </c>
      <c r="K63" t="s">
        <v>433</v>
      </c>
      <c r="L63" t="s">
        <v>602</v>
      </c>
      <c r="M63" t="s">
        <v>591</v>
      </c>
      <c r="N63" t="s">
        <v>433</v>
      </c>
      <c r="O63" t="s">
        <v>602</v>
      </c>
      <c r="P63" t="s">
        <v>592</v>
      </c>
      <c r="Q63" t="s">
        <v>433</v>
      </c>
      <c r="R63" t="s">
        <v>602</v>
      </c>
      <c r="S63" t="s">
        <v>593</v>
      </c>
      <c r="T63" t="s">
        <v>438</v>
      </c>
    </row>
    <row r="64" spans="1:20">
      <c r="A64">
        <v>14</v>
      </c>
      <c r="B64">
        <v>20180101</v>
      </c>
      <c r="C64">
        <v>20210731</v>
      </c>
      <c r="D64">
        <v>1825</v>
      </c>
      <c r="E64">
        <v>30</v>
      </c>
      <c r="F64" t="s">
        <v>431</v>
      </c>
      <c r="G64" t="s">
        <v>525</v>
      </c>
      <c r="H64" t="s">
        <v>163</v>
      </c>
      <c r="I64" t="s">
        <v>523</v>
      </c>
      <c r="J64" t="s">
        <v>524</v>
      </c>
      <c r="K64" t="s">
        <v>604</v>
      </c>
      <c r="L64" t="s">
        <v>434</v>
      </c>
      <c r="M64" t="s">
        <v>435</v>
      </c>
      <c r="N64" t="s">
        <v>604</v>
      </c>
      <c r="O64" t="s">
        <v>434</v>
      </c>
      <c r="P64" t="s">
        <v>529</v>
      </c>
      <c r="Q64" t="s">
        <v>604</v>
      </c>
      <c r="R64" t="s">
        <v>434</v>
      </c>
      <c r="S64" t="s">
        <v>530</v>
      </c>
      <c r="T64" t="s">
        <v>438</v>
      </c>
    </row>
    <row r="65" spans="1:20">
      <c r="A65">
        <v>15</v>
      </c>
      <c r="B65">
        <v>20180101</v>
      </c>
      <c r="C65">
        <v>20210731</v>
      </c>
      <c r="D65">
        <v>1825</v>
      </c>
      <c r="E65">
        <v>30</v>
      </c>
      <c r="F65" t="s">
        <v>431</v>
      </c>
      <c r="G65" t="s">
        <v>525</v>
      </c>
      <c r="H65" t="s">
        <v>163</v>
      </c>
      <c r="I65" t="s">
        <v>523</v>
      </c>
      <c r="J65" t="s">
        <v>524</v>
      </c>
      <c r="K65" t="s">
        <v>604</v>
      </c>
      <c r="L65" t="s">
        <v>434</v>
      </c>
      <c r="M65" t="s">
        <v>435</v>
      </c>
      <c r="N65" t="s">
        <v>604</v>
      </c>
      <c r="O65" t="s">
        <v>434</v>
      </c>
      <c r="P65" t="s">
        <v>436</v>
      </c>
      <c r="Q65" t="s">
        <v>604</v>
      </c>
      <c r="R65" t="s">
        <v>434</v>
      </c>
      <c r="S65" t="s">
        <v>437</v>
      </c>
      <c r="T65" t="s">
        <v>438</v>
      </c>
    </row>
    <row r="67" spans="1:20">
      <c r="A67" t="s">
        <v>606</v>
      </c>
    </row>
    <row r="68" spans="1:20">
      <c r="A68">
        <v>1</v>
      </c>
      <c r="B68">
        <v>1</v>
      </c>
      <c r="C68">
        <v>20180101</v>
      </c>
      <c r="D68">
        <v>20191231</v>
      </c>
      <c r="E68" t="s">
        <v>447</v>
      </c>
      <c r="F68" t="s">
        <v>448</v>
      </c>
      <c r="G68" t="s">
        <v>607</v>
      </c>
      <c r="H68" t="s">
        <v>607</v>
      </c>
      <c r="I68" t="s">
        <v>607</v>
      </c>
    </row>
    <row r="69" spans="1:20">
      <c r="A69">
        <v>2</v>
      </c>
      <c r="B69">
        <v>1</v>
      </c>
      <c r="C69">
        <v>20180101</v>
      </c>
      <c r="D69">
        <v>20191231</v>
      </c>
      <c r="E69" t="s">
        <v>447</v>
      </c>
      <c r="F69" t="s">
        <v>528</v>
      </c>
      <c r="G69" t="s">
        <v>607</v>
      </c>
      <c r="H69" t="s">
        <v>607</v>
      </c>
      <c r="I69" t="s">
        <v>607</v>
      </c>
    </row>
    <row r="70" spans="1:20">
      <c r="A70">
        <v>3</v>
      </c>
      <c r="B70">
        <v>2</v>
      </c>
      <c r="C70">
        <v>20180101</v>
      </c>
      <c r="D70">
        <v>20191231</v>
      </c>
      <c r="E70" t="s">
        <v>447</v>
      </c>
      <c r="F70" t="s">
        <v>528</v>
      </c>
      <c r="G70" t="s">
        <v>607</v>
      </c>
      <c r="H70" t="s">
        <v>607</v>
      </c>
      <c r="I70" t="s">
        <v>607</v>
      </c>
    </row>
    <row r="71" spans="1:20">
      <c r="A71">
        <v>4</v>
      </c>
      <c r="B71">
        <v>3</v>
      </c>
      <c r="C71">
        <v>20180101</v>
      </c>
      <c r="D71">
        <v>20191231</v>
      </c>
      <c r="E71" t="s">
        <v>447</v>
      </c>
      <c r="F71" t="s">
        <v>528</v>
      </c>
      <c r="G71" t="s">
        <v>607</v>
      </c>
      <c r="H71" t="s">
        <v>607</v>
      </c>
      <c r="I71" t="s">
        <v>607</v>
      </c>
    </row>
    <row r="72" spans="1:20">
      <c r="A72">
        <v>5</v>
      </c>
      <c r="B72">
        <v>4</v>
      </c>
      <c r="C72">
        <v>20180101</v>
      </c>
      <c r="D72">
        <v>20191231</v>
      </c>
      <c r="E72" t="s">
        <v>447</v>
      </c>
      <c r="F72" t="s">
        <v>528</v>
      </c>
      <c r="G72" t="s">
        <v>607</v>
      </c>
      <c r="H72" t="s">
        <v>607</v>
      </c>
      <c r="I72" t="s">
        <v>607</v>
      </c>
    </row>
    <row r="73" spans="1:20">
      <c r="A73">
        <v>6</v>
      </c>
      <c r="B73">
        <v>5</v>
      </c>
      <c r="C73">
        <v>20180101</v>
      </c>
      <c r="D73">
        <v>20191231</v>
      </c>
      <c r="E73" t="s">
        <v>447</v>
      </c>
      <c r="F73" t="s">
        <v>528</v>
      </c>
      <c r="G73" t="s">
        <v>607</v>
      </c>
      <c r="H73" t="s">
        <v>607</v>
      </c>
      <c r="I73" t="s">
        <v>607</v>
      </c>
    </row>
    <row r="74" spans="1:20">
      <c r="A74">
        <v>7</v>
      </c>
      <c r="B74">
        <v>6</v>
      </c>
      <c r="C74">
        <v>20180101</v>
      </c>
      <c r="D74">
        <v>20191231</v>
      </c>
      <c r="E74" t="s">
        <v>447</v>
      </c>
      <c r="F74" t="s">
        <v>608</v>
      </c>
      <c r="G74" t="s">
        <v>607</v>
      </c>
      <c r="H74" t="s">
        <v>607</v>
      </c>
      <c r="I74" t="s">
        <v>607</v>
      </c>
    </row>
    <row r="75" spans="1:20">
      <c r="A75">
        <v>8</v>
      </c>
      <c r="B75">
        <v>7</v>
      </c>
      <c r="C75">
        <v>20180101</v>
      </c>
      <c r="D75">
        <v>20191231</v>
      </c>
      <c r="E75" t="s">
        <v>447</v>
      </c>
      <c r="F75" t="s">
        <v>608</v>
      </c>
      <c r="G75" t="s">
        <v>607</v>
      </c>
      <c r="H75" t="s">
        <v>607</v>
      </c>
      <c r="I75" t="s">
        <v>607</v>
      </c>
    </row>
    <row r="76" spans="1:20">
      <c r="A76">
        <v>9</v>
      </c>
      <c r="B76">
        <v>8</v>
      </c>
      <c r="C76">
        <v>20180101</v>
      </c>
      <c r="D76">
        <v>20191231</v>
      </c>
      <c r="E76" t="s">
        <v>447</v>
      </c>
      <c r="F76" t="s">
        <v>609</v>
      </c>
      <c r="G76" t="s">
        <v>607</v>
      </c>
      <c r="H76" t="s">
        <v>607</v>
      </c>
      <c r="I76" t="s">
        <v>607</v>
      </c>
    </row>
    <row r="77" spans="1:20">
      <c r="A77">
        <v>10</v>
      </c>
      <c r="B77">
        <v>9</v>
      </c>
      <c r="C77">
        <v>20180101</v>
      </c>
      <c r="D77">
        <v>20191231</v>
      </c>
      <c r="E77" t="s">
        <v>447</v>
      </c>
      <c r="F77" t="s">
        <v>610</v>
      </c>
      <c r="G77" t="s">
        <v>607</v>
      </c>
      <c r="H77" t="s">
        <v>607</v>
      </c>
      <c r="I77" t="s">
        <v>607</v>
      </c>
    </row>
    <row r="78" spans="1:20">
      <c r="A78">
        <v>11</v>
      </c>
      <c r="B78">
        <v>10</v>
      </c>
      <c r="C78">
        <v>20180101</v>
      </c>
      <c r="D78">
        <v>20191231</v>
      </c>
      <c r="E78" t="s">
        <v>447</v>
      </c>
      <c r="F78" t="s">
        <v>610</v>
      </c>
      <c r="G78" t="s">
        <v>607</v>
      </c>
      <c r="H78" t="s">
        <v>607</v>
      </c>
      <c r="I78" t="s">
        <v>607</v>
      </c>
    </row>
    <row r="79" spans="1:20">
      <c r="A79">
        <v>12</v>
      </c>
      <c r="B79" t="s">
        <v>607</v>
      </c>
      <c r="C79">
        <v>20180101</v>
      </c>
      <c r="D79">
        <v>20191231</v>
      </c>
      <c r="E79" t="s">
        <v>447</v>
      </c>
      <c r="F79" t="s">
        <v>611</v>
      </c>
      <c r="G79">
        <v>8</v>
      </c>
      <c r="H79" t="s">
        <v>160</v>
      </c>
      <c r="I79" t="s">
        <v>612</v>
      </c>
    </row>
    <row r="80" spans="1:20">
      <c r="A80">
        <v>13</v>
      </c>
      <c r="B80" t="s">
        <v>607</v>
      </c>
      <c r="C80">
        <v>20180101</v>
      </c>
      <c r="D80">
        <v>20191231</v>
      </c>
      <c r="E80" t="s">
        <v>447</v>
      </c>
      <c r="F80" t="s">
        <v>611</v>
      </c>
      <c r="G80">
        <v>9</v>
      </c>
      <c r="H80" t="s">
        <v>160</v>
      </c>
      <c r="I80" t="s">
        <v>612</v>
      </c>
    </row>
    <row r="81" spans="1:9">
      <c r="A81">
        <v>14</v>
      </c>
      <c r="B81" t="s">
        <v>607</v>
      </c>
      <c r="C81">
        <v>20180101</v>
      </c>
      <c r="D81">
        <v>20191231</v>
      </c>
      <c r="E81" t="s">
        <v>447</v>
      </c>
      <c r="F81" t="s">
        <v>611</v>
      </c>
      <c r="G81">
        <v>8</v>
      </c>
      <c r="H81" t="s">
        <v>129</v>
      </c>
      <c r="I81" t="s">
        <v>613</v>
      </c>
    </row>
    <row r="82" spans="1:9">
      <c r="A82">
        <v>15</v>
      </c>
      <c r="B82" t="s">
        <v>607</v>
      </c>
      <c r="C82">
        <v>20180101</v>
      </c>
      <c r="D82">
        <v>20191231</v>
      </c>
      <c r="E82" t="s">
        <v>447</v>
      </c>
      <c r="F82" t="s">
        <v>611</v>
      </c>
      <c r="G82">
        <v>8</v>
      </c>
      <c r="H82" t="s">
        <v>148</v>
      </c>
      <c r="I82" t="s">
        <v>614</v>
      </c>
    </row>
    <row r="83" spans="1:9">
      <c r="A83">
        <v>16</v>
      </c>
      <c r="B83" t="s">
        <v>607</v>
      </c>
      <c r="C83">
        <v>20180101</v>
      </c>
      <c r="D83">
        <v>20191231</v>
      </c>
      <c r="E83" t="s">
        <v>447</v>
      </c>
      <c r="F83" t="s">
        <v>611</v>
      </c>
      <c r="G83">
        <v>8</v>
      </c>
      <c r="H83" t="s">
        <v>615</v>
      </c>
      <c r="I83" t="s">
        <v>616</v>
      </c>
    </row>
    <row r="84" spans="1:9">
      <c r="A84">
        <v>17</v>
      </c>
      <c r="B84" t="s">
        <v>607</v>
      </c>
      <c r="C84">
        <v>20180101</v>
      </c>
      <c r="D84">
        <v>20191231</v>
      </c>
      <c r="E84" t="s">
        <v>447</v>
      </c>
      <c r="F84" t="s">
        <v>611</v>
      </c>
      <c r="G84">
        <v>8</v>
      </c>
      <c r="H84" t="s">
        <v>617</v>
      </c>
      <c r="I84" t="s">
        <v>618</v>
      </c>
    </row>
    <row r="85" spans="1:9">
      <c r="A85">
        <v>18</v>
      </c>
      <c r="B85" t="s">
        <v>607</v>
      </c>
      <c r="C85">
        <v>20180101</v>
      </c>
      <c r="D85">
        <v>20191231</v>
      </c>
      <c r="E85" t="s">
        <v>447</v>
      </c>
      <c r="F85" t="s">
        <v>611</v>
      </c>
      <c r="G85">
        <v>9</v>
      </c>
      <c r="H85" t="s">
        <v>129</v>
      </c>
      <c r="I85" t="s">
        <v>613</v>
      </c>
    </row>
    <row r="86" spans="1:9">
      <c r="A86">
        <v>19</v>
      </c>
      <c r="B86" t="s">
        <v>607</v>
      </c>
      <c r="C86">
        <v>20180101</v>
      </c>
      <c r="D86">
        <v>20191231</v>
      </c>
      <c r="E86" t="s">
        <v>447</v>
      </c>
      <c r="F86" t="s">
        <v>611</v>
      </c>
      <c r="G86">
        <v>9</v>
      </c>
      <c r="H86" t="s">
        <v>148</v>
      </c>
      <c r="I86" t="s">
        <v>614</v>
      </c>
    </row>
    <row r="87" spans="1:9">
      <c r="A87">
        <v>20</v>
      </c>
      <c r="B87" t="s">
        <v>607</v>
      </c>
      <c r="C87">
        <v>20180101</v>
      </c>
      <c r="D87">
        <v>20191231</v>
      </c>
      <c r="E87" t="s">
        <v>447</v>
      </c>
      <c r="F87" t="s">
        <v>611</v>
      </c>
      <c r="G87">
        <v>9</v>
      </c>
      <c r="H87" t="s">
        <v>615</v>
      </c>
      <c r="I87" t="s">
        <v>616</v>
      </c>
    </row>
    <row r="88" spans="1:9">
      <c r="A88">
        <v>21</v>
      </c>
      <c r="B88" t="s">
        <v>607</v>
      </c>
      <c r="C88">
        <v>20180101</v>
      </c>
      <c r="D88">
        <v>20191231</v>
      </c>
      <c r="E88" t="s">
        <v>447</v>
      </c>
      <c r="F88" t="s">
        <v>611</v>
      </c>
      <c r="G88">
        <v>9</v>
      </c>
      <c r="H88" t="s">
        <v>617</v>
      </c>
      <c r="I88" t="s">
        <v>618</v>
      </c>
    </row>
    <row r="89" spans="1:9">
      <c r="A89">
        <v>22</v>
      </c>
      <c r="B89" t="s">
        <v>607</v>
      </c>
      <c r="C89">
        <v>20180101</v>
      </c>
      <c r="D89">
        <v>20191231</v>
      </c>
      <c r="E89" t="s">
        <v>447</v>
      </c>
      <c r="F89" t="s">
        <v>619</v>
      </c>
      <c r="G89">
        <v>8</v>
      </c>
      <c r="H89" t="s">
        <v>160</v>
      </c>
      <c r="I89" t="s">
        <v>612</v>
      </c>
    </row>
    <row r="90" spans="1:9">
      <c r="A90">
        <v>23</v>
      </c>
      <c r="B90" t="s">
        <v>607</v>
      </c>
      <c r="C90">
        <v>20180101</v>
      </c>
      <c r="D90">
        <v>20191231</v>
      </c>
      <c r="E90" t="s">
        <v>447</v>
      </c>
      <c r="F90" t="s">
        <v>619</v>
      </c>
      <c r="G90">
        <v>8</v>
      </c>
      <c r="H90" t="s">
        <v>129</v>
      </c>
      <c r="I90" t="s">
        <v>613</v>
      </c>
    </row>
    <row r="91" spans="1:9">
      <c r="A91">
        <v>24</v>
      </c>
      <c r="B91" t="s">
        <v>607</v>
      </c>
      <c r="C91">
        <v>20180101</v>
      </c>
      <c r="D91">
        <v>20191231</v>
      </c>
      <c r="E91" t="s">
        <v>447</v>
      </c>
      <c r="F91" t="s">
        <v>619</v>
      </c>
      <c r="G91">
        <v>8</v>
      </c>
      <c r="H91" t="s">
        <v>148</v>
      </c>
      <c r="I91" t="s">
        <v>614</v>
      </c>
    </row>
    <row r="92" spans="1:9">
      <c r="A92">
        <v>25</v>
      </c>
      <c r="B92" t="s">
        <v>607</v>
      </c>
      <c r="C92">
        <v>20180101</v>
      </c>
      <c r="D92">
        <v>20191231</v>
      </c>
      <c r="E92" t="s">
        <v>447</v>
      </c>
      <c r="F92" t="s">
        <v>619</v>
      </c>
      <c r="G92">
        <v>8</v>
      </c>
      <c r="H92" t="s">
        <v>615</v>
      </c>
      <c r="I92" t="s">
        <v>616</v>
      </c>
    </row>
    <row r="93" spans="1:9">
      <c r="A93">
        <v>26</v>
      </c>
      <c r="B93" t="s">
        <v>607</v>
      </c>
      <c r="C93">
        <v>20180101</v>
      </c>
      <c r="D93">
        <v>20191231</v>
      </c>
      <c r="E93" t="s">
        <v>447</v>
      </c>
      <c r="F93" t="s">
        <v>619</v>
      </c>
      <c r="G93">
        <v>8</v>
      </c>
      <c r="H93" t="s">
        <v>617</v>
      </c>
      <c r="I93" t="s">
        <v>618</v>
      </c>
    </row>
    <row r="94" spans="1:9">
      <c r="A94">
        <v>27</v>
      </c>
      <c r="B94" t="s">
        <v>607</v>
      </c>
      <c r="C94">
        <v>20180101</v>
      </c>
      <c r="D94">
        <v>20191231</v>
      </c>
      <c r="E94" t="s">
        <v>447</v>
      </c>
      <c r="F94" t="s">
        <v>619</v>
      </c>
      <c r="G94">
        <v>8</v>
      </c>
      <c r="H94" t="s">
        <v>620</v>
      </c>
      <c r="I94" t="s">
        <v>621</v>
      </c>
    </row>
    <row r="95" spans="1:9">
      <c r="A95">
        <v>28</v>
      </c>
      <c r="B95" t="s">
        <v>607</v>
      </c>
      <c r="C95">
        <v>20180101</v>
      </c>
      <c r="D95">
        <v>20191231</v>
      </c>
      <c r="E95" t="s">
        <v>447</v>
      </c>
      <c r="F95" t="s">
        <v>611</v>
      </c>
      <c r="G95">
        <v>9</v>
      </c>
      <c r="H95" t="s">
        <v>622</v>
      </c>
      <c r="I95" t="s">
        <v>623</v>
      </c>
    </row>
    <row r="96" spans="1:9">
      <c r="A96">
        <v>29</v>
      </c>
      <c r="B96" t="s">
        <v>607</v>
      </c>
      <c r="C96">
        <v>20180101</v>
      </c>
      <c r="D96">
        <v>20191231</v>
      </c>
      <c r="E96" t="s">
        <v>447</v>
      </c>
      <c r="F96" t="s">
        <v>611</v>
      </c>
      <c r="G96">
        <v>9</v>
      </c>
      <c r="H96" t="s">
        <v>624</v>
      </c>
      <c r="I96" t="s">
        <v>625</v>
      </c>
    </row>
    <row r="97" spans="1:9">
      <c r="A97">
        <v>30</v>
      </c>
      <c r="B97">
        <v>11</v>
      </c>
      <c r="C97">
        <v>20180101</v>
      </c>
      <c r="D97">
        <v>20191231</v>
      </c>
      <c r="E97" t="s">
        <v>447</v>
      </c>
      <c r="F97" t="s">
        <v>626</v>
      </c>
      <c r="G97" t="s">
        <v>607</v>
      </c>
      <c r="H97" t="s">
        <v>607</v>
      </c>
      <c r="I97" t="s">
        <v>607</v>
      </c>
    </row>
    <row r="98" spans="1:9">
      <c r="A98">
        <v>31</v>
      </c>
      <c r="B98" t="s">
        <v>607</v>
      </c>
      <c r="C98">
        <v>20180101</v>
      </c>
      <c r="D98">
        <v>20191231</v>
      </c>
      <c r="E98" t="s">
        <v>447</v>
      </c>
      <c r="F98" t="s">
        <v>619</v>
      </c>
      <c r="G98">
        <v>30</v>
      </c>
      <c r="H98" t="s">
        <v>160</v>
      </c>
      <c r="I98" t="s">
        <v>612</v>
      </c>
    </row>
    <row r="99" spans="1:9">
      <c r="A99">
        <v>32</v>
      </c>
      <c r="B99" t="s">
        <v>607</v>
      </c>
      <c r="C99">
        <v>20180101</v>
      </c>
      <c r="D99">
        <v>20191231</v>
      </c>
      <c r="E99" t="s">
        <v>447</v>
      </c>
      <c r="F99" t="s">
        <v>619</v>
      </c>
      <c r="G99">
        <v>30</v>
      </c>
      <c r="H99" t="s">
        <v>622</v>
      </c>
      <c r="I99" t="s">
        <v>623</v>
      </c>
    </row>
    <row r="100" spans="1:9">
      <c r="A100">
        <v>33</v>
      </c>
      <c r="B100" t="s">
        <v>607</v>
      </c>
      <c r="C100">
        <v>20180101</v>
      </c>
      <c r="D100">
        <v>20191231</v>
      </c>
      <c r="E100" t="s">
        <v>447</v>
      </c>
      <c r="F100" t="s">
        <v>619</v>
      </c>
      <c r="G100">
        <v>30</v>
      </c>
      <c r="H100" t="s">
        <v>627</v>
      </c>
      <c r="I100" t="s">
        <v>628</v>
      </c>
    </row>
    <row r="101" spans="1:9">
      <c r="A101">
        <v>34</v>
      </c>
      <c r="B101" t="s">
        <v>607</v>
      </c>
      <c r="C101">
        <v>20180101</v>
      </c>
      <c r="D101">
        <v>20191231</v>
      </c>
      <c r="E101" t="s">
        <v>447</v>
      </c>
      <c r="F101" t="s">
        <v>619</v>
      </c>
      <c r="G101">
        <v>30</v>
      </c>
      <c r="H101" t="s">
        <v>129</v>
      </c>
      <c r="I101" t="s">
        <v>613</v>
      </c>
    </row>
    <row r="102" spans="1:9">
      <c r="A102">
        <v>35</v>
      </c>
      <c r="B102" t="s">
        <v>607</v>
      </c>
      <c r="C102">
        <v>20180101</v>
      </c>
      <c r="D102">
        <v>20191231</v>
      </c>
      <c r="E102" t="s">
        <v>447</v>
      </c>
      <c r="F102" t="s">
        <v>619</v>
      </c>
      <c r="G102">
        <v>30</v>
      </c>
      <c r="H102" t="s">
        <v>615</v>
      </c>
      <c r="I102" t="s">
        <v>616</v>
      </c>
    </row>
    <row r="103" spans="1:9">
      <c r="A103">
        <v>36</v>
      </c>
      <c r="B103" t="s">
        <v>607</v>
      </c>
      <c r="C103">
        <v>20180101</v>
      </c>
      <c r="D103">
        <v>20191231</v>
      </c>
      <c r="E103" t="s">
        <v>447</v>
      </c>
      <c r="F103" t="s">
        <v>619</v>
      </c>
      <c r="G103">
        <v>30</v>
      </c>
      <c r="H103" t="s">
        <v>617</v>
      </c>
      <c r="I103" t="s">
        <v>618</v>
      </c>
    </row>
    <row r="104" spans="1:9">
      <c r="A104">
        <v>37</v>
      </c>
      <c r="B104" t="s">
        <v>607</v>
      </c>
      <c r="C104">
        <v>20180101</v>
      </c>
      <c r="D104">
        <v>20191231</v>
      </c>
      <c r="E104" t="s">
        <v>447</v>
      </c>
      <c r="F104" t="s">
        <v>629</v>
      </c>
      <c r="G104">
        <v>30</v>
      </c>
      <c r="H104" t="s">
        <v>622</v>
      </c>
      <c r="I104" t="s">
        <v>623</v>
      </c>
    </row>
    <row r="105" spans="1:9">
      <c r="A105">
        <v>38</v>
      </c>
      <c r="B105" t="s">
        <v>607</v>
      </c>
      <c r="C105">
        <v>20180101</v>
      </c>
      <c r="D105">
        <v>20191231</v>
      </c>
      <c r="E105" t="s">
        <v>447</v>
      </c>
      <c r="F105" t="s">
        <v>629</v>
      </c>
      <c r="G105">
        <v>30</v>
      </c>
      <c r="H105" t="s">
        <v>160</v>
      </c>
      <c r="I105" t="s">
        <v>612</v>
      </c>
    </row>
    <row r="106" spans="1:9">
      <c r="A106">
        <v>39</v>
      </c>
      <c r="B106">
        <v>12</v>
      </c>
      <c r="C106">
        <v>20180101</v>
      </c>
      <c r="D106">
        <v>20191231</v>
      </c>
      <c r="E106" t="s">
        <v>447</v>
      </c>
      <c r="F106" t="s">
        <v>608</v>
      </c>
      <c r="G106" t="s">
        <v>607</v>
      </c>
      <c r="H106" t="s">
        <v>607</v>
      </c>
      <c r="I106" t="s">
        <v>607</v>
      </c>
    </row>
    <row r="107" spans="1:9">
      <c r="A107">
        <v>40</v>
      </c>
      <c r="B107">
        <v>13</v>
      </c>
      <c r="C107">
        <v>20180101</v>
      </c>
      <c r="D107">
        <v>20191231</v>
      </c>
      <c r="E107" t="s">
        <v>447</v>
      </c>
      <c r="F107" t="s">
        <v>609</v>
      </c>
      <c r="G107" t="s">
        <v>607</v>
      </c>
      <c r="H107" t="s">
        <v>607</v>
      </c>
      <c r="I107" t="s">
        <v>607</v>
      </c>
    </row>
    <row r="108" spans="1:9">
      <c r="A108">
        <v>41</v>
      </c>
      <c r="B108" t="s">
        <v>607</v>
      </c>
      <c r="C108">
        <v>20180101</v>
      </c>
      <c r="D108">
        <v>20191231</v>
      </c>
      <c r="E108" t="s">
        <v>447</v>
      </c>
      <c r="F108" t="s">
        <v>611</v>
      </c>
      <c r="G108">
        <v>39</v>
      </c>
      <c r="H108" t="s">
        <v>160</v>
      </c>
      <c r="I108" t="s">
        <v>612</v>
      </c>
    </row>
    <row r="109" spans="1:9">
      <c r="A109">
        <v>42</v>
      </c>
      <c r="B109" t="s">
        <v>607</v>
      </c>
      <c r="C109">
        <v>20180101</v>
      </c>
      <c r="D109">
        <v>20191231</v>
      </c>
      <c r="E109" t="s">
        <v>447</v>
      </c>
      <c r="F109" t="s">
        <v>611</v>
      </c>
      <c r="G109">
        <v>40</v>
      </c>
      <c r="H109" t="s">
        <v>160</v>
      </c>
      <c r="I109" t="s">
        <v>612</v>
      </c>
    </row>
    <row r="110" spans="1:9">
      <c r="A110">
        <v>43</v>
      </c>
      <c r="B110" t="s">
        <v>607</v>
      </c>
      <c r="C110">
        <v>20180101</v>
      </c>
      <c r="D110">
        <v>20191231</v>
      </c>
      <c r="E110" t="s">
        <v>447</v>
      </c>
      <c r="F110" t="s">
        <v>611</v>
      </c>
      <c r="G110">
        <v>39</v>
      </c>
      <c r="H110" t="s">
        <v>622</v>
      </c>
      <c r="I110" t="s">
        <v>623</v>
      </c>
    </row>
    <row r="111" spans="1:9">
      <c r="A111">
        <v>44</v>
      </c>
      <c r="B111" t="s">
        <v>607</v>
      </c>
      <c r="C111">
        <v>20180101</v>
      </c>
      <c r="D111">
        <v>20191231</v>
      </c>
      <c r="E111" t="s">
        <v>447</v>
      </c>
      <c r="F111" t="s">
        <v>611</v>
      </c>
      <c r="G111">
        <v>40</v>
      </c>
      <c r="H111" t="s">
        <v>622</v>
      </c>
      <c r="I111" t="s">
        <v>623</v>
      </c>
    </row>
    <row r="112" spans="1:9">
      <c r="A112">
        <v>45</v>
      </c>
      <c r="B112" t="s">
        <v>607</v>
      </c>
      <c r="C112">
        <v>20180101</v>
      </c>
      <c r="D112">
        <v>20191231</v>
      </c>
      <c r="E112" t="s">
        <v>447</v>
      </c>
      <c r="F112" t="s">
        <v>611</v>
      </c>
      <c r="G112">
        <v>39</v>
      </c>
      <c r="H112" t="s">
        <v>617</v>
      </c>
      <c r="I112" t="s">
        <v>618</v>
      </c>
    </row>
    <row r="113" spans="1:9">
      <c r="A113">
        <v>46</v>
      </c>
      <c r="B113" t="s">
        <v>607</v>
      </c>
      <c r="C113">
        <v>20180101</v>
      </c>
      <c r="D113">
        <v>20191231</v>
      </c>
      <c r="E113" t="s">
        <v>447</v>
      </c>
      <c r="F113" t="s">
        <v>611</v>
      </c>
      <c r="G113">
        <v>40</v>
      </c>
      <c r="H113" t="s">
        <v>617</v>
      </c>
      <c r="I113" t="s">
        <v>618</v>
      </c>
    </row>
    <row r="114" spans="1:9">
      <c r="A114">
        <v>47</v>
      </c>
      <c r="B114">
        <v>14</v>
      </c>
      <c r="C114">
        <v>20180101</v>
      </c>
      <c r="D114">
        <v>20191231</v>
      </c>
      <c r="E114" t="s">
        <v>447</v>
      </c>
      <c r="F114" t="s">
        <v>608</v>
      </c>
      <c r="G114" t="s">
        <v>607</v>
      </c>
      <c r="H114" t="s">
        <v>607</v>
      </c>
      <c r="I114" t="s">
        <v>607</v>
      </c>
    </row>
    <row r="115" spans="1:9">
      <c r="A115">
        <v>48</v>
      </c>
      <c r="B115">
        <v>15</v>
      </c>
      <c r="C115">
        <v>20180101</v>
      </c>
      <c r="D115">
        <v>20191231</v>
      </c>
      <c r="E115" t="s">
        <v>447</v>
      </c>
      <c r="F115" t="s">
        <v>609</v>
      </c>
      <c r="G115" t="s">
        <v>607</v>
      </c>
      <c r="H115" t="s">
        <v>607</v>
      </c>
      <c r="I115" t="s">
        <v>607</v>
      </c>
    </row>
    <row r="116" spans="1:9">
      <c r="A116">
        <v>49</v>
      </c>
      <c r="B116" t="s">
        <v>607</v>
      </c>
      <c r="C116">
        <v>20180101</v>
      </c>
      <c r="D116">
        <v>20191231</v>
      </c>
      <c r="E116" t="s">
        <v>447</v>
      </c>
      <c r="F116" t="s">
        <v>611</v>
      </c>
      <c r="G116">
        <v>47</v>
      </c>
      <c r="H116" t="s">
        <v>160</v>
      </c>
      <c r="I116" t="s">
        <v>612</v>
      </c>
    </row>
    <row r="117" spans="1:9">
      <c r="A117">
        <v>50</v>
      </c>
      <c r="B117" t="s">
        <v>607</v>
      </c>
      <c r="C117">
        <v>20180101</v>
      </c>
      <c r="D117">
        <v>20191231</v>
      </c>
      <c r="E117" t="s">
        <v>447</v>
      </c>
      <c r="F117" t="s">
        <v>611</v>
      </c>
      <c r="G117">
        <v>48</v>
      </c>
      <c r="H117" t="s">
        <v>160</v>
      </c>
      <c r="I117" t="s">
        <v>612</v>
      </c>
    </row>
  </sheetData>
  <phoneticPr fontId="7"/>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243"/>
  <sheetViews>
    <sheetView zoomScaleNormal="100" workbookViewId="0">
      <pane xSplit="1" ySplit="1" topLeftCell="B2" activePane="bottomRight" state="frozen"/>
      <selection activeCell="C2" sqref="C2"/>
      <selection pane="topRight" activeCell="C2" sqref="C2"/>
      <selection pane="bottomLeft" activeCell="C2" sqref="C2"/>
      <selection pane="bottomRight" activeCell="C2" sqref="C2"/>
    </sheetView>
  </sheetViews>
  <sheetFormatPr defaultColWidth="9" defaultRowHeight="17.25"/>
  <cols>
    <col min="1" max="1" width="6.21875" style="33" customWidth="1"/>
    <col min="2" max="2" width="11.5546875" style="32" customWidth="1"/>
    <col min="3" max="3" width="11.44140625" style="32" customWidth="1"/>
    <col min="4" max="4" width="8" style="32" customWidth="1"/>
    <col min="5" max="5" width="8.77734375" style="32" customWidth="1"/>
    <col min="6" max="6" width="15" style="32" bestFit="1" customWidth="1"/>
    <col min="7" max="7" width="16.109375" style="32" bestFit="1" customWidth="1"/>
    <col min="8" max="8" width="11.44140625" style="32" customWidth="1"/>
    <col min="9" max="9" width="13.33203125" style="32" customWidth="1"/>
    <col min="10" max="10" width="12.77734375" style="32" customWidth="1"/>
    <col min="11" max="11" width="13.21875" style="32" customWidth="1"/>
    <col min="12" max="12" width="38.77734375" style="32" customWidth="1"/>
    <col min="13" max="14" width="30.77734375" style="32" bestFit="1" customWidth="1"/>
    <col min="15" max="15" width="1.77734375" style="32" customWidth="1"/>
    <col min="16" max="16" width="2" style="32" customWidth="1"/>
    <col min="17" max="17" width="1.33203125" style="32" customWidth="1"/>
    <col min="18" max="18" width="9.33203125" style="32" bestFit="1" customWidth="1"/>
    <col min="19" max="19" width="17.77734375" style="32" bestFit="1" customWidth="1"/>
    <col min="20" max="20" width="5.44140625" style="32" customWidth="1"/>
    <col min="21" max="21" width="4.5546875" style="30" customWidth="1"/>
    <col min="22" max="16384" width="9" style="30"/>
  </cols>
  <sheetData>
    <row r="1" spans="1:22" s="31" customFormat="1" ht="34.5" customHeight="1">
      <c r="A1" s="35" t="s">
        <v>413</v>
      </c>
      <c r="B1" s="34" t="s">
        <v>414</v>
      </c>
      <c r="C1" s="34" t="s">
        <v>415</v>
      </c>
      <c r="D1" s="34" t="s">
        <v>416</v>
      </c>
      <c r="E1" s="34" t="s">
        <v>417</v>
      </c>
      <c r="F1" s="34" t="s">
        <v>423</v>
      </c>
      <c r="G1" s="34" t="s">
        <v>426</v>
      </c>
      <c r="H1" s="34" t="s">
        <v>429</v>
      </c>
      <c r="I1" s="34" t="s">
        <v>422</v>
      </c>
      <c r="J1" s="34" t="s">
        <v>425</v>
      </c>
      <c r="K1" s="34" t="s">
        <v>428</v>
      </c>
      <c r="L1" s="34" t="s">
        <v>421</v>
      </c>
      <c r="M1" s="34" t="s">
        <v>424</v>
      </c>
      <c r="N1" s="34" t="s">
        <v>427</v>
      </c>
      <c r="O1" s="34" t="s">
        <v>418</v>
      </c>
      <c r="P1" s="34" t="s">
        <v>419</v>
      </c>
      <c r="Q1" s="34" t="s">
        <v>420</v>
      </c>
      <c r="R1" s="34" t="s">
        <v>521</v>
      </c>
      <c r="S1" s="34" t="s">
        <v>522</v>
      </c>
      <c r="T1" s="34" t="s">
        <v>430</v>
      </c>
    </row>
    <row r="2" spans="1:22">
      <c r="A2" s="47">
        <v>0</v>
      </c>
      <c r="B2" s="39" t="s">
        <v>749</v>
      </c>
      <c r="C2" s="39" t="s">
        <v>932</v>
      </c>
      <c r="D2" s="39">
        <v>1825</v>
      </c>
      <c r="E2" s="39">
        <v>1825</v>
      </c>
      <c r="F2" s="39" t="s">
        <v>719</v>
      </c>
      <c r="G2" s="39" t="s">
        <v>720</v>
      </c>
      <c r="H2" s="39" t="s">
        <v>721</v>
      </c>
      <c r="I2" s="39" t="s">
        <v>755</v>
      </c>
      <c r="J2" s="39" t="s">
        <v>755</v>
      </c>
      <c r="K2" s="39" t="s">
        <v>755</v>
      </c>
      <c r="L2" s="39" t="s">
        <v>833</v>
      </c>
      <c r="M2" s="39" t="s">
        <v>833</v>
      </c>
      <c r="N2" s="39" t="s">
        <v>833</v>
      </c>
      <c r="O2" s="39" t="s">
        <v>431</v>
      </c>
      <c r="P2" s="39" t="s">
        <v>145</v>
      </c>
      <c r="Q2" s="39" t="s">
        <v>163</v>
      </c>
      <c r="R2" s="39" t="s">
        <v>523</v>
      </c>
      <c r="S2" s="39" t="s">
        <v>524</v>
      </c>
      <c r="T2" s="52" t="s">
        <v>1013</v>
      </c>
      <c r="V2" s="39"/>
    </row>
    <row r="3" spans="1:22">
      <c r="A3" s="48">
        <v>1</v>
      </c>
      <c r="B3" s="32" t="s">
        <v>976</v>
      </c>
      <c r="C3" s="39" t="s">
        <v>979</v>
      </c>
      <c r="D3" s="32">
        <v>1825</v>
      </c>
      <c r="E3" s="43" t="s">
        <v>731</v>
      </c>
      <c r="F3" s="32" t="s">
        <v>719</v>
      </c>
      <c r="G3" s="32" t="s">
        <v>722</v>
      </c>
      <c r="H3" s="32" t="s">
        <v>723</v>
      </c>
      <c r="I3" s="32" t="s">
        <v>755</v>
      </c>
      <c r="J3" s="32" t="s">
        <v>755</v>
      </c>
      <c r="K3" s="32" t="s">
        <v>755</v>
      </c>
      <c r="L3" s="32" t="s">
        <v>837</v>
      </c>
      <c r="M3" s="32" t="s">
        <v>837</v>
      </c>
      <c r="N3" s="32" t="s">
        <v>837</v>
      </c>
      <c r="O3" s="32" t="s">
        <v>431</v>
      </c>
      <c r="P3" s="32" t="s">
        <v>145</v>
      </c>
      <c r="Q3" s="32" t="s">
        <v>163</v>
      </c>
      <c r="R3" s="32" t="s">
        <v>523</v>
      </c>
      <c r="S3" s="32" t="s">
        <v>524</v>
      </c>
      <c r="T3" s="32" t="s">
        <v>438</v>
      </c>
      <c r="V3" s="32" t="s">
        <v>907</v>
      </c>
    </row>
    <row r="4" spans="1:22">
      <c r="A4" s="48">
        <f>A3+1</f>
        <v>2</v>
      </c>
      <c r="B4" s="32" t="s">
        <v>976</v>
      </c>
      <c r="C4" s="39" t="s">
        <v>979</v>
      </c>
      <c r="D4" s="32">
        <v>1825</v>
      </c>
      <c r="E4" s="43" t="s">
        <v>731</v>
      </c>
      <c r="F4" s="32" t="s">
        <v>719</v>
      </c>
      <c r="G4" s="32" t="s">
        <v>722</v>
      </c>
      <c r="H4" s="32" t="s">
        <v>723</v>
      </c>
      <c r="I4" s="32" t="s">
        <v>755</v>
      </c>
      <c r="J4" s="32" t="s">
        <v>755</v>
      </c>
      <c r="K4" s="32" t="s">
        <v>755</v>
      </c>
      <c r="L4" s="32" t="s">
        <v>838</v>
      </c>
      <c r="M4" s="32" t="s">
        <v>838</v>
      </c>
      <c r="N4" s="32" t="s">
        <v>838</v>
      </c>
      <c r="O4" s="32" t="s">
        <v>431</v>
      </c>
      <c r="P4" s="32" t="s">
        <v>145</v>
      </c>
      <c r="Q4" s="32" t="s">
        <v>163</v>
      </c>
      <c r="R4" s="32" t="s">
        <v>523</v>
      </c>
      <c r="S4" s="32" t="s">
        <v>524</v>
      </c>
      <c r="T4" s="32" t="s">
        <v>438</v>
      </c>
      <c r="V4" s="32" t="s">
        <v>907</v>
      </c>
    </row>
    <row r="5" spans="1:22">
      <c r="A5" s="48">
        <f t="shared" ref="A5:A22" si="0">A4+1</f>
        <v>3</v>
      </c>
      <c r="B5" s="32" t="s">
        <v>976</v>
      </c>
      <c r="C5" s="39" t="s">
        <v>979</v>
      </c>
      <c r="D5" s="32">
        <v>1825</v>
      </c>
      <c r="E5" s="43" t="s">
        <v>731</v>
      </c>
      <c r="F5" s="32" t="s">
        <v>719</v>
      </c>
      <c r="G5" s="32" t="s">
        <v>722</v>
      </c>
      <c r="H5" s="32" t="s">
        <v>723</v>
      </c>
      <c r="I5" s="32" t="s">
        <v>755</v>
      </c>
      <c r="J5" s="32" t="s">
        <v>755</v>
      </c>
      <c r="K5" s="32" t="s">
        <v>755</v>
      </c>
      <c r="L5" s="32" t="s">
        <v>833</v>
      </c>
      <c r="M5" s="32" t="s">
        <v>833</v>
      </c>
      <c r="N5" s="32" t="s">
        <v>833</v>
      </c>
      <c r="O5" s="32" t="s">
        <v>431</v>
      </c>
      <c r="P5" s="32" t="s">
        <v>145</v>
      </c>
      <c r="Q5" s="32" t="s">
        <v>163</v>
      </c>
      <c r="R5" s="32" t="s">
        <v>523</v>
      </c>
      <c r="S5" s="32" t="s">
        <v>524</v>
      </c>
      <c r="T5" s="32" t="s">
        <v>438</v>
      </c>
      <c r="V5" s="32" t="s">
        <v>907</v>
      </c>
    </row>
    <row r="6" spans="1:22">
      <c r="A6" s="48">
        <f t="shared" si="0"/>
        <v>4</v>
      </c>
      <c r="B6" s="32" t="s">
        <v>976</v>
      </c>
      <c r="C6" s="39" t="s">
        <v>979</v>
      </c>
      <c r="D6" s="32">
        <v>1825</v>
      </c>
      <c r="E6" s="43" t="s">
        <v>731</v>
      </c>
      <c r="F6" s="32" t="s">
        <v>719</v>
      </c>
      <c r="G6" s="32" t="s">
        <v>722</v>
      </c>
      <c r="H6" s="32" t="s">
        <v>723</v>
      </c>
      <c r="I6" s="32" t="s">
        <v>755</v>
      </c>
      <c r="J6" s="32" t="s">
        <v>755</v>
      </c>
      <c r="K6" s="32" t="s">
        <v>755</v>
      </c>
      <c r="L6" s="32" t="s">
        <v>840</v>
      </c>
      <c r="M6" s="32" t="s">
        <v>840</v>
      </c>
      <c r="N6" s="32" t="s">
        <v>840</v>
      </c>
      <c r="O6" s="32" t="s">
        <v>431</v>
      </c>
      <c r="P6" s="32" t="s">
        <v>145</v>
      </c>
      <c r="Q6" s="32" t="s">
        <v>163</v>
      </c>
      <c r="R6" s="32" t="s">
        <v>523</v>
      </c>
      <c r="S6" s="32" t="s">
        <v>524</v>
      </c>
      <c r="T6" s="32" t="s">
        <v>438</v>
      </c>
      <c r="V6" s="32" t="s">
        <v>907</v>
      </c>
    </row>
    <row r="7" spans="1:22">
      <c r="A7" s="48">
        <f t="shared" si="0"/>
        <v>5</v>
      </c>
      <c r="B7" s="32" t="s">
        <v>976</v>
      </c>
      <c r="C7" s="39" t="s">
        <v>979</v>
      </c>
      <c r="D7" s="32">
        <v>1825</v>
      </c>
      <c r="E7" s="43" t="s">
        <v>731</v>
      </c>
      <c r="F7" s="32" t="s">
        <v>719</v>
      </c>
      <c r="G7" s="32" t="s">
        <v>722</v>
      </c>
      <c r="H7" s="32" t="s">
        <v>723</v>
      </c>
      <c r="I7" s="32" t="s">
        <v>755</v>
      </c>
      <c r="J7" s="32" t="s">
        <v>755</v>
      </c>
      <c r="K7" s="32" t="s">
        <v>755</v>
      </c>
      <c r="L7" s="32" t="s">
        <v>433</v>
      </c>
      <c r="M7" s="32" t="s">
        <v>433</v>
      </c>
      <c r="N7" s="32" t="s">
        <v>433</v>
      </c>
      <c r="O7" s="32" t="s">
        <v>431</v>
      </c>
      <c r="P7" s="32" t="s">
        <v>145</v>
      </c>
      <c r="Q7" s="32" t="s">
        <v>163</v>
      </c>
      <c r="R7" s="32" t="s">
        <v>523</v>
      </c>
      <c r="S7" s="32" t="s">
        <v>524</v>
      </c>
      <c r="T7" s="32" t="s">
        <v>438</v>
      </c>
      <c r="V7" s="32" t="s">
        <v>907</v>
      </c>
    </row>
    <row r="8" spans="1:22">
      <c r="A8" s="48">
        <f t="shared" si="0"/>
        <v>6</v>
      </c>
      <c r="B8" s="32" t="s">
        <v>976</v>
      </c>
      <c r="C8" s="39" t="s">
        <v>979</v>
      </c>
      <c r="D8" s="32">
        <v>1825</v>
      </c>
      <c r="E8" s="43" t="s">
        <v>731</v>
      </c>
      <c r="F8" s="32" t="s">
        <v>719</v>
      </c>
      <c r="G8" s="32" t="s">
        <v>722</v>
      </c>
      <c r="H8" s="32" t="s">
        <v>723</v>
      </c>
      <c r="I8" s="32" t="s">
        <v>790</v>
      </c>
      <c r="J8" s="32" t="s">
        <v>790</v>
      </c>
      <c r="K8" s="32" t="s">
        <v>790</v>
      </c>
      <c r="L8" s="32" t="s">
        <v>837</v>
      </c>
      <c r="M8" s="32" t="s">
        <v>837</v>
      </c>
      <c r="N8" s="32" t="s">
        <v>837</v>
      </c>
      <c r="O8" s="32" t="s">
        <v>431</v>
      </c>
      <c r="P8" s="32" t="s">
        <v>145</v>
      </c>
      <c r="Q8" s="32" t="s">
        <v>163</v>
      </c>
      <c r="R8" s="32" t="s">
        <v>523</v>
      </c>
      <c r="S8" s="32" t="s">
        <v>524</v>
      </c>
      <c r="T8" s="32" t="s">
        <v>438</v>
      </c>
      <c r="V8" s="32" t="s">
        <v>907</v>
      </c>
    </row>
    <row r="9" spans="1:22">
      <c r="A9" s="48">
        <f t="shared" si="0"/>
        <v>7</v>
      </c>
      <c r="B9" s="32" t="s">
        <v>976</v>
      </c>
      <c r="C9" s="39" t="s">
        <v>979</v>
      </c>
      <c r="D9" s="32">
        <v>1825</v>
      </c>
      <c r="E9" s="43" t="s">
        <v>731</v>
      </c>
      <c r="F9" s="32" t="s">
        <v>719</v>
      </c>
      <c r="G9" s="32" t="s">
        <v>722</v>
      </c>
      <c r="H9" s="32" t="s">
        <v>723</v>
      </c>
      <c r="I9" s="32" t="s">
        <v>790</v>
      </c>
      <c r="J9" s="32" t="s">
        <v>790</v>
      </c>
      <c r="K9" s="32" t="s">
        <v>790</v>
      </c>
      <c r="L9" s="32" t="s">
        <v>838</v>
      </c>
      <c r="M9" s="32" t="s">
        <v>838</v>
      </c>
      <c r="N9" s="32" t="s">
        <v>838</v>
      </c>
      <c r="O9" s="32" t="s">
        <v>431</v>
      </c>
      <c r="P9" s="32" t="s">
        <v>145</v>
      </c>
      <c r="Q9" s="32" t="s">
        <v>163</v>
      </c>
      <c r="R9" s="32" t="s">
        <v>523</v>
      </c>
      <c r="S9" s="32" t="s">
        <v>524</v>
      </c>
      <c r="T9" s="32" t="s">
        <v>438</v>
      </c>
      <c r="V9" s="32" t="s">
        <v>907</v>
      </c>
    </row>
    <row r="10" spans="1:22">
      <c r="A10" s="48">
        <f t="shared" si="0"/>
        <v>8</v>
      </c>
      <c r="B10" s="32" t="s">
        <v>976</v>
      </c>
      <c r="C10" s="39" t="s">
        <v>979</v>
      </c>
      <c r="D10" s="32">
        <v>1825</v>
      </c>
      <c r="E10" s="43" t="s">
        <v>731</v>
      </c>
      <c r="F10" s="32" t="s">
        <v>719</v>
      </c>
      <c r="G10" s="32" t="s">
        <v>722</v>
      </c>
      <c r="H10" s="32" t="s">
        <v>723</v>
      </c>
      <c r="I10" s="32" t="s">
        <v>790</v>
      </c>
      <c r="J10" s="32" t="s">
        <v>790</v>
      </c>
      <c r="K10" s="32" t="s">
        <v>790</v>
      </c>
      <c r="L10" s="32" t="s">
        <v>833</v>
      </c>
      <c r="M10" s="32" t="s">
        <v>833</v>
      </c>
      <c r="N10" s="32" t="s">
        <v>833</v>
      </c>
      <c r="O10" s="32" t="s">
        <v>431</v>
      </c>
      <c r="P10" s="32" t="s">
        <v>145</v>
      </c>
      <c r="Q10" s="32" t="s">
        <v>163</v>
      </c>
      <c r="R10" s="32" t="s">
        <v>523</v>
      </c>
      <c r="S10" s="32" t="s">
        <v>524</v>
      </c>
      <c r="T10" s="32" t="s">
        <v>438</v>
      </c>
      <c r="V10" s="32" t="s">
        <v>907</v>
      </c>
    </row>
    <row r="11" spans="1:22">
      <c r="A11" s="48">
        <f t="shared" si="0"/>
        <v>9</v>
      </c>
      <c r="B11" s="32" t="s">
        <v>976</v>
      </c>
      <c r="C11" s="39" t="s">
        <v>979</v>
      </c>
      <c r="D11" s="32">
        <v>1825</v>
      </c>
      <c r="E11" s="43" t="s">
        <v>731</v>
      </c>
      <c r="F11" s="32" t="s">
        <v>719</v>
      </c>
      <c r="G11" s="32" t="s">
        <v>722</v>
      </c>
      <c r="H11" s="32" t="s">
        <v>723</v>
      </c>
      <c r="I11" s="32" t="s">
        <v>790</v>
      </c>
      <c r="J11" s="32" t="s">
        <v>790</v>
      </c>
      <c r="K11" s="32" t="s">
        <v>790</v>
      </c>
      <c r="L11" s="32" t="s">
        <v>840</v>
      </c>
      <c r="M11" s="32" t="s">
        <v>840</v>
      </c>
      <c r="N11" s="32" t="s">
        <v>840</v>
      </c>
      <c r="O11" s="32" t="s">
        <v>431</v>
      </c>
      <c r="P11" s="32" t="s">
        <v>145</v>
      </c>
      <c r="Q11" s="32" t="s">
        <v>163</v>
      </c>
      <c r="R11" s="32" t="s">
        <v>523</v>
      </c>
      <c r="S11" s="32" t="s">
        <v>524</v>
      </c>
      <c r="T11" s="32" t="s">
        <v>438</v>
      </c>
      <c r="V11" s="32" t="s">
        <v>907</v>
      </c>
    </row>
    <row r="12" spans="1:22" s="14" customFormat="1">
      <c r="A12" s="48">
        <f t="shared" si="0"/>
        <v>10</v>
      </c>
      <c r="B12" s="32" t="s">
        <v>976</v>
      </c>
      <c r="C12" s="39" t="s">
        <v>979</v>
      </c>
      <c r="D12" s="45">
        <v>1825</v>
      </c>
      <c r="E12" s="46" t="s">
        <v>731</v>
      </c>
      <c r="F12" s="45" t="s">
        <v>719</v>
      </c>
      <c r="G12" s="45" t="s">
        <v>722</v>
      </c>
      <c r="H12" s="45" t="s">
        <v>723</v>
      </c>
      <c r="I12" s="45" t="s">
        <v>790</v>
      </c>
      <c r="J12" s="45" t="s">
        <v>790</v>
      </c>
      <c r="K12" s="45" t="s">
        <v>790</v>
      </c>
      <c r="L12" s="45" t="s">
        <v>433</v>
      </c>
      <c r="M12" s="45" t="s">
        <v>433</v>
      </c>
      <c r="N12" s="45" t="s">
        <v>433</v>
      </c>
      <c r="O12" s="45" t="s">
        <v>431</v>
      </c>
      <c r="P12" s="45" t="s">
        <v>145</v>
      </c>
      <c r="Q12" s="45" t="s">
        <v>163</v>
      </c>
      <c r="R12" s="45" t="s">
        <v>523</v>
      </c>
      <c r="S12" s="45" t="s">
        <v>524</v>
      </c>
      <c r="T12" s="45" t="s">
        <v>438</v>
      </c>
      <c r="V12" s="45" t="s">
        <v>907</v>
      </c>
    </row>
    <row r="13" spans="1:22">
      <c r="A13" s="48">
        <f t="shared" si="0"/>
        <v>11</v>
      </c>
      <c r="B13" s="32" t="s">
        <v>976</v>
      </c>
      <c r="C13" s="39" t="s">
        <v>979</v>
      </c>
      <c r="D13" s="32">
        <v>1825</v>
      </c>
      <c r="E13" s="43" t="s">
        <v>731</v>
      </c>
      <c r="F13" s="32" t="s">
        <v>841</v>
      </c>
      <c r="G13" s="32" t="s">
        <v>720</v>
      </c>
      <c r="H13" s="32" t="s">
        <v>721</v>
      </c>
      <c r="I13" s="32" t="s">
        <v>755</v>
      </c>
      <c r="J13" s="32" t="s">
        <v>755</v>
      </c>
      <c r="K13" s="32" t="s">
        <v>755</v>
      </c>
      <c r="L13" s="32" t="s">
        <v>837</v>
      </c>
      <c r="M13" s="32" t="s">
        <v>837</v>
      </c>
      <c r="N13" s="32" t="s">
        <v>837</v>
      </c>
      <c r="O13" s="32" t="s">
        <v>431</v>
      </c>
      <c r="P13" s="32" t="s">
        <v>145</v>
      </c>
      <c r="Q13" s="32" t="s">
        <v>163</v>
      </c>
      <c r="R13" s="32" t="s">
        <v>523</v>
      </c>
      <c r="S13" s="32" t="s">
        <v>524</v>
      </c>
      <c r="T13" s="32" t="s">
        <v>438</v>
      </c>
      <c r="V13" s="32" t="s">
        <v>906</v>
      </c>
    </row>
    <row r="14" spans="1:22">
      <c r="A14" s="48">
        <f t="shared" si="0"/>
        <v>12</v>
      </c>
      <c r="B14" s="32" t="s">
        <v>976</v>
      </c>
      <c r="C14" s="39" t="s">
        <v>979</v>
      </c>
      <c r="D14" s="32">
        <v>1825</v>
      </c>
      <c r="E14" s="43" t="s">
        <v>731</v>
      </c>
      <c r="F14" s="32" t="s">
        <v>795</v>
      </c>
      <c r="G14" s="32" t="s">
        <v>720</v>
      </c>
      <c r="H14" s="32" t="s">
        <v>721</v>
      </c>
      <c r="I14" s="32" t="s">
        <v>755</v>
      </c>
      <c r="J14" s="32" t="s">
        <v>755</v>
      </c>
      <c r="K14" s="32" t="s">
        <v>755</v>
      </c>
      <c r="L14" s="32" t="s">
        <v>838</v>
      </c>
      <c r="M14" s="32" t="s">
        <v>838</v>
      </c>
      <c r="N14" s="32" t="s">
        <v>838</v>
      </c>
      <c r="O14" s="32" t="s">
        <v>431</v>
      </c>
      <c r="P14" s="32" t="s">
        <v>145</v>
      </c>
      <c r="Q14" s="32" t="s">
        <v>163</v>
      </c>
      <c r="R14" s="32" t="s">
        <v>523</v>
      </c>
      <c r="S14" s="32" t="s">
        <v>524</v>
      </c>
      <c r="T14" s="32" t="s">
        <v>438</v>
      </c>
      <c r="V14" s="32"/>
    </row>
    <row r="15" spans="1:22">
      <c r="A15" s="48">
        <f t="shared" si="0"/>
        <v>13</v>
      </c>
      <c r="B15" s="32" t="s">
        <v>976</v>
      </c>
      <c r="C15" s="39" t="s">
        <v>979</v>
      </c>
      <c r="D15" s="32">
        <v>1825</v>
      </c>
      <c r="E15" s="43" t="s">
        <v>731</v>
      </c>
      <c r="F15" s="32" t="s">
        <v>842</v>
      </c>
      <c r="G15" s="32" t="s">
        <v>720</v>
      </c>
      <c r="H15" s="32" t="s">
        <v>721</v>
      </c>
      <c r="I15" s="32" t="s">
        <v>755</v>
      </c>
      <c r="J15" s="32" t="s">
        <v>755</v>
      </c>
      <c r="K15" s="32" t="s">
        <v>755</v>
      </c>
      <c r="L15" s="32" t="s">
        <v>833</v>
      </c>
      <c r="M15" s="32" t="s">
        <v>833</v>
      </c>
      <c r="N15" s="32" t="s">
        <v>833</v>
      </c>
      <c r="O15" s="32" t="s">
        <v>431</v>
      </c>
      <c r="P15" s="32" t="s">
        <v>145</v>
      </c>
      <c r="Q15" s="32" t="s">
        <v>163</v>
      </c>
      <c r="R15" s="32" t="s">
        <v>523</v>
      </c>
      <c r="S15" s="32" t="s">
        <v>524</v>
      </c>
      <c r="T15" s="32" t="s">
        <v>438</v>
      </c>
      <c r="V15" s="32"/>
    </row>
    <row r="16" spans="1:22">
      <c r="A16" s="48">
        <f t="shared" si="0"/>
        <v>14</v>
      </c>
      <c r="B16" s="32" t="s">
        <v>976</v>
      </c>
      <c r="C16" s="39" t="s">
        <v>979</v>
      </c>
      <c r="D16" s="32">
        <v>1825</v>
      </c>
      <c r="E16" s="43" t="s">
        <v>731</v>
      </c>
      <c r="F16" s="32" t="s">
        <v>844</v>
      </c>
      <c r="G16" s="32" t="s">
        <v>720</v>
      </c>
      <c r="H16" s="32" t="s">
        <v>721</v>
      </c>
      <c r="I16" s="32" t="s">
        <v>755</v>
      </c>
      <c r="J16" s="32" t="s">
        <v>755</v>
      </c>
      <c r="K16" s="32" t="s">
        <v>755</v>
      </c>
      <c r="L16" s="32" t="s">
        <v>840</v>
      </c>
      <c r="M16" s="32" t="s">
        <v>840</v>
      </c>
      <c r="N16" s="32" t="s">
        <v>840</v>
      </c>
      <c r="O16" s="32" t="s">
        <v>431</v>
      </c>
      <c r="P16" s="32" t="s">
        <v>145</v>
      </c>
      <c r="Q16" s="32" t="s">
        <v>163</v>
      </c>
      <c r="R16" s="32" t="s">
        <v>523</v>
      </c>
      <c r="S16" s="32" t="s">
        <v>524</v>
      </c>
      <c r="T16" s="32" t="s">
        <v>438</v>
      </c>
      <c r="V16" s="32"/>
    </row>
    <row r="17" spans="1:22">
      <c r="A17" s="48">
        <f t="shared" si="0"/>
        <v>15</v>
      </c>
      <c r="B17" s="32" t="s">
        <v>976</v>
      </c>
      <c r="C17" s="39" t="s">
        <v>979</v>
      </c>
      <c r="D17" s="32">
        <v>1825</v>
      </c>
      <c r="E17" s="43" t="s">
        <v>731</v>
      </c>
      <c r="F17" s="32" t="s">
        <v>843</v>
      </c>
      <c r="G17" s="32" t="s">
        <v>720</v>
      </c>
      <c r="H17" s="32" t="s">
        <v>721</v>
      </c>
      <c r="I17" s="32" t="s">
        <v>755</v>
      </c>
      <c r="J17" s="32" t="s">
        <v>755</v>
      </c>
      <c r="K17" s="32" t="s">
        <v>755</v>
      </c>
      <c r="L17" s="32" t="s">
        <v>433</v>
      </c>
      <c r="M17" s="32" t="s">
        <v>433</v>
      </c>
      <c r="N17" s="32" t="s">
        <v>433</v>
      </c>
      <c r="O17" s="32" t="s">
        <v>431</v>
      </c>
      <c r="P17" s="32" t="s">
        <v>145</v>
      </c>
      <c r="Q17" s="32" t="s">
        <v>163</v>
      </c>
      <c r="R17" s="32" t="s">
        <v>523</v>
      </c>
      <c r="S17" s="32" t="s">
        <v>524</v>
      </c>
      <c r="T17" s="32" t="s">
        <v>438</v>
      </c>
      <c r="V17" s="32"/>
    </row>
    <row r="18" spans="1:22">
      <c r="A18" s="48">
        <f t="shared" si="0"/>
        <v>16</v>
      </c>
      <c r="B18" s="32" t="s">
        <v>976</v>
      </c>
      <c r="C18" s="39" t="s">
        <v>979</v>
      </c>
      <c r="D18" s="32">
        <v>1825</v>
      </c>
      <c r="E18" s="43" t="s">
        <v>731</v>
      </c>
      <c r="F18" s="32" t="s">
        <v>845</v>
      </c>
      <c r="G18" s="32" t="s">
        <v>720</v>
      </c>
      <c r="H18" s="32" t="s">
        <v>721</v>
      </c>
      <c r="I18" s="32" t="s">
        <v>790</v>
      </c>
      <c r="J18" s="32" t="s">
        <v>790</v>
      </c>
      <c r="K18" s="32" t="s">
        <v>790</v>
      </c>
      <c r="L18" s="32" t="s">
        <v>837</v>
      </c>
      <c r="M18" s="32" t="s">
        <v>837</v>
      </c>
      <c r="N18" s="32" t="s">
        <v>837</v>
      </c>
      <c r="O18" s="32" t="s">
        <v>431</v>
      </c>
      <c r="P18" s="32" t="s">
        <v>145</v>
      </c>
      <c r="Q18" s="32" t="s">
        <v>163</v>
      </c>
      <c r="R18" s="32" t="s">
        <v>523</v>
      </c>
      <c r="S18" s="32" t="s">
        <v>524</v>
      </c>
      <c r="T18" s="32" t="s">
        <v>438</v>
      </c>
      <c r="V18" s="32"/>
    </row>
    <row r="19" spans="1:22">
      <c r="A19" s="48">
        <f t="shared" si="0"/>
        <v>17</v>
      </c>
      <c r="B19" s="32" t="s">
        <v>976</v>
      </c>
      <c r="C19" s="39" t="s">
        <v>979</v>
      </c>
      <c r="D19" s="32">
        <v>1825</v>
      </c>
      <c r="E19" s="43" t="s">
        <v>731</v>
      </c>
      <c r="F19" s="32" t="s">
        <v>798</v>
      </c>
      <c r="G19" s="32" t="s">
        <v>720</v>
      </c>
      <c r="H19" s="32" t="s">
        <v>721</v>
      </c>
      <c r="I19" s="32" t="s">
        <v>790</v>
      </c>
      <c r="J19" s="32" t="s">
        <v>790</v>
      </c>
      <c r="K19" s="32" t="s">
        <v>790</v>
      </c>
      <c r="L19" s="32" t="s">
        <v>838</v>
      </c>
      <c r="M19" s="32" t="s">
        <v>838</v>
      </c>
      <c r="N19" s="32" t="s">
        <v>838</v>
      </c>
      <c r="O19" s="32" t="s">
        <v>431</v>
      </c>
      <c r="P19" s="32" t="s">
        <v>145</v>
      </c>
      <c r="Q19" s="32" t="s">
        <v>163</v>
      </c>
      <c r="R19" s="32" t="s">
        <v>523</v>
      </c>
      <c r="S19" s="32" t="s">
        <v>524</v>
      </c>
      <c r="T19" s="32" t="s">
        <v>438</v>
      </c>
      <c r="V19" s="32"/>
    </row>
    <row r="20" spans="1:22">
      <c r="A20" s="48">
        <f t="shared" si="0"/>
        <v>18</v>
      </c>
      <c r="B20" s="32" t="s">
        <v>976</v>
      </c>
      <c r="C20" s="39" t="s">
        <v>979</v>
      </c>
      <c r="D20" s="32">
        <v>1825</v>
      </c>
      <c r="E20" s="43" t="s">
        <v>731</v>
      </c>
      <c r="F20" s="32" t="s">
        <v>846</v>
      </c>
      <c r="G20" s="32" t="s">
        <v>720</v>
      </c>
      <c r="H20" s="32" t="s">
        <v>721</v>
      </c>
      <c r="I20" s="32" t="s">
        <v>790</v>
      </c>
      <c r="J20" s="32" t="s">
        <v>790</v>
      </c>
      <c r="K20" s="32" t="s">
        <v>790</v>
      </c>
      <c r="L20" s="32" t="s">
        <v>833</v>
      </c>
      <c r="M20" s="32" t="s">
        <v>833</v>
      </c>
      <c r="N20" s="32" t="s">
        <v>833</v>
      </c>
      <c r="O20" s="32" t="s">
        <v>431</v>
      </c>
      <c r="P20" s="32" t="s">
        <v>145</v>
      </c>
      <c r="Q20" s="32" t="s">
        <v>163</v>
      </c>
      <c r="R20" s="32" t="s">
        <v>523</v>
      </c>
      <c r="S20" s="32" t="s">
        <v>524</v>
      </c>
      <c r="T20" s="32" t="s">
        <v>438</v>
      </c>
      <c r="V20" s="32"/>
    </row>
    <row r="21" spans="1:22">
      <c r="A21" s="48">
        <f t="shared" si="0"/>
        <v>19</v>
      </c>
      <c r="B21" s="32" t="s">
        <v>976</v>
      </c>
      <c r="C21" s="39" t="s">
        <v>979</v>
      </c>
      <c r="D21" s="32">
        <v>1825</v>
      </c>
      <c r="E21" s="43" t="s">
        <v>731</v>
      </c>
      <c r="F21" s="32" t="s">
        <v>847</v>
      </c>
      <c r="G21" s="32" t="s">
        <v>720</v>
      </c>
      <c r="H21" s="32" t="s">
        <v>721</v>
      </c>
      <c r="I21" s="32" t="s">
        <v>790</v>
      </c>
      <c r="J21" s="32" t="s">
        <v>790</v>
      </c>
      <c r="K21" s="32" t="s">
        <v>790</v>
      </c>
      <c r="L21" s="32" t="s">
        <v>840</v>
      </c>
      <c r="M21" s="32" t="s">
        <v>840</v>
      </c>
      <c r="N21" s="32" t="s">
        <v>840</v>
      </c>
      <c r="O21" s="32" t="s">
        <v>431</v>
      </c>
      <c r="P21" s="32" t="s">
        <v>145</v>
      </c>
      <c r="Q21" s="32" t="s">
        <v>163</v>
      </c>
      <c r="R21" s="32" t="s">
        <v>523</v>
      </c>
      <c r="S21" s="32" t="s">
        <v>524</v>
      </c>
      <c r="T21" s="32" t="s">
        <v>438</v>
      </c>
      <c r="V21" s="32"/>
    </row>
    <row r="22" spans="1:22">
      <c r="A22" s="48">
        <f t="shared" si="0"/>
        <v>20</v>
      </c>
      <c r="B22" s="32" t="s">
        <v>976</v>
      </c>
      <c r="C22" s="39" t="s">
        <v>979</v>
      </c>
      <c r="D22" s="32">
        <v>1825</v>
      </c>
      <c r="E22" s="43" t="s">
        <v>731</v>
      </c>
      <c r="F22" s="32" t="s">
        <v>848</v>
      </c>
      <c r="G22" s="32" t="s">
        <v>720</v>
      </c>
      <c r="H22" s="32" t="s">
        <v>721</v>
      </c>
      <c r="I22" s="32" t="s">
        <v>790</v>
      </c>
      <c r="J22" s="32" t="s">
        <v>790</v>
      </c>
      <c r="K22" s="32" t="s">
        <v>790</v>
      </c>
      <c r="L22" s="32" t="s">
        <v>433</v>
      </c>
      <c r="M22" s="32" t="s">
        <v>433</v>
      </c>
      <c r="N22" s="32" t="s">
        <v>433</v>
      </c>
      <c r="O22" s="32" t="s">
        <v>431</v>
      </c>
      <c r="P22" s="32" t="s">
        <v>145</v>
      </c>
      <c r="Q22" s="32" t="s">
        <v>163</v>
      </c>
      <c r="R22" s="32" t="s">
        <v>523</v>
      </c>
      <c r="S22" s="32" t="s">
        <v>524</v>
      </c>
      <c r="T22" s="32" t="s">
        <v>438</v>
      </c>
      <c r="V22" s="32"/>
    </row>
    <row r="23" spans="1:22">
      <c r="A23" s="48">
        <v>21</v>
      </c>
      <c r="B23" s="51" t="s">
        <v>975</v>
      </c>
      <c r="C23" s="50" t="s">
        <v>980</v>
      </c>
      <c r="D23" s="32">
        <v>1825</v>
      </c>
      <c r="E23" s="43" t="s">
        <v>731</v>
      </c>
      <c r="F23" s="32" t="s">
        <v>841</v>
      </c>
      <c r="G23" s="32" t="s">
        <v>862</v>
      </c>
      <c r="H23" s="32" t="s">
        <v>872</v>
      </c>
      <c r="I23" s="32" t="s">
        <v>755</v>
      </c>
      <c r="J23" s="32" t="s">
        <v>755</v>
      </c>
      <c r="K23" s="32" t="s">
        <v>755</v>
      </c>
      <c r="L23" s="32" t="s">
        <v>837</v>
      </c>
      <c r="M23" s="32" t="s">
        <v>837</v>
      </c>
      <c r="N23" s="32" t="s">
        <v>837</v>
      </c>
      <c r="O23" s="32" t="s">
        <v>431</v>
      </c>
      <c r="P23" s="32" t="s">
        <v>145</v>
      </c>
      <c r="Q23" s="32" t="s">
        <v>163</v>
      </c>
      <c r="R23" s="32" t="s">
        <v>523</v>
      </c>
      <c r="S23" s="32" t="s">
        <v>524</v>
      </c>
      <c r="T23" s="32" t="s">
        <v>438</v>
      </c>
      <c r="V23" s="32" t="s">
        <v>908</v>
      </c>
    </row>
    <row r="24" spans="1:22">
      <c r="A24" s="48">
        <f t="shared" ref="A24:A87" si="1">A23+1</f>
        <v>22</v>
      </c>
      <c r="B24" s="51" t="s">
        <v>975</v>
      </c>
      <c r="C24" s="50" t="s">
        <v>980</v>
      </c>
      <c r="D24" s="32">
        <v>1825</v>
      </c>
      <c r="E24" s="43" t="s">
        <v>731</v>
      </c>
      <c r="F24" s="32" t="s">
        <v>795</v>
      </c>
      <c r="G24" s="32" t="s">
        <v>863</v>
      </c>
      <c r="H24" s="32" t="s">
        <v>872</v>
      </c>
      <c r="I24" s="32" t="s">
        <v>755</v>
      </c>
      <c r="J24" s="32" t="s">
        <v>755</v>
      </c>
      <c r="K24" s="32" t="s">
        <v>755</v>
      </c>
      <c r="L24" s="32" t="s">
        <v>838</v>
      </c>
      <c r="M24" s="32" t="s">
        <v>838</v>
      </c>
      <c r="N24" s="32" t="s">
        <v>838</v>
      </c>
      <c r="O24" s="32" t="s">
        <v>431</v>
      </c>
      <c r="P24" s="32" t="s">
        <v>145</v>
      </c>
      <c r="Q24" s="32" t="s">
        <v>163</v>
      </c>
      <c r="R24" s="32" t="s">
        <v>523</v>
      </c>
      <c r="S24" s="32" t="s">
        <v>524</v>
      </c>
      <c r="T24" s="32" t="s">
        <v>438</v>
      </c>
      <c r="V24" s="32"/>
    </row>
    <row r="25" spans="1:22">
      <c r="A25" s="48">
        <f t="shared" si="1"/>
        <v>23</v>
      </c>
      <c r="B25" s="51" t="s">
        <v>975</v>
      </c>
      <c r="C25" s="50" t="s">
        <v>980</v>
      </c>
      <c r="D25" s="32">
        <v>1825</v>
      </c>
      <c r="E25" s="43" t="s">
        <v>731</v>
      </c>
      <c r="F25" s="32" t="s">
        <v>842</v>
      </c>
      <c r="G25" s="32" t="s">
        <v>864</v>
      </c>
      <c r="H25" s="32" t="s">
        <v>872</v>
      </c>
      <c r="I25" s="32" t="s">
        <v>755</v>
      </c>
      <c r="J25" s="32" t="s">
        <v>755</v>
      </c>
      <c r="K25" s="32" t="s">
        <v>755</v>
      </c>
      <c r="L25" s="32" t="s">
        <v>833</v>
      </c>
      <c r="M25" s="32" t="s">
        <v>833</v>
      </c>
      <c r="N25" s="32" t="s">
        <v>833</v>
      </c>
      <c r="O25" s="32" t="s">
        <v>431</v>
      </c>
      <c r="P25" s="32" t="s">
        <v>145</v>
      </c>
      <c r="Q25" s="32" t="s">
        <v>163</v>
      </c>
      <c r="R25" s="32" t="s">
        <v>523</v>
      </c>
      <c r="S25" s="32" t="s">
        <v>524</v>
      </c>
      <c r="T25" s="32" t="s">
        <v>438</v>
      </c>
      <c r="V25" s="32"/>
    </row>
    <row r="26" spans="1:22">
      <c r="A26" s="48">
        <f t="shared" si="1"/>
        <v>24</v>
      </c>
      <c r="B26" s="51" t="s">
        <v>975</v>
      </c>
      <c r="C26" s="50" t="s">
        <v>980</v>
      </c>
      <c r="D26" s="32">
        <v>1825</v>
      </c>
      <c r="E26" s="43" t="s">
        <v>731</v>
      </c>
      <c r="F26" s="32" t="s">
        <v>844</v>
      </c>
      <c r="G26" s="32" t="s">
        <v>865</v>
      </c>
      <c r="H26" s="32" t="s">
        <v>872</v>
      </c>
      <c r="I26" s="32" t="s">
        <v>755</v>
      </c>
      <c r="J26" s="32" t="s">
        <v>755</v>
      </c>
      <c r="K26" s="32" t="s">
        <v>755</v>
      </c>
      <c r="L26" s="32" t="s">
        <v>840</v>
      </c>
      <c r="M26" s="32" t="s">
        <v>840</v>
      </c>
      <c r="N26" s="32" t="s">
        <v>840</v>
      </c>
      <c r="O26" s="32" t="s">
        <v>431</v>
      </c>
      <c r="P26" s="32" t="s">
        <v>145</v>
      </c>
      <c r="Q26" s="32" t="s">
        <v>163</v>
      </c>
      <c r="R26" s="32" t="s">
        <v>523</v>
      </c>
      <c r="S26" s="32" t="s">
        <v>524</v>
      </c>
      <c r="T26" s="32" t="s">
        <v>438</v>
      </c>
      <c r="U26" s="32"/>
      <c r="V26" s="32"/>
    </row>
    <row r="27" spans="1:22">
      <c r="A27" s="48">
        <f t="shared" si="1"/>
        <v>25</v>
      </c>
      <c r="B27" s="51" t="s">
        <v>975</v>
      </c>
      <c r="C27" s="50" t="s">
        <v>980</v>
      </c>
      <c r="D27" s="32">
        <v>1825</v>
      </c>
      <c r="E27" s="43" t="s">
        <v>731</v>
      </c>
      <c r="F27" s="32" t="s">
        <v>843</v>
      </c>
      <c r="G27" s="32" t="s">
        <v>866</v>
      </c>
      <c r="H27" s="32" t="s">
        <v>872</v>
      </c>
      <c r="I27" s="32" t="s">
        <v>755</v>
      </c>
      <c r="J27" s="32" t="s">
        <v>755</v>
      </c>
      <c r="K27" s="32" t="s">
        <v>755</v>
      </c>
      <c r="L27" s="32" t="s">
        <v>433</v>
      </c>
      <c r="M27" s="32" t="s">
        <v>433</v>
      </c>
      <c r="N27" s="32" t="s">
        <v>433</v>
      </c>
      <c r="O27" s="32" t="s">
        <v>431</v>
      </c>
      <c r="P27" s="32" t="s">
        <v>145</v>
      </c>
      <c r="Q27" s="32" t="s">
        <v>163</v>
      </c>
      <c r="R27" s="32" t="s">
        <v>523</v>
      </c>
      <c r="S27" s="32" t="s">
        <v>524</v>
      </c>
      <c r="T27" s="32" t="s">
        <v>438</v>
      </c>
      <c r="V27" s="32"/>
    </row>
    <row r="28" spans="1:22">
      <c r="A28" s="48">
        <f t="shared" si="1"/>
        <v>26</v>
      </c>
      <c r="B28" s="51" t="s">
        <v>975</v>
      </c>
      <c r="C28" s="50" t="s">
        <v>980</v>
      </c>
      <c r="D28" s="32">
        <v>1825</v>
      </c>
      <c r="E28" s="43" t="s">
        <v>731</v>
      </c>
      <c r="F28" s="32" t="s">
        <v>845</v>
      </c>
      <c r="G28" s="32" t="s">
        <v>867</v>
      </c>
      <c r="H28" s="32" t="s">
        <v>872</v>
      </c>
      <c r="I28" s="32" t="s">
        <v>790</v>
      </c>
      <c r="J28" s="32" t="s">
        <v>790</v>
      </c>
      <c r="K28" s="32" t="s">
        <v>790</v>
      </c>
      <c r="L28" s="32" t="s">
        <v>837</v>
      </c>
      <c r="M28" s="32" t="s">
        <v>837</v>
      </c>
      <c r="N28" s="32" t="s">
        <v>837</v>
      </c>
      <c r="O28" s="32" t="s">
        <v>431</v>
      </c>
      <c r="P28" s="32" t="s">
        <v>145</v>
      </c>
      <c r="Q28" s="32" t="s">
        <v>163</v>
      </c>
      <c r="R28" s="32" t="s">
        <v>523</v>
      </c>
      <c r="S28" s="32" t="s">
        <v>524</v>
      </c>
      <c r="T28" s="32" t="s">
        <v>438</v>
      </c>
      <c r="V28" s="32"/>
    </row>
    <row r="29" spans="1:22">
      <c r="A29" s="48">
        <f t="shared" si="1"/>
        <v>27</v>
      </c>
      <c r="B29" s="51" t="s">
        <v>975</v>
      </c>
      <c r="C29" s="50" t="s">
        <v>980</v>
      </c>
      <c r="D29" s="32">
        <v>1825</v>
      </c>
      <c r="E29" s="43" t="s">
        <v>731</v>
      </c>
      <c r="F29" s="32" t="s">
        <v>798</v>
      </c>
      <c r="G29" s="32" t="s">
        <v>868</v>
      </c>
      <c r="H29" s="32" t="s">
        <v>872</v>
      </c>
      <c r="I29" s="32" t="s">
        <v>790</v>
      </c>
      <c r="J29" s="32" t="s">
        <v>790</v>
      </c>
      <c r="K29" s="32" t="s">
        <v>790</v>
      </c>
      <c r="L29" s="32" t="s">
        <v>838</v>
      </c>
      <c r="M29" s="32" t="s">
        <v>838</v>
      </c>
      <c r="N29" s="32" t="s">
        <v>838</v>
      </c>
      <c r="O29" s="32" t="s">
        <v>431</v>
      </c>
      <c r="P29" s="32" t="s">
        <v>145</v>
      </c>
      <c r="Q29" s="32" t="s">
        <v>163</v>
      </c>
      <c r="R29" s="32" t="s">
        <v>523</v>
      </c>
      <c r="S29" s="32" t="s">
        <v>524</v>
      </c>
      <c r="T29" s="32" t="s">
        <v>438</v>
      </c>
      <c r="V29" s="32"/>
    </row>
    <row r="30" spans="1:22">
      <c r="A30" s="48">
        <f t="shared" si="1"/>
        <v>28</v>
      </c>
      <c r="B30" s="51" t="s">
        <v>975</v>
      </c>
      <c r="C30" s="50" t="s">
        <v>980</v>
      </c>
      <c r="D30" s="32">
        <v>1825</v>
      </c>
      <c r="E30" s="43" t="s">
        <v>731</v>
      </c>
      <c r="F30" s="32" t="s">
        <v>846</v>
      </c>
      <c r="G30" s="32" t="s">
        <v>869</v>
      </c>
      <c r="H30" s="32" t="s">
        <v>872</v>
      </c>
      <c r="I30" s="32" t="s">
        <v>790</v>
      </c>
      <c r="J30" s="32" t="s">
        <v>790</v>
      </c>
      <c r="K30" s="32" t="s">
        <v>790</v>
      </c>
      <c r="L30" s="32" t="s">
        <v>833</v>
      </c>
      <c r="M30" s="32" t="s">
        <v>833</v>
      </c>
      <c r="N30" s="32" t="s">
        <v>833</v>
      </c>
      <c r="O30" s="32" t="s">
        <v>431</v>
      </c>
      <c r="P30" s="32" t="s">
        <v>145</v>
      </c>
      <c r="Q30" s="32" t="s">
        <v>163</v>
      </c>
      <c r="R30" s="32" t="s">
        <v>523</v>
      </c>
      <c r="S30" s="32" t="s">
        <v>524</v>
      </c>
      <c r="T30" s="32" t="s">
        <v>438</v>
      </c>
      <c r="V30" s="32"/>
    </row>
    <row r="31" spans="1:22">
      <c r="A31" s="48">
        <f t="shared" si="1"/>
        <v>29</v>
      </c>
      <c r="B31" s="51" t="s">
        <v>975</v>
      </c>
      <c r="C31" s="50" t="s">
        <v>980</v>
      </c>
      <c r="D31" s="32">
        <v>1825</v>
      </c>
      <c r="E31" s="43" t="s">
        <v>731</v>
      </c>
      <c r="F31" s="32" t="s">
        <v>847</v>
      </c>
      <c r="G31" s="32" t="s">
        <v>870</v>
      </c>
      <c r="H31" s="32" t="s">
        <v>872</v>
      </c>
      <c r="I31" s="32" t="s">
        <v>790</v>
      </c>
      <c r="J31" s="32" t="s">
        <v>790</v>
      </c>
      <c r="K31" s="32" t="s">
        <v>790</v>
      </c>
      <c r="L31" s="32" t="s">
        <v>840</v>
      </c>
      <c r="M31" s="32" t="s">
        <v>840</v>
      </c>
      <c r="N31" s="32" t="s">
        <v>840</v>
      </c>
      <c r="O31" s="32" t="s">
        <v>431</v>
      </c>
      <c r="P31" s="32" t="s">
        <v>145</v>
      </c>
      <c r="Q31" s="32" t="s">
        <v>163</v>
      </c>
      <c r="R31" s="32" t="s">
        <v>523</v>
      </c>
      <c r="S31" s="32" t="s">
        <v>524</v>
      </c>
      <c r="T31" s="32" t="s">
        <v>438</v>
      </c>
      <c r="V31" s="32"/>
    </row>
    <row r="32" spans="1:22" s="14" customFormat="1">
      <c r="A32" s="48">
        <f t="shared" si="1"/>
        <v>30</v>
      </c>
      <c r="B32" s="51" t="s">
        <v>975</v>
      </c>
      <c r="C32" s="50" t="s">
        <v>980</v>
      </c>
      <c r="D32" s="45">
        <v>1825</v>
      </c>
      <c r="E32" s="46" t="s">
        <v>731</v>
      </c>
      <c r="F32" s="45" t="s">
        <v>848</v>
      </c>
      <c r="G32" s="45" t="s">
        <v>871</v>
      </c>
      <c r="H32" s="45" t="s">
        <v>872</v>
      </c>
      <c r="I32" s="45" t="s">
        <v>790</v>
      </c>
      <c r="J32" s="45" t="s">
        <v>790</v>
      </c>
      <c r="K32" s="45" t="s">
        <v>790</v>
      </c>
      <c r="L32" s="45" t="s">
        <v>433</v>
      </c>
      <c r="M32" s="45" t="s">
        <v>433</v>
      </c>
      <c r="N32" s="45" t="s">
        <v>433</v>
      </c>
      <c r="O32" s="45" t="s">
        <v>431</v>
      </c>
      <c r="P32" s="45" t="s">
        <v>145</v>
      </c>
      <c r="Q32" s="45" t="s">
        <v>163</v>
      </c>
      <c r="R32" s="45" t="s">
        <v>523</v>
      </c>
      <c r="S32" s="45" t="s">
        <v>524</v>
      </c>
      <c r="T32" s="45" t="s">
        <v>438</v>
      </c>
      <c r="V32" s="45"/>
    </row>
    <row r="33" spans="1:22">
      <c r="A33" s="48">
        <f t="shared" si="1"/>
        <v>31</v>
      </c>
      <c r="B33" s="51" t="s">
        <v>975</v>
      </c>
      <c r="C33" s="50" t="s">
        <v>980</v>
      </c>
      <c r="D33" s="32">
        <v>1825</v>
      </c>
      <c r="E33" s="43" t="s">
        <v>731</v>
      </c>
      <c r="F33" s="32" t="s">
        <v>841</v>
      </c>
      <c r="G33" s="32" t="s">
        <v>862</v>
      </c>
      <c r="H33" s="32" t="s">
        <v>880</v>
      </c>
      <c r="I33" s="32" t="s">
        <v>755</v>
      </c>
      <c r="J33" s="32" t="s">
        <v>755</v>
      </c>
      <c r="K33" s="32" t="s">
        <v>755</v>
      </c>
      <c r="L33" s="32" t="s">
        <v>837</v>
      </c>
      <c r="M33" s="32" t="s">
        <v>837</v>
      </c>
      <c r="N33" s="32" t="s">
        <v>837</v>
      </c>
      <c r="O33" s="32" t="s">
        <v>431</v>
      </c>
      <c r="P33" s="32" t="s">
        <v>145</v>
      </c>
      <c r="Q33" s="32" t="s">
        <v>163</v>
      </c>
      <c r="R33" s="32" t="s">
        <v>523</v>
      </c>
      <c r="S33" s="32" t="s">
        <v>524</v>
      </c>
      <c r="T33" s="32" t="s">
        <v>438</v>
      </c>
      <c r="V33" s="32" t="s">
        <v>909</v>
      </c>
    </row>
    <row r="34" spans="1:22">
      <c r="A34" s="48">
        <f t="shared" si="1"/>
        <v>32</v>
      </c>
      <c r="B34" s="51" t="s">
        <v>975</v>
      </c>
      <c r="C34" s="50" t="s">
        <v>980</v>
      </c>
      <c r="D34" s="32">
        <v>1825</v>
      </c>
      <c r="E34" s="43" t="s">
        <v>731</v>
      </c>
      <c r="F34" s="32" t="s">
        <v>795</v>
      </c>
      <c r="G34" s="32" t="s">
        <v>863</v>
      </c>
      <c r="H34" s="32" t="s">
        <v>880</v>
      </c>
      <c r="I34" s="32" t="s">
        <v>755</v>
      </c>
      <c r="J34" s="32" t="s">
        <v>755</v>
      </c>
      <c r="K34" s="32" t="s">
        <v>755</v>
      </c>
      <c r="L34" s="32" t="s">
        <v>838</v>
      </c>
      <c r="M34" s="32" t="s">
        <v>838</v>
      </c>
      <c r="N34" s="32" t="s">
        <v>838</v>
      </c>
      <c r="O34" s="32" t="s">
        <v>431</v>
      </c>
      <c r="P34" s="32" t="s">
        <v>145</v>
      </c>
      <c r="Q34" s="32" t="s">
        <v>163</v>
      </c>
      <c r="R34" s="32" t="s">
        <v>523</v>
      </c>
      <c r="S34" s="32" t="s">
        <v>524</v>
      </c>
      <c r="T34" s="32" t="s">
        <v>438</v>
      </c>
    </row>
    <row r="35" spans="1:22">
      <c r="A35" s="48">
        <f t="shared" si="1"/>
        <v>33</v>
      </c>
      <c r="B35" s="51" t="s">
        <v>975</v>
      </c>
      <c r="C35" s="50" t="s">
        <v>980</v>
      </c>
      <c r="D35" s="32">
        <v>1825</v>
      </c>
      <c r="E35" s="43" t="s">
        <v>731</v>
      </c>
      <c r="F35" s="32" t="s">
        <v>842</v>
      </c>
      <c r="G35" s="32" t="s">
        <v>864</v>
      </c>
      <c r="H35" s="32" t="s">
        <v>880</v>
      </c>
      <c r="I35" s="32" t="s">
        <v>755</v>
      </c>
      <c r="J35" s="32" t="s">
        <v>755</v>
      </c>
      <c r="K35" s="32" t="s">
        <v>755</v>
      </c>
      <c r="L35" s="32" t="s">
        <v>833</v>
      </c>
      <c r="M35" s="32" t="s">
        <v>833</v>
      </c>
      <c r="N35" s="32" t="s">
        <v>833</v>
      </c>
      <c r="O35" s="32" t="s">
        <v>431</v>
      </c>
      <c r="P35" s="32" t="s">
        <v>145</v>
      </c>
      <c r="Q35" s="32" t="s">
        <v>163</v>
      </c>
      <c r="R35" s="32" t="s">
        <v>523</v>
      </c>
      <c r="S35" s="32" t="s">
        <v>524</v>
      </c>
      <c r="T35" s="32" t="s">
        <v>438</v>
      </c>
    </row>
    <row r="36" spans="1:22">
      <c r="A36" s="48">
        <f t="shared" si="1"/>
        <v>34</v>
      </c>
      <c r="B36" s="51" t="s">
        <v>975</v>
      </c>
      <c r="C36" s="50" t="s">
        <v>980</v>
      </c>
      <c r="D36" s="32">
        <v>1825</v>
      </c>
      <c r="E36" s="43" t="s">
        <v>731</v>
      </c>
      <c r="F36" s="32" t="s">
        <v>844</v>
      </c>
      <c r="G36" s="32" t="s">
        <v>865</v>
      </c>
      <c r="H36" s="32" t="s">
        <v>880</v>
      </c>
      <c r="I36" s="32" t="s">
        <v>755</v>
      </c>
      <c r="J36" s="32" t="s">
        <v>755</v>
      </c>
      <c r="K36" s="32" t="s">
        <v>755</v>
      </c>
      <c r="L36" s="32" t="s">
        <v>840</v>
      </c>
      <c r="M36" s="32" t="s">
        <v>840</v>
      </c>
      <c r="N36" s="32" t="s">
        <v>840</v>
      </c>
      <c r="O36" s="32" t="s">
        <v>431</v>
      </c>
      <c r="P36" s="32" t="s">
        <v>145</v>
      </c>
      <c r="Q36" s="32" t="s">
        <v>163</v>
      </c>
      <c r="R36" s="32" t="s">
        <v>523</v>
      </c>
      <c r="S36" s="32" t="s">
        <v>524</v>
      </c>
      <c r="T36" s="32" t="s">
        <v>438</v>
      </c>
    </row>
    <row r="37" spans="1:22">
      <c r="A37" s="48">
        <f t="shared" si="1"/>
        <v>35</v>
      </c>
      <c r="B37" s="51" t="s">
        <v>975</v>
      </c>
      <c r="C37" s="50" t="s">
        <v>980</v>
      </c>
      <c r="D37" s="32">
        <v>1825</v>
      </c>
      <c r="E37" s="43" t="s">
        <v>731</v>
      </c>
      <c r="F37" s="32" t="s">
        <v>843</v>
      </c>
      <c r="G37" s="32" t="s">
        <v>866</v>
      </c>
      <c r="H37" s="32" t="s">
        <v>880</v>
      </c>
      <c r="I37" s="32" t="s">
        <v>755</v>
      </c>
      <c r="J37" s="32" t="s">
        <v>755</v>
      </c>
      <c r="K37" s="32" t="s">
        <v>755</v>
      </c>
      <c r="L37" s="32" t="s">
        <v>433</v>
      </c>
      <c r="M37" s="32" t="s">
        <v>433</v>
      </c>
      <c r="N37" s="32" t="s">
        <v>433</v>
      </c>
      <c r="O37" s="32" t="s">
        <v>431</v>
      </c>
      <c r="P37" s="32" t="s">
        <v>145</v>
      </c>
      <c r="Q37" s="32" t="s">
        <v>163</v>
      </c>
      <c r="R37" s="32" t="s">
        <v>523</v>
      </c>
      <c r="S37" s="32" t="s">
        <v>524</v>
      </c>
      <c r="T37" s="32" t="s">
        <v>438</v>
      </c>
    </row>
    <row r="38" spans="1:22">
      <c r="A38" s="48">
        <f t="shared" si="1"/>
        <v>36</v>
      </c>
      <c r="B38" s="51" t="s">
        <v>975</v>
      </c>
      <c r="C38" s="50" t="s">
        <v>980</v>
      </c>
      <c r="D38" s="32">
        <v>1825</v>
      </c>
      <c r="E38" s="43" t="s">
        <v>731</v>
      </c>
      <c r="F38" s="32" t="s">
        <v>845</v>
      </c>
      <c r="G38" s="32" t="s">
        <v>867</v>
      </c>
      <c r="H38" s="32" t="s">
        <v>880</v>
      </c>
      <c r="I38" s="32" t="s">
        <v>790</v>
      </c>
      <c r="J38" s="32" t="s">
        <v>790</v>
      </c>
      <c r="K38" s="32" t="s">
        <v>790</v>
      </c>
      <c r="L38" s="32" t="s">
        <v>837</v>
      </c>
      <c r="M38" s="32" t="s">
        <v>837</v>
      </c>
      <c r="N38" s="32" t="s">
        <v>837</v>
      </c>
      <c r="O38" s="32" t="s">
        <v>431</v>
      </c>
      <c r="P38" s="32" t="s">
        <v>145</v>
      </c>
      <c r="Q38" s="32" t="s">
        <v>163</v>
      </c>
      <c r="R38" s="32" t="s">
        <v>523</v>
      </c>
      <c r="S38" s="32" t="s">
        <v>524</v>
      </c>
      <c r="T38" s="32" t="s">
        <v>438</v>
      </c>
    </row>
    <row r="39" spans="1:22">
      <c r="A39" s="48">
        <f t="shared" si="1"/>
        <v>37</v>
      </c>
      <c r="B39" s="51" t="s">
        <v>975</v>
      </c>
      <c r="C39" s="50" t="s">
        <v>980</v>
      </c>
      <c r="D39" s="32">
        <v>1825</v>
      </c>
      <c r="E39" s="43" t="s">
        <v>731</v>
      </c>
      <c r="F39" s="32" t="s">
        <v>798</v>
      </c>
      <c r="G39" s="32" t="s">
        <v>868</v>
      </c>
      <c r="H39" s="32" t="s">
        <v>880</v>
      </c>
      <c r="I39" s="32" t="s">
        <v>790</v>
      </c>
      <c r="J39" s="32" t="s">
        <v>790</v>
      </c>
      <c r="K39" s="32" t="s">
        <v>790</v>
      </c>
      <c r="L39" s="32" t="s">
        <v>838</v>
      </c>
      <c r="M39" s="32" t="s">
        <v>838</v>
      </c>
      <c r="N39" s="32" t="s">
        <v>838</v>
      </c>
      <c r="O39" s="32" t="s">
        <v>431</v>
      </c>
      <c r="P39" s="32" t="s">
        <v>145</v>
      </c>
      <c r="Q39" s="32" t="s">
        <v>163</v>
      </c>
      <c r="R39" s="32" t="s">
        <v>523</v>
      </c>
      <c r="S39" s="32" t="s">
        <v>524</v>
      </c>
      <c r="T39" s="32" t="s">
        <v>438</v>
      </c>
    </row>
    <row r="40" spans="1:22">
      <c r="A40" s="48">
        <f t="shared" si="1"/>
        <v>38</v>
      </c>
      <c r="B40" s="51" t="s">
        <v>975</v>
      </c>
      <c r="C40" s="50" t="s">
        <v>980</v>
      </c>
      <c r="D40" s="32">
        <v>1825</v>
      </c>
      <c r="E40" s="43" t="s">
        <v>731</v>
      </c>
      <c r="F40" s="32" t="s">
        <v>846</v>
      </c>
      <c r="G40" s="32" t="s">
        <v>869</v>
      </c>
      <c r="H40" s="32" t="s">
        <v>880</v>
      </c>
      <c r="I40" s="32" t="s">
        <v>790</v>
      </c>
      <c r="J40" s="32" t="s">
        <v>790</v>
      </c>
      <c r="K40" s="32" t="s">
        <v>790</v>
      </c>
      <c r="L40" s="32" t="s">
        <v>833</v>
      </c>
      <c r="M40" s="32" t="s">
        <v>833</v>
      </c>
      <c r="N40" s="32" t="s">
        <v>833</v>
      </c>
      <c r="O40" s="32" t="s">
        <v>431</v>
      </c>
      <c r="P40" s="32" t="s">
        <v>145</v>
      </c>
      <c r="Q40" s="32" t="s">
        <v>163</v>
      </c>
      <c r="R40" s="32" t="s">
        <v>523</v>
      </c>
      <c r="S40" s="32" t="s">
        <v>524</v>
      </c>
      <c r="T40" s="32" t="s">
        <v>438</v>
      </c>
    </row>
    <row r="41" spans="1:22">
      <c r="A41" s="48">
        <f t="shared" si="1"/>
        <v>39</v>
      </c>
      <c r="B41" s="51" t="s">
        <v>975</v>
      </c>
      <c r="C41" s="50" t="s">
        <v>980</v>
      </c>
      <c r="D41" s="32">
        <v>1825</v>
      </c>
      <c r="E41" s="43" t="s">
        <v>731</v>
      </c>
      <c r="F41" s="32" t="s">
        <v>847</v>
      </c>
      <c r="G41" s="32" t="s">
        <v>870</v>
      </c>
      <c r="H41" s="32" t="s">
        <v>880</v>
      </c>
      <c r="I41" s="32" t="s">
        <v>790</v>
      </c>
      <c r="J41" s="32" t="s">
        <v>790</v>
      </c>
      <c r="K41" s="32" t="s">
        <v>790</v>
      </c>
      <c r="L41" s="32" t="s">
        <v>840</v>
      </c>
      <c r="M41" s="32" t="s">
        <v>840</v>
      </c>
      <c r="N41" s="32" t="s">
        <v>840</v>
      </c>
      <c r="O41" s="32" t="s">
        <v>431</v>
      </c>
      <c r="P41" s="32" t="s">
        <v>145</v>
      </c>
      <c r="Q41" s="32" t="s">
        <v>163</v>
      </c>
      <c r="R41" s="32" t="s">
        <v>523</v>
      </c>
      <c r="S41" s="32" t="s">
        <v>524</v>
      </c>
      <c r="T41" s="32" t="s">
        <v>438</v>
      </c>
    </row>
    <row r="42" spans="1:22" s="14" customFormat="1">
      <c r="A42" s="48">
        <f t="shared" si="1"/>
        <v>40</v>
      </c>
      <c r="B42" s="51" t="s">
        <v>975</v>
      </c>
      <c r="C42" s="50" t="s">
        <v>980</v>
      </c>
      <c r="D42" s="45">
        <v>1825</v>
      </c>
      <c r="E42" s="46" t="s">
        <v>731</v>
      </c>
      <c r="F42" s="45" t="s">
        <v>848</v>
      </c>
      <c r="G42" s="45" t="s">
        <v>871</v>
      </c>
      <c r="H42" s="45" t="s">
        <v>880</v>
      </c>
      <c r="I42" s="45" t="s">
        <v>790</v>
      </c>
      <c r="J42" s="45" t="s">
        <v>790</v>
      </c>
      <c r="K42" s="45" t="s">
        <v>790</v>
      </c>
      <c r="L42" s="45" t="s">
        <v>433</v>
      </c>
      <c r="M42" s="45" t="s">
        <v>433</v>
      </c>
      <c r="N42" s="45" t="s">
        <v>433</v>
      </c>
      <c r="O42" s="45" t="s">
        <v>431</v>
      </c>
      <c r="P42" s="45" t="s">
        <v>145</v>
      </c>
      <c r="Q42" s="45" t="s">
        <v>163</v>
      </c>
      <c r="R42" s="45" t="s">
        <v>523</v>
      </c>
      <c r="S42" s="45" t="s">
        <v>524</v>
      </c>
      <c r="T42" s="45" t="s">
        <v>438</v>
      </c>
    </row>
    <row r="43" spans="1:22">
      <c r="A43" s="48">
        <f t="shared" si="1"/>
        <v>41</v>
      </c>
      <c r="B43" s="51" t="s">
        <v>975</v>
      </c>
      <c r="C43" s="50" t="s">
        <v>980</v>
      </c>
      <c r="D43" s="32">
        <v>1825</v>
      </c>
      <c r="E43" s="43" t="s">
        <v>731</v>
      </c>
      <c r="F43" s="32" t="s">
        <v>841</v>
      </c>
      <c r="G43" s="32" t="s">
        <v>862</v>
      </c>
      <c r="H43" s="32" t="s">
        <v>881</v>
      </c>
      <c r="I43" s="32" t="s">
        <v>755</v>
      </c>
      <c r="J43" s="32" t="s">
        <v>755</v>
      </c>
      <c r="K43" s="32" t="s">
        <v>755</v>
      </c>
      <c r="L43" s="32" t="s">
        <v>837</v>
      </c>
      <c r="M43" s="32" t="s">
        <v>837</v>
      </c>
      <c r="N43" s="32" t="s">
        <v>837</v>
      </c>
      <c r="O43" s="32" t="s">
        <v>431</v>
      </c>
      <c r="P43" s="32" t="s">
        <v>145</v>
      </c>
      <c r="Q43" s="32" t="s">
        <v>163</v>
      </c>
      <c r="R43" s="32" t="s">
        <v>523</v>
      </c>
      <c r="S43" s="32" t="s">
        <v>524</v>
      </c>
      <c r="T43" s="32" t="s">
        <v>438</v>
      </c>
      <c r="V43" s="32" t="s">
        <v>910</v>
      </c>
    </row>
    <row r="44" spans="1:22">
      <c r="A44" s="48">
        <f t="shared" si="1"/>
        <v>42</v>
      </c>
      <c r="B44" s="51" t="s">
        <v>975</v>
      </c>
      <c r="C44" s="50" t="s">
        <v>980</v>
      </c>
      <c r="D44" s="32">
        <v>1825</v>
      </c>
      <c r="E44" s="43" t="s">
        <v>731</v>
      </c>
      <c r="F44" s="32" t="s">
        <v>795</v>
      </c>
      <c r="G44" s="32" t="s">
        <v>863</v>
      </c>
      <c r="H44" s="32" t="s">
        <v>881</v>
      </c>
      <c r="I44" s="32" t="s">
        <v>755</v>
      </c>
      <c r="J44" s="32" t="s">
        <v>755</v>
      </c>
      <c r="K44" s="32" t="s">
        <v>755</v>
      </c>
      <c r="L44" s="32" t="s">
        <v>838</v>
      </c>
      <c r="M44" s="32" t="s">
        <v>838</v>
      </c>
      <c r="N44" s="32" t="s">
        <v>838</v>
      </c>
      <c r="O44" s="32" t="s">
        <v>431</v>
      </c>
      <c r="P44" s="32" t="s">
        <v>145</v>
      </c>
      <c r="Q44" s="32" t="s">
        <v>163</v>
      </c>
      <c r="R44" s="32" t="s">
        <v>523</v>
      </c>
      <c r="S44" s="32" t="s">
        <v>524</v>
      </c>
      <c r="T44" s="32" t="s">
        <v>438</v>
      </c>
    </row>
    <row r="45" spans="1:22">
      <c r="A45" s="48">
        <f t="shared" si="1"/>
        <v>43</v>
      </c>
      <c r="B45" s="51" t="s">
        <v>975</v>
      </c>
      <c r="C45" s="50" t="s">
        <v>980</v>
      </c>
      <c r="D45" s="32">
        <v>1825</v>
      </c>
      <c r="E45" s="43" t="s">
        <v>731</v>
      </c>
      <c r="F45" s="32" t="s">
        <v>842</v>
      </c>
      <c r="G45" s="32" t="s">
        <v>864</v>
      </c>
      <c r="H45" s="32" t="s">
        <v>881</v>
      </c>
      <c r="I45" s="32" t="s">
        <v>755</v>
      </c>
      <c r="J45" s="32" t="s">
        <v>755</v>
      </c>
      <c r="K45" s="32" t="s">
        <v>755</v>
      </c>
      <c r="L45" s="32" t="s">
        <v>833</v>
      </c>
      <c r="M45" s="32" t="s">
        <v>833</v>
      </c>
      <c r="N45" s="32" t="s">
        <v>833</v>
      </c>
      <c r="O45" s="32" t="s">
        <v>431</v>
      </c>
      <c r="P45" s="32" t="s">
        <v>145</v>
      </c>
      <c r="Q45" s="32" t="s">
        <v>163</v>
      </c>
      <c r="R45" s="32" t="s">
        <v>523</v>
      </c>
      <c r="S45" s="32" t="s">
        <v>524</v>
      </c>
      <c r="T45" s="32" t="s">
        <v>438</v>
      </c>
    </row>
    <row r="46" spans="1:22">
      <c r="A46" s="48">
        <f t="shared" si="1"/>
        <v>44</v>
      </c>
      <c r="B46" s="51" t="s">
        <v>975</v>
      </c>
      <c r="C46" s="50" t="s">
        <v>980</v>
      </c>
      <c r="D46" s="32">
        <v>1825</v>
      </c>
      <c r="E46" s="43" t="s">
        <v>731</v>
      </c>
      <c r="F46" s="32" t="s">
        <v>844</v>
      </c>
      <c r="G46" s="32" t="s">
        <v>865</v>
      </c>
      <c r="H46" s="32" t="s">
        <v>881</v>
      </c>
      <c r="I46" s="32" t="s">
        <v>755</v>
      </c>
      <c r="J46" s="32" t="s">
        <v>755</v>
      </c>
      <c r="K46" s="32" t="s">
        <v>755</v>
      </c>
      <c r="L46" s="32" t="s">
        <v>840</v>
      </c>
      <c r="M46" s="32" t="s">
        <v>840</v>
      </c>
      <c r="N46" s="32" t="s">
        <v>840</v>
      </c>
      <c r="O46" s="32" t="s">
        <v>431</v>
      </c>
      <c r="P46" s="32" t="s">
        <v>145</v>
      </c>
      <c r="Q46" s="32" t="s">
        <v>163</v>
      </c>
      <c r="R46" s="32" t="s">
        <v>523</v>
      </c>
      <c r="S46" s="32" t="s">
        <v>524</v>
      </c>
      <c r="T46" s="32" t="s">
        <v>438</v>
      </c>
    </row>
    <row r="47" spans="1:22">
      <c r="A47" s="48">
        <f t="shared" si="1"/>
        <v>45</v>
      </c>
      <c r="B47" s="51" t="s">
        <v>975</v>
      </c>
      <c r="C47" s="50" t="s">
        <v>980</v>
      </c>
      <c r="D47" s="32">
        <v>1825</v>
      </c>
      <c r="E47" s="43" t="s">
        <v>731</v>
      </c>
      <c r="F47" s="32" t="s">
        <v>843</v>
      </c>
      <c r="G47" s="32" t="s">
        <v>866</v>
      </c>
      <c r="H47" s="32" t="s">
        <v>881</v>
      </c>
      <c r="I47" s="32" t="s">
        <v>755</v>
      </c>
      <c r="J47" s="32" t="s">
        <v>755</v>
      </c>
      <c r="K47" s="32" t="s">
        <v>755</v>
      </c>
      <c r="L47" s="32" t="s">
        <v>433</v>
      </c>
      <c r="M47" s="32" t="s">
        <v>433</v>
      </c>
      <c r="N47" s="32" t="s">
        <v>433</v>
      </c>
      <c r="O47" s="32" t="s">
        <v>431</v>
      </c>
      <c r="P47" s="32" t="s">
        <v>145</v>
      </c>
      <c r="Q47" s="32" t="s">
        <v>163</v>
      </c>
      <c r="R47" s="32" t="s">
        <v>523</v>
      </c>
      <c r="S47" s="32" t="s">
        <v>524</v>
      </c>
      <c r="T47" s="32" t="s">
        <v>438</v>
      </c>
    </row>
    <row r="48" spans="1:22">
      <c r="A48" s="48">
        <f t="shared" si="1"/>
        <v>46</v>
      </c>
      <c r="B48" s="51" t="s">
        <v>975</v>
      </c>
      <c r="C48" s="50" t="s">
        <v>980</v>
      </c>
      <c r="D48" s="32">
        <v>1825</v>
      </c>
      <c r="E48" s="43" t="s">
        <v>731</v>
      </c>
      <c r="F48" s="32" t="s">
        <v>845</v>
      </c>
      <c r="G48" s="32" t="s">
        <v>867</v>
      </c>
      <c r="H48" s="32" t="s">
        <v>881</v>
      </c>
      <c r="I48" s="32" t="s">
        <v>790</v>
      </c>
      <c r="J48" s="32" t="s">
        <v>790</v>
      </c>
      <c r="K48" s="32" t="s">
        <v>790</v>
      </c>
      <c r="L48" s="32" t="s">
        <v>837</v>
      </c>
      <c r="M48" s="32" t="s">
        <v>837</v>
      </c>
      <c r="N48" s="32" t="s">
        <v>837</v>
      </c>
      <c r="O48" s="32" t="s">
        <v>431</v>
      </c>
      <c r="P48" s="32" t="s">
        <v>145</v>
      </c>
      <c r="Q48" s="32" t="s">
        <v>163</v>
      </c>
      <c r="R48" s="32" t="s">
        <v>523</v>
      </c>
      <c r="S48" s="32" t="s">
        <v>524</v>
      </c>
      <c r="T48" s="32" t="s">
        <v>438</v>
      </c>
    </row>
    <row r="49" spans="1:22">
      <c r="A49" s="48">
        <f t="shared" si="1"/>
        <v>47</v>
      </c>
      <c r="B49" s="51" t="s">
        <v>975</v>
      </c>
      <c r="C49" s="50" t="s">
        <v>980</v>
      </c>
      <c r="D49" s="32">
        <v>1825</v>
      </c>
      <c r="E49" s="43" t="s">
        <v>731</v>
      </c>
      <c r="F49" s="32" t="s">
        <v>798</v>
      </c>
      <c r="G49" s="32" t="s">
        <v>868</v>
      </c>
      <c r="H49" s="32" t="s">
        <v>881</v>
      </c>
      <c r="I49" s="32" t="s">
        <v>790</v>
      </c>
      <c r="J49" s="32" t="s">
        <v>790</v>
      </c>
      <c r="K49" s="32" t="s">
        <v>790</v>
      </c>
      <c r="L49" s="32" t="s">
        <v>838</v>
      </c>
      <c r="M49" s="32" t="s">
        <v>838</v>
      </c>
      <c r="N49" s="32" t="s">
        <v>838</v>
      </c>
      <c r="O49" s="32" t="s">
        <v>431</v>
      </c>
      <c r="P49" s="32" t="s">
        <v>145</v>
      </c>
      <c r="Q49" s="32" t="s">
        <v>163</v>
      </c>
      <c r="R49" s="32" t="s">
        <v>523</v>
      </c>
      <c r="S49" s="32" t="s">
        <v>524</v>
      </c>
      <c r="T49" s="32" t="s">
        <v>438</v>
      </c>
    </row>
    <row r="50" spans="1:22">
      <c r="A50" s="48">
        <f t="shared" si="1"/>
        <v>48</v>
      </c>
      <c r="B50" s="51" t="s">
        <v>975</v>
      </c>
      <c r="C50" s="50" t="s">
        <v>980</v>
      </c>
      <c r="D50" s="32">
        <v>1825</v>
      </c>
      <c r="E50" s="43" t="s">
        <v>731</v>
      </c>
      <c r="F50" s="32" t="s">
        <v>846</v>
      </c>
      <c r="G50" s="32" t="s">
        <v>869</v>
      </c>
      <c r="H50" s="32" t="s">
        <v>881</v>
      </c>
      <c r="I50" s="32" t="s">
        <v>790</v>
      </c>
      <c r="J50" s="32" t="s">
        <v>790</v>
      </c>
      <c r="K50" s="32" t="s">
        <v>790</v>
      </c>
      <c r="L50" s="32" t="s">
        <v>833</v>
      </c>
      <c r="M50" s="32" t="s">
        <v>833</v>
      </c>
      <c r="N50" s="32" t="s">
        <v>833</v>
      </c>
      <c r="O50" s="32" t="s">
        <v>431</v>
      </c>
      <c r="P50" s="32" t="s">
        <v>145</v>
      </c>
      <c r="Q50" s="32" t="s">
        <v>163</v>
      </c>
      <c r="R50" s="32" t="s">
        <v>523</v>
      </c>
      <c r="S50" s="32" t="s">
        <v>524</v>
      </c>
      <c r="T50" s="32" t="s">
        <v>438</v>
      </c>
    </row>
    <row r="51" spans="1:22">
      <c r="A51" s="48">
        <f t="shared" si="1"/>
        <v>49</v>
      </c>
      <c r="B51" s="51" t="s">
        <v>975</v>
      </c>
      <c r="C51" s="50" t="s">
        <v>980</v>
      </c>
      <c r="D51" s="32">
        <v>1825</v>
      </c>
      <c r="E51" s="43" t="s">
        <v>731</v>
      </c>
      <c r="F51" s="32" t="s">
        <v>847</v>
      </c>
      <c r="G51" s="32" t="s">
        <v>870</v>
      </c>
      <c r="H51" s="32" t="s">
        <v>881</v>
      </c>
      <c r="I51" s="32" t="s">
        <v>790</v>
      </c>
      <c r="J51" s="32" t="s">
        <v>790</v>
      </c>
      <c r="K51" s="32" t="s">
        <v>790</v>
      </c>
      <c r="L51" s="32" t="s">
        <v>840</v>
      </c>
      <c r="M51" s="32" t="s">
        <v>840</v>
      </c>
      <c r="N51" s="32" t="s">
        <v>840</v>
      </c>
      <c r="O51" s="32" t="s">
        <v>431</v>
      </c>
      <c r="P51" s="32" t="s">
        <v>145</v>
      </c>
      <c r="Q51" s="32" t="s">
        <v>163</v>
      </c>
      <c r="R51" s="32" t="s">
        <v>523</v>
      </c>
      <c r="S51" s="32" t="s">
        <v>524</v>
      </c>
      <c r="T51" s="32" t="s">
        <v>438</v>
      </c>
    </row>
    <row r="52" spans="1:22" s="14" customFormat="1">
      <c r="A52" s="48">
        <f t="shared" si="1"/>
        <v>50</v>
      </c>
      <c r="B52" s="51" t="s">
        <v>975</v>
      </c>
      <c r="C52" s="50" t="s">
        <v>980</v>
      </c>
      <c r="D52" s="45">
        <v>1825</v>
      </c>
      <c r="E52" s="46" t="s">
        <v>731</v>
      </c>
      <c r="F52" s="45" t="s">
        <v>848</v>
      </c>
      <c r="G52" s="45" t="s">
        <v>871</v>
      </c>
      <c r="H52" s="45" t="s">
        <v>881</v>
      </c>
      <c r="I52" s="45" t="s">
        <v>790</v>
      </c>
      <c r="J52" s="45" t="s">
        <v>790</v>
      </c>
      <c r="K52" s="45" t="s">
        <v>790</v>
      </c>
      <c r="L52" s="45" t="s">
        <v>433</v>
      </c>
      <c r="M52" s="45" t="s">
        <v>433</v>
      </c>
      <c r="N52" s="45" t="s">
        <v>433</v>
      </c>
      <c r="O52" s="45" t="s">
        <v>431</v>
      </c>
      <c r="P52" s="45" t="s">
        <v>145</v>
      </c>
      <c r="Q52" s="45" t="s">
        <v>163</v>
      </c>
      <c r="R52" s="45" t="s">
        <v>523</v>
      </c>
      <c r="S52" s="45" t="s">
        <v>524</v>
      </c>
      <c r="T52" s="45" t="s">
        <v>438</v>
      </c>
    </row>
    <row r="53" spans="1:22">
      <c r="A53" s="48">
        <f t="shared" si="1"/>
        <v>51</v>
      </c>
      <c r="B53" s="51" t="s">
        <v>975</v>
      </c>
      <c r="C53" s="50" t="s">
        <v>980</v>
      </c>
      <c r="D53" s="32">
        <v>1825</v>
      </c>
      <c r="E53" s="43" t="s">
        <v>731</v>
      </c>
      <c r="F53" s="32" t="s">
        <v>841</v>
      </c>
      <c r="G53" s="32" t="s">
        <v>862</v>
      </c>
      <c r="H53" s="32" t="s">
        <v>882</v>
      </c>
      <c r="I53" s="32" t="s">
        <v>755</v>
      </c>
      <c r="J53" s="32" t="s">
        <v>755</v>
      </c>
      <c r="K53" s="32" t="s">
        <v>755</v>
      </c>
      <c r="L53" s="32" t="s">
        <v>837</v>
      </c>
      <c r="M53" s="32" t="s">
        <v>837</v>
      </c>
      <c r="N53" s="32" t="s">
        <v>837</v>
      </c>
      <c r="O53" s="32" t="s">
        <v>431</v>
      </c>
      <c r="P53" s="32" t="s">
        <v>145</v>
      </c>
      <c r="Q53" s="32" t="s">
        <v>163</v>
      </c>
      <c r="R53" s="32" t="s">
        <v>523</v>
      </c>
      <c r="S53" s="32" t="s">
        <v>524</v>
      </c>
      <c r="T53" s="32" t="s">
        <v>438</v>
      </c>
      <c r="V53" s="32" t="s">
        <v>911</v>
      </c>
    </row>
    <row r="54" spans="1:22">
      <c r="A54" s="48">
        <f t="shared" si="1"/>
        <v>52</v>
      </c>
      <c r="B54" s="51" t="s">
        <v>975</v>
      </c>
      <c r="C54" s="50" t="s">
        <v>980</v>
      </c>
      <c r="D54" s="32">
        <v>1825</v>
      </c>
      <c r="E54" s="43" t="s">
        <v>731</v>
      </c>
      <c r="F54" s="32" t="s">
        <v>795</v>
      </c>
      <c r="G54" s="32" t="s">
        <v>863</v>
      </c>
      <c r="H54" s="32" t="s">
        <v>882</v>
      </c>
      <c r="I54" s="32" t="s">
        <v>755</v>
      </c>
      <c r="J54" s="32" t="s">
        <v>755</v>
      </c>
      <c r="K54" s="32" t="s">
        <v>755</v>
      </c>
      <c r="L54" s="32" t="s">
        <v>838</v>
      </c>
      <c r="M54" s="32" t="s">
        <v>838</v>
      </c>
      <c r="N54" s="32" t="s">
        <v>838</v>
      </c>
      <c r="O54" s="32" t="s">
        <v>431</v>
      </c>
      <c r="P54" s="32" t="s">
        <v>145</v>
      </c>
      <c r="Q54" s="32" t="s">
        <v>163</v>
      </c>
      <c r="R54" s="32" t="s">
        <v>523</v>
      </c>
      <c r="S54" s="32" t="s">
        <v>524</v>
      </c>
      <c r="T54" s="32" t="s">
        <v>438</v>
      </c>
    </row>
    <row r="55" spans="1:22">
      <c r="A55" s="48">
        <f t="shared" si="1"/>
        <v>53</v>
      </c>
      <c r="B55" s="51" t="s">
        <v>975</v>
      </c>
      <c r="C55" s="50" t="s">
        <v>980</v>
      </c>
      <c r="D55" s="32">
        <v>1825</v>
      </c>
      <c r="E55" s="43" t="s">
        <v>731</v>
      </c>
      <c r="F55" s="32" t="s">
        <v>842</v>
      </c>
      <c r="G55" s="32" t="s">
        <v>864</v>
      </c>
      <c r="H55" s="32" t="s">
        <v>882</v>
      </c>
      <c r="I55" s="32" t="s">
        <v>755</v>
      </c>
      <c r="J55" s="32" t="s">
        <v>755</v>
      </c>
      <c r="K55" s="32" t="s">
        <v>755</v>
      </c>
      <c r="L55" s="32" t="s">
        <v>833</v>
      </c>
      <c r="M55" s="32" t="s">
        <v>833</v>
      </c>
      <c r="N55" s="32" t="s">
        <v>833</v>
      </c>
      <c r="O55" s="32" t="s">
        <v>431</v>
      </c>
      <c r="P55" s="32" t="s">
        <v>145</v>
      </c>
      <c r="Q55" s="32" t="s">
        <v>163</v>
      </c>
      <c r="R55" s="32" t="s">
        <v>523</v>
      </c>
      <c r="S55" s="32" t="s">
        <v>524</v>
      </c>
      <c r="T55" s="32" t="s">
        <v>438</v>
      </c>
    </row>
    <row r="56" spans="1:22">
      <c r="A56" s="48">
        <f t="shared" si="1"/>
        <v>54</v>
      </c>
      <c r="B56" s="51" t="s">
        <v>975</v>
      </c>
      <c r="C56" s="50" t="s">
        <v>980</v>
      </c>
      <c r="D56" s="32">
        <v>1825</v>
      </c>
      <c r="E56" s="43" t="s">
        <v>731</v>
      </c>
      <c r="F56" s="32" t="s">
        <v>844</v>
      </c>
      <c r="G56" s="32" t="s">
        <v>865</v>
      </c>
      <c r="H56" s="32" t="s">
        <v>882</v>
      </c>
      <c r="I56" s="32" t="s">
        <v>755</v>
      </c>
      <c r="J56" s="32" t="s">
        <v>755</v>
      </c>
      <c r="K56" s="32" t="s">
        <v>755</v>
      </c>
      <c r="L56" s="32" t="s">
        <v>840</v>
      </c>
      <c r="M56" s="32" t="s">
        <v>840</v>
      </c>
      <c r="N56" s="32" t="s">
        <v>840</v>
      </c>
      <c r="O56" s="32" t="s">
        <v>431</v>
      </c>
      <c r="P56" s="32" t="s">
        <v>145</v>
      </c>
      <c r="Q56" s="32" t="s">
        <v>163</v>
      </c>
      <c r="R56" s="32" t="s">
        <v>523</v>
      </c>
      <c r="S56" s="32" t="s">
        <v>524</v>
      </c>
      <c r="T56" s="32" t="s">
        <v>438</v>
      </c>
    </row>
    <row r="57" spans="1:22">
      <c r="A57" s="48">
        <f t="shared" si="1"/>
        <v>55</v>
      </c>
      <c r="B57" s="51" t="s">
        <v>975</v>
      </c>
      <c r="C57" s="50" t="s">
        <v>980</v>
      </c>
      <c r="D57" s="32">
        <v>1825</v>
      </c>
      <c r="E57" s="43" t="s">
        <v>731</v>
      </c>
      <c r="F57" s="32" t="s">
        <v>843</v>
      </c>
      <c r="G57" s="32" t="s">
        <v>866</v>
      </c>
      <c r="H57" s="32" t="s">
        <v>882</v>
      </c>
      <c r="I57" s="32" t="s">
        <v>755</v>
      </c>
      <c r="J57" s="32" t="s">
        <v>755</v>
      </c>
      <c r="K57" s="32" t="s">
        <v>755</v>
      </c>
      <c r="L57" s="32" t="s">
        <v>433</v>
      </c>
      <c r="M57" s="32" t="s">
        <v>433</v>
      </c>
      <c r="N57" s="32" t="s">
        <v>433</v>
      </c>
      <c r="O57" s="32" t="s">
        <v>431</v>
      </c>
      <c r="P57" s="32" t="s">
        <v>145</v>
      </c>
      <c r="Q57" s="32" t="s">
        <v>163</v>
      </c>
      <c r="R57" s="32" t="s">
        <v>523</v>
      </c>
      <c r="S57" s="32" t="s">
        <v>524</v>
      </c>
      <c r="T57" s="32" t="s">
        <v>438</v>
      </c>
    </row>
    <row r="58" spans="1:22">
      <c r="A58" s="48">
        <f t="shared" si="1"/>
        <v>56</v>
      </c>
      <c r="B58" s="51" t="s">
        <v>975</v>
      </c>
      <c r="C58" s="50" t="s">
        <v>980</v>
      </c>
      <c r="D58" s="32">
        <v>1825</v>
      </c>
      <c r="E58" s="43" t="s">
        <v>731</v>
      </c>
      <c r="F58" s="32" t="s">
        <v>845</v>
      </c>
      <c r="G58" s="32" t="s">
        <v>867</v>
      </c>
      <c r="H58" s="32" t="s">
        <v>882</v>
      </c>
      <c r="I58" s="32" t="s">
        <v>790</v>
      </c>
      <c r="J58" s="32" t="s">
        <v>790</v>
      </c>
      <c r="K58" s="32" t="s">
        <v>790</v>
      </c>
      <c r="L58" s="32" t="s">
        <v>837</v>
      </c>
      <c r="M58" s="32" t="s">
        <v>837</v>
      </c>
      <c r="N58" s="32" t="s">
        <v>837</v>
      </c>
      <c r="O58" s="32" t="s">
        <v>431</v>
      </c>
      <c r="P58" s="32" t="s">
        <v>145</v>
      </c>
      <c r="Q58" s="32" t="s">
        <v>163</v>
      </c>
      <c r="R58" s="32" t="s">
        <v>523</v>
      </c>
      <c r="S58" s="32" t="s">
        <v>524</v>
      </c>
      <c r="T58" s="32" t="s">
        <v>438</v>
      </c>
    </row>
    <row r="59" spans="1:22">
      <c r="A59" s="48">
        <f t="shared" si="1"/>
        <v>57</v>
      </c>
      <c r="B59" s="51" t="s">
        <v>975</v>
      </c>
      <c r="C59" s="50" t="s">
        <v>980</v>
      </c>
      <c r="D59" s="32">
        <v>1825</v>
      </c>
      <c r="E59" s="43" t="s">
        <v>731</v>
      </c>
      <c r="F59" s="32" t="s">
        <v>798</v>
      </c>
      <c r="G59" s="32" t="s">
        <v>868</v>
      </c>
      <c r="H59" s="32" t="s">
        <v>882</v>
      </c>
      <c r="I59" s="32" t="s">
        <v>790</v>
      </c>
      <c r="J59" s="32" t="s">
        <v>790</v>
      </c>
      <c r="K59" s="32" t="s">
        <v>790</v>
      </c>
      <c r="L59" s="32" t="s">
        <v>838</v>
      </c>
      <c r="M59" s="32" t="s">
        <v>838</v>
      </c>
      <c r="N59" s="32" t="s">
        <v>838</v>
      </c>
      <c r="O59" s="32" t="s">
        <v>431</v>
      </c>
      <c r="P59" s="32" t="s">
        <v>145</v>
      </c>
      <c r="Q59" s="32" t="s">
        <v>163</v>
      </c>
      <c r="R59" s="32" t="s">
        <v>523</v>
      </c>
      <c r="S59" s="32" t="s">
        <v>524</v>
      </c>
      <c r="T59" s="32" t="s">
        <v>438</v>
      </c>
    </row>
    <row r="60" spans="1:22">
      <c r="A60" s="48">
        <f t="shared" si="1"/>
        <v>58</v>
      </c>
      <c r="B60" s="51" t="s">
        <v>975</v>
      </c>
      <c r="C60" s="50" t="s">
        <v>980</v>
      </c>
      <c r="D60" s="32">
        <v>1825</v>
      </c>
      <c r="E60" s="43" t="s">
        <v>731</v>
      </c>
      <c r="F60" s="32" t="s">
        <v>846</v>
      </c>
      <c r="G60" s="32" t="s">
        <v>869</v>
      </c>
      <c r="H60" s="32" t="s">
        <v>882</v>
      </c>
      <c r="I60" s="32" t="s">
        <v>790</v>
      </c>
      <c r="J60" s="32" t="s">
        <v>790</v>
      </c>
      <c r="K60" s="32" t="s">
        <v>790</v>
      </c>
      <c r="L60" s="32" t="s">
        <v>833</v>
      </c>
      <c r="M60" s="32" t="s">
        <v>833</v>
      </c>
      <c r="N60" s="32" t="s">
        <v>833</v>
      </c>
      <c r="O60" s="32" t="s">
        <v>431</v>
      </c>
      <c r="P60" s="32" t="s">
        <v>145</v>
      </c>
      <c r="Q60" s="32" t="s">
        <v>163</v>
      </c>
      <c r="R60" s="32" t="s">
        <v>523</v>
      </c>
      <c r="S60" s="32" t="s">
        <v>524</v>
      </c>
      <c r="T60" s="32" t="s">
        <v>438</v>
      </c>
    </row>
    <row r="61" spans="1:22">
      <c r="A61" s="48">
        <f t="shared" si="1"/>
        <v>59</v>
      </c>
      <c r="B61" s="51" t="s">
        <v>975</v>
      </c>
      <c r="C61" s="50" t="s">
        <v>980</v>
      </c>
      <c r="D61" s="32">
        <v>1825</v>
      </c>
      <c r="E61" s="43" t="s">
        <v>731</v>
      </c>
      <c r="F61" s="32" t="s">
        <v>847</v>
      </c>
      <c r="G61" s="32" t="s">
        <v>870</v>
      </c>
      <c r="H61" s="32" t="s">
        <v>882</v>
      </c>
      <c r="I61" s="32" t="s">
        <v>790</v>
      </c>
      <c r="J61" s="32" t="s">
        <v>790</v>
      </c>
      <c r="K61" s="32" t="s">
        <v>790</v>
      </c>
      <c r="L61" s="32" t="s">
        <v>840</v>
      </c>
      <c r="M61" s="32" t="s">
        <v>840</v>
      </c>
      <c r="N61" s="32" t="s">
        <v>840</v>
      </c>
      <c r="O61" s="32" t="s">
        <v>431</v>
      </c>
      <c r="P61" s="32" t="s">
        <v>145</v>
      </c>
      <c r="Q61" s="32" t="s">
        <v>163</v>
      </c>
      <c r="R61" s="32" t="s">
        <v>523</v>
      </c>
      <c r="S61" s="32" t="s">
        <v>524</v>
      </c>
      <c r="T61" s="32" t="s">
        <v>438</v>
      </c>
    </row>
    <row r="62" spans="1:22" s="14" customFormat="1">
      <c r="A62" s="48">
        <f t="shared" si="1"/>
        <v>60</v>
      </c>
      <c r="B62" s="51" t="s">
        <v>975</v>
      </c>
      <c r="C62" s="50" t="s">
        <v>980</v>
      </c>
      <c r="D62" s="45">
        <v>1825</v>
      </c>
      <c r="E62" s="46" t="s">
        <v>731</v>
      </c>
      <c r="F62" s="45" t="s">
        <v>848</v>
      </c>
      <c r="G62" s="45" t="s">
        <v>871</v>
      </c>
      <c r="H62" s="45" t="s">
        <v>882</v>
      </c>
      <c r="I62" s="45" t="s">
        <v>790</v>
      </c>
      <c r="J62" s="45" t="s">
        <v>790</v>
      </c>
      <c r="K62" s="45" t="s">
        <v>790</v>
      </c>
      <c r="L62" s="45" t="s">
        <v>433</v>
      </c>
      <c r="M62" s="45" t="s">
        <v>433</v>
      </c>
      <c r="N62" s="45" t="s">
        <v>433</v>
      </c>
      <c r="O62" s="45" t="s">
        <v>431</v>
      </c>
      <c r="P62" s="45" t="s">
        <v>145</v>
      </c>
      <c r="Q62" s="45" t="s">
        <v>163</v>
      </c>
      <c r="R62" s="45" t="s">
        <v>523</v>
      </c>
      <c r="S62" s="45" t="s">
        <v>524</v>
      </c>
      <c r="T62" s="45" t="s">
        <v>438</v>
      </c>
    </row>
    <row r="63" spans="1:22">
      <c r="A63" s="48">
        <f t="shared" si="1"/>
        <v>61</v>
      </c>
      <c r="B63" s="51" t="s">
        <v>975</v>
      </c>
      <c r="C63" s="50" t="s">
        <v>980</v>
      </c>
      <c r="D63" s="32">
        <v>1825</v>
      </c>
      <c r="E63" s="43" t="s">
        <v>731</v>
      </c>
      <c r="F63" s="32" t="s">
        <v>841</v>
      </c>
      <c r="G63" s="32" t="s">
        <v>728</v>
      </c>
      <c r="H63" s="32" t="s">
        <v>729</v>
      </c>
      <c r="I63" s="32" t="s">
        <v>755</v>
      </c>
      <c r="J63" s="32" t="s">
        <v>755</v>
      </c>
      <c r="K63" s="32" t="s">
        <v>755</v>
      </c>
      <c r="L63" s="32" t="s">
        <v>837</v>
      </c>
      <c r="M63" s="32" t="s">
        <v>837</v>
      </c>
      <c r="N63" s="32" t="s">
        <v>837</v>
      </c>
      <c r="O63" s="32" t="s">
        <v>431</v>
      </c>
      <c r="P63" s="32" t="s">
        <v>145</v>
      </c>
      <c r="Q63" s="32" t="s">
        <v>163</v>
      </c>
      <c r="R63" s="32" t="s">
        <v>523</v>
      </c>
      <c r="S63" s="32" t="s">
        <v>524</v>
      </c>
      <c r="T63" s="32" t="s">
        <v>438</v>
      </c>
      <c r="V63" s="32" t="s">
        <v>912</v>
      </c>
    </row>
    <row r="64" spans="1:22">
      <c r="A64" s="48">
        <f t="shared" si="1"/>
        <v>62</v>
      </c>
      <c r="B64" s="51" t="s">
        <v>975</v>
      </c>
      <c r="C64" s="50" t="s">
        <v>980</v>
      </c>
      <c r="D64" s="32">
        <v>1825</v>
      </c>
      <c r="E64" s="43" t="s">
        <v>731</v>
      </c>
      <c r="F64" s="32" t="s">
        <v>795</v>
      </c>
      <c r="G64" s="32" t="s">
        <v>728</v>
      </c>
      <c r="H64" s="32" t="s">
        <v>729</v>
      </c>
      <c r="I64" s="32" t="s">
        <v>755</v>
      </c>
      <c r="J64" s="32" t="s">
        <v>755</v>
      </c>
      <c r="K64" s="32" t="s">
        <v>755</v>
      </c>
      <c r="L64" s="32" t="s">
        <v>838</v>
      </c>
      <c r="M64" s="32" t="s">
        <v>838</v>
      </c>
      <c r="N64" s="32" t="s">
        <v>838</v>
      </c>
      <c r="O64" s="32" t="s">
        <v>431</v>
      </c>
      <c r="P64" s="32" t="s">
        <v>145</v>
      </c>
      <c r="Q64" s="32" t="s">
        <v>163</v>
      </c>
      <c r="R64" s="32" t="s">
        <v>523</v>
      </c>
      <c r="S64" s="32" t="s">
        <v>524</v>
      </c>
      <c r="T64" s="32" t="s">
        <v>438</v>
      </c>
    </row>
    <row r="65" spans="1:22">
      <c r="A65" s="48">
        <f t="shared" si="1"/>
        <v>63</v>
      </c>
      <c r="B65" s="51" t="s">
        <v>975</v>
      </c>
      <c r="C65" s="50" t="s">
        <v>980</v>
      </c>
      <c r="D65" s="32">
        <v>1825</v>
      </c>
      <c r="E65" s="43" t="s">
        <v>731</v>
      </c>
      <c r="F65" s="32" t="s">
        <v>842</v>
      </c>
      <c r="G65" s="32" t="s">
        <v>728</v>
      </c>
      <c r="H65" s="32" t="s">
        <v>729</v>
      </c>
      <c r="I65" s="32" t="s">
        <v>755</v>
      </c>
      <c r="J65" s="32" t="s">
        <v>755</v>
      </c>
      <c r="K65" s="32" t="s">
        <v>755</v>
      </c>
      <c r="L65" s="32" t="s">
        <v>833</v>
      </c>
      <c r="M65" s="32" t="s">
        <v>833</v>
      </c>
      <c r="N65" s="32" t="s">
        <v>833</v>
      </c>
      <c r="O65" s="32" t="s">
        <v>431</v>
      </c>
      <c r="P65" s="32" t="s">
        <v>145</v>
      </c>
      <c r="Q65" s="32" t="s">
        <v>163</v>
      </c>
      <c r="R65" s="32" t="s">
        <v>523</v>
      </c>
      <c r="S65" s="32" t="s">
        <v>524</v>
      </c>
      <c r="T65" s="32" t="s">
        <v>438</v>
      </c>
    </row>
    <row r="66" spans="1:22">
      <c r="A66" s="48">
        <f t="shared" si="1"/>
        <v>64</v>
      </c>
      <c r="B66" s="51" t="s">
        <v>975</v>
      </c>
      <c r="C66" s="50" t="s">
        <v>980</v>
      </c>
      <c r="D66" s="32">
        <v>1825</v>
      </c>
      <c r="E66" s="43" t="s">
        <v>731</v>
      </c>
      <c r="F66" s="32" t="s">
        <v>844</v>
      </c>
      <c r="G66" s="32" t="s">
        <v>728</v>
      </c>
      <c r="H66" s="32" t="s">
        <v>729</v>
      </c>
      <c r="I66" s="32" t="s">
        <v>755</v>
      </c>
      <c r="J66" s="32" t="s">
        <v>755</v>
      </c>
      <c r="K66" s="32" t="s">
        <v>755</v>
      </c>
      <c r="L66" s="32" t="s">
        <v>840</v>
      </c>
      <c r="M66" s="32" t="s">
        <v>840</v>
      </c>
      <c r="N66" s="32" t="s">
        <v>840</v>
      </c>
      <c r="O66" s="32" t="s">
        <v>431</v>
      </c>
      <c r="P66" s="32" t="s">
        <v>145</v>
      </c>
      <c r="Q66" s="32" t="s">
        <v>163</v>
      </c>
      <c r="R66" s="32" t="s">
        <v>523</v>
      </c>
      <c r="S66" s="32" t="s">
        <v>524</v>
      </c>
      <c r="T66" s="32" t="s">
        <v>438</v>
      </c>
    </row>
    <row r="67" spans="1:22">
      <c r="A67" s="48">
        <f t="shared" si="1"/>
        <v>65</v>
      </c>
      <c r="B67" s="51" t="s">
        <v>975</v>
      </c>
      <c r="C67" s="50" t="s">
        <v>980</v>
      </c>
      <c r="D67" s="32">
        <v>1825</v>
      </c>
      <c r="E67" s="43" t="s">
        <v>731</v>
      </c>
      <c r="F67" s="32" t="s">
        <v>843</v>
      </c>
      <c r="G67" s="32" t="s">
        <v>728</v>
      </c>
      <c r="H67" s="32" t="s">
        <v>729</v>
      </c>
      <c r="I67" s="32" t="s">
        <v>755</v>
      </c>
      <c r="J67" s="32" t="s">
        <v>755</v>
      </c>
      <c r="K67" s="32" t="s">
        <v>755</v>
      </c>
      <c r="L67" s="32" t="s">
        <v>433</v>
      </c>
      <c r="M67" s="32" t="s">
        <v>433</v>
      </c>
      <c r="N67" s="32" t="s">
        <v>433</v>
      </c>
      <c r="O67" s="32" t="s">
        <v>431</v>
      </c>
      <c r="P67" s="32" t="s">
        <v>145</v>
      </c>
      <c r="Q67" s="32" t="s">
        <v>163</v>
      </c>
      <c r="R67" s="32" t="s">
        <v>523</v>
      </c>
      <c r="S67" s="32" t="s">
        <v>524</v>
      </c>
      <c r="T67" s="32" t="s">
        <v>438</v>
      </c>
    </row>
    <row r="68" spans="1:22">
      <c r="A68" s="48">
        <f t="shared" si="1"/>
        <v>66</v>
      </c>
      <c r="B68" s="51" t="s">
        <v>975</v>
      </c>
      <c r="C68" s="50" t="s">
        <v>980</v>
      </c>
      <c r="D68" s="32">
        <v>1825</v>
      </c>
      <c r="E68" s="43" t="s">
        <v>731</v>
      </c>
      <c r="F68" s="32" t="s">
        <v>845</v>
      </c>
      <c r="G68" s="32" t="s">
        <v>728</v>
      </c>
      <c r="H68" s="32" t="s">
        <v>729</v>
      </c>
      <c r="I68" s="32" t="s">
        <v>790</v>
      </c>
      <c r="J68" s="32" t="s">
        <v>790</v>
      </c>
      <c r="K68" s="32" t="s">
        <v>790</v>
      </c>
      <c r="L68" s="32" t="s">
        <v>837</v>
      </c>
      <c r="M68" s="32" t="s">
        <v>837</v>
      </c>
      <c r="N68" s="32" t="s">
        <v>837</v>
      </c>
      <c r="O68" s="32" t="s">
        <v>431</v>
      </c>
      <c r="P68" s="32" t="s">
        <v>145</v>
      </c>
      <c r="Q68" s="32" t="s">
        <v>163</v>
      </c>
      <c r="R68" s="32" t="s">
        <v>523</v>
      </c>
      <c r="S68" s="32" t="s">
        <v>524</v>
      </c>
      <c r="T68" s="32" t="s">
        <v>438</v>
      </c>
    </row>
    <row r="69" spans="1:22">
      <c r="A69" s="48">
        <f t="shared" si="1"/>
        <v>67</v>
      </c>
      <c r="B69" s="51" t="s">
        <v>975</v>
      </c>
      <c r="C69" s="50" t="s">
        <v>980</v>
      </c>
      <c r="D69" s="32">
        <v>1825</v>
      </c>
      <c r="E69" s="43" t="s">
        <v>731</v>
      </c>
      <c r="F69" s="32" t="s">
        <v>798</v>
      </c>
      <c r="G69" s="32" t="s">
        <v>728</v>
      </c>
      <c r="H69" s="32" t="s">
        <v>729</v>
      </c>
      <c r="I69" s="32" t="s">
        <v>790</v>
      </c>
      <c r="J69" s="32" t="s">
        <v>790</v>
      </c>
      <c r="K69" s="32" t="s">
        <v>790</v>
      </c>
      <c r="L69" s="32" t="s">
        <v>838</v>
      </c>
      <c r="M69" s="32" t="s">
        <v>838</v>
      </c>
      <c r="N69" s="32" t="s">
        <v>838</v>
      </c>
      <c r="O69" s="32" t="s">
        <v>431</v>
      </c>
      <c r="P69" s="32" t="s">
        <v>145</v>
      </c>
      <c r="Q69" s="32" t="s">
        <v>163</v>
      </c>
      <c r="R69" s="32" t="s">
        <v>523</v>
      </c>
      <c r="S69" s="32" t="s">
        <v>524</v>
      </c>
      <c r="T69" s="32" t="s">
        <v>438</v>
      </c>
    </row>
    <row r="70" spans="1:22">
      <c r="A70" s="48">
        <f t="shared" si="1"/>
        <v>68</v>
      </c>
      <c r="B70" s="51" t="s">
        <v>975</v>
      </c>
      <c r="C70" s="50" t="s">
        <v>980</v>
      </c>
      <c r="D70" s="32">
        <v>1825</v>
      </c>
      <c r="E70" s="43" t="s">
        <v>731</v>
      </c>
      <c r="F70" s="32" t="s">
        <v>846</v>
      </c>
      <c r="G70" s="32" t="s">
        <v>728</v>
      </c>
      <c r="H70" s="32" t="s">
        <v>729</v>
      </c>
      <c r="I70" s="32" t="s">
        <v>790</v>
      </c>
      <c r="J70" s="32" t="s">
        <v>790</v>
      </c>
      <c r="K70" s="32" t="s">
        <v>790</v>
      </c>
      <c r="L70" s="32" t="s">
        <v>833</v>
      </c>
      <c r="M70" s="32" t="s">
        <v>833</v>
      </c>
      <c r="N70" s="32" t="s">
        <v>833</v>
      </c>
      <c r="O70" s="32" t="s">
        <v>431</v>
      </c>
      <c r="P70" s="32" t="s">
        <v>145</v>
      </c>
      <c r="Q70" s="32" t="s">
        <v>163</v>
      </c>
      <c r="R70" s="32" t="s">
        <v>523</v>
      </c>
      <c r="S70" s="32" t="s">
        <v>524</v>
      </c>
      <c r="T70" s="32" t="s">
        <v>438</v>
      </c>
    </row>
    <row r="71" spans="1:22">
      <c r="A71" s="48">
        <f t="shared" si="1"/>
        <v>69</v>
      </c>
      <c r="B71" s="51" t="s">
        <v>975</v>
      </c>
      <c r="C71" s="50" t="s">
        <v>980</v>
      </c>
      <c r="D71" s="32">
        <v>1825</v>
      </c>
      <c r="E71" s="43" t="s">
        <v>731</v>
      </c>
      <c r="F71" s="32" t="s">
        <v>847</v>
      </c>
      <c r="G71" s="32" t="s">
        <v>728</v>
      </c>
      <c r="H71" s="32" t="s">
        <v>729</v>
      </c>
      <c r="I71" s="32" t="s">
        <v>790</v>
      </c>
      <c r="J71" s="32" t="s">
        <v>790</v>
      </c>
      <c r="K71" s="32" t="s">
        <v>790</v>
      </c>
      <c r="L71" s="32" t="s">
        <v>840</v>
      </c>
      <c r="M71" s="32" t="s">
        <v>840</v>
      </c>
      <c r="N71" s="32" t="s">
        <v>840</v>
      </c>
      <c r="O71" s="32" t="s">
        <v>431</v>
      </c>
      <c r="P71" s="32" t="s">
        <v>145</v>
      </c>
      <c r="Q71" s="32" t="s">
        <v>163</v>
      </c>
      <c r="R71" s="32" t="s">
        <v>523</v>
      </c>
      <c r="S71" s="32" t="s">
        <v>524</v>
      </c>
      <c r="T71" s="32" t="s">
        <v>438</v>
      </c>
    </row>
    <row r="72" spans="1:22" s="14" customFormat="1">
      <c r="A72" s="48">
        <f t="shared" si="1"/>
        <v>70</v>
      </c>
      <c r="B72" s="51" t="s">
        <v>975</v>
      </c>
      <c r="C72" s="50" t="s">
        <v>980</v>
      </c>
      <c r="D72" s="45">
        <v>1825</v>
      </c>
      <c r="E72" s="46" t="s">
        <v>731</v>
      </c>
      <c r="F72" s="45" t="s">
        <v>848</v>
      </c>
      <c r="G72" s="45" t="s">
        <v>728</v>
      </c>
      <c r="H72" s="45" t="s">
        <v>729</v>
      </c>
      <c r="I72" s="45" t="s">
        <v>790</v>
      </c>
      <c r="J72" s="45" t="s">
        <v>790</v>
      </c>
      <c r="K72" s="45" t="s">
        <v>790</v>
      </c>
      <c r="L72" s="45" t="s">
        <v>433</v>
      </c>
      <c r="M72" s="45" t="s">
        <v>433</v>
      </c>
      <c r="N72" s="45" t="s">
        <v>433</v>
      </c>
      <c r="O72" s="45" t="s">
        <v>431</v>
      </c>
      <c r="P72" s="45" t="s">
        <v>145</v>
      </c>
      <c r="Q72" s="45" t="s">
        <v>163</v>
      </c>
      <c r="R72" s="45" t="s">
        <v>523</v>
      </c>
      <c r="S72" s="45" t="s">
        <v>524</v>
      </c>
      <c r="T72" s="45" t="s">
        <v>438</v>
      </c>
    </row>
    <row r="73" spans="1:22">
      <c r="A73" s="48">
        <f t="shared" si="1"/>
        <v>71</v>
      </c>
      <c r="B73" s="51" t="s">
        <v>975</v>
      </c>
      <c r="C73" s="50" t="s">
        <v>980</v>
      </c>
      <c r="D73" s="32">
        <v>1825</v>
      </c>
      <c r="E73" s="43" t="s">
        <v>731</v>
      </c>
      <c r="F73" s="32" t="s">
        <v>841</v>
      </c>
      <c r="G73" s="32" t="s">
        <v>892</v>
      </c>
      <c r="H73" s="32" t="s">
        <v>893</v>
      </c>
      <c r="I73" s="32" t="s">
        <v>755</v>
      </c>
      <c r="J73" s="32" t="s">
        <v>755</v>
      </c>
      <c r="K73" s="32" t="s">
        <v>755</v>
      </c>
      <c r="L73" s="32" t="s">
        <v>837</v>
      </c>
      <c r="M73" s="32" t="s">
        <v>837</v>
      </c>
      <c r="N73" s="32" t="s">
        <v>837</v>
      </c>
      <c r="O73" s="32" t="s">
        <v>431</v>
      </c>
      <c r="P73" s="32" t="s">
        <v>145</v>
      </c>
      <c r="Q73" s="32" t="s">
        <v>163</v>
      </c>
      <c r="R73" s="32" t="s">
        <v>523</v>
      </c>
      <c r="S73" s="32" t="s">
        <v>524</v>
      </c>
      <c r="T73" s="32" t="s">
        <v>438</v>
      </c>
      <c r="V73" s="32" t="s">
        <v>913</v>
      </c>
    </row>
    <row r="74" spans="1:22">
      <c r="A74" s="48">
        <f t="shared" si="1"/>
        <v>72</v>
      </c>
      <c r="B74" s="51" t="s">
        <v>975</v>
      </c>
      <c r="C74" s="50" t="s">
        <v>980</v>
      </c>
      <c r="D74" s="32">
        <v>1825</v>
      </c>
      <c r="E74" s="43" t="s">
        <v>731</v>
      </c>
      <c r="F74" s="32" t="s">
        <v>795</v>
      </c>
      <c r="G74" s="32" t="s">
        <v>897</v>
      </c>
      <c r="H74" s="32" t="s">
        <v>893</v>
      </c>
      <c r="I74" s="32" t="s">
        <v>755</v>
      </c>
      <c r="J74" s="32" t="s">
        <v>755</v>
      </c>
      <c r="K74" s="32" t="s">
        <v>755</v>
      </c>
      <c r="L74" s="32" t="s">
        <v>838</v>
      </c>
      <c r="M74" s="32" t="s">
        <v>838</v>
      </c>
      <c r="N74" s="32" t="s">
        <v>838</v>
      </c>
      <c r="O74" s="32" t="s">
        <v>431</v>
      </c>
      <c r="P74" s="32" t="s">
        <v>145</v>
      </c>
      <c r="Q74" s="32" t="s">
        <v>163</v>
      </c>
      <c r="R74" s="32" t="s">
        <v>523</v>
      </c>
      <c r="S74" s="32" t="s">
        <v>524</v>
      </c>
      <c r="T74" s="32" t="s">
        <v>438</v>
      </c>
    </row>
    <row r="75" spans="1:22">
      <c r="A75" s="48">
        <f t="shared" si="1"/>
        <v>73</v>
      </c>
      <c r="B75" s="51" t="s">
        <v>975</v>
      </c>
      <c r="C75" s="50" t="s">
        <v>980</v>
      </c>
      <c r="D75" s="32">
        <v>1825</v>
      </c>
      <c r="E75" s="43" t="s">
        <v>731</v>
      </c>
      <c r="F75" s="32" t="s">
        <v>842</v>
      </c>
      <c r="G75" s="32" t="s">
        <v>898</v>
      </c>
      <c r="H75" s="32" t="s">
        <v>893</v>
      </c>
      <c r="I75" s="32" t="s">
        <v>755</v>
      </c>
      <c r="J75" s="32" t="s">
        <v>755</v>
      </c>
      <c r="K75" s="32" t="s">
        <v>755</v>
      </c>
      <c r="L75" s="32" t="s">
        <v>833</v>
      </c>
      <c r="M75" s="32" t="s">
        <v>833</v>
      </c>
      <c r="N75" s="32" t="s">
        <v>833</v>
      </c>
      <c r="O75" s="32" t="s">
        <v>431</v>
      </c>
      <c r="P75" s="32" t="s">
        <v>145</v>
      </c>
      <c r="Q75" s="32" t="s">
        <v>163</v>
      </c>
      <c r="R75" s="32" t="s">
        <v>523</v>
      </c>
      <c r="S75" s="32" t="s">
        <v>524</v>
      </c>
      <c r="T75" s="32" t="s">
        <v>438</v>
      </c>
    </row>
    <row r="76" spans="1:22">
      <c r="A76" s="48">
        <f t="shared" si="1"/>
        <v>74</v>
      </c>
      <c r="B76" s="51" t="s">
        <v>975</v>
      </c>
      <c r="C76" s="50" t="s">
        <v>980</v>
      </c>
      <c r="D76" s="32">
        <v>1825</v>
      </c>
      <c r="E76" s="43" t="s">
        <v>731</v>
      </c>
      <c r="F76" s="32" t="s">
        <v>844</v>
      </c>
      <c r="G76" s="32" t="s">
        <v>899</v>
      </c>
      <c r="H76" s="32" t="s">
        <v>893</v>
      </c>
      <c r="I76" s="32" t="s">
        <v>755</v>
      </c>
      <c r="J76" s="32" t="s">
        <v>755</v>
      </c>
      <c r="K76" s="32" t="s">
        <v>755</v>
      </c>
      <c r="L76" s="32" t="s">
        <v>840</v>
      </c>
      <c r="M76" s="32" t="s">
        <v>840</v>
      </c>
      <c r="N76" s="32" t="s">
        <v>840</v>
      </c>
      <c r="O76" s="32" t="s">
        <v>431</v>
      </c>
      <c r="P76" s="32" t="s">
        <v>145</v>
      </c>
      <c r="Q76" s="32" t="s">
        <v>163</v>
      </c>
      <c r="R76" s="32" t="s">
        <v>523</v>
      </c>
      <c r="S76" s="32" t="s">
        <v>524</v>
      </c>
      <c r="T76" s="32" t="s">
        <v>438</v>
      </c>
    </row>
    <row r="77" spans="1:22">
      <c r="A77" s="48">
        <f t="shared" si="1"/>
        <v>75</v>
      </c>
      <c r="B77" s="51" t="s">
        <v>975</v>
      </c>
      <c r="C77" s="50" t="s">
        <v>980</v>
      </c>
      <c r="D77" s="32">
        <v>1825</v>
      </c>
      <c r="E77" s="43" t="s">
        <v>731</v>
      </c>
      <c r="F77" s="32" t="s">
        <v>843</v>
      </c>
      <c r="G77" s="32" t="s">
        <v>900</v>
      </c>
      <c r="H77" s="32" t="s">
        <v>893</v>
      </c>
      <c r="I77" s="32" t="s">
        <v>755</v>
      </c>
      <c r="J77" s="32" t="s">
        <v>755</v>
      </c>
      <c r="K77" s="32" t="s">
        <v>755</v>
      </c>
      <c r="L77" s="32" t="s">
        <v>433</v>
      </c>
      <c r="M77" s="32" t="s">
        <v>433</v>
      </c>
      <c r="N77" s="32" t="s">
        <v>433</v>
      </c>
      <c r="O77" s="32" t="s">
        <v>431</v>
      </c>
      <c r="P77" s="32" t="s">
        <v>145</v>
      </c>
      <c r="Q77" s="32" t="s">
        <v>163</v>
      </c>
      <c r="R77" s="32" t="s">
        <v>523</v>
      </c>
      <c r="S77" s="32" t="s">
        <v>524</v>
      </c>
      <c r="T77" s="32" t="s">
        <v>438</v>
      </c>
    </row>
    <row r="78" spans="1:22">
      <c r="A78" s="48">
        <f t="shared" si="1"/>
        <v>76</v>
      </c>
      <c r="B78" s="51" t="s">
        <v>975</v>
      </c>
      <c r="C78" s="50" t="s">
        <v>980</v>
      </c>
      <c r="D78" s="32">
        <v>1825</v>
      </c>
      <c r="E78" s="43" t="s">
        <v>731</v>
      </c>
      <c r="F78" s="32" t="s">
        <v>845</v>
      </c>
      <c r="G78" s="32" t="s">
        <v>901</v>
      </c>
      <c r="H78" s="32" t="s">
        <v>893</v>
      </c>
      <c r="I78" s="32" t="s">
        <v>790</v>
      </c>
      <c r="J78" s="32" t="s">
        <v>790</v>
      </c>
      <c r="K78" s="32" t="s">
        <v>790</v>
      </c>
      <c r="L78" s="32" t="s">
        <v>837</v>
      </c>
      <c r="M78" s="32" t="s">
        <v>837</v>
      </c>
      <c r="N78" s="32" t="s">
        <v>837</v>
      </c>
      <c r="O78" s="32" t="s">
        <v>431</v>
      </c>
      <c r="P78" s="32" t="s">
        <v>145</v>
      </c>
      <c r="Q78" s="32" t="s">
        <v>163</v>
      </c>
      <c r="R78" s="32" t="s">
        <v>523</v>
      </c>
      <c r="S78" s="32" t="s">
        <v>524</v>
      </c>
      <c r="T78" s="32" t="s">
        <v>438</v>
      </c>
    </row>
    <row r="79" spans="1:22">
      <c r="A79" s="48">
        <f t="shared" si="1"/>
        <v>77</v>
      </c>
      <c r="B79" s="51" t="s">
        <v>975</v>
      </c>
      <c r="C79" s="50" t="s">
        <v>980</v>
      </c>
      <c r="D79" s="32">
        <v>1825</v>
      </c>
      <c r="E79" s="43" t="s">
        <v>731</v>
      </c>
      <c r="F79" s="32" t="s">
        <v>798</v>
      </c>
      <c r="G79" s="32" t="s">
        <v>902</v>
      </c>
      <c r="H79" s="32" t="s">
        <v>893</v>
      </c>
      <c r="I79" s="32" t="s">
        <v>790</v>
      </c>
      <c r="J79" s="32" t="s">
        <v>790</v>
      </c>
      <c r="K79" s="32" t="s">
        <v>790</v>
      </c>
      <c r="L79" s="32" t="s">
        <v>838</v>
      </c>
      <c r="M79" s="32" t="s">
        <v>838</v>
      </c>
      <c r="N79" s="32" t="s">
        <v>838</v>
      </c>
      <c r="O79" s="32" t="s">
        <v>431</v>
      </c>
      <c r="P79" s="32" t="s">
        <v>145</v>
      </c>
      <c r="Q79" s="32" t="s">
        <v>163</v>
      </c>
      <c r="R79" s="32" t="s">
        <v>523</v>
      </c>
      <c r="S79" s="32" t="s">
        <v>524</v>
      </c>
      <c r="T79" s="32" t="s">
        <v>438</v>
      </c>
    </row>
    <row r="80" spans="1:22">
      <c r="A80" s="48">
        <f t="shared" si="1"/>
        <v>78</v>
      </c>
      <c r="B80" s="51" t="s">
        <v>975</v>
      </c>
      <c r="C80" s="50" t="s">
        <v>980</v>
      </c>
      <c r="D80" s="32">
        <v>1825</v>
      </c>
      <c r="E80" s="43" t="s">
        <v>731</v>
      </c>
      <c r="F80" s="32" t="s">
        <v>846</v>
      </c>
      <c r="G80" s="32" t="s">
        <v>903</v>
      </c>
      <c r="H80" s="32" t="s">
        <v>893</v>
      </c>
      <c r="I80" s="32" t="s">
        <v>790</v>
      </c>
      <c r="J80" s="32" t="s">
        <v>790</v>
      </c>
      <c r="K80" s="32" t="s">
        <v>790</v>
      </c>
      <c r="L80" s="32" t="s">
        <v>833</v>
      </c>
      <c r="M80" s="32" t="s">
        <v>833</v>
      </c>
      <c r="N80" s="32" t="s">
        <v>833</v>
      </c>
      <c r="O80" s="32" t="s">
        <v>431</v>
      </c>
      <c r="P80" s="32" t="s">
        <v>145</v>
      </c>
      <c r="Q80" s="32" t="s">
        <v>163</v>
      </c>
      <c r="R80" s="32" t="s">
        <v>523</v>
      </c>
      <c r="S80" s="32" t="s">
        <v>524</v>
      </c>
      <c r="T80" s="32" t="s">
        <v>438</v>
      </c>
    </row>
    <row r="81" spans="1:22">
      <c r="A81" s="48">
        <f t="shared" si="1"/>
        <v>79</v>
      </c>
      <c r="B81" s="51" t="s">
        <v>975</v>
      </c>
      <c r="C81" s="50" t="s">
        <v>980</v>
      </c>
      <c r="D81" s="32">
        <v>1825</v>
      </c>
      <c r="E81" s="43" t="s">
        <v>731</v>
      </c>
      <c r="F81" s="32" t="s">
        <v>847</v>
      </c>
      <c r="G81" s="32" t="s">
        <v>904</v>
      </c>
      <c r="H81" s="32" t="s">
        <v>893</v>
      </c>
      <c r="I81" s="32" t="s">
        <v>790</v>
      </c>
      <c r="J81" s="32" t="s">
        <v>790</v>
      </c>
      <c r="K81" s="32" t="s">
        <v>790</v>
      </c>
      <c r="L81" s="32" t="s">
        <v>840</v>
      </c>
      <c r="M81" s="32" t="s">
        <v>840</v>
      </c>
      <c r="N81" s="32" t="s">
        <v>840</v>
      </c>
      <c r="O81" s="32" t="s">
        <v>431</v>
      </c>
      <c r="P81" s="32" t="s">
        <v>145</v>
      </c>
      <c r="Q81" s="32" t="s">
        <v>163</v>
      </c>
      <c r="R81" s="32" t="s">
        <v>523</v>
      </c>
      <c r="S81" s="32" t="s">
        <v>524</v>
      </c>
      <c r="T81" s="32" t="s">
        <v>438</v>
      </c>
    </row>
    <row r="82" spans="1:22" s="14" customFormat="1">
      <c r="A82" s="48">
        <f t="shared" si="1"/>
        <v>80</v>
      </c>
      <c r="B82" s="51" t="s">
        <v>975</v>
      </c>
      <c r="C82" s="50" t="s">
        <v>980</v>
      </c>
      <c r="D82" s="45">
        <v>1825</v>
      </c>
      <c r="E82" s="46" t="s">
        <v>731</v>
      </c>
      <c r="F82" s="45" t="s">
        <v>848</v>
      </c>
      <c r="G82" s="45" t="s">
        <v>905</v>
      </c>
      <c r="H82" s="45" t="s">
        <v>893</v>
      </c>
      <c r="I82" s="45" t="s">
        <v>790</v>
      </c>
      <c r="J82" s="45" t="s">
        <v>790</v>
      </c>
      <c r="K82" s="45" t="s">
        <v>790</v>
      </c>
      <c r="L82" s="45" t="s">
        <v>433</v>
      </c>
      <c r="M82" s="45" t="s">
        <v>433</v>
      </c>
      <c r="N82" s="45" t="s">
        <v>433</v>
      </c>
      <c r="O82" s="45" t="s">
        <v>431</v>
      </c>
      <c r="P82" s="45" t="s">
        <v>145</v>
      </c>
      <c r="Q82" s="45" t="s">
        <v>163</v>
      </c>
      <c r="R82" s="45" t="s">
        <v>523</v>
      </c>
      <c r="S82" s="45" t="s">
        <v>524</v>
      </c>
      <c r="T82" s="45" t="s">
        <v>438</v>
      </c>
    </row>
    <row r="83" spans="1:22">
      <c r="A83" s="48">
        <f t="shared" si="1"/>
        <v>81</v>
      </c>
      <c r="B83" s="51" t="s">
        <v>975</v>
      </c>
      <c r="C83" s="50" t="s">
        <v>980</v>
      </c>
      <c r="D83" s="32">
        <v>1825</v>
      </c>
      <c r="E83" s="43" t="s">
        <v>731</v>
      </c>
      <c r="F83" s="32" t="s">
        <v>841</v>
      </c>
      <c r="G83" s="32" t="s">
        <v>892</v>
      </c>
      <c r="H83" s="32" t="s">
        <v>927</v>
      </c>
      <c r="I83" s="32" t="s">
        <v>755</v>
      </c>
      <c r="J83" s="32" t="s">
        <v>755</v>
      </c>
      <c r="K83" s="32" t="s">
        <v>755</v>
      </c>
      <c r="L83" s="32" t="s">
        <v>837</v>
      </c>
      <c r="M83" s="32" t="s">
        <v>837</v>
      </c>
      <c r="N83" s="32" t="s">
        <v>837</v>
      </c>
      <c r="O83" s="32" t="s">
        <v>431</v>
      </c>
      <c r="P83" s="32" t="s">
        <v>145</v>
      </c>
      <c r="Q83" s="32" t="s">
        <v>163</v>
      </c>
      <c r="R83" s="32" t="s">
        <v>523</v>
      </c>
      <c r="S83" s="32" t="s">
        <v>524</v>
      </c>
      <c r="T83" s="32" t="s">
        <v>438</v>
      </c>
      <c r="V83" s="32" t="s">
        <v>913</v>
      </c>
    </row>
    <row r="84" spans="1:22">
      <c r="A84" s="48">
        <f t="shared" si="1"/>
        <v>82</v>
      </c>
      <c r="B84" s="51" t="s">
        <v>975</v>
      </c>
      <c r="C84" s="50" t="s">
        <v>980</v>
      </c>
      <c r="D84" s="32">
        <v>1825</v>
      </c>
      <c r="E84" s="43" t="s">
        <v>731</v>
      </c>
      <c r="F84" s="32" t="s">
        <v>795</v>
      </c>
      <c r="G84" s="32" t="s">
        <v>897</v>
      </c>
      <c r="H84" s="32" t="s">
        <v>927</v>
      </c>
      <c r="I84" s="32" t="s">
        <v>755</v>
      </c>
      <c r="J84" s="32" t="s">
        <v>755</v>
      </c>
      <c r="K84" s="32" t="s">
        <v>755</v>
      </c>
      <c r="L84" s="32" t="s">
        <v>838</v>
      </c>
      <c r="M84" s="32" t="s">
        <v>838</v>
      </c>
      <c r="N84" s="32" t="s">
        <v>838</v>
      </c>
      <c r="O84" s="32" t="s">
        <v>431</v>
      </c>
      <c r="P84" s="32" t="s">
        <v>145</v>
      </c>
      <c r="Q84" s="32" t="s">
        <v>163</v>
      </c>
      <c r="R84" s="32" t="s">
        <v>523</v>
      </c>
      <c r="S84" s="32" t="s">
        <v>524</v>
      </c>
      <c r="T84" s="32" t="s">
        <v>438</v>
      </c>
    </row>
    <row r="85" spans="1:22">
      <c r="A85" s="48">
        <f t="shared" si="1"/>
        <v>83</v>
      </c>
      <c r="B85" s="51" t="s">
        <v>975</v>
      </c>
      <c r="C85" s="50" t="s">
        <v>980</v>
      </c>
      <c r="D85" s="32">
        <v>1825</v>
      </c>
      <c r="E85" s="43" t="s">
        <v>731</v>
      </c>
      <c r="F85" s="32" t="s">
        <v>842</v>
      </c>
      <c r="G85" s="32" t="s">
        <v>898</v>
      </c>
      <c r="H85" s="32" t="s">
        <v>927</v>
      </c>
      <c r="I85" s="32" t="s">
        <v>755</v>
      </c>
      <c r="J85" s="32" t="s">
        <v>755</v>
      </c>
      <c r="K85" s="32" t="s">
        <v>755</v>
      </c>
      <c r="L85" s="32" t="s">
        <v>833</v>
      </c>
      <c r="M85" s="32" t="s">
        <v>833</v>
      </c>
      <c r="N85" s="32" t="s">
        <v>833</v>
      </c>
      <c r="O85" s="32" t="s">
        <v>431</v>
      </c>
      <c r="P85" s="32" t="s">
        <v>145</v>
      </c>
      <c r="Q85" s="32" t="s">
        <v>163</v>
      </c>
      <c r="R85" s="32" t="s">
        <v>523</v>
      </c>
      <c r="S85" s="32" t="s">
        <v>524</v>
      </c>
      <c r="T85" s="32" t="s">
        <v>438</v>
      </c>
    </row>
    <row r="86" spans="1:22">
      <c r="A86" s="48">
        <f t="shared" si="1"/>
        <v>84</v>
      </c>
      <c r="B86" s="51" t="s">
        <v>975</v>
      </c>
      <c r="C86" s="50" t="s">
        <v>980</v>
      </c>
      <c r="D86" s="32">
        <v>1825</v>
      </c>
      <c r="E86" s="43" t="s">
        <v>731</v>
      </c>
      <c r="F86" s="32" t="s">
        <v>844</v>
      </c>
      <c r="G86" s="32" t="s">
        <v>899</v>
      </c>
      <c r="H86" s="32" t="s">
        <v>927</v>
      </c>
      <c r="I86" s="32" t="s">
        <v>755</v>
      </c>
      <c r="J86" s="32" t="s">
        <v>755</v>
      </c>
      <c r="K86" s="32" t="s">
        <v>755</v>
      </c>
      <c r="L86" s="32" t="s">
        <v>840</v>
      </c>
      <c r="M86" s="32" t="s">
        <v>840</v>
      </c>
      <c r="N86" s="32" t="s">
        <v>840</v>
      </c>
      <c r="O86" s="32" t="s">
        <v>431</v>
      </c>
      <c r="P86" s="32" t="s">
        <v>145</v>
      </c>
      <c r="Q86" s="32" t="s">
        <v>163</v>
      </c>
      <c r="R86" s="32" t="s">
        <v>523</v>
      </c>
      <c r="S86" s="32" t="s">
        <v>524</v>
      </c>
      <c r="T86" s="32" t="s">
        <v>438</v>
      </c>
    </row>
    <row r="87" spans="1:22">
      <c r="A87" s="48">
        <f t="shared" si="1"/>
        <v>85</v>
      </c>
      <c r="B87" s="51" t="s">
        <v>975</v>
      </c>
      <c r="C87" s="50" t="s">
        <v>980</v>
      </c>
      <c r="D87" s="32">
        <v>1825</v>
      </c>
      <c r="E87" s="43" t="s">
        <v>731</v>
      </c>
      <c r="F87" s="32" t="s">
        <v>843</v>
      </c>
      <c r="G87" s="32" t="s">
        <v>900</v>
      </c>
      <c r="H87" s="32" t="s">
        <v>927</v>
      </c>
      <c r="I87" s="32" t="s">
        <v>755</v>
      </c>
      <c r="J87" s="32" t="s">
        <v>755</v>
      </c>
      <c r="K87" s="32" t="s">
        <v>755</v>
      </c>
      <c r="L87" s="32" t="s">
        <v>433</v>
      </c>
      <c r="M87" s="32" t="s">
        <v>433</v>
      </c>
      <c r="N87" s="32" t="s">
        <v>433</v>
      </c>
      <c r="O87" s="32" t="s">
        <v>431</v>
      </c>
      <c r="P87" s="32" t="s">
        <v>145</v>
      </c>
      <c r="Q87" s="32" t="s">
        <v>163</v>
      </c>
      <c r="R87" s="32" t="s">
        <v>523</v>
      </c>
      <c r="S87" s="32" t="s">
        <v>524</v>
      </c>
      <c r="T87" s="32" t="s">
        <v>438</v>
      </c>
    </row>
    <row r="88" spans="1:22">
      <c r="A88" s="48">
        <f t="shared" ref="A88:A151" si="2">A87+1</f>
        <v>86</v>
      </c>
      <c r="B88" s="51" t="s">
        <v>975</v>
      </c>
      <c r="C88" s="50" t="s">
        <v>980</v>
      </c>
      <c r="D88" s="32">
        <v>1825</v>
      </c>
      <c r="E88" s="43" t="s">
        <v>731</v>
      </c>
      <c r="F88" s="32" t="s">
        <v>845</v>
      </c>
      <c r="G88" s="32" t="s">
        <v>901</v>
      </c>
      <c r="H88" s="32" t="s">
        <v>927</v>
      </c>
      <c r="I88" s="32" t="s">
        <v>790</v>
      </c>
      <c r="J88" s="32" t="s">
        <v>790</v>
      </c>
      <c r="K88" s="32" t="s">
        <v>790</v>
      </c>
      <c r="L88" s="32" t="s">
        <v>837</v>
      </c>
      <c r="M88" s="32" t="s">
        <v>837</v>
      </c>
      <c r="N88" s="32" t="s">
        <v>837</v>
      </c>
      <c r="O88" s="32" t="s">
        <v>431</v>
      </c>
      <c r="P88" s="32" t="s">
        <v>145</v>
      </c>
      <c r="Q88" s="32" t="s">
        <v>163</v>
      </c>
      <c r="R88" s="32" t="s">
        <v>523</v>
      </c>
      <c r="S88" s="32" t="s">
        <v>524</v>
      </c>
      <c r="T88" s="32" t="s">
        <v>438</v>
      </c>
    </row>
    <row r="89" spans="1:22">
      <c r="A89" s="48">
        <f t="shared" si="2"/>
        <v>87</v>
      </c>
      <c r="B89" s="51" t="s">
        <v>975</v>
      </c>
      <c r="C89" s="50" t="s">
        <v>980</v>
      </c>
      <c r="D89" s="32">
        <v>1825</v>
      </c>
      <c r="E89" s="43" t="s">
        <v>731</v>
      </c>
      <c r="F89" s="32" t="s">
        <v>798</v>
      </c>
      <c r="G89" s="32" t="s">
        <v>902</v>
      </c>
      <c r="H89" s="32" t="s">
        <v>927</v>
      </c>
      <c r="I89" s="32" t="s">
        <v>790</v>
      </c>
      <c r="J89" s="32" t="s">
        <v>790</v>
      </c>
      <c r="K89" s="32" t="s">
        <v>790</v>
      </c>
      <c r="L89" s="32" t="s">
        <v>838</v>
      </c>
      <c r="M89" s="32" t="s">
        <v>838</v>
      </c>
      <c r="N89" s="32" t="s">
        <v>838</v>
      </c>
      <c r="O89" s="32" t="s">
        <v>431</v>
      </c>
      <c r="P89" s="32" t="s">
        <v>145</v>
      </c>
      <c r="Q89" s="32" t="s">
        <v>163</v>
      </c>
      <c r="R89" s="32" t="s">
        <v>523</v>
      </c>
      <c r="S89" s="32" t="s">
        <v>524</v>
      </c>
      <c r="T89" s="32" t="s">
        <v>438</v>
      </c>
    </row>
    <row r="90" spans="1:22">
      <c r="A90" s="48">
        <f t="shared" si="2"/>
        <v>88</v>
      </c>
      <c r="B90" s="51" t="s">
        <v>975</v>
      </c>
      <c r="C90" s="50" t="s">
        <v>980</v>
      </c>
      <c r="D90" s="32">
        <v>1825</v>
      </c>
      <c r="E90" s="43" t="s">
        <v>731</v>
      </c>
      <c r="F90" s="32" t="s">
        <v>846</v>
      </c>
      <c r="G90" s="32" t="s">
        <v>903</v>
      </c>
      <c r="H90" s="32" t="s">
        <v>927</v>
      </c>
      <c r="I90" s="32" t="s">
        <v>790</v>
      </c>
      <c r="J90" s="32" t="s">
        <v>790</v>
      </c>
      <c r="K90" s="32" t="s">
        <v>790</v>
      </c>
      <c r="L90" s="32" t="s">
        <v>833</v>
      </c>
      <c r="M90" s="32" t="s">
        <v>833</v>
      </c>
      <c r="N90" s="32" t="s">
        <v>833</v>
      </c>
      <c r="O90" s="32" t="s">
        <v>431</v>
      </c>
      <c r="P90" s="32" t="s">
        <v>145</v>
      </c>
      <c r="Q90" s="32" t="s">
        <v>163</v>
      </c>
      <c r="R90" s="32" t="s">
        <v>523</v>
      </c>
      <c r="S90" s="32" t="s">
        <v>524</v>
      </c>
      <c r="T90" s="32" t="s">
        <v>438</v>
      </c>
    </row>
    <row r="91" spans="1:22">
      <c r="A91" s="48">
        <f t="shared" si="2"/>
        <v>89</v>
      </c>
      <c r="B91" s="51" t="s">
        <v>975</v>
      </c>
      <c r="C91" s="50" t="s">
        <v>980</v>
      </c>
      <c r="D91" s="32">
        <v>1825</v>
      </c>
      <c r="E91" s="43" t="s">
        <v>731</v>
      </c>
      <c r="F91" s="32" t="s">
        <v>847</v>
      </c>
      <c r="G91" s="32" t="s">
        <v>904</v>
      </c>
      <c r="H91" s="32" t="s">
        <v>927</v>
      </c>
      <c r="I91" s="32" t="s">
        <v>790</v>
      </c>
      <c r="J91" s="32" t="s">
        <v>790</v>
      </c>
      <c r="K91" s="32" t="s">
        <v>790</v>
      </c>
      <c r="L91" s="32" t="s">
        <v>840</v>
      </c>
      <c r="M91" s="32" t="s">
        <v>840</v>
      </c>
      <c r="N91" s="32" t="s">
        <v>840</v>
      </c>
      <c r="O91" s="32" t="s">
        <v>431</v>
      </c>
      <c r="P91" s="32" t="s">
        <v>145</v>
      </c>
      <c r="Q91" s="32" t="s">
        <v>163</v>
      </c>
      <c r="R91" s="32" t="s">
        <v>523</v>
      </c>
      <c r="S91" s="32" t="s">
        <v>524</v>
      </c>
      <c r="T91" s="32" t="s">
        <v>438</v>
      </c>
    </row>
    <row r="92" spans="1:22" s="14" customFormat="1">
      <c r="A92" s="49">
        <f t="shared" si="2"/>
        <v>90</v>
      </c>
      <c r="B92" s="51" t="s">
        <v>975</v>
      </c>
      <c r="C92" s="50" t="s">
        <v>980</v>
      </c>
      <c r="D92" s="45">
        <v>1825</v>
      </c>
      <c r="E92" s="46" t="s">
        <v>731</v>
      </c>
      <c r="F92" s="45" t="s">
        <v>848</v>
      </c>
      <c r="G92" s="45" t="s">
        <v>905</v>
      </c>
      <c r="H92" s="45" t="s">
        <v>927</v>
      </c>
      <c r="I92" s="45" t="s">
        <v>790</v>
      </c>
      <c r="J92" s="45" t="s">
        <v>790</v>
      </c>
      <c r="K92" s="45" t="s">
        <v>790</v>
      </c>
      <c r="L92" s="45" t="s">
        <v>433</v>
      </c>
      <c r="M92" s="45" t="s">
        <v>433</v>
      </c>
      <c r="N92" s="45" t="s">
        <v>433</v>
      </c>
      <c r="O92" s="45" t="s">
        <v>431</v>
      </c>
      <c r="P92" s="45" t="s">
        <v>145</v>
      </c>
      <c r="Q92" s="45" t="s">
        <v>163</v>
      </c>
      <c r="R92" s="45" t="s">
        <v>523</v>
      </c>
      <c r="S92" s="45" t="s">
        <v>524</v>
      </c>
      <c r="T92" s="45" t="s">
        <v>438</v>
      </c>
    </row>
    <row r="93" spans="1:22">
      <c r="A93" s="48">
        <f t="shared" si="2"/>
        <v>91</v>
      </c>
      <c r="B93" s="51" t="s">
        <v>975</v>
      </c>
      <c r="C93" s="50" t="s">
        <v>980</v>
      </c>
      <c r="D93" s="32">
        <v>1825</v>
      </c>
      <c r="E93" s="43" t="s">
        <v>731</v>
      </c>
      <c r="F93" s="32" t="s">
        <v>841</v>
      </c>
      <c r="G93" s="32" t="s">
        <v>892</v>
      </c>
      <c r="H93" s="32" t="s">
        <v>928</v>
      </c>
      <c r="I93" s="32" t="s">
        <v>755</v>
      </c>
      <c r="J93" s="32" t="s">
        <v>755</v>
      </c>
      <c r="K93" s="32" t="s">
        <v>755</v>
      </c>
      <c r="L93" s="32" t="s">
        <v>837</v>
      </c>
      <c r="M93" s="32" t="s">
        <v>837</v>
      </c>
      <c r="N93" s="32" t="s">
        <v>837</v>
      </c>
      <c r="O93" s="32" t="s">
        <v>431</v>
      </c>
      <c r="P93" s="32" t="s">
        <v>145</v>
      </c>
      <c r="Q93" s="32" t="s">
        <v>163</v>
      </c>
      <c r="R93" s="32" t="s">
        <v>523</v>
      </c>
      <c r="S93" s="32" t="s">
        <v>524</v>
      </c>
      <c r="T93" s="32" t="s">
        <v>438</v>
      </c>
      <c r="V93" s="32" t="s">
        <v>913</v>
      </c>
    </row>
    <row r="94" spans="1:22">
      <c r="A94" s="48">
        <f t="shared" si="2"/>
        <v>92</v>
      </c>
      <c r="B94" s="51" t="s">
        <v>975</v>
      </c>
      <c r="C94" s="50" t="s">
        <v>980</v>
      </c>
      <c r="D94" s="32">
        <v>1825</v>
      </c>
      <c r="E94" s="43" t="s">
        <v>731</v>
      </c>
      <c r="F94" s="32" t="s">
        <v>795</v>
      </c>
      <c r="G94" s="32" t="s">
        <v>897</v>
      </c>
      <c r="H94" s="32" t="s">
        <v>928</v>
      </c>
      <c r="I94" s="32" t="s">
        <v>755</v>
      </c>
      <c r="J94" s="32" t="s">
        <v>755</v>
      </c>
      <c r="K94" s="32" t="s">
        <v>755</v>
      </c>
      <c r="L94" s="32" t="s">
        <v>838</v>
      </c>
      <c r="M94" s="32" t="s">
        <v>838</v>
      </c>
      <c r="N94" s="32" t="s">
        <v>838</v>
      </c>
      <c r="O94" s="32" t="s">
        <v>431</v>
      </c>
      <c r="P94" s="32" t="s">
        <v>145</v>
      </c>
      <c r="Q94" s="32" t="s">
        <v>163</v>
      </c>
      <c r="R94" s="32" t="s">
        <v>523</v>
      </c>
      <c r="S94" s="32" t="s">
        <v>524</v>
      </c>
      <c r="T94" s="32" t="s">
        <v>438</v>
      </c>
    </row>
    <row r="95" spans="1:22">
      <c r="A95" s="48">
        <f t="shared" si="2"/>
        <v>93</v>
      </c>
      <c r="B95" s="51" t="s">
        <v>975</v>
      </c>
      <c r="C95" s="50" t="s">
        <v>980</v>
      </c>
      <c r="D95" s="32">
        <v>1825</v>
      </c>
      <c r="E95" s="43" t="s">
        <v>731</v>
      </c>
      <c r="F95" s="32" t="s">
        <v>842</v>
      </c>
      <c r="G95" s="32" t="s">
        <v>898</v>
      </c>
      <c r="H95" s="32" t="s">
        <v>928</v>
      </c>
      <c r="I95" s="32" t="s">
        <v>755</v>
      </c>
      <c r="J95" s="32" t="s">
        <v>755</v>
      </c>
      <c r="K95" s="32" t="s">
        <v>755</v>
      </c>
      <c r="L95" s="32" t="s">
        <v>833</v>
      </c>
      <c r="M95" s="32" t="s">
        <v>833</v>
      </c>
      <c r="N95" s="32" t="s">
        <v>833</v>
      </c>
      <c r="O95" s="32" t="s">
        <v>431</v>
      </c>
      <c r="P95" s="32" t="s">
        <v>145</v>
      </c>
      <c r="Q95" s="32" t="s">
        <v>163</v>
      </c>
      <c r="R95" s="32" t="s">
        <v>523</v>
      </c>
      <c r="S95" s="32" t="s">
        <v>524</v>
      </c>
      <c r="T95" s="32" t="s">
        <v>438</v>
      </c>
    </row>
    <row r="96" spans="1:22">
      <c r="A96" s="48">
        <f t="shared" si="2"/>
        <v>94</v>
      </c>
      <c r="B96" s="51" t="s">
        <v>975</v>
      </c>
      <c r="C96" s="50" t="s">
        <v>980</v>
      </c>
      <c r="D96" s="32">
        <v>1825</v>
      </c>
      <c r="E96" s="43" t="s">
        <v>731</v>
      </c>
      <c r="F96" s="32" t="s">
        <v>844</v>
      </c>
      <c r="G96" s="32" t="s">
        <v>899</v>
      </c>
      <c r="H96" s="32" t="s">
        <v>928</v>
      </c>
      <c r="I96" s="32" t="s">
        <v>755</v>
      </c>
      <c r="J96" s="32" t="s">
        <v>755</v>
      </c>
      <c r="K96" s="32" t="s">
        <v>755</v>
      </c>
      <c r="L96" s="32" t="s">
        <v>840</v>
      </c>
      <c r="M96" s="32" t="s">
        <v>840</v>
      </c>
      <c r="N96" s="32" t="s">
        <v>840</v>
      </c>
      <c r="O96" s="32" t="s">
        <v>431</v>
      </c>
      <c r="P96" s="32" t="s">
        <v>145</v>
      </c>
      <c r="Q96" s="32" t="s">
        <v>163</v>
      </c>
      <c r="R96" s="32" t="s">
        <v>523</v>
      </c>
      <c r="S96" s="32" t="s">
        <v>524</v>
      </c>
      <c r="T96" s="32" t="s">
        <v>438</v>
      </c>
    </row>
    <row r="97" spans="1:22">
      <c r="A97" s="48">
        <f t="shared" si="2"/>
        <v>95</v>
      </c>
      <c r="B97" s="51" t="s">
        <v>975</v>
      </c>
      <c r="C97" s="50" t="s">
        <v>980</v>
      </c>
      <c r="D97" s="32">
        <v>1825</v>
      </c>
      <c r="E97" s="43" t="s">
        <v>731</v>
      </c>
      <c r="F97" s="32" t="s">
        <v>843</v>
      </c>
      <c r="G97" s="32" t="s">
        <v>900</v>
      </c>
      <c r="H97" s="32" t="s">
        <v>928</v>
      </c>
      <c r="I97" s="32" t="s">
        <v>755</v>
      </c>
      <c r="J97" s="32" t="s">
        <v>755</v>
      </c>
      <c r="K97" s="32" t="s">
        <v>755</v>
      </c>
      <c r="L97" s="32" t="s">
        <v>433</v>
      </c>
      <c r="M97" s="32" t="s">
        <v>433</v>
      </c>
      <c r="N97" s="32" t="s">
        <v>433</v>
      </c>
      <c r="O97" s="32" t="s">
        <v>431</v>
      </c>
      <c r="P97" s="32" t="s">
        <v>145</v>
      </c>
      <c r="Q97" s="32" t="s">
        <v>163</v>
      </c>
      <c r="R97" s="32" t="s">
        <v>523</v>
      </c>
      <c r="S97" s="32" t="s">
        <v>524</v>
      </c>
      <c r="T97" s="32" t="s">
        <v>438</v>
      </c>
    </row>
    <row r="98" spans="1:22">
      <c r="A98" s="48">
        <f t="shared" si="2"/>
        <v>96</v>
      </c>
      <c r="B98" s="51" t="s">
        <v>975</v>
      </c>
      <c r="C98" s="50" t="s">
        <v>980</v>
      </c>
      <c r="D98" s="32">
        <v>1825</v>
      </c>
      <c r="E98" s="43" t="s">
        <v>731</v>
      </c>
      <c r="F98" s="32" t="s">
        <v>845</v>
      </c>
      <c r="G98" s="32" t="s">
        <v>901</v>
      </c>
      <c r="H98" s="32" t="s">
        <v>928</v>
      </c>
      <c r="I98" s="32" t="s">
        <v>790</v>
      </c>
      <c r="J98" s="32" t="s">
        <v>790</v>
      </c>
      <c r="K98" s="32" t="s">
        <v>790</v>
      </c>
      <c r="L98" s="32" t="s">
        <v>837</v>
      </c>
      <c r="M98" s="32" t="s">
        <v>837</v>
      </c>
      <c r="N98" s="32" t="s">
        <v>837</v>
      </c>
      <c r="O98" s="32" t="s">
        <v>431</v>
      </c>
      <c r="P98" s="32" t="s">
        <v>145</v>
      </c>
      <c r="Q98" s="32" t="s">
        <v>163</v>
      </c>
      <c r="R98" s="32" t="s">
        <v>523</v>
      </c>
      <c r="S98" s="32" t="s">
        <v>524</v>
      </c>
      <c r="T98" s="32" t="s">
        <v>438</v>
      </c>
    </row>
    <row r="99" spans="1:22">
      <c r="A99" s="48">
        <f t="shared" si="2"/>
        <v>97</v>
      </c>
      <c r="B99" s="51" t="s">
        <v>975</v>
      </c>
      <c r="C99" s="50" t="s">
        <v>980</v>
      </c>
      <c r="D99" s="32">
        <v>1825</v>
      </c>
      <c r="E99" s="43" t="s">
        <v>731</v>
      </c>
      <c r="F99" s="32" t="s">
        <v>798</v>
      </c>
      <c r="G99" s="32" t="s">
        <v>902</v>
      </c>
      <c r="H99" s="32" t="s">
        <v>928</v>
      </c>
      <c r="I99" s="32" t="s">
        <v>790</v>
      </c>
      <c r="J99" s="32" t="s">
        <v>790</v>
      </c>
      <c r="K99" s="32" t="s">
        <v>790</v>
      </c>
      <c r="L99" s="32" t="s">
        <v>838</v>
      </c>
      <c r="M99" s="32" t="s">
        <v>838</v>
      </c>
      <c r="N99" s="32" t="s">
        <v>838</v>
      </c>
      <c r="O99" s="32" t="s">
        <v>431</v>
      </c>
      <c r="P99" s="32" t="s">
        <v>145</v>
      </c>
      <c r="Q99" s="32" t="s">
        <v>163</v>
      </c>
      <c r="R99" s="32" t="s">
        <v>523</v>
      </c>
      <c r="S99" s="32" t="s">
        <v>524</v>
      </c>
      <c r="T99" s="32" t="s">
        <v>438</v>
      </c>
    </row>
    <row r="100" spans="1:22">
      <c r="A100" s="48">
        <f t="shared" si="2"/>
        <v>98</v>
      </c>
      <c r="B100" s="51" t="s">
        <v>975</v>
      </c>
      <c r="C100" s="50" t="s">
        <v>980</v>
      </c>
      <c r="D100" s="32">
        <v>1825</v>
      </c>
      <c r="E100" s="43" t="s">
        <v>731</v>
      </c>
      <c r="F100" s="32" t="s">
        <v>846</v>
      </c>
      <c r="G100" s="32" t="s">
        <v>903</v>
      </c>
      <c r="H100" s="32" t="s">
        <v>928</v>
      </c>
      <c r="I100" s="32" t="s">
        <v>790</v>
      </c>
      <c r="J100" s="32" t="s">
        <v>790</v>
      </c>
      <c r="K100" s="32" t="s">
        <v>790</v>
      </c>
      <c r="L100" s="32" t="s">
        <v>833</v>
      </c>
      <c r="M100" s="32" t="s">
        <v>833</v>
      </c>
      <c r="N100" s="32" t="s">
        <v>833</v>
      </c>
      <c r="O100" s="32" t="s">
        <v>431</v>
      </c>
      <c r="P100" s="32" t="s">
        <v>145</v>
      </c>
      <c r="Q100" s="32" t="s">
        <v>163</v>
      </c>
      <c r="R100" s="32" t="s">
        <v>523</v>
      </c>
      <c r="S100" s="32" t="s">
        <v>524</v>
      </c>
      <c r="T100" s="32" t="s">
        <v>438</v>
      </c>
    </row>
    <row r="101" spans="1:22">
      <c r="A101" s="48">
        <f t="shared" si="2"/>
        <v>99</v>
      </c>
      <c r="B101" s="51" t="s">
        <v>975</v>
      </c>
      <c r="C101" s="50" t="s">
        <v>980</v>
      </c>
      <c r="D101" s="32">
        <v>1825</v>
      </c>
      <c r="E101" s="43" t="s">
        <v>731</v>
      </c>
      <c r="F101" s="32" t="s">
        <v>847</v>
      </c>
      <c r="G101" s="32" t="s">
        <v>904</v>
      </c>
      <c r="H101" s="32" t="s">
        <v>928</v>
      </c>
      <c r="I101" s="32" t="s">
        <v>790</v>
      </c>
      <c r="J101" s="32" t="s">
        <v>790</v>
      </c>
      <c r="K101" s="32" t="s">
        <v>790</v>
      </c>
      <c r="L101" s="32" t="s">
        <v>840</v>
      </c>
      <c r="M101" s="32" t="s">
        <v>840</v>
      </c>
      <c r="N101" s="32" t="s">
        <v>840</v>
      </c>
      <c r="O101" s="32" t="s">
        <v>431</v>
      </c>
      <c r="P101" s="32" t="s">
        <v>145</v>
      </c>
      <c r="Q101" s="32" t="s">
        <v>163</v>
      </c>
      <c r="R101" s="32" t="s">
        <v>523</v>
      </c>
      <c r="S101" s="32" t="s">
        <v>524</v>
      </c>
      <c r="T101" s="32" t="s">
        <v>438</v>
      </c>
    </row>
    <row r="102" spans="1:22" s="14" customFormat="1">
      <c r="A102" s="49">
        <f t="shared" si="2"/>
        <v>100</v>
      </c>
      <c r="B102" s="51" t="s">
        <v>975</v>
      </c>
      <c r="C102" s="50" t="s">
        <v>980</v>
      </c>
      <c r="D102" s="45">
        <v>1825</v>
      </c>
      <c r="E102" s="46" t="s">
        <v>731</v>
      </c>
      <c r="F102" s="45" t="s">
        <v>848</v>
      </c>
      <c r="G102" s="45" t="s">
        <v>905</v>
      </c>
      <c r="H102" s="32" t="s">
        <v>928</v>
      </c>
      <c r="I102" s="45" t="s">
        <v>790</v>
      </c>
      <c r="J102" s="45" t="s">
        <v>790</v>
      </c>
      <c r="K102" s="45" t="s">
        <v>790</v>
      </c>
      <c r="L102" s="45" t="s">
        <v>433</v>
      </c>
      <c r="M102" s="45" t="s">
        <v>433</v>
      </c>
      <c r="N102" s="45" t="s">
        <v>433</v>
      </c>
      <c r="O102" s="45" t="s">
        <v>431</v>
      </c>
      <c r="P102" s="45" t="s">
        <v>145</v>
      </c>
      <c r="Q102" s="45" t="s">
        <v>163</v>
      </c>
      <c r="R102" s="45" t="s">
        <v>523</v>
      </c>
      <c r="S102" s="45" t="s">
        <v>524</v>
      </c>
      <c r="T102" s="45" t="s">
        <v>438</v>
      </c>
    </row>
    <row r="103" spans="1:22">
      <c r="A103" s="48">
        <f t="shared" si="2"/>
        <v>101</v>
      </c>
      <c r="B103" s="51" t="s">
        <v>975</v>
      </c>
      <c r="C103" s="50" t="s">
        <v>980</v>
      </c>
      <c r="D103" s="32">
        <v>1825</v>
      </c>
      <c r="E103" s="43" t="s">
        <v>731</v>
      </c>
      <c r="F103" s="32" t="s">
        <v>841</v>
      </c>
      <c r="G103" s="32" t="s">
        <v>892</v>
      </c>
      <c r="H103" s="32" t="s">
        <v>929</v>
      </c>
      <c r="I103" s="32" t="s">
        <v>755</v>
      </c>
      <c r="J103" s="32" t="s">
        <v>755</v>
      </c>
      <c r="K103" s="32" t="s">
        <v>755</v>
      </c>
      <c r="L103" s="32" t="s">
        <v>837</v>
      </c>
      <c r="M103" s="32" t="s">
        <v>837</v>
      </c>
      <c r="N103" s="32" t="s">
        <v>837</v>
      </c>
      <c r="O103" s="32" t="s">
        <v>431</v>
      </c>
      <c r="P103" s="32" t="s">
        <v>145</v>
      </c>
      <c r="Q103" s="32" t="s">
        <v>163</v>
      </c>
      <c r="R103" s="32" t="s">
        <v>523</v>
      </c>
      <c r="S103" s="32" t="s">
        <v>524</v>
      </c>
      <c r="T103" s="32" t="s">
        <v>438</v>
      </c>
      <c r="V103" s="32" t="s">
        <v>913</v>
      </c>
    </row>
    <row r="104" spans="1:22">
      <c r="A104" s="48">
        <f t="shared" si="2"/>
        <v>102</v>
      </c>
      <c r="B104" s="51" t="s">
        <v>975</v>
      </c>
      <c r="C104" s="50" t="s">
        <v>980</v>
      </c>
      <c r="D104" s="32">
        <v>1825</v>
      </c>
      <c r="E104" s="43" t="s">
        <v>731</v>
      </c>
      <c r="F104" s="32" t="s">
        <v>795</v>
      </c>
      <c r="G104" s="32" t="s">
        <v>897</v>
      </c>
      <c r="H104" s="32" t="s">
        <v>929</v>
      </c>
      <c r="I104" s="32" t="s">
        <v>755</v>
      </c>
      <c r="J104" s="32" t="s">
        <v>755</v>
      </c>
      <c r="K104" s="32" t="s">
        <v>755</v>
      </c>
      <c r="L104" s="32" t="s">
        <v>838</v>
      </c>
      <c r="M104" s="32" t="s">
        <v>838</v>
      </c>
      <c r="N104" s="32" t="s">
        <v>838</v>
      </c>
      <c r="O104" s="32" t="s">
        <v>431</v>
      </c>
      <c r="P104" s="32" t="s">
        <v>145</v>
      </c>
      <c r="Q104" s="32" t="s">
        <v>163</v>
      </c>
      <c r="R104" s="32" t="s">
        <v>523</v>
      </c>
      <c r="S104" s="32" t="s">
        <v>524</v>
      </c>
      <c r="T104" s="32" t="s">
        <v>438</v>
      </c>
    </row>
    <row r="105" spans="1:22">
      <c r="A105" s="48">
        <f t="shared" si="2"/>
        <v>103</v>
      </c>
      <c r="B105" s="51" t="s">
        <v>975</v>
      </c>
      <c r="C105" s="50" t="s">
        <v>980</v>
      </c>
      <c r="D105" s="32">
        <v>1825</v>
      </c>
      <c r="E105" s="43" t="s">
        <v>731</v>
      </c>
      <c r="F105" s="32" t="s">
        <v>842</v>
      </c>
      <c r="G105" s="32" t="s">
        <v>898</v>
      </c>
      <c r="H105" s="32" t="s">
        <v>929</v>
      </c>
      <c r="I105" s="32" t="s">
        <v>755</v>
      </c>
      <c r="J105" s="32" t="s">
        <v>755</v>
      </c>
      <c r="K105" s="32" t="s">
        <v>755</v>
      </c>
      <c r="L105" s="32" t="s">
        <v>833</v>
      </c>
      <c r="M105" s="32" t="s">
        <v>833</v>
      </c>
      <c r="N105" s="32" t="s">
        <v>833</v>
      </c>
      <c r="O105" s="32" t="s">
        <v>431</v>
      </c>
      <c r="P105" s="32" t="s">
        <v>145</v>
      </c>
      <c r="Q105" s="32" t="s">
        <v>163</v>
      </c>
      <c r="R105" s="32" t="s">
        <v>523</v>
      </c>
      <c r="S105" s="32" t="s">
        <v>524</v>
      </c>
      <c r="T105" s="32" t="s">
        <v>438</v>
      </c>
    </row>
    <row r="106" spans="1:22">
      <c r="A106" s="48">
        <f t="shared" si="2"/>
        <v>104</v>
      </c>
      <c r="B106" s="51" t="s">
        <v>975</v>
      </c>
      <c r="C106" s="50" t="s">
        <v>980</v>
      </c>
      <c r="D106" s="32">
        <v>1825</v>
      </c>
      <c r="E106" s="43" t="s">
        <v>731</v>
      </c>
      <c r="F106" s="32" t="s">
        <v>844</v>
      </c>
      <c r="G106" s="32" t="s">
        <v>899</v>
      </c>
      <c r="H106" s="32" t="s">
        <v>929</v>
      </c>
      <c r="I106" s="32" t="s">
        <v>755</v>
      </c>
      <c r="J106" s="32" t="s">
        <v>755</v>
      </c>
      <c r="K106" s="32" t="s">
        <v>755</v>
      </c>
      <c r="L106" s="32" t="s">
        <v>840</v>
      </c>
      <c r="M106" s="32" t="s">
        <v>840</v>
      </c>
      <c r="N106" s="32" t="s">
        <v>840</v>
      </c>
      <c r="O106" s="32" t="s">
        <v>431</v>
      </c>
      <c r="P106" s="32" t="s">
        <v>145</v>
      </c>
      <c r="Q106" s="32" t="s">
        <v>163</v>
      </c>
      <c r="R106" s="32" t="s">
        <v>523</v>
      </c>
      <c r="S106" s="32" t="s">
        <v>524</v>
      </c>
      <c r="T106" s="32" t="s">
        <v>438</v>
      </c>
    </row>
    <row r="107" spans="1:22">
      <c r="A107" s="48">
        <f t="shared" si="2"/>
        <v>105</v>
      </c>
      <c r="B107" s="51" t="s">
        <v>975</v>
      </c>
      <c r="C107" s="50" t="s">
        <v>980</v>
      </c>
      <c r="D107" s="32">
        <v>1825</v>
      </c>
      <c r="E107" s="43" t="s">
        <v>731</v>
      </c>
      <c r="F107" s="32" t="s">
        <v>843</v>
      </c>
      <c r="G107" s="32" t="s">
        <v>900</v>
      </c>
      <c r="H107" s="32" t="s">
        <v>929</v>
      </c>
      <c r="I107" s="32" t="s">
        <v>755</v>
      </c>
      <c r="J107" s="32" t="s">
        <v>755</v>
      </c>
      <c r="K107" s="32" t="s">
        <v>755</v>
      </c>
      <c r="L107" s="32" t="s">
        <v>433</v>
      </c>
      <c r="M107" s="32" t="s">
        <v>433</v>
      </c>
      <c r="N107" s="32" t="s">
        <v>433</v>
      </c>
      <c r="O107" s="32" t="s">
        <v>431</v>
      </c>
      <c r="P107" s="32" t="s">
        <v>145</v>
      </c>
      <c r="Q107" s="32" t="s">
        <v>163</v>
      </c>
      <c r="R107" s="32" t="s">
        <v>523</v>
      </c>
      <c r="S107" s="32" t="s">
        <v>524</v>
      </c>
      <c r="T107" s="32" t="s">
        <v>438</v>
      </c>
    </row>
    <row r="108" spans="1:22">
      <c r="A108" s="48">
        <f t="shared" si="2"/>
        <v>106</v>
      </c>
      <c r="B108" s="51" t="s">
        <v>975</v>
      </c>
      <c r="C108" s="50" t="s">
        <v>980</v>
      </c>
      <c r="D108" s="32">
        <v>1825</v>
      </c>
      <c r="E108" s="43" t="s">
        <v>731</v>
      </c>
      <c r="F108" s="32" t="s">
        <v>845</v>
      </c>
      <c r="G108" s="32" t="s">
        <v>901</v>
      </c>
      <c r="H108" s="32" t="s">
        <v>929</v>
      </c>
      <c r="I108" s="32" t="s">
        <v>790</v>
      </c>
      <c r="J108" s="32" t="s">
        <v>790</v>
      </c>
      <c r="K108" s="32" t="s">
        <v>790</v>
      </c>
      <c r="L108" s="32" t="s">
        <v>837</v>
      </c>
      <c r="M108" s="32" t="s">
        <v>837</v>
      </c>
      <c r="N108" s="32" t="s">
        <v>837</v>
      </c>
      <c r="O108" s="32" t="s">
        <v>431</v>
      </c>
      <c r="P108" s="32" t="s">
        <v>145</v>
      </c>
      <c r="Q108" s="32" t="s">
        <v>163</v>
      </c>
      <c r="R108" s="32" t="s">
        <v>523</v>
      </c>
      <c r="S108" s="32" t="s">
        <v>524</v>
      </c>
      <c r="T108" s="32" t="s">
        <v>438</v>
      </c>
    </row>
    <row r="109" spans="1:22">
      <c r="A109" s="48">
        <f t="shared" si="2"/>
        <v>107</v>
      </c>
      <c r="B109" s="51" t="s">
        <v>975</v>
      </c>
      <c r="C109" s="50" t="s">
        <v>980</v>
      </c>
      <c r="D109" s="32">
        <v>1825</v>
      </c>
      <c r="E109" s="43" t="s">
        <v>731</v>
      </c>
      <c r="F109" s="32" t="s">
        <v>798</v>
      </c>
      <c r="G109" s="32" t="s">
        <v>902</v>
      </c>
      <c r="H109" s="32" t="s">
        <v>929</v>
      </c>
      <c r="I109" s="32" t="s">
        <v>790</v>
      </c>
      <c r="J109" s="32" t="s">
        <v>790</v>
      </c>
      <c r="K109" s="32" t="s">
        <v>790</v>
      </c>
      <c r="L109" s="32" t="s">
        <v>838</v>
      </c>
      <c r="M109" s="32" t="s">
        <v>838</v>
      </c>
      <c r="N109" s="32" t="s">
        <v>838</v>
      </c>
      <c r="O109" s="32" t="s">
        <v>431</v>
      </c>
      <c r="P109" s="32" t="s">
        <v>145</v>
      </c>
      <c r="Q109" s="32" t="s">
        <v>163</v>
      </c>
      <c r="R109" s="32" t="s">
        <v>523</v>
      </c>
      <c r="S109" s="32" t="s">
        <v>524</v>
      </c>
      <c r="T109" s="32" t="s">
        <v>438</v>
      </c>
    </row>
    <row r="110" spans="1:22">
      <c r="A110" s="48">
        <f t="shared" si="2"/>
        <v>108</v>
      </c>
      <c r="B110" s="51" t="s">
        <v>975</v>
      </c>
      <c r="C110" s="50" t="s">
        <v>980</v>
      </c>
      <c r="D110" s="32">
        <v>1825</v>
      </c>
      <c r="E110" s="43" t="s">
        <v>731</v>
      </c>
      <c r="F110" s="32" t="s">
        <v>846</v>
      </c>
      <c r="G110" s="32" t="s">
        <v>903</v>
      </c>
      <c r="H110" s="32" t="s">
        <v>929</v>
      </c>
      <c r="I110" s="32" t="s">
        <v>790</v>
      </c>
      <c r="J110" s="32" t="s">
        <v>790</v>
      </c>
      <c r="K110" s="32" t="s">
        <v>790</v>
      </c>
      <c r="L110" s="32" t="s">
        <v>833</v>
      </c>
      <c r="M110" s="32" t="s">
        <v>833</v>
      </c>
      <c r="N110" s="32" t="s">
        <v>833</v>
      </c>
      <c r="O110" s="32" t="s">
        <v>431</v>
      </c>
      <c r="P110" s="32" t="s">
        <v>145</v>
      </c>
      <c r="Q110" s="32" t="s">
        <v>163</v>
      </c>
      <c r="R110" s="32" t="s">
        <v>523</v>
      </c>
      <c r="S110" s="32" t="s">
        <v>524</v>
      </c>
      <c r="T110" s="32" t="s">
        <v>438</v>
      </c>
    </row>
    <row r="111" spans="1:22">
      <c r="A111" s="48">
        <f t="shared" si="2"/>
        <v>109</v>
      </c>
      <c r="B111" s="51" t="s">
        <v>975</v>
      </c>
      <c r="C111" s="50" t="s">
        <v>980</v>
      </c>
      <c r="D111" s="32">
        <v>1825</v>
      </c>
      <c r="E111" s="43" t="s">
        <v>731</v>
      </c>
      <c r="F111" s="32" t="s">
        <v>847</v>
      </c>
      <c r="G111" s="32" t="s">
        <v>904</v>
      </c>
      <c r="H111" s="32" t="s">
        <v>929</v>
      </c>
      <c r="I111" s="32" t="s">
        <v>790</v>
      </c>
      <c r="J111" s="32" t="s">
        <v>790</v>
      </c>
      <c r="K111" s="32" t="s">
        <v>790</v>
      </c>
      <c r="L111" s="32" t="s">
        <v>840</v>
      </c>
      <c r="M111" s="32" t="s">
        <v>840</v>
      </c>
      <c r="N111" s="32" t="s">
        <v>840</v>
      </c>
      <c r="O111" s="32" t="s">
        <v>431</v>
      </c>
      <c r="P111" s="32" t="s">
        <v>145</v>
      </c>
      <c r="Q111" s="32" t="s">
        <v>163</v>
      </c>
      <c r="R111" s="32" t="s">
        <v>523</v>
      </c>
      <c r="S111" s="32" t="s">
        <v>524</v>
      </c>
      <c r="T111" s="32" t="s">
        <v>438</v>
      </c>
    </row>
    <row r="112" spans="1:22" s="14" customFormat="1">
      <c r="A112" s="49">
        <f t="shared" si="2"/>
        <v>110</v>
      </c>
      <c r="B112" s="51" t="s">
        <v>975</v>
      </c>
      <c r="C112" s="50" t="s">
        <v>980</v>
      </c>
      <c r="D112" s="45">
        <v>1825</v>
      </c>
      <c r="E112" s="46" t="s">
        <v>731</v>
      </c>
      <c r="F112" s="45" t="s">
        <v>848</v>
      </c>
      <c r="G112" s="45" t="s">
        <v>905</v>
      </c>
      <c r="H112" s="32" t="s">
        <v>929</v>
      </c>
      <c r="I112" s="45" t="s">
        <v>790</v>
      </c>
      <c r="J112" s="45" t="s">
        <v>790</v>
      </c>
      <c r="K112" s="45" t="s">
        <v>790</v>
      </c>
      <c r="L112" s="45" t="s">
        <v>433</v>
      </c>
      <c r="M112" s="45" t="s">
        <v>433</v>
      </c>
      <c r="N112" s="45" t="s">
        <v>433</v>
      </c>
      <c r="O112" s="45" t="s">
        <v>431</v>
      </c>
      <c r="P112" s="45" t="s">
        <v>145</v>
      </c>
      <c r="Q112" s="45" t="s">
        <v>163</v>
      </c>
      <c r="R112" s="45" t="s">
        <v>523</v>
      </c>
      <c r="S112" s="45" t="s">
        <v>524</v>
      </c>
      <c r="T112" s="45" t="s">
        <v>438</v>
      </c>
    </row>
    <row r="113" spans="1:22">
      <c r="A113" s="48">
        <f t="shared" si="2"/>
        <v>111</v>
      </c>
      <c r="B113" s="51" t="s">
        <v>975</v>
      </c>
      <c r="C113" s="50" t="s">
        <v>980</v>
      </c>
      <c r="D113" s="32">
        <v>1825</v>
      </c>
      <c r="E113" s="43" t="s">
        <v>731</v>
      </c>
      <c r="F113" s="32" t="s">
        <v>841</v>
      </c>
      <c r="G113" s="32" t="s">
        <v>934</v>
      </c>
      <c r="H113" s="32" t="s">
        <v>935</v>
      </c>
      <c r="I113" s="32" t="s">
        <v>755</v>
      </c>
      <c r="J113" s="32" t="s">
        <v>755</v>
      </c>
      <c r="K113" s="32" t="s">
        <v>755</v>
      </c>
      <c r="L113" s="32" t="s">
        <v>837</v>
      </c>
      <c r="M113" s="32" t="s">
        <v>837</v>
      </c>
      <c r="N113" s="32" t="s">
        <v>837</v>
      </c>
      <c r="O113" s="32" t="s">
        <v>431</v>
      </c>
      <c r="P113" s="32" t="s">
        <v>145</v>
      </c>
      <c r="Q113" s="32" t="s">
        <v>163</v>
      </c>
      <c r="R113" s="32" t="s">
        <v>523</v>
      </c>
      <c r="S113" s="32" t="s">
        <v>524</v>
      </c>
      <c r="T113" s="32" t="s">
        <v>438</v>
      </c>
      <c r="V113" s="32" t="s">
        <v>913</v>
      </c>
    </row>
    <row r="114" spans="1:22">
      <c r="A114" s="48">
        <f t="shared" si="2"/>
        <v>112</v>
      </c>
      <c r="B114" s="51" t="s">
        <v>975</v>
      </c>
      <c r="C114" s="50" t="s">
        <v>980</v>
      </c>
      <c r="D114" s="32">
        <v>1825</v>
      </c>
      <c r="E114" s="43" t="s">
        <v>731</v>
      </c>
      <c r="F114" s="32" t="s">
        <v>795</v>
      </c>
      <c r="G114" s="32" t="s">
        <v>934</v>
      </c>
      <c r="H114" s="32" t="s">
        <v>935</v>
      </c>
      <c r="I114" s="32" t="s">
        <v>755</v>
      </c>
      <c r="J114" s="32" t="s">
        <v>755</v>
      </c>
      <c r="K114" s="32" t="s">
        <v>755</v>
      </c>
      <c r="L114" s="32" t="s">
        <v>838</v>
      </c>
      <c r="M114" s="32" t="s">
        <v>838</v>
      </c>
      <c r="N114" s="32" t="s">
        <v>838</v>
      </c>
      <c r="O114" s="32" t="s">
        <v>431</v>
      </c>
      <c r="P114" s="32" t="s">
        <v>145</v>
      </c>
      <c r="Q114" s="32" t="s">
        <v>163</v>
      </c>
      <c r="R114" s="32" t="s">
        <v>523</v>
      </c>
      <c r="S114" s="32" t="s">
        <v>524</v>
      </c>
      <c r="T114" s="32" t="s">
        <v>438</v>
      </c>
    </row>
    <row r="115" spans="1:22">
      <c r="A115" s="48">
        <f t="shared" si="2"/>
        <v>113</v>
      </c>
      <c r="B115" s="51" t="s">
        <v>975</v>
      </c>
      <c r="C115" s="50" t="s">
        <v>980</v>
      </c>
      <c r="D115" s="32">
        <v>1825</v>
      </c>
      <c r="E115" s="43" t="s">
        <v>731</v>
      </c>
      <c r="F115" s="32" t="s">
        <v>842</v>
      </c>
      <c r="G115" s="32" t="s">
        <v>934</v>
      </c>
      <c r="H115" s="32" t="s">
        <v>935</v>
      </c>
      <c r="I115" s="32" t="s">
        <v>755</v>
      </c>
      <c r="J115" s="32" t="s">
        <v>755</v>
      </c>
      <c r="K115" s="32" t="s">
        <v>755</v>
      </c>
      <c r="L115" s="32" t="s">
        <v>833</v>
      </c>
      <c r="M115" s="32" t="s">
        <v>833</v>
      </c>
      <c r="N115" s="32" t="s">
        <v>833</v>
      </c>
      <c r="O115" s="32" t="s">
        <v>431</v>
      </c>
      <c r="P115" s="32" t="s">
        <v>145</v>
      </c>
      <c r="Q115" s="32" t="s">
        <v>163</v>
      </c>
      <c r="R115" s="32" t="s">
        <v>523</v>
      </c>
      <c r="S115" s="32" t="s">
        <v>524</v>
      </c>
      <c r="T115" s="32" t="s">
        <v>438</v>
      </c>
    </row>
    <row r="116" spans="1:22">
      <c r="A116" s="48">
        <f t="shared" si="2"/>
        <v>114</v>
      </c>
      <c r="B116" s="51" t="s">
        <v>975</v>
      </c>
      <c r="C116" s="50" t="s">
        <v>980</v>
      </c>
      <c r="D116" s="32">
        <v>1825</v>
      </c>
      <c r="E116" s="43" t="s">
        <v>731</v>
      </c>
      <c r="F116" s="32" t="s">
        <v>844</v>
      </c>
      <c r="G116" s="32" t="s">
        <v>934</v>
      </c>
      <c r="H116" s="32" t="s">
        <v>935</v>
      </c>
      <c r="I116" s="32" t="s">
        <v>755</v>
      </c>
      <c r="J116" s="32" t="s">
        <v>755</v>
      </c>
      <c r="K116" s="32" t="s">
        <v>755</v>
      </c>
      <c r="L116" s="32" t="s">
        <v>840</v>
      </c>
      <c r="M116" s="32" t="s">
        <v>840</v>
      </c>
      <c r="N116" s="32" t="s">
        <v>840</v>
      </c>
      <c r="O116" s="32" t="s">
        <v>431</v>
      </c>
      <c r="P116" s="32" t="s">
        <v>145</v>
      </c>
      <c r="Q116" s="32" t="s">
        <v>163</v>
      </c>
      <c r="R116" s="32" t="s">
        <v>523</v>
      </c>
      <c r="S116" s="32" t="s">
        <v>524</v>
      </c>
      <c r="T116" s="32" t="s">
        <v>438</v>
      </c>
    </row>
    <row r="117" spans="1:22">
      <c r="A117" s="48">
        <f t="shared" si="2"/>
        <v>115</v>
      </c>
      <c r="B117" s="51" t="s">
        <v>975</v>
      </c>
      <c r="C117" s="50" t="s">
        <v>980</v>
      </c>
      <c r="D117" s="32">
        <v>1825</v>
      </c>
      <c r="E117" s="43" t="s">
        <v>731</v>
      </c>
      <c r="F117" s="32" t="s">
        <v>843</v>
      </c>
      <c r="G117" s="32" t="s">
        <v>934</v>
      </c>
      <c r="H117" s="32" t="s">
        <v>935</v>
      </c>
      <c r="I117" s="32" t="s">
        <v>755</v>
      </c>
      <c r="J117" s="32" t="s">
        <v>755</v>
      </c>
      <c r="K117" s="32" t="s">
        <v>755</v>
      </c>
      <c r="L117" s="32" t="s">
        <v>433</v>
      </c>
      <c r="M117" s="32" t="s">
        <v>433</v>
      </c>
      <c r="N117" s="32" t="s">
        <v>433</v>
      </c>
      <c r="O117" s="32" t="s">
        <v>431</v>
      </c>
      <c r="P117" s="32" t="s">
        <v>145</v>
      </c>
      <c r="Q117" s="32" t="s">
        <v>163</v>
      </c>
      <c r="R117" s="32" t="s">
        <v>523</v>
      </c>
      <c r="S117" s="32" t="s">
        <v>524</v>
      </c>
      <c r="T117" s="32" t="s">
        <v>438</v>
      </c>
    </row>
    <row r="118" spans="1:22">
      <c r="A118" s="48">
        <f t="shared" si="2"/>
        <v>116</v>
      </c>
      <c r="B118" s="51" t="s">
        <v>975</v>
      </c>
      <c r="C118" s="50" t="s">
        <v>980</v>
      </c>
      <c r="D118" s="32">
        <v>1825</v>
      </c>
      <c r="E118" s="43" t="s">
        <v>731</v>
      </c>
      <c r="F118" s="32" t="s">
        <v>845</v>
      </c>
      <c r="G118" s="32" t="s">
        <v>934</v>
      </c>
      <c r="H118" s="32" t="s">
        <v>935</v>
      </c>
      <c r="I118" s="32" t="s">
        <v>790</v>
      </c>
      <c r="J118" s="32" t="s">
        <v>790</v>
      </c>
      <c r="K118" s="32" t="s">
        <v>790</v>
      </c>
      <c r="L118" s="32" t="s">
        <v>837</v>
      </c>
      <c r="M118" s="32" t="s">
        <v>837</v>
      </c>
      <c r="N118" s="32" t="s">
        <v>837</v>
      </c>
      <c r="O118" s="32" t="s">
        <v>431</v>
      </c>
      <c r="P118" s="32" t="s">
        <v>145</v>
      </c>
      <c r="Q118" s="32" t="s">
        <v>163</v>
      </c>
      <c r="R118" s="32" t="s">
        <v>523</v>
      </c>
      <c r="S118" s="32" t="s">
        <v>524</v>
      </c>
      <c r="T118" s="32" t="s">
        <v>438</v>
      </c>
    </row>
    <row r="119" spans="1:22">
      <c r="A119" s="48">
        <f t="shared" si="2"/>
        <v>117</v>
      </c>
      <c r="B119" s="51" t="s">
        <v>975</v>
      </c>
      <c r="C119" s="50" t="s">
        <v>980</v>
      </c>
      <c r="D119" s="32">
        <v>1825</v>
      </c>
      <c r="E119" s="43" t="s">
        <v>731</v>
      </c>
      <c r="F119" s="32" t="s">
        <v>798</v>
      </c>
      <c r="G119" s="32" t="s">
        <v>934</v>
      </c>
      <c r="H119" s="32" t="s">
        <v>935</v>
      </c>
      <c r="I119" s="32" t="s">
        <v>790</v>
      </c>
      <c r="J119" s="32" t="s">
        <v>790</v>
      </c>
      <c r="K119" s="32" t="s">
        <v>790</v>
      </c>
      <c r="L119" s="32" t="s">
        <v>838</v>
      </c>
      <c r="M119" s="32" t="s">
        <v>838</v>
      </c>
      <c r="N119" s="32" t="s">
        <v>838</v>
      </c>
      <c r="O119" s="32" t="s">
        <v>431</v>
      </c>
      <c r="P119" s="32" t="s">
        <v>145</v>
      </c>
      <c r="Q119" s="32" t="s">
        <v>163</v>
      </c>
      <c r="R119" s="32" t="s">
        <v>523</v>
      </c>
      <c r="S119" s="32" t="s">
        <v>524</v>
      </c>
      <c r="T119" s="32" t="s">
        <v>438</v>
      </c>
    </row>
    <row r="120" spans="1:22">
      <c r="A120" s="48">
        <f t="shared" si="2"/>
        <v>118</v>
      </c>
      <c r="B120" s="51" t="s">
        <v>975</v>
      </c>
      <c r="C120" s="50" t="s">
        <v>980</v>
      </c>
      <c r="D120" s="32">
        <v>1825</v>
      </c>
      <c r="E120" s="43" t="s">
        <v>731</v>
      </c>
      <c r="F120" s="32" t="s">
        <v>846</v>
      </c>
      <c r="G120" s="32" t="s">
        <v>934</v>
      </c>
      <c r="H120" s="32" t="s">
        <v>935</v>
      </c>
      <c r="I120" s="32" t="s">
        <v>790</v>
      </c>
      <c r="J120" s="32" t="s">
        <v>790</v>
      </c>
      <c r="K120" s="32" t="s">
        <v>790</v>
      </c>
      <c r="L120" s="32" t="s">
        <v>833</v>
      </c>
      <c r="M120" s="32" t="s">
        <v>833</v>
      </c>
      <c r="N120" s="32" t="s">
        <v>833</v>
      </c>
      <c r="O120" s="32" t="s">
        <v>431</v>
      </c>
      <c r="P120" s="32" t="s">
        <v>145</v>
      </c>
      <c r="Q120" s="32" t="s">
        <v>163</v>
      </c>
      <c r="R120" s="32" t="s">
        <v>523</v>
      </c>
      <c r="S120" s="32" t="s">
        <v>524</v>
      </c>
      <c r="T120" s="32" t="s">
        <v>438</v>
      </c>
    </row>
    <row r="121" spans="1:22">
      <c r="A121" s="48">
        <f t="shared" si="2"/>
        <v>119</v>
      </c>
      <c r="B121" s="51" t="s">
        <v>975</v>
      </c>
      <c r="C121" s="50" t="s">
        <v>980</v>
      </c>
      <c r="D121" s="32">
        <v>1825</v>
      </c>
      <c r="E121" s="43" t="s">
        <v>731</v>
      </c>
      <c r="F121" s="32" t="s">
        <v>847</v>
      </c>
      <c r="G121" s="32" t="s">
        <v>934</v>
      </c>
      <c r="H121" s="32" t="s">
        <v>935</v>
      </c>
      <c r="I121" s="32" t="s">
        <v>790</v>
      </c>
      <c r="J121" s="32" t="s">
        <v>790</v>
      </c>
      <c r="K121" s="32" t="s">
        <v>790</v>
      </c>
      <c r="L121" s="32" t="s">
        <v>840</v>
      </c>
      <c r="M121" s="32" t="s">
        <v>840</v>
      </c>
      <c r="N121" s="32" t="s">
        <v>840</v>
      </c>
      <c r="O121" s="32" t="s">
        <v>431</v>
      </c>
      <c r="P121" s="32" t="s">
        <v>145</v>
      </c>
      <c r="Q121" s="32" t="s">
        <v>163</v>
      </c>
      <c r="R121" s="32" t="s">
        <v>523</v>
      </c>
      <c r="S121" s="32" t="s">
        <v>524</v>
      </c>
      <c r="T121" s="32" t="s">
        <v>438</v>
      </c>
    </row>
    <row r="122" spans="1:22" s="14" customFormat="1">
      <c r="A122" s="49">
        <f t="shared" si="2"/>
        <v>120</v>
      </c>
      <c r="B122" s="51" t="s">
        <v>975</v>
      </c>
      <c r="C122" s="50" t="s">
        <v>980</v>
      </c>
      <c r="D122" s="45">
        <v>1825</v>
      </c>
      <c r="E122" s="46" t="s">
        <v>731</v>
      </c>
      <c r="F122" s="45" t="s">
        <v>848</v>
      </c>
      <c r="G122" s="32" t="s">
        <v>934</v>
      </c>
      <c r="H122" s="32" t="s">
        <v>935</v>
      </c>
      <c r="I122" s="45" t="s">
        <v>790</v>
      </c>
      <c r="J122" s="45" t="s">
        <v>790</v>
      </c>
      <c r="K122" s="45" t="s">
        <v>790</v>
      </c>
      <c r="L122" s="45" t="s">
        <v>433</v>
      </c>
      <c r="M122" s="45" t="s">
        <v>433</v>
      </c>
      <c r="N122" s="45" t="s">
        <v>433</v>
      </c>
      <c r="O122" s="45" t="s">
        <v>431</v>
      </c>
      <c r="P122" s="45" t="s">
        <v>145</v>
      </c>
      <c r="Q122" s="45" t="s">
        <v>163</v>
      </c>
      <c r="R122" s="45" t="s">
        <v>523</v>
      </c>
      <c r="S122" s="45" t="s">
        <v>524</v>
      </c>
      <c r="T122" s="45" t="s">
        <v>438</v>
      </c>
    </row>
    <row r="123" spans="1:22">
      <c r="A123" s="48">
        <f t="shared" si="2"/>
        <v>121</v>
      </c>
      <c r="B123" s="51" t="s">
        <v>975</v>
      </c>
      <c r="C123" s="50" t="s">
        <v>980</v>
      </c>
      <c r="D123" s="32">
        <v>1825</v>
      </c>
      <c r="E123" s="43" t="s">
        <v>731</v>
      </c>
      <c r="F123" s="32" t="s">
        <v>841</v>
      </c>
      <c r="G123" s="32" t="s">
        <v>954</v>
      </c>
      <c r="H123" s="32" t="s">
        <v>935</v>
      </c>
      <c r="I123" s="32" t="s">
        <v>755</v>
      </c>
      <c r="J123" s="32" t="s">
        <v>755</v>
      </c>
      <c r="K123" s="32" t="s">
        <v>755</v>
      </c>
      <c r="L123" s="32" t="s">
        <v>837</v>
      </c>
      <c r="M123" s="32" t="s">
        <v>837</v>
      </c>
      <c r="N123" s="32" t="s">
        <v>837</v>
      </c>
      <c r="O123" s="32" t="s">
        <v>431</v>
      </c>
      <c r="P123" s="32" t="s">
        <v>145</v>
      </c>
      <c r="Q123" s="32" t="s">
        <v>163</v>
      </c>
      <c r="R123" s="32" t="s">
        <v>523</v>
      </c>
      <c r="S123" s="32" t="s">
        <v>524</v>
      </c>
      <c r="T123" s="32" t="s">
        <v>438</v>
      </c>
      <c r="V123" s="32" t="s">
        <v>913</v>
      </c>
    </row>
    <row r="124" spans="1:22">
      <c r="A124" s="48">
        <f t="shared" si="2"/>
        <v>122</v>
      </c>
      <c r="B124" s="51" t="s">
        <v>975</v>
      </c>
      <c r="C124" s="50" t="s">
        <v>980</v>
      </c>
      <c r="D124" s="32">
        <v>1825</v>
      </c>
      <c r="E124" s="43" t="s">
        <v>731</v>
      </c>
      <c r="F124" s="32" t="s">
        <v>795</v>
      </c>
      <c r="G124" s="32" t="s">
        <v>957</v>
      </c>
      <c r="H124" s="32" t="s">
        <v>935</v>
      </c>
      <c r="I124" s="32" t="s">
        <v>755</v>
      </c>
      <c r="J124" s="32" t="s">
        <v>755</v>
      </c>
      <c r="K124" s="32" t="s">
        <v>755</v>
      </c>
      <c r="L124" s="32" t="s">
        <v>838</v>
      </c>
      <c r="M124" s="32" t="s">
        <v>838</v>
      </c>
      <c r="N124" s="32" t="s">
        <v>838</v>
      </c>
      <c r="O124" s="32" t="s">
        <v>431</v>
      </c>
      <c r="P124" s="32" t="s">
        <v>145</v>
      </c>
      <c r="Q124" s="32" t="s">
        <v>163</v>
      </c>
      <c r="R124" s="32" t="s">
        <v>523</v>
      </c>
      <c r="S124" s="32" t="s">
        <v>524</v>
      </c>
      <c r="T124" s="32" t="s">
        <v>438</v>
      </c>
    </row>
    <row r="125" spans="1:22">
      <c r="A125" s="48">
        <f t="shared" si="2"/>
        <v>123</v>
      </c>
      <c r="B125" s="51" t="s">
        <v>975</v>
      </c>
      <c r="C125" s="50" t="s">
        <v>980</v>
      </c>
      <c r="D125" s="32">
        <v>1825</v>
      </c>
      <c r="E125" s="43" t="s">
        <v>731</v>
      </c>
      <c r="F125" s="32" t="s">
        <v>842</v>
      </c>
      <c r="G125" s="32" t="s">
        <v>958</v>
      </c>
      <c r="H125" s="32" t="s">
        <v>935</v>
      </c>
      <c r="I125" s="32" t="s">
        <v>755</v>
      </c>
      <c r="J125" s="32" t="s">
        <v>755</v>
      </c>
      <c r="K125" s="32" t="s">
        <v>755</v>
      </c>
      <c r="L125" s="32" t="s">
        <v>833</v>
      </c>
      <c r="M125" s="32" t="s">
        <v>833</v>
      </c>
      <c r="N125" s="32" t="s">
        <v>833</v>
      </c>
      <c r="O125" s="32" t="s">
        <v>431</v>
      </c>
      <c r="P125" s="32" t="s">
        <v>145</v>
      </c>
      <c r="Q125" s="32" t="s">
        <v>163</v>
      </c>
      <c r="R125" s="32" t="s">
        <v>523</v>
      </c>
      <c r="S125" s="32" t="s">
        <v>524</v>
      </c>
      <c r="T125" s="32" t="s">
        <v>438</v>
      </c>
    </row>
    <row r="126" spans="1:22">
      <c r="A126" s="48">
        <f t="shared" si="2"/>
        <v>124</v>
      </c>
      <c r="B126" s="51" t="s">
        <v>975</v>
      </c>
      <c r="C126" s="50" t="s">
        <v>980</v>
      </c>
      <c r="D126" s="32">
        <v>1825</v>
      </c>
      <c r="E126" s="43" t="s">
        <v>731</v>
      </c>
      <c r="F126" s="32" t="s">
        <v>844</v>
      </c>
      <c r="G126" s="32" t="s">
        <v>959</v>
      </c>
      <c r="H126" s="32" t="s">
        <v>935</v>
      </c>
      <c r="I126" s="32" t="s">
        <v>755</v>
      </c>
      <c r="J126" s="32" t="s">
        <v>755</v>
      </c>
      <c r="K126" s="32" t="s">
        <v>755</v>
      </c>
      <c r="L126" s="32" t="s">
        <v>840</v>
      </c>
      <c r="M126" s="32" t="s">
        <v>840</v>
      </c>
      <c r="N126" s="32" t="s">
        <v>840</v>
      </c>
      <c r="O126" s="32" t="s">
        <v>431</v>
      </c>
      <c r="P126" s="32" t="s">
        <v>145</v>
      </c>
      <c r="Q126" s="32" t="s">
        <v>163</v>
      </c>
      <c r="R126" s="32" t="s">
        <v>523</v>
      </c>
      <c r="S126" s="32" t="s">
        <v>524</v>
      </c>
      <c r="T126" s="32" t="s">
        <v>438</v>
      </c>
    </row>
    <row r="127" spans="1:22">
      <c r="A127" s="48">
        <f t="shared" si="2"/>
        <v>125</v>
      </c>
      <c r="B127" s="51" t="s">
        <v>975</v>
      </c>
      <c r="C127" s="50" t="s">
        <v>980</v>
      </c>
      <c r="D127" s="32">
        <v>1825</v>
      </c>
      <c r="E127" s="43" t="s">
        <v>731</v>
      </c>
      <c r="F127" s="32" t="s">
        <v>843</v>
      </c>
      <c r="G127" s="32" t="s">
        <v>960</v>
      </c>
      <c r="H127" s="32" t="s">
        <v>935</v>
      </c>
      <c r="I127" s="32" t="s">
        <v>755</v>
      </c>
      <c r="J127" s="32" t="s">
        <v>755</v>
      </c>
      <c r="K127" s="32" t="s">
        <v>755</v>
      </c>
      <c r="L127" s="32" t="s">
        <v>433</v>
      </c>
      <c r="M127" s="32" t="s">
        <v>433</v>
      </c>
      <c r="N127" s="32" t="s">
        <v>433</v>
      </c>
      <c r="O127" s="32" t="s">
        <v>431</v>
      </c>
      <c r="P127" s="32" t="s">
        <v>145</v>
      </c>
      <c r="Q127" s="32" t="s">
        <v>163</v>
      </c>
      <c r="R127" s="32" t="s">
        <v>523</v>
      </c>
      <c r="S127" s="32" t="s">
        <v>524</v>
      </c>
      <c r="T127" s="32" t="s">
        <v>438</v>
      </c>
    </row>
    <row r="128" spans="1:22">
      <c r="A128" s="48">
        <f t="shared" si="2"/>
        <v>126</v>
      </c>
      <c r="B128" s="51" t="s">
        <v>975</v>
      </c>
      <c r="C128" s="50" t="s">
        <v>980</v>
      </c>
      <c r="D128" s="32">
        <v>1825</v>
      </c>
      <c r="E128" s="43" t="s">
        <v>731</v>
      </c>
      <c r="F128" s="32" t="s">
        <v>845</v>
      </c>
      <c r="G128" s="32" t="s">
        <v>961</v>
      </c>
      <c r="H128" s="32" t="s">
        <v>935</v>
      </c>
      <c r="I128" s="32" t="s">
        <v>790</v>
      </c>
      <c r="J128" s="32" t="s">
        <v>790</v>
      </c>
      <c r="K128" s="32" t="s">
        <v>790</v>
      </c>
      <c r="L128" s="32" t="s">
        <v>837</v>
      </c>
      <c r="M128" s="32" t="s">
        <v>837</v>
      </c>
      <c r="N128" s="32" t="s">
        <v>837</v>
      </c>
      <c r="O128" s="32" t="s">
        <v>431</v>
      </c>
      <c r="P128" s="32" t="s">
        <v>145</v>
      </c>
      <c r="Q128" s="32" t="s">
        <v>163</v>
      </c>
      <c r="R128" s="32" t="s">
        <v>523</v>
      </c>
      <c r="S128" s="32" t="s">
        <v>524</v>
      </c>
      <c r="T128" s="32" t="s">
        <v>438</v>
      </c>
    </row>
    <row r="129" spans="1:22">
      <c r="A129" s="48">
        <f t="shared" si="2"/>
        <v>127</v>
      </c>
      <c r="B129" s="51" t="s">
        <v>975</v>
      </c>
      <c r="C129" s="50" t="s">
        <v>980</v>
      </c>
      <c r="D129" s="32">
        <v>1825</v>
      </c>
      <c r="E129" s="43" t="s">
        <v>731</v>
      </c>
      <c r="F129" s="32" t="s">
        <v>798</v>
      </c>
      <c r="G129" s="32" t="s">
        <v>962</v>
      </c>
      <c r="H129" s="32" t="s">
        <v>935</v>
      </c>
      <c r="I129" s="32" t="s">
        <v>790</v>
      </c>
      <c r="J129" s="32" t="s">
        <v>790</v>
      </c>
      <c r="K129" s="32" t="s">
        <v>790</v>
      </c>
      <c r="L129" s="32" t="s">
        <v>838</v>
      </c>
      <c r="M129" s="32" t="s">
        <v>838</v>
      </c>
      <c r="N129" s="32" t="s">
        <v>838</v>
      </c>
      <c r="O129" s="32" t="s">
        <v>431</v>
      </c>
      <c r="P129" s="32" t="s">
        <v>145</v>
      </c>
      <c r="Q129" s="32" t="s">
        <v>163</v>
      </c>
      <c r="R129" s="32" t="s">
        <v>523</v>
      </c>
      <c r="S129" s="32" t="s">
        <v>524</v>
      </c>
      <c r="T129" s="32" t="s">
        <v>438</v>
      </c>
    </row>
    <row r="130" spans="1:22">
      <c r="A130" s="48">
        <f t="shared" si="2"/>
        <v>128</v>
      </c>
      <c r="B130" s="51" t="s">
        <v>975</v>
      </c>
      <c r="C130" s="50" t="s">
        <v>980</v>
      </c>
      <c r="D130" s="32">
        <v>1825</v>
      </c>
      <c r="E130" s="43" t="s">
        <v>731</v>
      </c>
      <c r="F130" s="32" t="s">
        <v>846</v>
      </c>
      <c r="G130" s="32" t="s">
        <v>963</v>
      </c>
      <c r="H130" s="32" t="s">
        <v>935</v>
      </c>
      <c r="I130" s="32" t="s">
        <v>790</v>
      </c>
      <c r="J130" s="32" t="s">
        <v>790</v>
      </c>
      <c r="K130" s="32" t="s">
        <v>790</v>
      </c>
      <c r="L130" s="32" t="s">
        <v>833</v>
      </c>
      <c r="M130" s="32" t="s">
        <v>833</v>
      </c>
      <c r="N130" s="32" t="s">
        <v>833</v>
      </c>
      <c r="O130" s="32" t="s">
        <v>431</v>
      </c>
      <c r="P130" s="32" t="s">
        <v>145</v>
      </c>
      <c r="Q130" s="32" t="s">
        <v>163</v>
      </c>
      <c r="R130" s="32" t="s">
        <v>523</v>
      </c>
      <c r="S130" s="32" t="s">
        <v>524</v>
      </c>
      <c r="T130" s="32" t="s">
        <v>438</v>
      </c>
    </row>
    <row r="131" spans="1:22">
      <c r="A131" s="48">
        <f t="shared" si="2"/>
        <v>129</v>
      </c>
      <c r="B131" s="51" t="s">
        <v>975</v>
      </c>
      <c r="C131" s="50" t="s">
        <v>980</v>
      </c>
      <c r="D131" s="32">
        <v>1825</v>
      </c>
      <c r="E131" s="43" t="s">
        <v>731</v>
      </c>
      <c r="F131" s="32" t="s">
        <v>847</v>
      </c>
      <c r="G131" s="32" t="s">
        <v>964</v>
      </c>
      <c r="H131" s="32" t="s">
        <v>935</v>
      </c>
      <c r="I131" s="32" t="s">
        <v>790</v>
      </c>
      <c r="J131" s="32" t="s">
        <v>790</v>
      </c>
      <c r="K131" s="32" t="s">
        <v>790</v>
      </c>
      <c r="L131" s="32" t="s">
        <v>840</v>
      </c>
      <c r="M131" s="32" t="s">
        <v>840</v>
      </c>
      <c r="N131" s="32" t="s">
        <v>840</v>
      </c>
      <c r="O131" s="32" t="s">
        <v>431</v>
      </c>
      <c r="P131" s="32" t="s">
        <v>145</v>
      </c>
      <c r="Q131" s="32" t="s">
        <v>163</v>
      </c>
      <c r="R131" s="32" t="s">
        <v>523</v>
      </c>
      <c r="S131" s="32" t="s">
        <v>524</v>
      </c>
      <c r="T131" s="32" t="s">
        <v>438</v>
      </c>
    </row>
    <row r="132" spans="1:22" s="14" customFormat="1">
      <c r="A132" s="49">
        <f t="shared" si="2"/>
        <v>130</v>
      </c>
      <c r="B132" s="51" t="s">
        <v>975</v>
      </c>
      <c r="C132" s="50" t="s">
        <v>980</v>
      </c>
      <c r="D132" s="45">
        <v>1825</v>
      </c>
      <c r="E132" s="46" t="s">
        <v>731</v>
      </c>
      <c r="F132" s="45" t="s">
        <v>848</v>
      </c>
      <c r="G132" s="45" t="s">
        <v>965</v>
      </c>
      <c r="H132" s="45" t="s">
        <v>935</v>
      </c>
      <c r="I132" s="45" t="s">
        <v>790</v>
      </c>
      <c r="J132" s="45" t="s">
        <v>790</v>
      </c>
      <c r="K132" s="45" t="s">
        <v>790</v>
      </c>
      <c r="L132" s="45" t="s">
        <v>433</v>
      </c>
      <c r="M132" s="45" t="s">
        <v>433</v>
      </c>
      <c r="N132" s="45" t="s">
        <v>433</v>
      </c>
      <c r="O132" s="45" t="s">
        <v>431</v>
      </c>
      <c r="P132" s="45" t="s">
        <v>145</v>
      </c>
      <c r="Q132" s="45" t="s">
        <v>163</v>
      </c>
      <c r="R132" s="45" t="s">
        <v>523</v>
      </c>
      <c r="S132" s="45" t="s">
        <v>524</v>
      </c>
      <c r="T132" s="45" t="s">
        <v>438</v>
      </c>
    </row>
    <row r="133" spans="1:22">
      <c r="A133" s="48">
        <f t="shared" si="2"/>
        <v>131</v>
      </c>
      <c r="B133" s="51" t="s">
        <v>975</v>
      </c>
      <c r="C133" s="50" t="s">
        <v>980</v>
      </c>
      <c r="D133" s="32">
        <v>1825</v>
      </c>
      <c r="E133" s="43" t="s">
        <v>731</v>
      </c>
      <c r="F133" s="32" t="s">
        <v>841</v>
      </c>
      <c r="G133" s="32" t="s">
        <v>954</v>
      </c>
      <c r="H133" s="32" t="s">
        <v>943</v>
      </c>
      <c r="I133" s="32" t="s">
        <v>755</v>
      </c>
      <c r="J133" s="32" t="s">
        <v>755</v>
      </c>
      <c r="K133" s="32" t="s">
        <v>755</v>
      </c>
      <c r="L133" s="32" t="s">
        <v>837</v>
      </c>
      <c r="M133" s="32" t="s">
        <v>837</v>
      </c>
      <c r="N133" s="32" t="s">
        <v>837</v>
      </c>
      <c r="O133" s="32" t="s">
        <v>431</v>
      </c>
      <c r="P133" s="32" t="s">
        <v>145</v>
      </c>
      <c r="Q133" s="32" t="s">
        <v>163</v>
      </c>
      <c r="R133" s="32" t="s">
        <v>523</v>
      </c>
      <c r="S133" s="32" t="s">
        <v>524</v>
      </c>
      <c r="T133" s="32" t="s">
        <v>438</v>
      </c>
      <c r="V133" s="32" t="s">
        <v>913</v>
      </c>
    </row>
    <row r="134" spans="1:22">
      <c r="A134" s="48">
        <f t="shared" si="2"/>
        <v>132</v>
      </c>
      <c r="B134" s="51" t="s">
        <v>975</v>
      </c>
      <c r="C134" s="50" t="s">
        <v>980</v>
      </c>
      <c r="D134" s="32">
        <v>1825</v>
      </c>
      <c r="E134" s="43" t="s">
        <v>731</v>
      </c>
      <c r="F134" s="32" t="s">
        <v>795</v>
      </c>
      <c r="G134" s="32" t="s">
        <v>957</v>
      </c>
      <c r="H134" s="32" t="s">
        <v>943</v>
      </c>
      <c r="I134" s="32" t="s">
        <v>755</v>
      </c>
      <c r="J134" s="32" t="s">
        <v>755</v>
      </c>
      <c r="K134" s="32" t="s">
        <v>755</v>
      </c>
      <c r="L134" s="32" t="s">
        <v>838</v>
      </c>
      <c r="M134" s="32" t="s">
        <v>838</v>
      </c>
      <c r="N134" s="32" t="s">
        <v>838</v>
      </c>
      <c r="O134" s="32" t="s">
        <v>431</v>
      </c>
      <c r="P134" s="32" t="s">
        <v>145</v>
      </c>
      <c r="Q134" s="32" t="s">
        <v>163</v>
      </c>
      <c r="R134" s="32" t="s">
        <v>523</v>
      </c>
      <c r="S134" s="32" t="s">
        <v>524</v>
      </c>
      <c r="T134" s="32" t="s">
        <v>438</v>
      </c>
    </row>
    <row r="135" spans="1:22">
      <c r="A135" s="48">
        <f t="shared" si="2"/>
        <v>133</v>
      </c>
      <c r="B135" s="51" t="s">
        <v>975</v>
      </c>
      <c r="C135" s="50" t="s">
        <v>980</v>
      </c>
      <c r="D135" s="32">
        <v>1825</v>
      </c>
      <c r="E135" s="43" t="s">
        <v>731</v>
      </c>
      <c r="F135" s="32" t="s">
        <v>842</v>
      </c>
      <c r="G135" s="32" t="s">
        <v>958</v>
      </c>
      <c r="H135" s="32" t="s">
        <v>943</v>
      </c>
      <c r="I135" s="32" t="s">
        <v>755</v>
      </c>
      <c r="J135" s="32" t="s">
        <v>755</v>
      </c>
      <c r="K135" s="32" t="s">
        <v>755</v>
      </c>
      <c r="L135" s="32" t="s">
        <v>833</v>
      </c>
      <c r="M135" s="32" t="s">
        <v>833</v>
      </c>
      <c r="N135" s="32" t="s">
        <v>833</v>
      </c>
      <c r="O135" s="32" t="s">
        <v>431</v>
      </c>
      <c r="P135" s="32" t="s">
        <v>145</v>
      </c>
      <c r="Q135" s="32" t="s">
        <v>163</v>
      </c>
      <c r="R135" s="32" t="s">
        <v>523</v>
      </c>
      <c r="S135" s="32" t="s">
        <v>524</v>
      </c>
      <c r="T135" s="32" t="s">
        <v>438</v>
      </c>
    </row>
    <row r="136" spans="1:22">
      <c r="A136" s="48">
        <f t="shared" si="2"/>
        <v>134</v>
      </c>
      <c r="B136" s="51" t="s">
        <v>975</v>
      </c>
      <c r="C136" s="50" t="s">
        <v>980</v>
      </c>
      <c r="D136" s="32">
        <v>1825</v>
      </c>
      <c r="E136" s="43" t="s">
        <v>731</v>
      </c>
      <c r="F136" s="32" t="s">
        <v>844</v>
      </c>
      <c r="G136" s="32" t="s">
        <v>959</v>
      </c>
      <c r="H136" s="32" t="s">
        <v>943</v>
      </c>
      <c r="I136" s="32" t="s">
        <v>755</v>
      </c>
      <c r="J136" s="32" t="s">
        <v>755</v>
      </c>
      <c r="K136" s="32" t="s">
        <v>755</v>
      </c>
      <c r="L136" s="32" t="s">
        <v>840</v>
      </c>
      <c r="M136" s="32" t="s">
        <v>840</v>
      </c>
      <c r="N136" s="32" t="s">
        <v>840</v>
      </c>
      <c r="O136" s="32" t="s">
        <v>431</v>
      </c>
      <c r="P136" s="32" t="s">
        <v>145</v>
      </c>
      <c r="Q136" s="32" t="s">
        <v>163</v>
      </c>
      <c r="R136" s="32" t="s">
        <v>523</v>
      </c>
      <c r="S136" s="32" t="s">
        <v>524</v>
      </c>
      <c r="T136" s="32" t="s">
        <v>438</v>
      </c>
    </row>
    <row r="137" spans="1:22">
      <c r="A137" s="48">
        <f t="shared" si="2"/>
        <v>135</v>
      </c>
      <c r="B137" s="51" t="s">
        <v>975</v>
      </c>
      <c r="C137" s="50" t="s">
        <v>980</v>
      </c>
      <c r="D137" s="32">
        <v>1825</v>
      </c>
      <c r="E137" s="43" t="s">
        <v>731</v>
      </c>
      <c r="F137" s="32" t="s">
        <v>843</v>
      </c>
      <c r="G137" s="32" t="s">
        <v>960</v>
      </c>
      <c r="H137" s="32" t="s">
        <v>943</v>
      </c>
      <c r="I137" s="32" t="s">
        <v>755</v>
      </c>
      <c r="J137" s="32" t="s">
        <v>755</v>
      </c>
      <c r="K137" s="32" t="s">
        <v>755</v>
      </c>
      <c r="L137" s="32" t="s">
        <v>433</v>
      </c>
      <c r="M137" s="32" t="s">
        <v>433</v>
      </c>
      <c r="N137" s="32" t="s">
        <v>433</v>
      </c>
      <c r="O137" s="32" t="s">
        <v>431</v>
      </c>
      <c r="P137" s="32" t="s">
        <v>145</v>
      </c>
      <c r="Q137" s="32" t="s">
        <v>163</v>
      </c>
      <c r="R137" s="32" t="s">
        <v>523</v>
      </c>
      <c r="S137" s="32" t="s">
        <v>524</v>
      </c>
      <c r="T137" s="32" t="s">
        <v>438</v>
      </c>
    </row>
    <row r="138" spans="1:22">
      <c r="A138" s="48">
        <f t="shared" si="2"/>
        <v>136</v>
      </c>
      <c r="B138" s="51" t="s">
        <v>975</v>
      </c>
      <c r="C138" s="50" t="s">
        <v>980</v>
      </c>
      <c r="D138" s="32">
        <v>1825</v>
      </c>
      <c r="E138" s="43" t="s">
        <v>731</v>
      </c>
      <c r="F138" s="32" t="s">
        <v>845</v>
      </c>
      <c r="G138" s="32" t="s">
        <v>961</v>
      </c>
      <c r="H138" s="32" t="s">
        <v>943</v>
      </c>
      <c r="I138" s="32" t="s">
        <v>790</v>
      </c>
      <c r="J138" s="32" t="s">
        <v>790</v>
      </c>
      <c r="K138" s="32" t="s">
        <v>790</v>
      </c>
      <c r="L138" s="32" t="s">
        <v>837</v>
      </c>
      <c r="M138" s="32" t="s">
        <v>837</v>
      </c>
      <c r="N138" s="32" t="s">
        <v>837</v>
      </c>
      <c r="O138" s="32" t="s">
        <v>431</v>
      </c>
      <c r="P138" s="32" t="s">
        <v>145</v>
      </c>
      <c r="Q138" s="32" t="s">
        <v>163</v>
      </c>
      <c r="R138" s="32" t="s">
        <v>523</v>
      </c>
      <c r="S138" s="32" t="s">
        <v>524</v>
      </c>
      <c r="T138" s="32" t="s">
        <v>438</v>
      </c>
    </row>
    <row r="139" spans="1:22">
      <c r="A139" s="48">
        <f t="shared" si="2"/>
        <v>137</v>
      </c>
      <c r="B139" s="51" t="s">
        <v>975</v>
      </c>
      <c r="C139" s="50" t="s">
        <v>980</v>
      </c>
      <c r="D139" s="32">
        <v>1825</v>
      </c>
      <c r="E139" s="43" t="s">
        <v>731</v>
      </c>
      <c r="F139" s="32" t="s">
        <v>798</v>
      </c>
      <c r="G139" s="32" t="s">
        <v>962</v>
      </c>
      <c r="H139" s="32" t="s">
        <v>943</v>
      </c>
      <c r="I139" s="32" t="s">
        <v>790</v>
      </c>
      <c r="J139" s="32" t="s">
        <v>790</v>
      </c>
      <c r="K139" s="32" t="s">
        <v>790</v>
      </c>
      <c r="L139" s="32" t="s">
        <v>838</v>
      </c>
      <c r="M139" s="32" t="s">
        <v>838</v>
      </c>
      <c r="N139" s="32" t="s">
        <v>838</v>
      </c>
      <c r="O139" s="32" t="s">
        <v>431</v>
      </c>
      <c r="P139" s="32" t="s">
        <v>145</v>
      </c>
      <c r="Q139" s="32" t="s">
        <v>163</v>
      </c>
      <c r="R139" s="32" t="s">
        <v>523</v>
      </c>
      <c r="S139" s="32" t="s">
        <v>524</v>
      </c>
      <c r="T139" s="32" t="s">
        <v>438</v>
      </c>
    </row>
    <row r="140" spans="1:22">
      <c r="A140" s="48">
        <f t="shared" si="2"/>
        <v>138</v>
      </c>
      <c r="B140" s="51" t="s">
        <v>975</v>
      </c>
      <c r="C140" s="50" t="s">
        <v>980</v>
      </c>
      <c r="D140" s="32">
        <v>1825</v>
      </c>
      <c r="E140" s="43" t="s">
        <v>731</v>
      </c>
      <c r="F140" s="32" t="s">
        <v>846</v>
      </c>
      <c r="G140" s="32" t="s">
        <v>963</v>
      </c>
      <c r="H140" s="32" t="s">
        <v>943</v>
      </c>
      <c r="I140" s="32" t="s">
        <v>790</v>
      </c>
      <c r="J140" s="32" t="s">
        <v>790</v>
      </c>
      <c r="K140" s="32" t="s">
        <v>790</v>
      </c>
      <c r="L140" s="32" t="s">
        <v>833</v>
      </c>
      <c r="M140" s="32" t="s">
        <v>833</v>
      </c>
      <c r="N140" s="32" t="s">
        <v>833</v>
      </c>
      <c r="O140" s="32" t="s">
        <v>431</v>
      </c>
      <c r="P140" s="32" t="s">
        <v>145</v>
      </c>
      <c r="Q140" s="32" t="s">
        <v>163</v>
      </c>
      <c r="R140" s="32" t="s">
        <v>523</v>
      </c>
      <c r="S140" s="32" t="s">
        <v>524</v>
      </c>
      <c r="T140" s="32" t="s">
        <v>438</v>
      </c>
    </row>
    <row r="141" spans="1:22">
      <c r="A141" s="48">
        <f t="shared" si="2"/>
        <v>139</v>
      </c>
      <c r="B141" s="51" t="s">
        <v>975</v>
      </c>
      <c r="C141" s="50" t="s">
        <v>980</v>
      </c>
      <c r="D141" s="32">
        <v>1825</v>
      </c>
      <c r="E141" s="43" t="s">
        <v>731</v>
      </c>
      <c r="F141" s="32" t="s">
        <v>847</v>
      </c>
      <c r="G141" s="32" t="s">
        <v>964</v>
      </c>
      <c r="H141" s="32" t="s">
        <v>943</v>
      </c>
      <c r="I141" s="32" t="s">
        <v>790</v>
      </c>
      <c r="J141" s="32" t="s">
        <v>790</v>
      </c>
      <c r="K141" s="32" t="s">
        <v>790</v>
      </c>
      <c r="L141" s="32" t="s">
        <v>840</v>
      </c>
      <c r="M141" s="32" t="s">
        <v>840</v>
      </c>
      <c r="N141" s="32" t="s">
        <v>840</v>
      </c>
      <c r="O141" s="32" t="s">
        <v>431</v>
      </c>
      <c r="P141" s="32" t="s">
        <v>145</v>
      </c>
      <c r="Q141" s="32" t="s">
        <v>163</v>
      </c>
      <c r="R141" s="32" t="s">
        <v>523</v>
      </c>
      <c r="S141" s="32" t="s">
        <v>524</v>
      </c>
      <c r="T141" s="32" t="s">
        <v>438</v>
      </c>
    </row>
    <row r="142" spans="1:22" s="14" customFormat="1">
      <c r="A142" s="49">
        <f t="shared" si="2"/>
        <v>140</v>
      </c>
      <c r="B142" s="51" t="s">
        <v>975</v>
      </c>
      <c r="C142" s="50" t="s">
        <v>980</v>
      </c>
      <c r="D142" s="45">
        <v>1825</v>
      </c>
      <c r="E142" s="46" t="s">
        <v>731</v>
      </c>
      <c r="F142" s="45" t="s">
        <v>848</v>
      </c>
      <c r="G142" s="45" t="s">
        <v>965</v>
      </c>
      <c r="H142" s="45" t="s">
        <v>943</v>
      </c>
      <c r="I142" s="45" t="s">
        <v>790</v>
      </c>
      <c r="J142" s="45" t="s">
        <v>790</v>
      </c>
      <c r="K142" s="45" t="s">
        <v>790</v>
      </c>
      <c r="L142" s="45" t="s">
        <v>433</v>
      </c>
      <c r="M142" s="45" t="s">
        <v>433</v>
      </c>
      <c r="N142" s="45" t="s">
        <v>433</v>
      </c>
      <c r="O142" s="45" t="s">
        <v>431</v>
      </c>
      <c r="P142" s="45" t="s">
        <v>145</v>
      </c>
      <c r="Q142" s="45" t="s">
        <v>163</v>
      </c>
      <c r="R142" s="45" t="s">
        <v>523</v>
      </c>
      <c r="S142" s="45" t="s">
        <v>524</v>
      </c>
      <c r="T142" s="45" t="s">
        <v>438</v>
      </c>
    </row>
    <row r="143" spans="1:22">
      <c r="A143" s="48">
        <f t="shared" si="2"/>
        <v>141</v>
      </c>
      <c r="B143" s="51" t="s">
        <v>975</v>
      </c>
      <c r="C143" s="50" t="s">
        <v>980</v>
      </c>
      <c r="D143" s="32">
        <v>1825</v>
      </c>
      <c r="E143" s="43" t="s">
        <v>731</v>
      </c>
      <c r="F143" s="32" t="s">
        <v>841</v>
      </c>
      <c r="G143" s="32" t="s">
        <v>954</v>
      </c>
      <c r="H143" s="32" t="s">
        <v>945</v>
      </c>
      <c r="I143" s="32" t="s">
        <v>755</v>
      </c>
      <c r="J143" s="32" t="s">
        <v>755</v>
      </c>
      <c r="K143" s="32" t="s">
        <v>755</v>
      </c>
      <c r="L143" s="32" t="s">
        <v>837</v>
      </c>
      <c r="M143" s="32" t="s">
        <v>837</v>
      </c>
      <c r="N143" s="32" t="s">
        <v>837</v>
      </c>
      <c r="O143" s="32" t="s">
        <v>431</v>
      </c>
      <c r="P143" s="32" t="s">
        <v>145</v>
      </c>
      <c r="Q143" s="32" t="s">
        <v>163</v>
      </c>
      <c r="R143" s="32" t="s">
        <v>523</v>
      </c>
      <c r="S143" s="32" t="s">
        <v>524</v>
      </c>
      <c r="T143" s="32" t="s">
        <v>438</v>
      </c>
      <c r="V143" s="32" t="s">
        <v>913</v>
      </c>
    </row>
    <row r="144" spans="1:22">
      <c r="A144" s="48">
        <f t="shared" si="2"/>
        <v>142</v>
      </c>
      <c r="B144" s="51" t="s">
        <v>975</v>
      </c>
      <c r="C144" s="50" t="s">
        <v>980</v>
      </c>
      <c r="D144" s="32">
        <v>1825</v>
      </c>
      <c r="E144" s="43" t="s">
        <v>731</v>
      </c>
      <c r="F144" s="32" t="s">
        <v>795</v>
      </c>
      <c r="G144" s="32" t="s">
        <v>957</v>
      </c>
      <c r="H144" s="32" t="s">
        <v>945</v>
      </c>
      <c r="I144" s="32" t="s">
        <v>755</v>
      </c>
      <c r="J144" s="32" t="s">
        <v>755</v>
      </c>
      <c r="K144" s="32" t="s">
        <v>755</v>
      </c>
      <c r="L144" s="32" t="s">
        <v>838</v>
      </c>
      <c r="M144" s="32" t="s">
        <v>838</v>
      </c>
      <c r="N144" s="32" t="s">
        <v>838</v>
      </c>
      <c r="O144" s="32" t="s">
        <v>431</v>
      </c>
      <c r="P144" s="32" t="s">
        <v>145</v>
      </c>
      <c r="Q144" s="32" t="s">
        <v>163</v>
      </c>
      <c r="R144" s="32" t="s">
        <v>523</v>
      </c>
      <c r="S144" s="32" t="s">
        <v>524</v>
      </c>
      <c r="T144" s="32" t="s">
        <v>438</v>
      </c>
    </row>
    <row r="145" spans="1:22">
      <c r="A145" s="48">
        <f t="shared" si="2"/>
        <v>143</v>
      </c>
      <c r="B145" s="51" t="s">
        <v>975</v>
      </c>
      <c r="C145" s="50" t="s">
        <v>980</v>
      </c>
      <c r="D145" s="32">
        <v>1825</v>
      </c>
      <c r="E145" s="43" t="s">
        <v>731</v>
      </c>
      <c r="F145" s="32" t="s">
        <v>842</v>
      </c>
      <c r="G145" s="32" t="s">
        <v>958</v>
      </c>
      <c r="H145" s="32" t="s">
        <v>945</v>
      </c>
      <c r="I145" s="32" t="s">
        <v>755</v>
      </c>
      <c r="J145" s="32" t="s">
        <v>755</v>
      </c>
      <c r="K145" s="32" t="s">
        <v>755</v>
      </c>
      <c r="L145" s="32" t="s">
        <v>833</v>
      </c>
      <c r="M145" s="32" t="s">
        <v>833</v>
      </c>
      <c r="N145" s="32" t="s">
        <v>833</v>
      </c>
      <c r="O145" s="32" t="s">
        <v>431</v>
      </c>
      <c r="P145" s="32" t="s">
        <v>145</v>
      </c>
      <c r="Q145" s="32" t="s">
        <v>163</v>
      </c>
      <c r="R145" s="32" t="s">
        <v>523</v>
      </c>
      <c r="S145" s="32" t="s">
        <v>524</v>
      </c>
      <c r="T145" s="32" t="s">
        <v>438</v>
      </c>
    </row>
    <row r="146" spans="1:22">
      <c r="A146" s="48">
        <f t="shared" si="2"/>
        <v>144</v>
      </c>
      <c r="B146" s="51" t="s">
        <v>975</v>
      </c>
      <c r="C146" s="50" t="s">
        <v>980</v>
      </c>
      <c r="D146" s="32">
        <v>1825</v>
      </c>
      <c r="E146" s="43" t="s">
        <v>731</v>
      </c>
      <c r="F146" s="32" t="s">
        <v>844</v>
      </c>
      <c r="G146" s="32" t="s">
        <v>959</v>
      </c>
      <c r="H146" s="32" t="s">
        <v>945</v>
      </c>
      <c r="I146" s="32" t="s">
        <v>755</v>
      </c>
      <c r="J146" s="32" t="s">
        <v>755</v>
      </c>
      <c r="K146" s="32" t="s">
        <v>755</v>
      </c>
      <c r="L146" s="32" t="s">
        <v>840</v>
      </c>
      <c r="M146" s="32" t="s">
        <v>840</v>
      </c>
      <c r="N146" s="32" t="s">
        <v>840</v>
      </c>
      <c r="O146" s="32" t="s">
        <v>431</v>
      </c>
      <c r="P146" s="32" t="s">
        <v>145</v>
      </c>
      <c r="Q146" s="32" t="s">
        <v>163</v>
      </c>
      <c r="R146" s="32" t="s">
        <v>523</v>
      </c>
      <c r="S146" s="32" t="s">
        <v>524</v>
      </c>
      <c r="T146" s="32" t="s">
        <v>438</v>
      </c>
    </row>
    <row r="147" spans="1:22">
      <c r="A147" s="48">
        <f t="shared" si="2"/>
        <v>145</v>
      </c>
      <c r="B147" s="51" t="s">
        <v>975</v>
      </c>
      <c r="C147" s="50" t="s">
        <v>980</v>
      </c>
      <c r="D147" s="32">
        <v>1825</v>
      </c>
      <c r="E147" s="43" t="s">
        <v>731</v>
      </c>
      <c r="F147" s="32" t="s">
        <v>843</v>
      </c>
      <c r="G147" s="32" t="s">
        <v>960</v>
      </c>
      <c r="H147" s="32" t="s">
        <v>945</v>
      </c>
      <c r="I147" s="32" t="s">
        <v>755</v>
      </c>
      <c r="J147" s="32" t="s">
        <v>755</v>
      </c>
      <c r="K147" s="32" t="s">
        <v>755</v>
      </c>
      <c r="L147" s="32" t="s">
        <v>433</v>
      </c>
      <c r="M147" s="32" t="s">
        <v>433</v>
      </c>
      <c r="N147" s="32" t="s">
        <v>433</v>
      </c>
      <c r="O147" s="32" t="s">
        <v>431</v>
      </c>
      <c r="P147" s="32" t="s">
        <v>145</v>
      </c>
      <c r="Q147" s="32" t="s">
        <v>163</v>
      </c>
      <c r="R147" s="32" t="s">
        <v>523</v>
      </c>
      <c r="S147" s="32" t="s">
        <v>524</v>
      </c>
      <c r="T147" s="32" t="s">
        <v>438</v>
      </c>
    </row>
    <row r="148" spans="1:22">
      <c r="A148" s="48">
        <f t="shared" si="2"/>
        <v>146</v>
      </c>
      <c r="B148" s="51" t="s">
        <v>975</v>
      </c>
      <c r="C148" s="50" t="s">
        <v>980</v>
      </c>
      <c r="D148" s="32">
        <v>1825</v>
      </c>
      <c r="E148" s="43" t="s">
        <v>731</v>
      </c>
      <c r="F148" s="32" t="s">
        <v>845</v>
      </c>
      <c r="G148" s="32" t="s">
        <v>961</v>
      </c>
      <c r="H148" s="32" t="s">
        <v>945</v>
      </c>
      <c r="I148" s="32" t="s">
        <v>790</v>
      </c>
      <c r="J148" s="32" t="s">
        <v>790</v>
      </c>
      <c r="K148" s="32" t="s">
        <v>790</v>
      </c>
      <c r="L148" s="32" t="s">
        <v>837</v>
      </c>
      <c r="M148" s="32" t="s">
        <v>837</v>
      </c>
      <c r="N148" s="32" t="s">
        <v>837</v>
      </c>
      <c r="O148" s="32" t="s">
        <v>431</v>
      </c>
      <c r="P148" s="32" t="s">
        <v>145</v>
      </c>
      <c r="Q148" s="32" t="s">
        <v>163</v>
      </c>
      <c r="R148" s="32" t="s">
        <v>523</v>
      </c>
      <c r="S148" s="32" t="s">
        <v>524</v>
      </c>
      <c r="T148" s="32" t="s">
        <v>438</v>
      </c>
    </row>
    <row r="149" spans="1:22">
      <c r="A149" s="48">
        <f t="shared" si="2"/>
        <v>147</v>
      </c>
      <c r="B149" s="51" t="s">
        <v>975</v>
      </c>
      <c r="C149" s="50" t="s">
        <v>980</v>
      </c>
      <c r="D149" s="32">
        <v>1825</v>
      </c>
      <c r="E149" s="43" t="s">
        <v>731</v>
      </c>
      <c r="F149" s="32" t="s">
        <v>798</v>
      </c>
      <c r="G149" s="32" t="s">
        <v>962</v>
      </c>
      <c r="H149" s="32" t="s">
        <v>945</v>
      </c>
      <c r="I149" s="32" t="s">
        <v>790</v>
      </c>
      <c r="J149" s="32" t="s">
        <v>790</v>
      </c>
      <c r="K149" s="32" t="s">
        <v>790</v>
      </c>
      <c r="L149" s="32" t="s">
        <v>838</v>
      </c>
      <c r="M149" s="32" t="s">
        <v>838</v>
      </c>
      <c r="N149" s="32" t="s">
        <v>838</v>
      </c>
      <c r="O149" s="32" t="s">
        <v>431</v>
      </c>
      <c r="P149" s="32" t="s">
        <v>145</v>
      </c>
      <c r="Q149" s="32" t="s">
        <v>163</v>
      </c>
      <c r="R149" s="32" t="s">
        <v>523</v>
      </c>
      <c r="S149" s="32" t="s">
        <v>524</v>
      </c>
      <c r="T149" s="32" t="s">
        <v>438</v>
      </c>
    </row>
    <row r="150" spans="1:22">
      <c r="A150" s="48">
        <f t="shared" si="2"/>
        <v>148</v>
      </c>
      <c r="B150" s="51" t="s">
        <v>975</v>
      </c>
      <c r="C150" s="50" t="s">
        <v>980</v>
      </c>
      <c r="D150" s="32">
        <v>1825</v>
      </c>
      <c r="E150" s="43" t="s">
        <v>731</v>
      </c>
      <c r="F150" s="32" t="s">
        <v>846</v>
      </c>
      <c r="G150" s="32" t="s">
        <v>963</v>
      </c>
      <c r="H150" s="32" t="s">
        <v>945</v>
      </c>
      <c r="I150" s="32" t="s">
        <v>790</v>
      </c>
      <c r="J150" s="32" t="s">
        <v>790</v>
      </c>
      <c r="K150" s="32" t="s">
        <v>790</v>
      </c>
      <c r="L150" s="32" t="s">
        <v>833</v>
      </c>
      <c r="M150" s="32" t="s">
        <v>833</v>
      </c>
      <c r="N150" s="32" t="s">
        <v>833</v>
      </c>
      <c r="O150" s="32" t="s">
        <v>431</v>
      </c>
      <c r="P150" s="32" t="s">
        <v>145</v>
      </c>
      <c r="Q150" s="32" t="s">
        <v>163</v>
      </c>
      <c r="R150" s="32" t="s">
        <v>523</v>
      </c>
      <c r="S150" s="32" t="s">
        <v>524</v>
      </c>
      <c r="T150" s="32" t="s">
        <v>438</v>
      </c>
    </row>
    <row r="151" spans="1:22">
      <c r="A151" s="48">
        <f t="shared" si="2"/>
        <v>149</v>
      </c>
      <c r="B151" s="51" t="s">
        <v>975</v>
      </c>
      <c r="C151" s="50" t="s">
        <v>980</v>
      </c>
      <c r="D151" s="32">
        <v>1825</v>
      </c>
      <c r="E151" s="43" t="s">
        <v>731</v>
      </c>
      <c r="F151" s="32" t="s">
        <v>847</v>
      </c>
      <c r="G151" s="32" t="s">
        <v>964</v>
      </c>
      <c r="H151" s="32" t="s">
        <v>945</v>
      </c>
      <c r="I151" s="32" t="s">
        <v>790</v>
      </c>
      <c r="J151" s="32" t="s">
        <v>790</v>
      </c>
      <c r="K151" s="32" t="s">
        <v>790</v>
      </c>
      <c r="L151" s="32" t="s">
        <v>840</v>
      </c>
      <c r="M151" s="32" t="s">
        <v>840</v>
      </c>
      <c r="N151" s="32" t="s">
        <v>840</v>
      </c>
      <c r="O151" s="32" t="s">
        <v>431</v>
      </c>
      <c r="P151" s="32" t="s">
        <v>145</v>
      </c>
      <c r="Q151" s="32" t="s">
        <v>163</v>
      </c>
      <c r="R151" s="32" t="s">
        <v>523</v>
      </c>
      <c r="S151" s="32" t="s">
        <v>524</v>
      </c>
      <c r="T151" s="32" t="s">
        <v>438</v>
      </c>
    </row>
    <row r="152" spans="1:22" s="14" customFormat="1">
      <c r="A152" s="49">
        <f t="shared" ref="A152:A172" si="3">A151+1</f>
        <v>150</v>
      </c>
      <c r="B152" s="51" t="s">
        <v>975</v>
      </c>
      <c r="C152" s="50" t="s">
        <v>980</v>
      </c>
      <c r="D152" s="45">
        <v>1825</v>
      </c>
      <c r="E152" s="46" t="s">
        <v>731</v>
      </c>
      <c r="F152" s="45" t="s">
        <v>848</v>
      </c>
      <c r="G152" s="45" t="s">
        <v>965</v>
      </c>
      <c r="H152" s="32" t="s">
        <v>945</v>
      </c>
      <c r="I152" s="45" t="s">
        <v>790</v>
      </c>
      <c r="J152" s="45" t="s">
        <v>790</v>
      </c>
      <c r="K152" s="45" t="s">
        <v>790</v>
      </c>
      <c r="L152" s="45" t="s">
        <v>433</v>
      </c>
      <c r="M152" s="45" t="s">
        <v>433</v>
      </c>
      <c r="N152" s="45" t="s">
        <v>433</v>
      </c>
      <c r="O152" s="45" t="s">
        <v>431</v>
      </c>
      <c r="P152" s="45" t="s">
        <v>145</v>
      </c>
      <c r="Q152" s="45" t="s">
        <v>163</v>
      </c>
      <c r="R152" s="45" t="s">
        <v>523</v>
      </c>
      <c r="S152" s="45" t="s">
        <v>524</v>
      </c>
      <c r="T152" s="45" t="s">
        <v>438</v>
      </c>
    </row>
    <row r="153" spans="1:22">
      <c r="A153" s="48">
        <f t="shared" si="3"/>
        <v>151</v>
      </c>
      <c r="B153" s="51" t="s">
        <v>975</v>
      </c>
      <c r="C153" s="50" t="s">
        <v>980</v>
      </c>
      <c r="D153" s="32">
        <v>1825</v>
      </c>
      <c r="E153" s="43" t="s">
        <v>731</v>
      </c>
      <c r="F153" s="32" t="s">
        <v>841</v>
      </c>
      <c r="G153" s="32" t="s">
        <v>954</v>
      </c>
      <c r="H153" s="32" t="s">
        <v>948</v>
      </c>
      <c r="I153" s="32" t="s">
        <v>755</v>
      </c>
      <c r="J153" s="32" t="s">
        <v>755</v>
      </c>
      <c r="K153" s="32" t="s">
        <v>755</v>
      </c>
      <c r="L153" s="32" t="s">
        <v>837</v>
      </c>
      <c r="M153" s="32" t="s">
        <v>837</v>
      </c>
      <c r="N153" s="32" t="s">
        <v>837</v>
      </c>
      <c r="O153" s="32" t="s">
        <v>431</v>
      </c>
      <c r="P153" s="32" t="s">
        <v>145</v>
      </c>
      <c r="Q153" s="32" t="s">
        <v>163</v>
      </c>
      <c r="R153" s="32" t="s">
        <v>523</v>
      </c>
      <c r="S153" s="32" t="s">
        <v>524</v>
      </c>
      <c r="T153" s="32" t="s">
        <v>438</v>
      </c>
      <c r="V153" s="32" t="s">
        <v>913</v>
      </c>
    </row>
    <row r="154" spans="1:22">
      <c r="A154" s="48">
        <f t="shared" si="3"/>
        <v>152</v>
      </c>
      <c r="B154" s="51" t="s">
        <v>975</v>
      </c>
      <c r="C154" s="50" t="s">
        <v>980</v>
      </c>
      <c r="D154" s="32">
        <v>1825</v>
      </c>
      <c r="E154" s="43" t="s">
        <v>731</v>
      </c>
      <c r="F154" s="32" t="s">
        <v>795</v>
      </c>
      <c r="G154" s="32" t="s">
        <v>957</v>
      </c>
      <c r="H154" s="32" t="s">
        <v>948</v>
      </c>
      <c r="I154" s="32" t="s">
        <v>755</v>
      </c>
      <c r="J154" s="32" t="s">
        <v>755</v>
      </c>
      <c r="K154" s="32" t="s">
        <v>755</v>
      </c>
      <c r="L154" s="32" t="s">
        <v>838</v>
      </c>
      <c r="M154" s="32" t="s">
        <v>838</v>
      </c>
      <c r="N154" s="32" t="s">
        <v>838</v>
      </c>
      <c r="O154" s="32" t="s">
        <v>431</v>
      </c>
      <c r="P154" s="32" t="s">
        <v>145</v>
      </c>
      <c r="Q154" s="32" t="s">
        <v>163</v>
      </c>
      <c r="R154" s="32" t="s">
        <v>523</v>
      </c>
      <c r="S154" s="32" t="s">
        <v>524</v>
      </c>
      <c r="T154" s="32" t="s">
        <v>438</v>
      </c>
    </row>
    <row r="155" spans="1:22">
      <c r="A155" s="48">
        <f t="shared" si="3"/>
        <v>153</v>
      </c>
      <c r="B155" s="51" t="s">
        <v>975</v>
      </c>
      <c r="C155" s="50" t="s">
        <v>980</v>
      </c>
      <c r="D155" s="32">
        <v>1825</v>
      </c>
      <c r="E155" s="43" t="s">
        <v>731</v>
      </c>
      <c r="F155" s="32" t="s">
        <v>842</v>
      </c>
      <c r="G155" s="32" t="s">
        <v>958</v>
      </c>
      <c r="H155" s="32" t="s">
        <v>948</v>
      </c>
      <c r="I155" s="32" t="s">
        <v>755</v>
      </c>
      <c r="J155" s="32" t="s">
        <v>755</v>
      </c>
      <c r="K155" s="32" t="s">
        <v>755</v>
      </c>
      <c r="L155" s="32" t="s">
        <v>833</v>
      </c>
      <c r="M155" s="32" t="s">
        <v>833</v>
      </c>
      <c r="N155" s="32" t="s">
        <v>833</v>
      </c>
      <c r="O155" s="32" t="s">
        <v>431</v>
      </c>
      <c r="P155" s="32" t="s">
        <v>145</v>
      </c>
      <c r="Q155" s="32" t="s">
        <v>163</v>
      </c>
      <c r="R155" s="32" t="s">
        <v>523</v>
      </c>
      <c r="S155" s="32" t="s">
        <v>524</v>
      </c>
      <c r="T155" s="32" t="s">
        <v>438</v>
      </c>
    </row>
    <row r="156" spans="1:22">
      <c r="A156" s="48">
        <f t="shared" si="3"/>
        <v>154</v>
      </c>
      <c r="B156" s="51" t="s">
        <v>975</v>
      </c>
      <c r="C156" s="50" t="s">
        <v>980</v>
      </c>
      <c r="D156" s="32">
        <v>1825</v>
      </c>
      <c r="E156" s="43" t="s">
        <v>731</v>
      </c>
      <c r="F156" s="32" t="s">
        <v>844</v>
      </c>
      <c r="G156" s="32" t="s">
        <v>959</v>
      </c>
      <c r="H156" s="32" t="s">
        <v>948</v>
      </c>
      <c r="I156" s="32" t="s">
        <v>755</v>
      </c>
      <c r="J156" s="32" t="s">
        <v>755</v>
      </c>
      <c r="K156" s="32" t="s">
        <v>755</v>
      </c>
      <c r="L156" s="32" t="s">
        <v>840</v>
      </c>
      <c r="M156" s="32" t="s">
        <v>840</v>
      </c>
      <c r="N156" s="32" t="s">
        <v>840</v>
      </c>
      <c r="O156" s="32" t="s">
        <v>431</v>
      </c>
      <c r="P156" s="32" t="s">
        <v>145</v>
      </c>
      <c r="Q156" s="32" t="s">
        <v>163</v>
      </c>
      <c r="R156" s="32" t="s">
        <v>523</v>
      </c>
      <c r="S156" s="32" t="s">
        <v>524</v>
      </c>
      <c r="T156" s="32" t="s">
        <v>438</v>
      </c>
    </row>
    <row r="157" spans="1:22">
      <c r="A157" s="48">
        <f t="shared" si="3"/>
        <v>155</v>
      </c>
      <c r="B157" s="51" t="s">
        <v>975</v>
      </c>
      <c r="C157" s="50" t="s">
        <v>980</v>
      </c>
      <c r="D157" s="32">
        <v>1825</v>
      </c>
      <c r="E157" s="43" t="s">
        <v>731</v>
      </c>
      <c r="F157" s="32" t="s">
        <v>843</v>
      </c>
      <c r="G157" s="32" t="s">
        <v>960</v>
      </c>
      <c r="H157" s="32" t="s">
        <v>948</v>
      </c>
      <c r="I157" s="32" t="s">
        <v>755</v>
      </c>
      <c r="J157" s="32" t="s">
        <v>755</v>
      </c>
      <c r="K157" s="32" t="s">
        <v>755</v>
      </c>
      <c r="L157" s="32" t="s">
        <v>433</v>
      </c>
      <c r="M157" s="32" t="s">
        <v>433</v>
      </c>
      <c r="N157" s="32" t="s">
        <v>433</v>
      </c>
      <c r="O157" s="32" t="s">
        <v>431</v>
      </c>
      <c r="P157" s="32" t="s">
        <v>145</v>
      </c>
      <c r="Q157" s="32" t="s">
        <v>163</v>
      </c>
      <c r="R157" s="32" t="s">
        <v>523</v>
      </c>
      <c r="S157" s="32" t="s">
        <v>524</v>
      </c>
      <c r="T157" s="32" t="s">
        <v>438</v>
      </c>
    </row>
    <row r="158" spans="1:22">
      <c r="A158" s="48">
        <f t="shared" si="3"/>
        <v>156</v>
      </c>
      <c r="B158" s="51" t="s">
        <v>975</v>
      </c>
      <c r="C158" s="50" t="s">
        <v>980</v>
      </c>
      <c r="D158" s="32">
        <v>1825</v>
      </c>
      <c r="E158" s="43" t="s">
        <v>731</v>
      </c>
      <c r="F158" s="32" t="s">
        <v>845</v>
      </c>
      <c r="G158" s="32" t="s">
        <v>961</v>
      </c>
      <c r="H158" s="32" t="s">
        <v>948</v>
      </c>
      <c r="I158" s="32" t="s">
        <v>790</v>
      </c>
      <c r="J158" s="32" t="s">
        <v>790</v>
      </c>
      <c r="K158" s="32" t="s">
        <v>790</v>
      </c>
      <c r="L158" s="32" t="s">
        <v>837</v>
      </c>
      <c r="M158" s="32" t="s">
        <v>837</v>
      </c>
      <c r="N158" s="32" t="s">
        <v>837</v>
      </c>
      <c r="O158" s="32" t="s">
        <v>431</v>
      </c>
      <c r="P158" s="32" t="s">
        <v>145</v>
      </c>
      <c r="Q158" s="32" t="s">
        <v>163</v>
      </c>
      <c r="R158" s="32" t="s">
        <v>523</v>
      </c>
      <c r="S158" s="32" t="s">
        <v>524</v>
      </c>
      <c r="T158" s="32" t="s">
        <v>438</v>
      </c>
    </row>
    <row r="159" spans="1:22">
      <c r="A159" s="48">
        <f t="shared" si="3"/>
        <v>157</v>
      </c>
      <c r="B159" s="51" t="s">
        <v>975</v>
      </c>
      <c r="C159" s="50" t="s">
        <v>980</v>
      </c>
      <c r="D159" s="32">
        <v>1825</v>
      </c>
      <c r="E159" s="43" t="s">
        <v>731</v>
      </c>
      <c r="F159" s="32" t="s">
        <v>798</v>
      </c>
      <c r="G159" s="32" t="s">
        <v>962</v>
      </c>
      <c r="H159" s="32" t="s">
        <v>948</v>
      </c>
      <c r="I159" s="32" t="s">
        <v>790</v>
      </c>
      <c r="J159" s="32" t="s">
        <v>790</v>
      </c>
      <c r="K159" s="32" t="s">
        <v>790</v>
      </c>
      <c r="L159" s="32" t="s">
        <v>838</v>
      </c>
      <c r="M159" s="32" t="s">
        <v>838</v>
      </c>
      <c r="N159" s="32" t="s">
        <v>838</v>
      </c>
      <c r="O159" s="32" t="s">
        <v>431</v>
      </c>
      <c r="P159" s="32" t="s">
        <v>145</v>
      </c>
      <c r="Q159" s="32" t="s">
        <v>163</v>
      </c>
      <c r="R159" s="32" t="s">
        <v>523</v>
      </c>
      <c r="S159" s="32" t="s">
        <v>524</v>
      </c>
      <c r="T159" s="32" t="s">
        <v>438</v>
      </c>
    </row>
    <row r="160" spans="1:22">
      <c r="A160" s="48">
        <f t="shared" si="3"/>
        <v>158</v>
      </c>
      <c r="B160" s="51" t="s">
        <v>975</v>
      </c>
      <c r="C160" s="50" t="s">
        <v>980</v>
      </c>
      <c r="D160" s="32">
        <v>1825</v>
      </c>
      <c r="E160" s="43" t="s">
        <v>731</v>
      </c>
      <c r="F160" s="32" t="s">
        <v>846</v>
      </c>
      <c r="G160" s="32" t="s">
        <v>963</v>
      </c>
      <c r="H160" s="32" t="s">
        <v>948</v>
      </c>
      <c r="I160" s="32" t="s">
        <v>790</v>
      </c>
      <c r="J160" s="32" t="s">
        <v>790</v>
      </c>
      <c r="K160" s="32" t="s">
        <v>790</v>
      </c>
      <c r="L160" s="32" t="s">
        <v>833</v>
      </c>
      <c r="M160" s="32" t="s">
        <v>833</v>
      </c>
      <c r="N160" s="32" t="s">
        <v>833</v>
      </c>
      <c r="O160" s="32" t="s">
        <v>431</v>
      </c>
      <c r="P160" s="32" t="s">
        <v>145</v>
      </c>
      <c r="Q160" s="32" t="s">
        <v>163</v>
      </c>
      <c r="R160" s="32" t="s">
        <v>523</v>
      </c>
      <c r="S160" s="32" t="s">
        <v>524</v>
      </c>
      <c r="T160" s="32" t="s">
        <v>438</v>
      </c>
    </row>
    <row r="161" spans="1:22">
      <c r="A161" s="48">
        <f t="shared" si="3"/>
        <v>159</v>
      </c>
      <c r="B161" s="51" t="s">
        <v>975</v>
      </c>
      <c r="C161" s="50" t="s">
        <v>980</v>
      </c>
      <c r="D161" s="32">
        <v>1825</v>
      </c>
      <c r="E161" s="43" t="s">
        <v>731</v>
      </c>
      <c r="F161" s="32" t="s">
        <v>847</v>
      </c>
      <c r="G161" s="32" t="s">
        <v>964</v>
      </c>
      <c r="H161" s="32" t="s">
        <v>948</v>
      </c>
      <c r="I161" s="32" t="s">
        <v>790</v>
      </c>
      <c r="J161" s="32" t="s">
        <v>790</v>
      </c>
      <c r="K161" s="32" t="s">
        <v>790</v>
      </c>
      <c r="L161" s="32" t="s">
        <v>840</v>
      </c>
      <c r="M161" s="32" t="s">
        <v>840</v>
      </c>
      <c r="N161" s="32" t="s">
        <v>840</v>
      </c>
      <c r="O161" s="32" t="s">
        <v>431</v>
      </c>
      <c r="P161" s="32" t="s">
        <v>145</v>
      </c>
      <c r="Q161" s="32" t="s">
        <v>163</v>
      </c>
      <c r="R161" s="32" t="s">
        <v>523</v>
      </c>
      <c r="S161" s="32" t="s">
        <v>524</v>
      </c>
      <c r="T161" s="32" t="s">
        <v>438</v>
      </c>
    </row>
    <row r="162" spans="1:22" s="14" customFormat="1">
      <c r="A162" s="49">
        <f t="shared" si="3"/>
        <v>160</v>
      </c>
      <c r="B162" s="51" t="s">
        <v>975</v>
      </c>
      <c r="C162" s="50" t="s">
        <v>980</v>
      </c>
      <c r="D162" s="45">
        <v>1825</v>
      </c>
      <c r="E162" s="46" t="s">
        <v>731</v>
      </c>
      <c r="F162" s="45" t="s">
        <v>848</v>
      </c>
      <c r="G162" s="45" t="s">
        <v>965</v>
      </c>
      <c r="H162" s="32" t="s">
        <v>948</v>
      </c>
      <c r="I162" s="45" t="s">
        <v>790</v>
      </c>
      <c r="J162" s="45" t="s">
        <v>790</v>
      </c>
      <c r="K162" s="45" t="s">
        <v>790</v>
      </c>
      <c r="L162" s="45" t="s">
        <v>433</v>
      </c>
      <c r="M162" s="45" t="s">
        <v>433</v>
      </c>
      <c r="N162" s="45" t="s">
        <v>433</v>
      </c>
      <c r="O162" s="45" t="s">
        <v>431</v>
      </c>
      <c r="P162" s="45" t="s">
        <v>145</v>
      </c>
      <c r="Q162" s="45" t="s">
        <v>163</v>
      </c>
      <c r="R162" s="45" t="s">
        <v>523</v>
      </c>
      <c r="S162" s="45" t="s">
        <v>524</v>
      </c>
      <c r="T162" s="45" t="s">
        <v>438</v>
      </c>
    </row>
    <row r="163" spans="1:22">
      <c r="A163" s="48">
        <f t="shared" si="3"/>
        <v>161</v>
      </c>
      <c r="B163" s="51" t="s">
        <v>975</v>
      </c>
      <c r="C163" s="50" t="s">
        <v>980</v>
      </c>
      <c r="D163" s="32">
        <v>1825</v>
      </c>
      <c r="E163" s="43" t="s">
        <v>731</v>
      </c>
      <c r="F163" s="32" t="s">
        <v>841</v>
      </c>
      <c r="G163" s="32" t="s">
        <v>954</v>
      </c>
      <c r="H163" s="32" t="s">
        <v>951</v>
      </c>
      <c r="I163" s="32" t="s">
        <v>755</v>
      </c>
      <c r="J163" s="32" t="s">
        <v>755</v>
      </c>
      <c r="K163" s="32" t="s">
        <v>755</v>
      </c>
      <c r="L163" s="32" t="s">
        <v>837</v>
      </c>
      <c r="M163" s="32" t="s">
        <v>837</v>
      </c>
      <c r="N163" s="32" t="s">
        <v>837</v>
      </c>
      <c r="O163" s="32" t="s">
        <v>431</v>
      </c>
      <c r="P163" s="32" t="s">
        <v>145</v>
      </c>
      <c r="Q163" s="32" t="s">
        <v>163</v>
      </c>
      <c r="R163" s="32" t="s">
        <v>523</v>
      </c>
      <c r="S163" s="32" t="s">
        <v>524</v>
      </c>
      <c r="T163" s="32" t="s">
        <v>438</v>
      </c>
      <c r="V163" s="32" t="s">
        <v>913</v>
      </c>
    </row>
    <row r="164" spans="1:22">
      <c r="A164" s="48">
        <f t="shared" si="3"/>
        <v>162</v>
      </c>
      <c r="B164" s="51" t="s">
        <v>975</v>
      </c>
      <c r="C164" s="50" t="s">
        <v>980</v>
      </c>
      <c r="D164" s="32">
        <v>1825</v>
      </c>
      <c r="E164" s="43" t="s">
        <v>731</v>
      </c>
      <c r="F164" s="32" t="s">
        <v>795</v>
      </c>
      <c r="G164" s="32" t="s">
        <v>957</v>
      </c>
      <c r="H164" s="32" t="s">
        <v>951</v>
      </c>
      <c r="I164" s="32" t="s">
        <v>755</v>
      </c>
      <c r="J164" s="32" t="s">
        <v>755</v>
      </c>
      <c r="K164" s="32" t="s">
        <v>755</v>
      </c>
      <c r="L164" s="32" t="s">
        <v>838</v>
      </c>
      <c r="M164" s="32" t="s">
        <v>838</v>
      </c>
      <c r="N164" s="32" t="s">
        <v>838</v>
      </c>
      <c r="O164" s="32" t="s">
        <v>431</v>
      </c>
      <c r="P164" s="32" t="s">
        <v>145</v>
      </c>
      <c r="Q164" s="32" t="s">
        <v>163</v>
      </c>
      <c r="R164" s="32" t="s">
        <v>523</v>
      </c>
      <c r="S164" s="32" t="s">
        <v>524</v>
      </c>
      <c r="T164" s="32" t="s">
        <v>438</v>
      </c>
    </row>
    <row r="165" spans="1:22">
      <c r="A165" s="48">
        <f t="shared" si="3"/>
        <v>163</v>
      </c>
      <c r="B165" s="51" t="s">
        <v>975</v>
      </c>
      <c r="C165" s="50" t="s">
        <v>980</v>
      </c>
      <c r="D165" s="32">
        <v>1825</v>
      </c>
      <c r="E165" s="43" t="s">
        <v>731</v>
      </c>
      <c r="F165" s="32" t="s">
        <v>842</v>
      </c>
      <c r="G165" s="32" t="s">
        <v>958</v>
      </c>
      <c r="H165" s="32" t="s">
        <v>951</v>
      </c>
      <c r="I165" s="32" t="s">
        <v>755</v>
      </c>
      <c r="J165" s="32" t="s">
        <v>755</v>
      </c>
      <c r="K165" s="32" t="s">
        <v>755</v>
      </c>
      <c r="L165" s="32" t="s">
        <v>833</v>
      </c>
      <c r="M165" s="32" t="s">
        <v>833</v>
      </c>
      <c r="N165" s="32" t="s">
        <v>833</v>
      </c>
      <c r="O165" s="32" t="s">
        <v>431</v>
      </c>
      <c r="P165" s="32" t="s">
        <v>145</v>
      </c>
      <c r="Q165" s="32" t="s">
        <v>163</v>
      </c>
      <c r="R165" s="32" t="s">
        <v>523</v>
      </c>
      <c r="S165" s="32" t="s">
        <v>524</v>
      </c>
      <c r="T165" s="32" t="s">
        <v>438</v>
      </c>
    </row>
    <row r="166" spans="1:22">
      <c r="A166" s="48">
        <f t="shared" si="3"/>
        <v>164</v>
      </c>
      <c r="B166" s="51" t="s">
        <v>975</v>
      </c>
      <c r="C166" s="50" t="s">
        <v>980</v>
      </c>
      <c r="D166" s="32">
        <v>1825</v>
      </c>
      <c r="E166" s="43" t="s">
        <v>731</v>
      </c>
      <c r="F166" s="32" t="s">
        <v>844</v>
      </c>
      <c r="G166" s="32" t="s">
        <v>959</v>
      </c>
      <c r="H166" s="32" t="s">
        <v>951</v>
      </c>
      <c r="I166" s="32" t="s">
        <v>755</v>
      </c>
      <c r="J166" s="32" t="s">
        <v>755</v>
      </c>
      <c r="K166" s="32" t="s">
        <v>755</v>
      </c>
      <c r="L166" s="32" t="s">
        <v>840</v>
      </c>
      <c r="M166" s="32" t="s">
        <v>840</v>
      </c>
      <c r="N166" s="32" t="s">
        <v>840</v>
      </c>
      <c r="O166" s="32" t="s">
        <v>431</v>
      </c>
      <c r="P166" s="32" t="s">
        <v>145</v>
      </c>
      <c r="Q166" s="32" t="s">
        <v>163</v>
      </c>
      <c r="R166" s="32" t="s">
        <v>523</v>
      </c>
      <c r="S166" s="32" t="s">
        <v>524</v>
      </c>
      <c r="T166" s="32" t="s">
        <v>438</v>
      </c>
    </row>
    <row r="167" spans="1:22">
      <c r="A167" s="48">
        <f t="shared" si="3"/>
        <v>165</v>
      </c>
      <c r="B167" s="51" t="s">
        <v>975</v>
      </c>
      <c r="C167" s="50" t="s">
        <v>980</v>
      </c>
      <c r="D167" s="32">
        <v>1825</v>
      </c>
      <c r="E167" s="43" t="s">
        <v>731</v>
      </c>
      <c r="F167" s="32" t="s">
        <v>843</v>
      </c>
      <c r="G167" s="32" t="s">
        <v>960</v>
      </c>
      <c r="H167" s="32" t="s">
        <v>951</v>
      </c>
      <c r="I167" s="32" t="s">
        <v>755</v>
      </c>
      <c r="J167" s="32" t="s">
        <v>755</v>
      </c>
      <c r="K167" s="32" t="s">
        <v>755</v>
      </c>
      <c r="L167" s="32" t="s">
        <v>433</v>
      </c>
      <c r="M167" s="32" t="s">
        <v>433</v>
      </c>
      <c r="N167" s="32" t="s">
        <v>433</v>
      </c>
      <c r="O167" s="32" t="s">
        <v>431</v>
      </c>
      <c r="P167" s="32" t="s">
        <v>145</v>
      </c>
      <c r="Q167" s="32" t="s">
        <v>163</v>
      </c>
      <c r="R167" s="32" t="s">
        <v>523</v>
      </c>
      <c r="S167" s="32" t="s">
        <v>524</v>
      </c>
      <c r="T167" s="32" t="s">
        <v>438</v>
      </c>
    </row>
    <row r="168" spans="1:22">
      <c r="A168" s="48">
        <f t="shared" si="3"/>
        <v>166</v>
      </c>
      <c r="B168" s="51" t="s">
        <v>975</v>
      </c>
      <c r="C168" s="50" t="s">
        <v>980</v>
      </c>
      <c r="D168" s="32">
        <v>1825</v>
      </c>
      <c r="E168" s="43" t="s">
        <v>731</v>
      </c>
      <c r="F168" s="32" t="s">
        <v>845</v>
      </c>
      <c r="G168" s="32" t="s">
        <v>961</v>
      </c>
      <c r="H168" s="32" t="s">
        <v>951</v>
      </c>
      <c r="I168" s="32" t="s">
        <v>790</v>
      </c>
      <c r="J168" s="32" t="s">
        <v>790</v>
      </c>
      <c r="K168" s="32" t="s">
        <v>790</v>
      </c>
      <c r="L168" s="32" t="s">
        <v>837</v>
      </c>
      <c r="M168" s="32" t="s">
        <v>837</v>
      </c>
      <c r="N168" s="32" t="s">
        <v>837</v>
      </c>
      <c r="O168" s="32" t="s">
        <v>431</v>
      </c>
      <c r="P168" s="32" t="s">
        <v>145</v>
      </c>
      <c r="Q168" s="32" t="s">
        <v>163</v>
      </c>
      <c r="R168" s="32" t="s">
        <v>523</v>
      </c>
      <c r="S168" s="32" t="s">
        <v>524</v>
      </c>
      <c r="T168" s="32" t="s">
        <v>438</v>
      </c>
    </row>
    <row r="169" spans="1:22">
      <c r="A169" s="48">
        <f t="shared" si="3"/>
        <v>167</v>
      </c>
      <c r="B169" s="51" t="s">
        <v>975</v>
      </c>
      <c r="C169" s="50" t="s">
        <v>980</v>
      </c>
      <c r="D169" s="32">
        <v>1825</v>
      </c>
      <c r="E169" s="43" t="s">
        <v>731</v>
      </c>
      <c r="F169" s="32" t="s">
        <v>798</v>
      </c>
      <c r="G169" s="32" t="s">
        <v>962</v>
      </c>
      <c r="H169" s="32" t="s">
        <v>951</v>
      </c>
      <c r="I169" s="32" t="s">
        <v>790</v>
      </c>
      <c r="J169" s="32" t="s">
        <v>790</v>
      </c>
      <c r="K169" s="32" t="s">
        <v>790</v>
      </c>
      <c r="L169" s="32" t="s">
        <v>838</v>
      </c>
      <c r="M169" s="32" t="s">
        <v>838</v>
      </c>
      <c r="N169" s="32" t="s">
        <v>838</v>
      </c>
      <c r="O169" s="32" t="s">
        <v>431</v>
      </c>
      <c r="P169" s="32" t="s">
        <v>145</v>
      </c>
      <c r="Q169" s="32" t="s">
        <v>163</v>
      </c>
      <c r="R169" s="32" t="s">
        <v>523</v>
      </c>
      <c r="S169" s="32" t="s">
        <v>524</v>
      </c>
      <c r="T169" s="32" t="s">
        <v>438</v>
      </c>
    </row>
    <row r="170" spans="1:22">
      <c r="A170" s="48">
        <f t="shared" si="3"/>
        <v>168</v>
      </c>
      <c r="B170" s="51" t="s">
        <v>975</v>
      </c>
      <c r="C170" s="50" t="s">
        <v>980</v>
      </c>
      <c r="D170" s="32">
        <v>1825</v>
      </c>
      <c r="E170" s="43" t="s">
        <v>731</v>
      </c>
      <c r="F170" s="32" t="s">
        <v>846</v>
      </c>
      <c r="G170" s="32" t="s">
        <v>963</v>
      </c>
      <c r="H170" s="32" t="s">
        <v>951</v>
      </c>
      <c r="I170" s="32" t="s">
        <v>790</v>
      </c>
      <c r="J170" s="32" t="s">
        <v>790</v>
      </c>
      <c r="K170" s="32" t="s">
        <v>790</v>
      </c>
      <c r="L170" s="32" t="s">
        <v>833</v>
      </c>
      <c r="M170" s="32" t="s">
        <v>833</v>
      </c>
      <c r="N170" s="32" t="s">
        <v>833</v>
      </c>
      <c r="O170" s="32" t="s">
        <v>431</v>
      </c>
      <c r="P170" s="32" t="s">
        <v>145</v>
      </c>
      <c r="Q170" s="32" t="s">
        <v>163</v>
      </c>
      <c r="R170" s="32" t="s">
        <v>523</v>
      </c>
      <c r="S170" s="32" t="s">
        <v>524</v>
      </c>
      <c r="T170" s="32" t="s">
        <v>438</v>
      </c>
    </row>
    <row r="171" spans="1:22">
      <c r="A171" s="48">
        <f t="shared" si="3"/>
        <v>169</v>
      </c>
      <c r="B171" s="51" t="s">
        <v>975</v>
      </c>
      <c r="C171" s="50" t="s">
        <v>980</v>
      </c>
      <c r="D171" s="32">
        <v>1825</v>
      </c>
      <c r="E171" s="43" t="s">
        <v>731</v>
      </c>
      <c r="F171" s="32" t="s">
        <v>847</v>
      </c>
      <c r="G171" s="32" t="s">
        <v>964</v>
      </c>
      <c r="H171" s="32" t="s">
        <v>951</v>
      </c>
      <c r="I171" s="32" t="s">
        <v>790</v>
      </c>
      <c r="J171" s="32" t="s">
        <v>790</v>
      </c>
      <c r="K171" s="32" t="s">
        <v>790</v>
      </c>
      <c r="L171" s="32" t="s">
        <v>840</v>
      </c>
      <c r="M171" s="32" t="s">
        <v>840</v>
      </c>
      <c r="N171" s="32" t="s">
        <v>840</v>
      </c>
      <c r="O171" s="32" t="s">
        <v>431</v>
      </c>
      <c r="P171" s="32" t="s">
        <v>145</v>
      </c>
      <c r="Q171" s="32" t="s">
        <v>163</v>
      </c>
      <c r="R171" s="32" t="s">
        <v>523</v>
      </c>
      <c r="S171" s="32" t="s">
        <v>524</v>
      </c>
      <c r="T171" s="32" t="s">
        <v>438</v>
      </c>
    </row>
    <row r="172" spans="1:22" s="14" customFormat="1">
      <c r="A172" s="49">
        <f t="shared" si="3"/>
        <v>170</v>
      </c>
      <c r="B172" s="51" t="s">
        <v>975</v>
      </c>
      <c r="C172" s="50" t="s">
        <v>980</v>
      </c>
      <c r="D172" s="45">
        <v>1825</v>
      </c>
      <c r="E172" s="46" t="s">
        <v>731</v>
      </c>
      <c r="F172" s="45" t="s">
        <v>848</v>
      </c>
      <c r="G172" s="45" t="s">
        <v>965</v>
      </c>
      <c r="H172" s="32" t="s">
        <v>951</v>
      </c>
      <c r="I172" s="45" t="s">
        <v>790</v>
      </c>
      <c r="J172" s="45" t="s">
        <v>790</v>
      </c>
      <c r="K172" s="45" t="s">
        <v>790</v>
      </c>
      <c r="L172" s="45" t="s">
        <v>433</v>
      </c>
      <c r="M172" s="45" t="s">
        <v>433</v>
      </c>
      <c r="N172" s="45" t="s">
        <v>433</v>
      </c>
      <c r="O172" s="45" t="s">
        <v>431</v>
      </c>
      <c r="P172" s="45" t="s">
        <v>145</v>
      </c>
      <c r="Q172" s="45" t="s">
        <v>163</v>
      </c>
      <c r="R172" s="45" t="s">
        <v>523</v>
      </c>
      <c r="S172" s="45" t="s">
        <v>524</v>
      </c>
      <c r="T172" s="45" t="s">
        <v>438</v>
      </c>
    </row>
    <row r="173" spans="1:22">
      <c r="A173" s="47">
        <v>9999</v>
      </c>
      <c r="B173" s="39" t="s">
        <v>976</v>
      </c>
      <c r="C173" s="39" t="s">
        <v>1014</v>
      </c>
      <c r="D173" s="39">
        <v>1825</v>
      </c>
      <c r="E173" s="39">
        <v>1825</v>
      </c>
      <c r="F173" s="39" t="s">
        <v>719</v>
      </c>
      <c r="G173" s="39" t="s">
        <v>720</v>
      </c>
      <c r="H173" s="39" t="s">
        <v>721</v>
      </c>
      <c r="I173" s="39" t="s">
        <v>755</v>
      </c>
      <c r="J173" s="39" t="s">
        <v>755</v>
      </c>
      <c r="K173" s="39" t="s">
        <v>755</v>
      </c>
      <c r="L173" s="39" t="s">
        <v>1015</v>
      </c>
      <c r="M173" s="39" t="s">
        <v>1015</v>
      </c>
      <c r="N173" s="39" t="s">
        <v>1015</v>
      </c>
      <c r="O173" s="39" t="s">
        <v>431</v>
      </c>
      <c r="P173" s="39" t="s">
        <v>145</v>
      </c>
      <c r="Q173" s="39" t="s">
        <v>163</v>
      </c>
      <c r="R173" s="39" t="s">
        <v>523</v>
      </c>
      <c r="S173" s="39" t="s">
        <v>524</v>
      </c>
      <c r="T173" s="52" t="s">
        <v>1016</v>
      </c>
      <c r="V173" s="39"/>
    </row>
    <row r="174" spans="1:22">
      <c r="A174" s="47">
        <v>9998</v>
      </c>
      <c r="B174" s="39" t="s">
        <v>976</v>
      </c>
      <c r="C174" s="39" t="s">
        <v>1014</v>
      </c>
      <c r="D174" s="39">
        <v>1825</v>
      </c>
      <c r="E174" s="39">
        <v>1825</v>
      </c>
      <c r="F174" s="39" t="s">
        <v>719</v>
      </c>
      <c r="G174" s="39" t="s">
        <v>720</v>
      </c>
      <c r="H174" s="39" t="s">
        <v>721</v>
      </c>
      <c r="I174" s="39" t="s">
        <v>755</v>
      </c>
      <c r="J174" s="39" t="s">
        <v>755</v>
      </c>
      <c r="K174" s="39" t="s">
        <v>755</v>
      </c>
      <c r="L174" s="39" t="s">
        <v>1017</v>
      </c>
      <c r="M174" s="39" t="s">
        <v>1017</v>
      </c>
      <c r="N174" s="39" t="s">
        <v>1017</v>
      </c>
      <c r="O174" s="39" t="s">
        <v>431</v>
      </c>
      <c r="P174" s="39" t="s">
        <v>145</v>
      </c>
      <c r="Q174" s="39" t="s">
        <v>163</v>
      </c>
      <c r="R174" s="39" t="s">
        <v>523</v>
      </c>
      <c r="S174" s="39" t="s">
        <v>524</v>
      </c>
      <c r="T174" s="52" t="s">
        <v>1016</v>
      </c>
      <c r="V174" s="39"/>
    </row>
    <row r="175" spans="1:22" ht="13.5" customHeight="1">
      <c r="A175" s="47">
        <v>9997</v>
      </c>
      <c r="B175" s="32" t="s">
        <v>976</v>
      </c>
      <c r="C175" s="32" t="s">
        <v>1041</v>
      </c>
      <c r="D175" s="39">
        <v>1825</v>
      </c>
      <c r="E175" s="39">
        <v>1825</v>
      </c>
      <c r="F175" s="39" t="s">
        <v>719</v>
      </c>
      <c r="G175" s="39" t="s">
        <v>982</v>
      </c>
      <c r="H175" s="39" t="s">
        <v>982</v>
      </c>
      <c r="I175" s="39" t="s">
        <v>1040</v>
      </c>
      <c r="J175" s="39" t="s">
        <v>982</v>
      </c>
      <c r="K175" s="39" t="s">
        <v>982</v>
      </c>
      <c r="L175" s="39" t="s">
        <v>833</v>
      </c>
      <c r="M175" s="39" t="s">
        <v>982</v>
      </c>
      <c r="N175" s="39" t="s">
        <v>982</v>
      </c>
      <c r="O175" s="39" t="s">
        <v>431</v>
      </c>
      <c r="P175" s="39" t="s">
        <v>145</v>
      </c>
      <c r="Q175" s="39" t="s">
        <v>163</v>
      </c>
      <c r="R175" s="39" t="s">
        <v>523</v>
      </c>
      <c r="S175" s="39" t="s">
        <v>524</v>
      </c>
      <c r="T175" s="52" t="s">
        <v>1016</v>
      </c>
      <c r="V175" s="39"/>
    </row>
    <row r="190" spans="3:8">
      <c r="E190" s="32" t="s">
        <v>200</v>
      </c>
      <c r="F190" s="32" t="s">
        <v>759</v>
      </c>
      <c r="G190" s="32" t="s">
        <v>200</v>
      </c>
      <c r="H190" s="32">
        <f>E190*F190*G190</f>
        <v>20</v>
      </c>
    </row>
    <row r="191" spans="3:8">
      <c r="C191" s="32" t="s">
        <v>719</v>
      </c>
      <c r="D191" s="32" t="s">
        <v>722</v>
      </c>
      <c r="E191" s="32" t="s">
        <v>723</v>
      </c>
      <c r="F191" s="32" t="s">
        <v>836</v>
      </c>
      <c r="G191" s="32" t="s">
        <v>755</v>
      </c>
    </row>
    <row r="192" spans="3:8">
      <c r="D192" s="32" t="s">
        <v>720</v>
      </c>
      <c r="E192" s="32" t="s">
        <v>721</v>
      </c>
      <c r="F192" s="32" t="s">
        <v>834</v>
      </c>
      <c r="G192" s="32" t="s">
        <v>125</v>
      </c>
    </row>
    <row r="193" spans="2:7">
      <c r="F193" s="32" t="s">
        <v>832</v>
      </c>
    </row>
    <row r="194" spans="2:7">
      <c r="F194" s="32" t="s">
        <v>835</v>
      </c>
    </row>
    <row r="195" spans="2:7">
      <c r="F195" s="32" t="s">
        <v>831</v>
      </c>
    </row>
    <row r="197" spans="2:7">
      <c r="B197" s="38" t="s">
        <v>824</v>
      </c>
      <c r="C197" s="38" t="s">
        <v>825</v>
      </c>
      <c r="D197" s="38" t="s">
        <v>826</v>
      </c>
      <c r="E197" s="32" t="s">
        <v>829</v>
      </c>
      <c r="F197" s="32" t="s">
        <v>830</v>
      </c>
      <c r="G197" s="32" t="s">
        <v>128</v>
      </c>
    </row>
    <row r="198" spans="2:7">
      <c r="B198" s="40" t="s">
        <v>823</v>
      </c>
      <c r="C198" s="32" t="s">
        <v>719</v>
      </c>
      <c r="D198" s="32" t="s">
        <v>720</v>
      </c>
      <c r="E198" s="32" t="s">
        <v>721</v>
      </c>
      <c r="F198" s="32" t="s">
        <v>831</v>
      </c>
      <c r="G198" s="32" t="s">
        <v>755</v>
      </c>
    </row>
    <row r="199" spans="2:7">
      <c r="B199" s="41" t="s">
        <v>819</v>
      </c>
      <c r="C199" s="32" t="s">
        <v>724</v>
      </c>
      <c r="D199" s="32" t="s">
        <v>722</v>
      </c>
      <c r="E199" s="32" t="s">
        <v>723</v>
      </c>
      <c r="F199" s="32" t="s">
        <v>835</v>
      </c>
      <c r="G199" s="32" t="s">
        <v>125</v>
      </c>
    </row>
    <row r="200" spans="2:7">
      <c r="B200" s="41" t="s">
        <v>820</v>
      </c>
      <c r="D200" s="32" t="s">
        <v>827</v>
      </c>
      <c r="E200" s="32" t="s">
        <v>725</v>
      </c>
      <c r="F200" s="32" t="s">
        <v>832</v>
      </c>
    </row>
    <row r="201" spans="2:7">
      <c r="B201" s="32" t="s">
        <v>821</v>
      </c>
      <c r="D201" s="32" t="s">
        <v>726</v>
      </c>
      <c r="E201" s="32" t="s">
        <v>727</v>
      </c>
      <c r="F201" s="32" t="s">
        <v>834</v>
      </c>
    </row>
    <row r="202" spans="2:7">
      <c r="B202" s="41" t="s">
        <v>822</v>
      </c>
      <c r="F202" s="32" t="s">
        <v>836</v>
      </c>
    </row>
    <row r="213" spans="1:20">
      <c r="A213" s="32" t="s">
        <v>413</v>
      </c>
      <c r="B213" s="30" t="s">
        <v>414</v>
      </c>
      <c r="C213" s="30" t="s">
        <v>415</v>
      </c>
      <c r="D213" s="30" t="s">
        <v>416</v>
      </c>
      <c r="E213" s="30" t="s">
        <v>417</v>
      </c>
      <c r="F213" s="30" t="s">
        <v>418</v>
      </c>
      <c r="G213" s="30" t="s">
        <v>419</v>
      </c>
      <c r="H213" s="30" t="s">
        <v>420</v>
      </c>
      <c r="I213" s="30" t="s">
        <v>521</v>
      </c>
      <c r="J213" s="30" t="s">
        <v>522</v>
      </c>
      <c r="K213" s="30" t="s">
        <v>421</v>
      </c>
      <c r="L213" s="30" t="s">
        <v>422</v>
      </c>
      <c r="M213" s="30" t="s">
        <v>423</v>
      </c>
      <c r="N213" s="30" t="s">
        <v>424</v>
      </c>
      <c r="O213" s="30" t="s">
        <v>425</v>
      </c>
      <c r="P213" s="30" t="s">
        <v>426</v>
      </c>
      <c r="Q213" s="30" t="s">
        <v>427</v>
      </c>
      <c r="R213" s="30" t="s">
        <v>428</v>
      </c>
      <c r="S213" s="30" t="s">
        <v>429</v>
      </c>
      <c r="T213" s="30" t="s">
        <v>430</v>
      </c>
    </row>
    <row r="214" spans="1:20">
      <c r="A214" s="42" t="s">
        <v>200</v>
      </c>
      <c r="B214" s="32">
        <v>20180101</v>
      </c>
      <c r="C214" s="32">
        <v>20210731</v>
      </c>
      <c r="D214" s="32" t="s">
        <v>756</v>
      </c>
      <c r="E214" s="32" t="s">
        <v>731</v>
      </c>
      <c r="F214" s="32" t="s">
        <v>719</v>
      </c>
      <c r="G214" s="32" t="s">
        <v>720</v>
      </c>
      <c r="H214" s="32" t="s">
        <v>721</v>
      </c>
      <c r="I214" s="32" t="s">
        <v>755</v>
      </c>
      <c r="J214" s="32" t="s">
        <v>755</v>
      </c>
      <c r="K214" s="32" t="s">
        <v>755</v>
      </c>
      <c r="L214" s="32" t="s">
        <v>839</v>
      </c>
      <c r="M214" s="32" t="s">
        <v>433</v>
      </c>
      <c r="N214" s="32" t="s">
        <v>433</v>
      </c>
      <c r="O214" s="32" t="s">
        <v>431</v>
      </c>
      <c r="P214" s="32" t="s">
        <v>145</v>
      </c>
      <c r="Q214" s="32" t="s">
        <v>163</v>
      </c>
      <c r="R214" s="32" t="s">
        <v>523</v>
      </c>
      <c r="S214" s="32" t="s">
        <v>524</v>
      </c>
      <c r="T214" s="32" t="s">
        <v>438</v>
      </c>
    </row>
    <row r="215" spans="1:20">
      <c r="A215" s="33" t="s">
        <v>202</v>
      </c>
      <c r="B215" s="32">
        <v>20180101</v>
      </c>
      <c r="C215" s="32">
        <v>20210731</v>
      </c>
      <c r="D215" s="32" t="s">
        <v>757</v>
      </c>
      <c r="E215" s="32" t="s">
        <v>731</v>
      </c>
      <c r="F215" s="32" t="s">
        <v>719</v>
      </c>
      <c r="G215" s="32" t="s">
        <v>720</v>
      </c>
      <c r="H215" s="32" t="s">
        <v>721</v>
      </c>
      <c r="I215" s="32" t="s">
        <v>755</v>
      </c>
      <c r="J215" s="32" t="s">
        <v>755</v>
      </c>
      <c r="K215" s="32" t="s">
        <v>755</v>
      </c>
      <c r="L215" s="32" t="s">
        <v>433</v>
      </c>
      <c r="M215" s="32" t="s">
        <v>433</v>
      </c>
      <c r="N215" s="32" t="s">
        <v>433</v>
      </c>
      <c r="O215" s="32" t="s">
        <v>431</v>
      </c>
      <c r="P215" s="32" t="s">
        <v>145</v>
      </c>
      <c r="Q215" s="32" t="s">
        <v>163</v>
      </c>
      <c r="R215" s="32" t="s">
        <v>523</v>
      </c>
      <c r="S215" s="32" t="s">
        <v>524</v>
      </c>
      <c r="T215" s="32" t="s">
        <v>438</v>
      </c>
    </row>
    <row r="216" spans="1:20">
      <c r="A216" s="33" t="s">
        <v>752</v>
      </c>
      <c r="B216" s="32">
        <v>20180101</v>
      </c>
      <c r="C216" s="32">
        <v>20210731</v>
      </c>
      <c r="D216" s="32" t="s">
        <v>758</v>
      </c>
      <c r="E216" s="32" t="s">
        <v>731</v>
      </c>
      <c r="F216" s="32" t="s">
        <v>719</v>
      </c>
      <c r="G216" s="32" t="s">
        <v>720</v>
      </c>
      <c r="H216" s="32" t="s">
        <v>721</v>
      </c>
      <c r="I216" s="32" t="s">
        <v>755</v>
      </c>
      <c r="J216" s="32" t="s">
        <v>755</v>
      </c>
      <c r="K216" s="32" t="s">
        <v>755</v>
      </c>
      <c r="L216" s="32" t="s">
        <v>433</v>
      </c>
      <c r="M216" s="32" t="s">
        <v>433</v>
      </c>
      <c r="N216" s="32" t="s">
        <v>433</v>
      </c>
      <c r="O216" s="32" t="s">
        <v>431</v>
      </c>
      <c r="P216" s="32" t="s">
        <v>145</v>
      </c>
      <c r="Q216" s="32" t="s">
        <v>163</v>
      </c>
      <c r="R216" s="32" t="s">
        <v>523</v>
      </c>
      <c r="S216" s="32" t="s">
        <v>524</v>
      </c>
      <c r="T216" s="32" t="s">
        <v>438</v>
      </c>
    </row>
    <row r="217" spans="1:20">
      <c r="A217" s="33" t="s">
        <v>759</v>
      </c>
      <c r="B217" s="32">
        <v>20180101</v>
      </c>
      <c r="C217" s="32">
        <v>20210731</v>
      </c>
      <c r="D217" s="32" t="s">
        <v>761</v>
      </c>
      <c r="E217" s="32" t="s">
        <v>731</v>
      </c>
      <c r="F217" s="32" t="s">
        <v>719</v>
      </c>
      <c r="G217" s="32" t="s">
        <v>720</v>
      </c>
      <c r="H217" s="32" t="s">
        <v>721</v>
      </c>
      <c r="I217" s="32" t="s">
        <v>755</v>
      </c>
      <c r="J217" s="32" t="s">
        <v>755</v>
      </c>
      <c r="K217" s="32" t="s">
        <v>755</v>
      </c>
      <c r="L217" s="32" t="s">
        <v>433</v>
      </c>
      <c r="M217" s="32" t="s">
        <v>433</v>
      </c>
      <c r="N217" s="32" t="s">
        <v>433</v>
      </c>
      <c r="O217" s="32" t="s">
        <v>431</v>
      </c>
      <c r="P217" s="32" t="s">
        <v>145</v>
      </c>
      <c r="Q217" s="32" t="s">
        <v>163</v>
      </c>
      <c r="R217" s="32" t="s">
        <v>523</v>
      </c>
      <c r="S217" s="32" t="s">
        <v>524</v>
      </c>
      <c r="T217" s="32" t="s">
        <v>438</v>
      </c>
    </row>
    <row r="218" spans="1:20">
      <c r="A218" s="33" t="s">
        <v>760</v>
      </c>
      <c r="B218" s="32">
        <v>20180101</v>
      </c>
      <c r="C218" s="32">
        <v>20210731</v>
      </c>
      <c r="D218" s="32" t="s">
        <v>763</v>
      </c>
      <c r="E218" s="32" t="s">
        <v>731</v>
      </c>
      <c r="F218" s="32" t="s">
        <v>719</v>
      </c>
      <c r="G218" s="32" t="s">
        <v>720</v>
      </c>
      <c r="H218" s="32" t="s">
        <v>721</v>
      </c>
      <c r="I218" s="32" t="s">
        <v>755</v>
      </c>
      <c r="J218" s="32" t="s">
        <v>755</v>
      </c>
      <c r="K218" s="32" t="s">
        <v>755</v>
      </c>
      <c r="L218" s="32" t="s">
        <v>433</v>
      </c>
      <c r="M218" s="32" t="s">
        <v>433</v>
      </c>
      <c r="N218" s="32" t="s">
        <v>433</v>
      </c>
      <c r="O218" s="32" t="s">
        <v>431</v>
      </c>
      <c r="P218" s="32" t="s">
        <v>145</v>
      </c>
      <c r="Q218" s="32" t="s">
        <v>163</v>
      </c>
      <c r="R218" s="32" t="s">
        <v>523</v>
      </c>
      <c r="S218" s="32" t="s">
        <v>524</v>
      </c>
      <c r="T218" s="32" t="s">
        <v>438</v>
      </c>
    </row>
    <row r="219" spans="1:20">
      <c r="A219" s="42" t="s">
        <v>762</v>
      </c>
      <c r="B219" s="32">
        <v>20180101</v>
      </c>
      <c r="C219" s="32">
        <v>20210731</v>
      </c>
      <c r="D219" s="32" t="s">
        <v>756</v>
      </c>
      <c r="E219" s="32" t="s">
        <v>731</v>
      </c>
      <c r="F219" s="32" t="s">
        <v>719</v>
      </c>
      <c r="G219" s="32" t="s">
        <v>720</v>
      </c>
      <c r="H219" s="32" t="s">
        <v>721</v>
      </c>
      <c r="I219" s="32" t="s">
        <v>755</v>
      </c>
      <c r="J219" s="32" t="s">
        <v>755</v>
      </c>
      <c r="K219" s="32" t="s">
        <v>755</v>
      </c>
      <c r="L219" s="32" t="s">
        <v>783</v>
      </c>
      <c r="M219" s="32" t="s">
        <v>783</v>
      </c>
      <c r="N219" s="32" t="s">
        <v>783</v>
      </c>
      <c r="O219" s="32" t="s">
        <v>431</v>
      </c>
      <c r="P219" s="32" t="s">
        <v>145</v>
      </c>
      <c r="Q219" s="32" t="s">
        <v>163</v>
      </c>
      <c r="R219" s="32" t="s">
        <v>523</v>
      </c>
      <c r="S219" s="32" t="s">
        <v>524</v>
      </c>
      <c r="T219" s="32" t="s">
        <v>438</v>
      </c>
    </row>
    <row r="220" spans="1:20">
      <c r="A220" s="36" t="s">
        <v>791</v>
      </c>
      <c r="B220" s="32">
        <v>20180101</v>
      </c>
      <c r="C220" s="32">
        <v>20210731</v>
      </c>
      <c r="D220" s="32" t="s">
        <v>756</v>
      </c>
      <c r="E220" s="32" t="s">
        <v>731</v>
      </c>
      <c r="F220" s="32" t="s">
        <v>724</v>
      </c>
      <c r="G220" s="32" t="s">
        <v>827</v>
      </c>
      <c r="H220" s="32" t="s">
        <v>725</v>
      </c>
      <c r="I220" s="32" t="s">
        <v>755</v>
      </c>
      <c r="J220" s="32" t="s">
        <v>755</v>
      </c>
      <c r="K220" s="32" t="s">
        <v>755</v>
      </c>
      <c r="L220" s="32" t="s">
        <v>783</v>
      </c>
      <c r="M220" s="32" t="s">
        <v>783</v>
      </c>
      <c r="N220" s="32" t="s">
        <v>783</v>
      </c>
      <c r="O220" s="32" t="s">
        <v>431</v>
      </c>
      <c r="P220" s="32" t="s">
        <v>145</v>
      </c>
      <c r="Q220" s="32" t="s">
        <v>163</v>
      </c>
      <c r="R220" s="32" t="s">
        <v>523</v>
      </c>
      <c r="S220" s="32" t="s">
        <v>524</v>
      </c>
      <c r="T220" s="32" t="s">
        <v>438</v>
      </c>
    </row>
    <row r="221" spans="1:20">
      <c r="A221" s="36" t="s">
        <v>792</v>
      </c>
      <c r="B221" s="32">
        <v>20180101</v>
      </c>
      <c r="C221" s="32">
        <v>20210731</v>
      </c>
      <c r="D221" s="32" t="s">
        <v>756</v>
      </c>
      <c r="E221" s="32" t="s">
        <v>731</v>
      </c>
      <c r="F221" s="32" t="s">
        <v>724</v>
      </c>
      <c r="G221" s="32" t="s">
        <v>827</v>
      </c>
      <c r="H221" s="32" t="s">
        <v>725</v>
      </c>
      <c r="I221" s="32" t="s">
        <v>602</v>
      </c>
      <c r="J221" s="32" t="s">
        <v>602</v>
      </c>
      <c r="K221" s="32" t="s">
        <v>602</v>
      </c>
      <c r="L221" s="32" t="s">
        <v>783</v>
      </c>
      <c r="M221" s="32" t="s">
        <v>783</v>
      </c>
      <c r="N221" s="32" t="s">
        <v>783</v>
      </c>
      <c r="O221" s="32" t="s">
        <v>431</v>
      </c>
      <c r="P221" s="32" t="s">
        <v>145</v>
      </c>
      <c r="Q221" s="32" t="s">
        <v>163</v>
      </c>
      <c r="R221" s="32" t="s">
        <v>523</v>
      </c>
      <c r="S221" s="32" t="s">
        <v>524</v>
      </c>
      <c r="T221" s="32" t="s">
        <v>438</v>
      </c>
    </row>
    <row r="222" spans="1:20">
      <c r="A222" s="33" t="s">
        <v>793</v>
      </c>
      <c r="B222" s="32">
        <v>20180101</v>
      </c>
      <c r="C222" s="32">
        <v>20210731</v>
      </c>
      <c r="D222" s="32" t="s">
        <v>756</v>
      </c>
      <c r="E222" s="32" t="s">
        <v>731</v>
      </c>
      <c r="F222" s="32" t="s">
        <v>719</v>
      </c>
      <c r="G222" s="32" t="s">
        <v>720</v>
      </c>
      <c r="H222" s="32" t="s">
        <v>721</v>
      </c>
      <c r="I222" s="32" t="s">
        <v>602</v>
      </c>
      <c r="J222" s="32" t="s">
        <v>602</v>
      </c>
      <c r="K222" s="32" t="s">
        <v>602</v>
      </c>
      <c r="L222" s="32" t="s">
        <v>783</v>
      </c>
      <c r="M222" s="32" t="s">
        <v>783</v>
      </c>
      <c r="N222" s="32" t="s">
        <v>783</v>
      </c>
      <c r="O222" s="32" t="s">
        <v>431</v>
      </c>
      <c r="P222" s="32" t="s">
        <v>145</v>
      </c>
      <c r="Q222" s="32" t="s">
        <v>163</v>
      </c>
      <c r="R222" s="32" t="s">
        <v>523</v>
      </c>
      <c r="S222" s="32" t="s">
        <v>524</v>
      </c>
      <c r="T222" s="32" t="s">
        <v>438</v>
      </c>
    </row>
    <row r="223" spans="1:20">
      <c r="A223" s="33" t="s">
        <v>794</v>
      </c>
      <c r="B223" s="32">
        <v>20180101</v>
      </c>
      <c r="C223" s="32">
        <v>20210731</v>
      </c>
      <c r="D223" s="32" t="s">
        <v>756</v>
      </c>
      <c r="E223" s="32" t="s">
        <v>731</v>
      </c>
      <c r="F223" s="32" t="s">
        <v>795</v>
      </c>
      <c r="G223" s="32" t="s">
        <v>722</v>
      </c>
      <c r="H223" s="32" t="s">
        <v>723</v>
      </c>
      <c r="I223" s="32" t="s">
        <v>755</v>
      </c>
      <c r="J223" s="32" t="s">
        <v>755</v>
      </c>
      <c r="K223" s="32" t="s">
        <v>755</v>
      </c>
      <c r="L223" s="32" t="s">
        <v>433</v>
      </c>
      <c r="M223" s="32" t="s">
        <v>433</v>
      </c>
      <c r="N223" s="32" t="s">
        <v>433</v>
      </c>
      <c r="O223" s="32" t="s">
        <v>431</v>
      </c>
      <c r="P223" s="32" t="s">
        <v>145</v>
      </c>
      <c r="Q223" s="32" t="s">
        <v>163</v>
      </c>
      <c r="R223" s="32" t="s">
        <v>523</v>
      </c>
      <c r="S223" s="32" t="s">
        <v>524</v>
      </c>
      <c r="T223" s="32" t="s">
        <v>438</v>
      </c>
    </row>
    <row r="224" spans="1:20">
      <c r="A224" s="33" t="s">
        <v>203</v>
      </c>
      <c r="B224" s="32">
        <v>20180101</v>
      </c>
      <c r="C224" s="32">
        <v>20210731</v>
      </c>
      <c r="D224" s="32" t="s">
        <v>756</v>
      </c>
      <c r="E224" s="32" t="s">
        <v>731</v>
      </c>
      <c r="F224" s="32" t="s">
        <v>719</v>
      </c>
      <c r="G224" s="32" t="s">
        <v>720</v>
      </c>
      <c r="H224" s="32" t="s">
        <v>721</v>
      </c>
      <c r="I224" s="32" t="s">
        <v>796</v>
      </c>
      <c r="J224" s="32" t="s">
        <v>796</v>
      </c>
      <c r="K224" s="32" t="s">
        <v>796</v>
      </c>
      <c r="L224" s="32" t="s">
        <v>433</v>
      </c>
      <c r="M224" s="32" t="s">
        <v>433</v>
      </c>
      <c r="N224" s="32" t="s">
        <v>433</v>
      </c>
      <c r="O224" s="32" t="s">
        <v>431</v>
      </c>
      <c r="P224" s="32" t="s">
        <v>145</v>
      </c>
      <c r="Q224" s="32" t="s">
        <v>163</v>
      </c>
      <c r="R224" s="32" t="s">
        <v>523</v>
      </c>
      <c r="S224" s="32" t="s">
        <v>524</v>
      </c>
      <c r="T224" s="32" t="s">
        <v>438</v>
      </c>
    </row>
    <row r="225" spans="1:20">
      <c r="A225" s="33" t="s">
        <v>212</v>
      </c>
      <c r="B225" s="32">
        <v>20180101</v>
      </c>
      <c r="C225" s="32">
        <v>20210731</v>
      </c>
      <c r="D225" s="32" t="s">
        <v>756</v>
      </c>
      <c r="E225" s="32" t="s">
        <v>731</v>
      </c>
      <c r="F225" s="32" t="s">
        <v>798</v>
      </c>
      <c r="G225" s="32" t="s">
        <v>720</v>
      </c>
      <c r="H225" s="32" t="s">
        <v>721</v>
      </c>
      <c r="I225" s="32" t="s">
        <v>755</v>
      </c>
      <c r="J225" s="32" t="s">
        <v>755</v>
      </c>
      <c r="K225" s="32" t="s">
        <v>755</v>
      </c>
      <c r="L225" s="32" t="s">
        <v>783</v>
      </c>
      <c r="M225" s="32" t="s">
        <v>433</v>
      </c>
      <c r="N225" s="32" t="s">
        <v>433</v>
      </c>
      <c r="O225" s="32" t="s">
        <v>431</v>
      </c>
      <c r="P225" s="32" t="s">
        <v>145</v>
      </c>
      <c r="Q225" s="32" t="s">
        <v>163</v>
      </c>
      <c r="R225" s="32" t="s">
        <v>523</v>
      </c>
      <c r="S225" s="32" t="s">
        <v>524</v>
      </c>
      <c r="T225" s="32" t="s">
        <v>438</v>
      </c>
    </row>
    <row r="226" spans="1:20">
      <c r="A226" s="32">
        <v>1</v>
      </c>
      <c r="B226" s="30">
        <v>20180101</v>
      </c>
      <c r="C226" s="30">
        <v>20210731</v>
      </c>
      <c r="D226" s="30">
        <v>1825</v>
      </c>
      <c r="E226" s="30">
        <v>365</v>
      </c>
      <c r="F226" s="30" t="s">
        <v>431</v>
      </c>
      <c r="G226" s="30" t="s">
        <v>432</v>
      </c>
      <c r="H226" s="30" t="s">
        <v>163</v>
      </c>
      <c r="I226" s="30" t="s">
        <v>523</v>
      </c>
      <c r="J226" s="30" t="s">
        <v>524</v>
      </c>
      <c r="K226" s="30" t="s">
        <v>433</v>
      </c>
      <c r="L226" s="30" t="s">
        <v>434</v>
      </c>
      <c r="M226" s="30" t="s">
        <v>435</v>
      </c>
      <c r="N226" s="30" t="s">
        <v>433</v>
      </c>
      <c r="O226" s="30" t="s">
        <v>434</v>
      </c>
      <c r="P226" s="30" t="s">
        <v>436</v>
      </c>
      <c r="Q226" s="30" t="s">
        <v>433</v>
      </c>
      <c r="R226" s="30" t="s">
        <v>434</v>
      </c>
      <c r="S226" s="30" t="s">
        <v>437</v>
      </c>
      <c r="T226" s="30" t="s">
        <v>438</v>
      </c>
    </row>
    <row r="227" spans="1:20">
      <c r="A227" s="32">
        <v>2</v>
      </c>
      <c r="B227" s="30">
        <v>20180101</v>
      </c>
      <c r="C227" s="30">
        <v>20210731</v>
      </c>
      <c r="D227" s="30">
        <v>1825</v>
      </c>
      <c r="E227" s="30">
        <v>365</v>
      </c>
      <c r="F227" s="30" t="s">
        <v>431</v>
      </c>
      <c r="G227" s="30" t="s">
        <v>525</v>
      </c>
      <c r="H227" s="30" t="s">
        <v>163</v>
      </c>
      <c r="I227" s="30" t="s">
        <v>523</v>
      </c>
      <c r="J227" s="30" t="s">
        <v>524</v>
      </c>
      <c r="K227" s="30" t="s">
        <v>433</v>
      </c>
      <c r="L227" s="30" t="s">
        <v>434</v>
      </c>
      <c r="M227" s="30" t="s">
        <v>435</v>
      </c>
      <c r="N227" s="30" t="s">
        <v>433</v>
      </c>
      <c r="O227" s="30" t="s">
        <v>434</v>
      </c>
      <c r="P227" s="30" t="s">
        <v>436</v>
      </c>
      <c r="Q227" s="30" t="s">
        <v>433</v>
      </c>
      <c r="R227" s="30" t="s">
        <v>434</v>
      </c>
      <c r="S227" s="30" t="s">
        <v>437</v>
      </c>
      <c r="T227" s="30" t="s">
        <v>438</v>
      </c>
    </row>
    <row r="228" spans="1:20">
      <c r="A228" s="32">
        <v>3</v>
      </c>
      <c r="B228" s="30">
        <v>20180101</v>
      </c>
      <c r="C228" s="30">
        <v>20210731</v>
      </c>
      <c r="D228" s="30">
        <v>1825</v>
      </c>
      <c r="E228" s="30">
        <v>365</v>
      </c>
      <c r="F228" s="30" t="s">
        <v>431</v>
      </c>
      <c r="G228" s="30" t="s">
        <v>526</v>
      </c>
      <c r="H228" s="30" t="s">
        <v>163</v>
      </c>
      <c r="I228" s="30" t="s">
        <v>523</v>
      </c>
      <c r="J228" s="30" t="s">
        <v>524</v>
      </c>
      <c r="K228" s="30" t="s">
        <v>433</v>
      </c>
      <c r="L228" s="30" t="s">
        <v>434</v>
      </c>
      <c r="M228" s="30" t="s">
        <v>435</v>
      </c>
      <c r="N228" s="30" t="s">
        <v>433</v>
      </c>
      <c r="O228" s="30" t="s">
        <v>434</v>
      </c>
      <c r="P228" s="30" t="s">
        <v>436</v>
      </c>
      <c r="Q228" s="30" t="s">
        <v>433</v>
      </c>
      <c r="R228" s="30" t="s">
        <v>434</v>
      </c>
      <c r="S228" s="30" t="s">
        <v>437</v>
      </c>
      <c r="T228" s="30" t="s">
        <v>438</v>
      </c>
    </row>
    <row r="229" spans="1:20">
      <c r="A229" s="32">
        <v>4</v>
      </c>
      <c r="B229" s="30">
        <v>20180101</v>
      </c>
      <c r="C229" s="30">
        <v>20210731</v>
      </c>
      <c r="D229" s="30">
        <v>1825</v>
      </c>
      <c r="E229" s="30">
        <v>365</v>
      </c>
      <c r="F229" s="30" t="s">
        <v>431</v>
      </c>
      <c r="G229" s="30" t="s">
        <v>527</v>
      </c>
      <c r="H229" s="30" t="s">
        <v>163</v>
      </c>
      <c r="I229" s="30" t="s">
        <v>523</v>
      </c>
      <c r="J229" s="30" t="s">
        <v>524</v>
      </c>
      <c r="K229" s="30" t="s">
        <v>433</v>
      </c>
      <c r="L229" s="30" t="s">
        <v>434</v>
      </c>
      <c r="M229" s="30" t="s">
        <v>435</v>
      </c>
      <c r="N229" s="30" t="s">
        <v>433</v>
      </c>
      <c r="O229" s="30" t="s">
        <v>434</v>
      </c>
      <c r="P229" s="30" t="s">
        <v>436</v>
      </c>
      <c r="Q229" s="30" t="s">
        <v>433</v>
      </c>
      <c r="R229" s="30" t="s">
        <v>434</v>
      </c>
      <c r="S229" s="30" t="s">
        <v>437</v>
      </c>
      <c r="T229" s="30" t="s">
        <v>438</v>
      </c>
    </row>
    <row r="230" spans="1:20">
      <c r="A230" s="32">
        <v>5</v>
      </c>
      <c r="B230" s="30">
        <v>20180101</v>
      </c>
      <c r="C230" s="30">
        <v>20210731</v>
      </c>
      <c r="D230" s="30">
        <v>1825</v>
      </c>
      <c r="E230" s="30">
        <v>365</v>
      </c>
      <c r="F230" s="30" t="s">
        <v>525</v>
      </c>
      <c r="G230" s="30" t="s">
        <v>525</v>
      </c>
      <c r="H230" s="30" t="s">
        <v>163</v>
      </c>
      <c r="I230" s="30" t="s">
        <v>523</v>
      </c>
      <c r="J230" s="30" t="s">
        <v>524</v>
      </c>
      <c r="K230" s="30" t="s">
        <v>433</v>
      </c>
      <c r="L230" s="30" t="s">
        <v>434</v>
      </c>
      <c r="M230" s="30" t="s">
        <v>435</v>
      </c>
      <c r="N230" s="30" t="s">
        <v>433</v>
      </c>
      <c r="O230" s="30" t="s">
        <v>434</v>
      </c>
      <c r="P230" s="30" t="s">
        <v>436</v>
      </c>
      <c r="Q230" s="30" t="s">
        <v>433</v>
      </c>
      <c r="R230" s="30" t="s">
        <v>434</v>
      </c>
      <c r="S230" s="30" t="s">
        <v>437</v>
      </c>
      <c r="T230" s="30" t="s">
        <v>438</v>
      </c>
    </row>
    <row r="231" spans="1:20">
      <c r="A231" s="32">
        <v>6</v>
      </c>
      <c r="B231" s="30">
        <v>20180101</v>
      </c>
      <c r="C231" s="30">
        <v>20210731</v>
      </c>
      <c r="D231" s="30">
        <v>1825</v>
      </c>
      <c r="E231" s="30">
        <v>365</v>
      </c>
      <c r="F231" s="30" t="s">
        <v>431</v>
      </c>
      <c r="G231" s="30" t="s">
        <v>525</v>
      </c>
      <c r="H231" s="30" t="s">
        <v>163</v>
      </c>
      <c r="I231" s="30" t="s">
        <v>523</v>
      </c>
      <c r="J231" s="30" t="s">
        <v>524</v>
      </c>
      <c r="K231" s="30" t="s">
        <v>433</v>
      </c>
      <c r="L231" s="30" t="s">
        <v>434</v>
      </c>
      <c r="M231" s="30" t="s">
        <v>435</v>
      </c>
      <c r="N231" s="30" t="s">
        <v>433</v>
      </c>
      <c r="O231" s="30" t="s">
        <v>434</v>
      </c>
      <c r="P231" s="30" t="s">
        <v>529</v>
      </c>
      <c r="Q231" s="30" t="s">
        <v>433</v>
      </c>
      <c r="R231" s="30" t="s">
        <v>434</v>
      </c>
      <c r="S231" s="30" t="s">
        <v>530</v>
      </c>
      <c r="T231" s="30" t="s">
        <v>438</v>
      </c>
    </row>
    <row r="232" spans="1:20">
      <c r="A232" s="32">
        <v>7</v>
      </c>
      <c r="B232" s="30">
        <v>20180101</v>
      </c>
      <c r="C232" s="30">
        <v>20210731</v>
      </c>
      <c r="D232" s="30">
        <v>1825</v>
      </c>
      <c r="E232" s="30">
        <v>30</v>
      </c>
      <c r="F232" s="30" t="s">
        <v>431</v>
      </c>
      <c r="G232" s="30" t="s">
        <v>525</v>
      </c>
      <c r="H232" s="30" t="s">
        <v>163</v>
      </c>
      <c r="I232" s="30" t="s">
        <v>523</v>
      </c>
      <c r="J232" s="30" t="s">
        <v>524</v>
      </c>
      <c r="K232" s="30" t="s">
        <v>433</v>
      </c>
      <c r="L232" s="30" t="s">
        <v>434</v>
      </c>
      <c r="M232" s="30" t="s">
        <v>435</v>
      </c>
      <c r="N232" s="30" t="s">
        <v>433</v>
      </c>
      <c r="O232" s="30" t="s">
        <v>434</v>
      </c>
      <c r="P232" s="30" t="s">
        <v>529</v>
      </c>
      <c r="Q232" s="30" t="s">
        <v>433</v>
      </c>
      <c r="R232" s="30" t="s">
        <v>434</v>
      </c>
      <c r="S232" s="30" t="s">
        <v>530</v>
      </c>
      <c r="T232" s="30" t="s">
        <v>438</v>
      </c>
    </row>
    <row r="233" spans="1:20">
      <c r="A233" s="32">
        <v>8</v>
      </c>
      <c r="B233" s="30">
        <v>20180101</v>
      </c>
      <c r="C233" s="30">
        <v>20210731</v>
      </c>
      <c r="D233" s="30">
        <v>1825</v>
      </c>
      <c r="E233" s="30">
        <v>30</v>
      </c>
      <c r="F233" s="30" t="s">
        <v>431</v>
      </c>
      <c r="G233" s="30" t="s">
        <v>525</v>
      </c>
      <c r="H233" s="30" t="s">
        <v>163</v>
      </c>
      <c r="I233" s="30" t="s">
        <v>523</v>
      </c>
      <c r="J233" s="30" t="s">
        <v>524</v>
      </c>
      <c r="K233" s="30" t="s">
        <v>433</v>
      </c>
      <c r="L233" s="30" t="s">
        <v>434</v>
      </c>
      <c r="M233" s="30" t="s">
        <v>435</v>
      </c>
      <c r="N233" s="30" t="s">
        <v>433</v>
      </c>
      <c r="O233" s="30" t="s">
        <v>434</v>
      </c>
      <c r="P233" s="30" t="s">
        <v>436</v>
      </c>
      <c r="Q233" s="30" t="s">
        <v>433</v>
      </c>
      <c r="R233" s="30" t="s">
        <v>434</v>
      </c>
      <c r="S233" s="30" t="s">
        <v>437</v>
      </c>
      <c r="T233" s="30" t="s">
        <v>438</v>
      </c>
    </row>
    <row r="234" spans="1:20">
      <c r="A234" s="32">
        <v>9</v>
      </c>
      <c r="B234" s="30">
        <v>20180101</v>
      </c>
      <c r="C234" s="30">
        <v>20210731</v>
      </c>
      <c r="D234" s="30">
        <v>1825</v>
      </c>
      <c r="E234" s="30">
        <v>30</v>
      </c>
      <c r="F234" s="30" t="s">
        <v>431</v>
      </c>
      <c r="G234" s="30" t="s">
        <v>525</v>
      </c>
      <c r="H234" s="30" t="s">
        <v>163</v>
      </c>
      <c r="I234" s="30" t="s">
        <v>523</v>
      </c>
      <c r="J234" s="30" t="s">
        <v>524</v>
      </c>
      <c r="K234" s="30" t="s">
        <v>433</v>
      </c>
      <c r="L234" s="30" t="s">
        <v>434</v>
      </c>
      <c r="M234" s="30" t="s">
        <v>591</v>
      </c>
      <c r="N234" s="30" t="s">
        <v>433</v>
      </c>
      <c r="O234" s="30" t="s">
        <v>434</v>
      </c>
      <c r="P234" s="30" t="s">
        <v>592</v>
      </c>
      <c r="Q234" s="30" t="s">
        <v>433</v>
      </c>
      <c r="R234" s="30" t="s">
        <v>434</v>
      </c>
      <c r="S234" s="30" t="s">
        <v>593</v>
      </c>
      <c r="T234" s="30" t="s">
        <v>438</v>
      </c>
    </row>
    <row r="235" spans="1:20">
      <c r="A235" s="32">
        <v>10</v>
      </c>
      <c r="B235" s="30">
        <v>20180101</v>
      </c>
      <c r="C235" s="30">
        <v>20210731</v>
      </c>
      <c r="D235" s="30">
        <v>1825</v>
      </c>
      <c r="E235" s="30">
        <v>30</v>
      </c>
      <c r="F235" s="30" t="s">
        <v>431</v>
      </c>
      <c r="G235" s="30" t="s">
        <v>525</v>
      </c>
      <c r="H235" s="30" t="s">
        <v>163</v>
      </c>
      <c r="I235" s="30" t="s">
        <v>523</v>
      </c>
      <c r="J235" s="30" t="s">
        <v>524</v>
      </c>
      <c r="K235" s="30" t="s">
        <v>433</v>
      </c>
      <c r="L235" s="30" t="s">
        <v>434</v>
      </c>
      <c r="M235" s="30" t="s">
        <v>591</v>
      </c>
      <c r="N235" s="30" t="s">
        <v>433</v>
      </c>
      <c r="O235" s="30" t="s">
        <v>434</v>
      </c>
      <c r="P235" s="30" t="s">
        <v>594</v>
      </c>
      <c r="Q235" s="30" t="s">
        <v>433</v>
      </c>
      <c r="R235" s="30" t="s">
        <v>434</v>
      </c>
      <c r="S235" s="30" t="s">
        <v>595</v>
      </c>
      <c r="T235" s="30" t="s">
        <v>438</v>
      </c>
    </row>
    <row r="236" spans="1:20">
      <c r="A236" s="32">
        <v>11</v>
      </c>
      <c r="B236" s="30">
        <v>20180101</v>
      </c>
      <c r="C236" s="30">
        <v>20210731</v>
      </c>
      <c r="D236" s="30">
        <v>1825</v>
      </c>
      <c r="E236" s="30">
        <v>30</v>
      </c>
      <c r="F236" s="30" t="s">
        <v>431</v>
      </c>
      <c r="G236" s="30" t="s">
        <v>525</v>
      </c>
      <c r="H236" s="30" t="s">
        <v>163</v>
      </c>
      <c r="I236" s="30" t="s">
        <v>523</v>
      </c>
      <c r="J236" s="30" t="s">
        <v>524</v>
      </c>
      <c r="K236" s="30" t="s">
        <v>433</v>
      </c>
      <c r="L236" s="30" t="s">
        <v>434</v>
      </c>
      <c r="M236" s="30" t="s">
        <v>435</v>
      </c>
      <c r="N236" s="30" t="s">
        <v>433</v>
      </c>
      <c r="O236" s="30" t="s">
        <v>434</v>
      </c>
      <c r="P236" s="30" t="s">
        <v>596</v>
      </c>
      <c r="Q236" s="30" t="s">
        <v>433</v>
      </c>
      <c r="R236" s="30" t="s">
        <v>434</v>
      </c>
      <c r="S236" s="30" t="s">
        <v>597</v>
      </c>
      <c r="T236" s="30" t="s">
        <v>438</v>
      </c>
    </row>
    <row r="237" spans="1:20">
      <c r="A237" s="32">
        <v>12</v>
      </c>
      <c r="B237" s="30">
        <v>20180101</v>
      </c>
      <c r="C237" s="30">
        <v>20210731</v>
      </c>
      <c r="D237" s="30">
        <v>1825</v>
      </c>
      <c r="E237" s="30">
        <v>30</v>
      </c>
      <c r="F237" s="30" t="s">
        <v>431</v>
      </c>
      <c r="G237" s="30" t="s">
        <v>525</v>
      </c>
      <c r="H237" s="30" t="s">
        <v>163</v>
      </c>
      <c r="I237" s="30" t="s">
        <v>523</v>
      </c>
      <c r="J237" s="30" t="s">
        <v>524</v>
      </c>
      <c r="K237" s="30" t="s">
        <v>598</v>
      </c>
      <c r="L237" s="30" t="s">
        <v>434</v>
      </c>
      <c r="M237" s="30" t="s">
        <v>435</v>
      </c>
      <c r="N237" s="30" t="s">
        <v>599</v>
      </c>
      <c r="O237" s="30" t="s">
        <v>434</v>
      </c>
      <c r="P237" s="30" t="s">
        <v>436</v>
      </c>
      <c r="Q237" s="30" t="s">
        <v>600</v>
      </c>
      <c r="R237" s="30" t="s">
        <v>434</v>
      </c>
      <c r="S237" s="30" t="s">
        <v>437</v>
      </c>
      <c r="T237" s="30" t="s">
        <v>438</v>
      </c>
    </row>
    <row r="238" spans="1:20">
      <c r="A238" s="32">
        <v>13</v>
      </c>
      <c r="B238" s="30">
        <v>20180101</v>
      </c>
      <c r="C238" s="30">
        <v>20210731</v>
      </c>
      <c r="D238" s="30">
        <v>1825</v>
      </c>
      <c r="E238" s="30">
        <v>30</v>
      </c>
      <c r="F238" s="30" t="s">
        <v>431</v>
      </c>
      <c r="G238" s="30" t="s">
        <v>525</v>
      </c>
      <c r="H238" s="30" t="s">
        <v>163</v>
      </c>
      <c r="I238" s="30" t="s">
        <v>523</v>
      </c>
      <c r="J238" s="30" t="s">
        <v>524</v>
      </c>
      <c r="K238" s="30" t="s">
        <v>598</v>
      </c>
      <c r="L238" s="30" t="s">
        <v>434</v>
      </c>
      <c r="M238" s="30" t="s">
        <v>435</v>
      </c>
      <c r="N238" s="30" t="s">
        <v>599</v>
      </c>
      <c r="O238" s="30" t="s">
        <v>434</v>
      </c>
      <c r="P238" s="30" t="s">
        <v>529</v>
      </c>
      <c r="Q238" s="30" t="s">
        <v>600</v>
      </c>
      <c r="R238" s="30" t="s">
        <v>434</v>
      </c>
      <c r="S238" s="30" t="s">
        <v>530</v>
      </c>
      <c r="T238" s="30" t="s">
        <v>438</v>
      </c>
    </row>
    <row r="239" spans="1:20">
      <c r="A239" s="32" t="s">
        <v>601</v>
      </c>
      <c r="B239" s="30">
        <v>20180101</v>
      </c>
      <c r="C239" s="30">
        <v>20210731</v>
      </c>
      <c r="D239" s="30">
        <v>1825</v>
      </c>
      <c r="E239" s="30">
        <v>30</v>
      </c>
      <c r="F239" s="30" t="s">
        <v>431</v>
      </c>
      <c r="G239" s="30" t="s">
        <v>525</v>
      </c>
      <c r="H239" s="30" t="s">
        <v>163</v>
      </c>
      <c r="I239" s="30" t="s">
        <v>523</v>
      </c>
      <c r="J239" s="30" t="s">
        <v>524</v>
      </c>
      <c r="K239" s="30" t="s">
        <v>433</v>
      </c>
      <c r="L239" s="30" t="s">
        <v>602</v>
      </c>
      <c r="M239" s="30" t="s">
        <v>591</v>
      </c>
      <c r="N239" s="30" t="s">
        <v>433</v>
      </c>
      <c r="O239" s="30" t="s">
        <v>602</v>
      </c>
      <c r="P239" s="30" t="s">
        <v>592</v>
      </c>
      <c r="Q239" s="30" t="s">
        <v>433</v>
      </c>
      <c r="R239" s="30" t="s">
        <v>602</v>
      </c>
      <c r="S239" s="30" t="s">
        <v>593</v>
      </c>
      <c r="T239" s="30" t="s">
        <v>438</v>
      </c>
    </row>
    <row r="240" spans="1:20">
      <c r="A240" s="32" t="s">
        <v>603</v>
      </c>
      <c r="B240" s="30">
        <v>20180101</v>
      </c>
      <c r="C240" s="30">
        <v>20210731</v>
      </c>
      <c r="D240" s="30">
        <v>1825</v>
      </c>
      <c r="E240" s="30">
        <v>30</v>
      </c>
      <c r="F240" s="30" t="s">
        <v>431</v>
      </c>
      <c r="G240" s="30" t="s">
        <v>525</v>
      </c>
      <c r="H240" s="30" t="s">
        <v>163</v>
      </c>
      <c r="I240" s="30" t="s">
        <v>523</v>
      </c>
      <c r="J240" s="30" t="s">
        <v>524</v>
      </c>
      <c r="K240" s="30" t="s">
        <v>433</v>
      </c>
      <c r="L240" s="30" t="s">
        <v>602</v>
      </c>
      <c r="M240" s="30" t="s">
        <v>591</v>
      </c>
      <c r="N240" s="30" t="s">
        <v>433</v>
      </c>
      <c r="O240" s="30" t="s">
        <v>602</v>
      </c>
      <c r="P240" s="30" t="s">
        <v>592</v>
      </c>
      <c r="Q240" s="30" t="s">
        <v>433</v>
      </c>
      <c r="R240" s="30" t="s">
        <v>602</v>
      </c>
      <c r="S240" s="30" t="s">
        <v>593</v>
      </c>
      <c r="T240" s="30" t="s">
        <v>438</v>
      </c>
    </row>
    <row r="241" spans="1:22">
      <c r="A241" s="32">
        <v>14</v>
      </c>
      <c r="B241" s="30">
        <v>20180101</v>
      </c>
      <c r="C241" s="30">
        <v>20210731</v>
      </c>
      <c r="D241" s="30">
        <v>1825</v>
      </c>
      <c r="E241" s="30">
        <v>30</v>
      </c>
      <c r="F241" s="30" t="s">
        <v>431</v>
      </c>
      <c r="G241" s="30" t="s">
        <v>525</v>
      </c>
      <c r="H241" s="30" t="s">
        <v>163</v>
      </c>
      <c r="I241" s="30" t="s">
        <v>523</v>
      </c>
      <c r="J241" s="30" t="s">
        <v>524</v>
      </c>
      <c r="K241" s="30" t="s">
        <v>604</v>
      </c>
      <c r="L241" s="30" t="s">
        <v>434</v>
      </c>
      <c r="M241" s="30" t="s">
        <v>435</v>
      </c>
      <c r="N241" s="30" t="s">
        <v>604</v>
      </c>
      <c r="O241" s="30" t="s">
        <v>434</v>
      </c>
      <c r="P241" s="30" t="s">
        <v>529</v>
      </c>
      <c r="Q241" s="30" t="s">
        <v>604</v>
      </c>
      <c r="R241" s="30" t="s">
        <v>434</v>
      </c>
      <c r="S241" s="30" t="s">
        <v>530</v>
      </c>
      <c r="T241" s="30" t="s">
        <v>438</v>
      </c>
    </row>
    <row r="242" spans="1:22">
      <c r="A242" s="32">
        <v>15</v>
      </c>
      <c r="B242" s="30">
        <v>20180101</v>
      </c>
      <c r="C242" s="30">
        <v>20210731</v>
      </c>
      <c r="D242" s="30">
        <v>1825</v>
      </c>
      <c r="E242" s="30">
        <v>30</v>
      </c>
      <c r="F242" s="30" t="s">
        <v>431</v>
      </c>
      <c r="G242" s="30" t="s">
        <v>525</v>
      </c>
      <c r="H242" s="30" t="s">
        <v>163</v>
      </c>
      <c r="I242" s="30" t="s">
        <v>523</v>
      </c>
      <c r="J242" s="30" t="s">
        <v>524</v>
      </c>
      <c r="K242" s="30" t="s">
        <v>604</v>
      </c>
      <c r="L242" s="30" t="s">
        <v>434</v>
      </c>
      <c r="M242" s="30" t="s">
        <v>435</v>
      </c>
      <c r="N242" s="30" t="s">
        <v>604</v>
      </c>
      <c r="O242" s="30" t="s">
        <v>434</v>
      </c>
      <c r="P242" s="30" t="s">
        <v>436</v>
      </c>
      <c r="Q242" s="30" t="s">
        <v>604</v>
      </c>
      <c r="R242" s="30" t="s">
        <v>434</v>
      </c>
      <c r="S242" s="30" t="s">
        <v>437</v>
      </c>
      <c r="T242" s="30" t="s">
        <v>438</v>
      </c>
    </row>
    <row r="243" spans="1:22" s="14" customFormat="1">
      <c r="A243" s="49" t="s">
        <v>876</v>
      </c>
      <c r="B243" s="45">
        <v>20180101</v>
      </c>
      <c r="C243" s="39" t="s">
        <v>932</v>
      </c>
      <c r="D243" s="45">
        <v>1825</v>
      </c>
      <c r="E243" s="46" t="s">
        <v>731</v>
      </c>
      <c r="F243" s="45" t="s">
        <v>719</v>
      </c>
      <c r="G243" s="45" t="s">
        <v>720</v>
      </c>
      <c r="H243" s="45" t="s">
        <v>721</v>
      </c>
      <c r="I243" s="45" t="s">
        <v>755</v>
      </c>
      <c r="J243" s="45" t="s">
        <v>755</v>
      </c>
      <c r="K243" s="45" t="s">
        <v>755</v>
      </c>
      <c r="L243" s="45" t="s">
        <v>433</v>
      </c>
      <c r="M243" s="45" t="s">
        <v>837</v>
      </c>
      <c r="N243" s="45" t="s">
        <v>837</v>
      </c>
      <c r="O243" s="45" t="s">
        <v>431</v>
      </c>
      <c r="P243" s="45" t="s">
        <v>145</v>
      </c>
      <c r="Q243" s="45" t="s">
        <v>163</v>
      </c>
      <c r="R243" s="45" t="s">
        <v>523</v>
      </c>
      <c r="S243" s="45" t="s">
        <v>524</v>
      </c>
      <c r="T243" s="45" t="s">
        <v>438</v>
      </c>
      <c r="V243" s="45" t="s">
        <v>906</v>
      </c>
    </row>
  </sheetData>
  <phoneticPr fontId="7"/>
  <pageMargins left="0.7" right="0.7" top="0.75" bottom="0.75" header="0.3" footer="0.3"/>
  <pageSetup paperSize="9" orientation="portrait" r:id="rId1"/>
  <drawing r:id="rId2"/>
  <legacyDrawing r:id="rId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28"/>
  <sheetViews>
    <sheetView zoomScaleNormal="100" workbookViewId="0">
      <pane xSplit="2" ySplit="1" topLeftCell="C239" activePane="bottomRight" state="frozen"/>
      <selection activeCell="C2" sqref="C2"/>
      <selection pane="topRight" activeCell="C2" sqref="C2"/>
      <selection pane="bottomLeft" activeCell="C2" sqref="C2"/>
      <selection pane="bottomRight" activeCell="C2" sqref="C2"/>
    </sheetView>
  </sheetViews>
  <sheetFormatPr defaultColWidth="9" defaultRowHeight="17.25"/>
  <cols>
    <col min="1" max="1" width="9.77734375" style="30" customWidth="1"/>
    <col min="2" max="2" width="5.77734375" style="30" customWidth="1"/>
    <col min="3" max="3" width="5.5546875" style="30" customWidth="1"/>
    <col min="4" max="5" width="6.44140625" style="30" customWidth="1"/>
    <col min="6" max="6" width="9.77734375" style="30" customWidth="1"/>
    <col min="7" max="7" width="10.109375" style="30" customWidth="1"/>
    <col min="8" max="8" width="11.109375" style="30" customWidth="1"/>
    <col min="9" max="9" width="11.33203125" style="30" customWidth="1"/>
    <col min="10" max="10" width="5.5546875" style="30" customWidth="1"/>
    <col min="11" max="11" width="14.33203125" style="30" customWidth="1"/>
    <col min="12" max="12" width="85.33203125" style="30" customWidth="1"/>
    <col min="13" max="16384" width="9" style="30"/>
  </cols>
  <sheetData>
    <row r="1" spans="1:12" s="31" customFormat="1" ht="51.75">
      <c r="A1" s="31" t="s">
        <v>441</v>
      </c>
      <c r="B1" s="31" t="s">
        <v>442</v>
      </c>
      <c r="C1" s="31" t="s">
        <v>804</v>
      </c>
      <c r="D1" s="31" t="s">
        <v>859</v>
      </c>
      <c r="E1" s="31" t="s">
        <v>860</v>
      </c>
      <c r="F1" s="31" t="s">
        <v>443</v>
      </c>
      <c r="G1" s="31" t="s">
        <v>444</v>
      </c>
      <c r="H1" s="31" t="s">
        <v>445</v>
      </c>
      <c r="I1" s="31" t="s">
        <v>446</v>
      </c>
      <c r="J1" s="31" t="s">
        <v>634</v>
      </c>
      <c r="K1" s="31" t="s">
        <v>635</v>
      </c>
      <c r="L1" s="31" t="s">
        <v>636</v>
      </c>
    </row>
    <row r="2" spans="1:12">
      <c r="A2" s="30">
        <v>2801</v>
      </c>
      <c r="B2" s="30">
        <v>1</v>
      </c>
      <c r="C2" s="30" t="s">
        <v>805</v>
      </c>
      <c r="D2" s="30" t="s">
        <v>145</v>
      </c>
      <c r="E2" s="30" t="s">
        <v>145</v>
      </c>
      <c r="F2" s="3">
        <v>20160101</v>
      </c>
      <c r="G2" s="3">
        <v>20210917</v>
      </c>
      <c r="H2" s="30" t="s">
        <v>447</v>
      </c>
      <c r="I2" s="30" t="s">
        <v>981</v>
      </c>
      <c r="J2" s="30" t="s">
        <v>607</v>
      </c>
      <c r="K2" s="30" t="s">
        <v>607</v>
      </c>
      <c r="L2" s="30" t="s">
        <v>607</v>
      </c>
    </row>
    <row r="3" spans="1:12">
      <c r="A3" s="30">
        <f>A2+1</f>
        <v>2802</v>
      </c>
      <c r="B3" s="30">
        <f>B2+1</f>
        <v>2</v>
      </c>
      <c r="C3" s="30" t="s">
        <v>805</v>
      </c>
      <c r="D3" s="30" t="s">
        <v>145</v>
      </c>
      <c r="E3" s="30" t="s">
        <v>145</v>
      </c>
      <c r="F3" s="30">
        <v>20160101</v>
      </c>
      <c r="G3" s="30">
        <v>20210917</v>
      </c>
      <c r="H3" s="30" t="s">
        <v>447</v>
      </c>
      <c r="I3" s="30" t="s">
        <v>981</v>
      </c>
      <c r="J3" s="30" t="s">
        <v>607</v>
      </c>
      <c r="K3" s="30" t="s">
        <v>607</v>
      </c>
      <c r="L3" s="30" t="s">
        <v>607</v>
      </c>
    </row>
    <row r="4" spans="1:12">
      <c r="A4" s="30">
        <f t="shared" ref="A4:B19" si="0">A3+1</f>
        <v>2803</v>
      </c>
      <c r="B4" s="30">
        <f t="shared" si="0"/>
        <v>3</v>
      </c>
      <c r="C4" s="30" t="s">
        <v>805</v>
      </c>
      <c r="D4" s="30" t="s">
        <v>145</v>
      </c>
      <c r="E4" s="30" t="s">
        <v>145</v>
      </c>
      <c r="F4" s="30">
        <v>20160101</v>
      </c>
      <c r="G4" s="30">
        <v>20210917</v>
      </c>
      <c r="H4" s="30" t="s">
        <v>447</v>
      </c>
      <c r="I4" s="30" t="s">
        <v>981</v>
      </c>
      <c r="J4" s="30" t="s">
        <v>607</v>
      </c>
      <c r="K4" s="30" t="s">
        <v>607</v>
      </c>
      <c r="L4" s="30" t="s">
        <v>607</v>
      </c>
    </row>
    <row r="5" spans="1:12">
      <c r="A5" s="30">
        <f t="shared" si="0"/>
        <v>2804</v>
      </c>
      <c r="B5" s="30">
        <f t="shared" si="0"/>
        <v>4</v>
      </c>
      <c r="C5" s="30" t="s">
        <v>805</v>
      </c>
      <c r="D5" s="30" t="s">
        <v>145</v>
      </c>
      <c r="E5" s="30" t="s">
        <v>145</v>
      </c>
      <c r="F5" s="30">
        <v>20160101</v>
      </c>
      <c r="G5" s="30">
        <v>20210917</v>
      </c>
      <c r="H5" s="30" t="s">
        <v>447</v>
      </c>
      <c r="I5" s="30" t="s">
        <v>981</v>
      </c>
      <c r="J5" s="30" t="s">
        <v>607</v>
      </c>
      <c r="K5" s="30" t="s">
        <v>607</v>
      </c>
      <c r="L5" s="30" t="s">
        <v>607</v>
      </c>
    </row>
    <row r="6" spans="1:12">
      <c r="A6" s="30">
        <f t="shared" si="0"/>
        <v>2805</v>
      </c>
      <c r="B6" s="30">
        <f t="shared" si="0"/>
        <v>5</v>
      </c>
      <c r="C6" s="30" t="s">
        <v>805</v>
      </c>
      <c r="D6" s="30" t="s">
        <v>145</v>
      </c>
      <c r="E6" s="30" t="s">
        <v>145</v>
      </c>
      <c r="F6" s="30">
        <v>20160101</v>
      </c>
      <c r="G6" s="30">
        <v>20210917</v>
      </c>
      <c r="H6" s="30" t="s">
        <v>447</v>
      </c>
      <c r="I6" s="30" t="s">
        <v>981</v>
      </c>
      <c r="J6" s="30" t="s">
        <v>607</v>
      </c>
      <c r="K6" s="30" t="s">
        <v>607</v>
      </c>
      <c r="L6" s="30" t="s">
        <v>607</v>
      </c>
    </row>
    <row r="7" spans="1:12">
      <c r="A7" s="30">
        <f t="shared" si="0"/>
        <v>2806</v>
      </c>
      <c r="B7" s="30">
        <f t="shared" si="0"/>
        <v>6</v>
      </c>
      <c r="C7" s="30" t="s">
        <v>805</v>
      </c>
      <c r="D7" s="30" t="s">
        <v>145</v>
      </c>
      <c r="E7" s="30" t="s">
        <v>145</v>
      </c>
      <c r="F7" s="30">
        <v>20160101</v>
      </c>
      <c r="G7" s="30">
        <v>20210917</v>
      </c>
      <c r="H7" s="30" t="s">
        <v>447</v>
      </c>
      <c r="I7" s="30" t="s">
        <v>981</v>
      </c>
      <c r="J7" s="30" t="s">
        <v>607</v>
      </c>
      <c r="K7" s="30" t="s">
        <v>607</v>
      </c>
      <c r="L7" s="30" t="s">
        <v>607</v>
      </c>
    </row>
    <row r="8" spans="1:12">
      <c r="A8" s="30">
        <f t="shared" si="0"/>
        <v>2807</v>
      </c>
      <c r="B8" s="30">
        <f t="shared" si="0"/>
        <v>7</v>
      </c>
      <c r="C8" s="30" t="s">
        <v>805</v>
      </c>
      <c r="D8" s="30" t="s">
        <v>145</v>
      </c>
      <c r="E8" s="30" t="s">
        <v>145</v>
      </c>
      <c r="F8" s="30">
        <v>20160101</v>
      </c>
      <c r="G8" s="30">
        <v>20210917</v>
      </c>
      <c r="H8" s="30" t="s">
        <v>447</v>
      </c>
      <c r="I8" s="30" t="s">
        <v>981</v>
      </c>
      <c r="J8" s="30" t="s">
        <v>607</v>
      </c>
      <c r="K8" s="30" t="s">
        <v>607</v>
      </c>
      <c r="L8" s="30" t="s">
        <v>607</v>
      </c>
    </row>
    <row r="9" spans="1:12">
      <c r="A9" s="30">
        <f t="shared" si="0"/>
        <v>2808</v>
      </c>
      <c r="B9" s="30">
        <f t="shared" si="0"/>
        <v>8</v>
      </c>
      <c r="C9" s="30" t="s">
        <v>805</v>
      </c>
      <c r="D9" s="30" t="s">
        <v>145</v>
      </c>
      <c r="E9" s="30" t="s">
        <v>145</v>
      </c>
      <c r="F9" s="30">
        <v>20160101</v>
      </c>
      <c r="G9" s="30">
        <v>20210917</v>
      </c>
      <c r="H9" s="30" t="s">
        <v>447</v>
      </c>
      <c r="I9" s="30" t="s">
        <v>981</v>
      </c>
      <c r="J9" s="30" t="s">
        <v>607</v>
      </c>
      <c r="K9" s="30" t="s">
        <v>607</v>
      </c>
      <c r="L9" s="30" t="s">
        <v>607</v>
      </c>
    </row>
    <row r="10" spans="1:12">
      <c r="A10" s="30">
        <f t="shared" si="0"/>
        <v>2809</v>
      </c>
      <c r="B10" s="30">
        <f t="shared" si="0"/>
        <v>9</v>
      </c>
      <c r="C10" s="30" t="s">
        <v>805</v>
      </c>
      <c r="D10" s="30" t="s">
        <v>145</v>
      </c>
      <c r="E10" s="30" t="s">
        <v>145</v>
      </c>
      <c r="F10" s="30">
        <v>20160101</v>
      </c>
      <c r="G10" s="30">
        <v>20210917</v>
      </c>
      <c r="H10" s="30" t="s">
        <v>447</v>
      </c>
      <c r="I10" s="30" t="s">
        <v>981</v>
      </c>
      <c r="J10" s="30" t="s">
        <v>607</v>
      </c>
      <c r="K10" s="30" t="s">
        <v>607</v>
      </c>
      <c r="L10" s="30" t="s">
        <v>607</v>
      </c>
    </row>
    <row r="11" spans="1:12">
      <c r="A11" s="30">
        <f t="shared" si="0"/>
        <v>2810</v>
      </c>
      <c r="B11" s="30">
        <f t="shared" si="0"/>
        <v>10</v>
      </c>
      <c r="C11" s="30" t="s">
        <v>805</v>
      </c>
      <c r="D11" s="30" t="s">
        <v>145</v>
      </c>
      <c r="E11" s="30" t="s">
        <v>145</v>
      </c>
      <c r="F11" s="30">
        <v>20160101</v>
      </c>
      <c r="G11" s="30">
        <v>20210917</v>
      </c>
      <c r="H11" s="30" t="s">
        <v>447</v>
      </c>
      <c r="I11" s="30" t="s">
        <v>981</v>
      </c>
      <c r="J11" s="30" t="s">
        <v>607</v>
      </c>
      <c r="K11" s="30" t="s">
        <v>607</v>
      </c>
      <c r="L11" s="30" t="s">
        <v>607</v>
      </c>
    </row>
    <row r="12" spans="1:12">
      <c r="A12" s="30">
        <f t="shared" si="0"/>
        <v>2811</v>
      </c>
      <c r="B12" s="30">
        <v>11</v>
      </c>
      <c r="C12" s="30" t="s">
        <v>805</v>
      </c>
      <c r="D12" s="30" t="s">
        <v>145</v>
      </c>
      <c r="E12" s="30" t="s">
        <v>145</v>
      </c>
      <c r="F12" s="30">
        <v>20160101</v>
      </c>
      <c r="G12" s="30">
        <v>20210917</v>
      </c>
      <c r="H12" s="30" t="s">
        <v>447</v>
      </c>
      <c r="I12" s="30" t="s">
        <v>981</v>
      </c>
      <c r="J12" s="30" t="s">
        <v>607</v>
      </c>
      <c r="K12" s="30" t="s">
        <v>607</v>
      </c>
      <c r="L12" s="30" t="s">
        <v>607</v>
      </c>
    </row>
    <row r="13" spans="1:12">
      <c r="A13" s="30">
        <f t="shared" si="0"/>
        <v>2812</v>
      </c>
      <c r="B13" s="30">
        <f t="shared" si="0"/>
        <v>12</v>
      </c>
      <c r="C13" s="30" t="s">
        <v>805</v>
      </c>
      <c r="D13" s="30" t="s">
        <v>145</v>
      </c>
      <c r="E13" s="30" t="s">
        <v>145</v>
      </c>
      <c r="F13" s="30">
        <v>20160101</v>
      </c>
      <c r="G13" s="30">
        <v>20210917</v>
      </c>
      <c r="H13" s="30" t="s">
        <v>447</v>
      </c>
      <c r="I13" s="30" t="s">
        <v>981</v>
      </c>
      <c r="J13" s="30" t="s">
        <v>607</v>
      </c>
      <c r="K13" s="30" t="s">
        <v>607</v>
      </c>
      <c r="L13" s="30" t="s">
        <v>607</v>
      </c>
    </row>
    <row r="14" spans="1:12">
      <c r="A14" s="30">
        <f t="shared" si="0"/>
        <v>2813</v>
      </c>
      <c r="B14" s="30">
        <f t="shared" si="0"/>
        <v>13</v>
      </c>
      <c r="C14" s="30" t="s">
        <v>805</v>
      </c>
      <c r="D14" s="30" t="s">
        <v>145</v>
      </c>
      <c r="E14" s="30" t="s">
        <v>145</v>
      </c>
      <c r="F14" s="30">
        <v>20160101</v>
      </c>
      <c r="G14" s="30">
        <v>20210917</v>
      </c>
      <c r="H14" s="30" t="s">
        <v>447</v>
      </c>
      <c r="I14" s="30" t="s">
        <v>981</v>
      </c>
      <c r="J14" s="30" t="s">
        <v>607</v>
      </c>
      <c r="K14" s="30" t="s">
        <v>607</v>
      </c>
      <c r="L14" s="30" t="s">
        <v>607</v>
      </c>
    </row>
    <row r="15" spans="1:12">
      <c r="A15" s="30">
        <f t="shared" si="0"/>
        <v>2814</v>
      </c>
      <c r="B15" s="30">
        <f t="shared" si="0"/>
        <v>14</v>
      </c>
      <c r="C15" s="30" t="s">
        <v>805</v>
      </c>
      <c r="D15" s="30" t="s">
        <v>145</v>
      </c>
      <c r="E15" s="30" t="s">
        <v>145</v>
      </c>
      <c r="F15" s="30">
        <v>20160101</v>
      </c>
      <c r="G15" s="30">
        <v>20210917</v>
      </c>
      <c r="H15" s="30" t="s">
        <v>447</v>
      </c>
      <c r="I15" s="30" t="s">
        <v>981</v>
      </c>
      <c r="J15" s="30" t="s">
        <v>607</v>
      </c>
      <c r="K15" s="30" t="s">
        <v>607</v>
      </c>
      <c r="L15" s="30" t="s">
        <v>607</v>
      </c>
    </row>
    <row r="16" spans="1:12">
      <c r="A16" s="30">
        <f t="shared" si="0"/>
        <v>2815</v>
      </c>
      <c r="B16" s="30">
        <f t="shared" si="0"/>
        <v>15</v>
      </c>
      <c r="C16" s="30" t="s">
        <v>805</v>
      </c>
      <c r="D16" s="30" t="s">
        <v>145</v>
      </c>
      <c r="E16" s="30" t="s">
        <v>145</v>
      </c>
      <c r="F16" s="30">
        <v>20160101</v>
      </c>
      <c r="G16" s="30">
        <v>20210917</v>
      </c>
      <c r="H16" s="30" t="s">
        <v>447</v>
      </c>
      <c r="I16" s="30" t="s">
        <v>981</v>
      </c>
      <c r="J16" s="30" t="s">
        <v>607</v>
      </c>
      <c r="K16" s="30" t="s">
        <v>607</v>
      </c>
      <c r="L16" s="30" t="s">
        <v>607</v>
      </c>
    </row>
    <row r="17" spans="1:12">
      <c r="A17" s="30">
        <f t="shared" si="0"/>
        <v>2816</v>
      </c>
      <c r="B17" s="30">
        <f t="shared" si="0"/>
        <v>16</v>
      </c>
      <c r="C17" s="30" t="s">
        <v>805</v>
      </c>
      <c r="D17" s="30" t="s">
        <v>145</v>
      </c>
      <c r="E17" s="30" t="s">
        <v>145</v>
      </c>
      <c r="F17" s="30">
        <v>20160101</v>
      </c>
      <c r="G17" s="30">
        <v>20210917</v>
      </c>
      <c r="H17" s="30" t="s">
        <v>447</v>
      </c>
      <c r="I17" s="30" t="s">
        <v>981</v>
      </c>
      <c r="J17" s="30" t="s">
        <v>607</v>
      </c>
      <c r="K17" s="30" t="s">
        <v>607</v>
      </c>
      <c r="L17" s="30" t="s">
        <v>607</v>
      </c>
    </row>
    <row r="18" spans="1:12">
      <c r="A18" s="30">
        <f t="shared" si="0"/>
        <v>2817</v>
      </c>
      <c r="B18" s="30">
        <f t="shared" si="0"/>
        <v>17</v>
      </c>
      <c r="C18" s="30" t="s">
        <v>805</v>
      </c>
      <c r="D18" s="30" t="s">
        <v>145</v>
      </c>
      <c r="E18" s="30" t="s">
        <v>145</v>
      </c>
      <c r="F18" s="30">
        <v>20160101</v>
      </c>
      <c r="G18" s="30">
        <v>20210917</v>
      </c>
      <c r="H18" s="30" t="s">
        <v>447</v>
      </c>
      <c r="I18" s="30" t="s">
        <v>981</v>
      </c>
      <c r="J18" s="30" t="s">
        <v>607</v>
      </c>
      <c r="K18" s="30" t="s">
        <v>607</v>
      </c>
      <c r="L18" s="30" t="s">
        <v>607</v>
      </c>
    </row>
    <row r="19" spans="1:12">
      <c r="A19" s="30">
        <f t="shared" si="0"/>
        <v>2818</v>
      </c>
      <c r="B19" s="30">
        <f t="shared" si="0"/>
        <v>18</v>
      </c>
      <c r="C19" s="30" t="s">
        <v>805</v>
      </c>
      <c r="D19" s="30" t="s">
        <v>145</v>
      </c>
      <c r="E19" s="30" t="s">
        <v>145</v>
      </c>
      <c r="F19" s="30">
        <v>20160101</v>
      </c>
      <c r="G19" s="30">
        <v>20210917</v>
      </c>
      <c r="H19" s="30" t="s">
        <v>447</v>
      </c>
      <c r="I19" s="30" t="s">
        <v>981</v>
      </c>
      <c r="J19" s="30" t="s">
        <v>607</v>
      </c>
      <c r="K19" s="30" t="s">
        <v>607</v>
      </c>
      <c r="L19" s="30" t="s">
        <v>607</v>
      </c>
    </row>
    <row r="20" spans="1:12">
      <c r="A20" s="30">
        <f t="shared" ref="A20:B35" si="1">A19+1</f>
        <v>2819</v>
      </c>
      <c r="B20" s="30">
        <f t="shared" si="1"/>
        <v>19</v>
      </c>
      <c r="C20" s="30" t="s">
        <v>805</v>
      </c>
      <c r="D20" s="30" t="s">
        <v>145</v>
      </c>
      <c r="E20" s="30" t="s">
        <v>145</v>
      </c>
      <c r="F20" s="30">
        <v>20160101</v>
      </c>
      <c r="G20" s="30">
        <v>20210917</v>
      </c>
      <c r="H20" s="30" t="s">
        <v>447</v>
      </c>
      <c r="I20" s="30" t="s">
        <v>981</v>
      </c>
      <c r="J20" s="30" t="s">
        <v>607</v>
      </c>
      <c r="K20" s="30" t="s">
        <v>607</v>
      </c>
      <c r="L20" s="30" t="s">
        <v>607</v>
      </c>
    </row>
    <row r="21" spans="1:12">
      <c r="A21" s="30">
        <f t="shared" si="1"/>
        <v>2820</v>
      </c>
      <c r="B21" s="30">
        <f t="shared" si="1"/>
        <v>20</v>
      </c>
      <c r="C21" s="30" t="s">
        <v>805</v>
      </c>
      <c r="D21" s="30" t="s">
        <v>145</v>
      </c>
      <c r="E21" s="30" t="s">
        <v>145</v>
      </c>
      <c r="F21" s="30">
        <v>20160101</v>
      </c>
      <c r="G21" s="30">
        <v>20210917</v>
      </c>
      <c r="H21" s="30" t="s">
        <v>447</v>
      </c>
      <c r="I21" s="30" t="s">
        <v>981</v>
      </c>
      <c r="J21" s="30" t="s">
        <v>607</v>
      </c>
      <c r="K21" s="30" t="s">
        <v>607</v>
      </c>
      <c r="L21" s="30" t="s">
        <v>607</v>
      </c>
    </row>
    <row r="22" spans="1:12">
      <c r="A22" s="30">
        <f t="shared" si="1"/>
        <v>2821</v>
      </c>
      <c r="B22" s="22" t="s">
        <v>607</v>
      </c>
      <c r="C22" s="30" t="s">
        <v>145</v>
      </c>
      <c r="D22" s="30" t="s">
        <v>805</v>
      </c>
      <c r="E22" s="30" t="s">
        <v>805</v>
      </c>
      <c r="F22" s="30">
        <v>20160101</v>
      </c>
      <c r="G22" s="30">
        <v>20210917</v>
      </c>
      <c r="H22" s="30" t="s">
        <v>447</v>
      </c>
      <c r="I22" s="30" t="s">
        <v>806</v>
      </c>
      <c r="J22" s="30">
        <v>2801</v>
      </c>
      <c r="K22" s="2" t="s">
        <v>124</v>
      </c>
      <c r="L22" s="29" t="s">
        <v>861</v>
      </c>
    </row>
    <row r="23" spans="1:12">
      <c r="A23" s="30">
        <f t="shared" si="1"/>
        <v>2822</v>
      </c>
      <c r="B23" s="22" t="s">
        <v>607</v>
      </c>
      <c r="C23" s="30" t="s">
        <v>145</v>
      </c>
      <c r="D23" s="30" t="s">
        <v>805</v>
      </c>
      <c r="E23" s="30" t="s">
        <v>805</v>
      </c>
      <c r="F23" s="30">
        <v>20160101</v>
      </c>
      <c r="G23" s="30">
        <v>20210917</v>
      </c>
      <c r="H23" s="30" t="s">
        <v>447</v>
      </c>
      <c r="I23" s="30" t="s">
        <v>806</v>
      </c>
      <c r="J23" s="30">
        <f>J22+1</f>
        <v>2802</v>
      </c>
      <c r="K23" s="2" t="s">
        <v>124</v>
      </c>
      <c r="L23" s="29" t="s">
        <v>861</v>
      </c>
    </row>
    <row r="24" spans="1:12">
      <c r="A24" s="30">
        <f t="shared" si="1"/>
        <v>2823</v>
      </c>
      <c r="B24" s="22" t="s">
        <v>607</v>
      </c>
      <c r="C24" s="30" t="s">
        <v>145</v>
      </c>
      <c r="D24" s="30" t="s">
        <v>805</v>
      </c>
      <c r="E24" s="30" t="s">
        <v>805</v>
      </c>
      <c r="F24" s="30">
        <v>20160101</v>
      </c>
      <c r="G24" s="30">
        <v>20210917</v>
      </c>
      <c r="H24" s="30" t="s">
        <v>447</v>
      </c>
      <c r="I24" s="30" t="s">
        <v>806</v>
      </c>
      <c r="J24" s="30">
        <f t="shared" ref="J24:J41" si="2">J23+1</f>
        <v>2803</v>
      </c>
      <c r="K24" s="2" t="s">
        <v>124</v>
      </c>
      <c r="L24" s="29" t="s">
        <v>861</v>
      </c>
    </row>
    <row r="25" spans="1:12">
      <c r="A25" s="30">
        <f t="shared" si="1"/>
        <v>2824</v>
      </c>
      <c r="B25" s="22" t="s">
        <v>607</v>
      </c>
      <c r="C25" s="30" t="s">
        <v>145</v>
      </c>
      <c r="D25" s="30" t="s">
        <v>805</v>
      </c>
      <c r="E25" s="30" t="s">
        <v>805</v>
      </c>
      <c r="F25" s="30">
        <v>20160101</v>
      </c>
      <c r="G25" s="30">
        <v>20210917</v>
      </c>
      <c r="H25" s="30" t="s">
        <v>447</v>
      </c>
      <c r="I25" s="30" t="s">
        <v>806</v>
      </c>
      <c r="J25" s="30">
        <f t="shared" si="2"/>
        <v>2804</v>
      </c>
      <c r="K25" s="2" t="s">
        <v>124</v>
      </c>
      <c r="L25" s="29" t="s">
        <v>861</v>
      </c>
    </row>
    <row r="26" spans="1:12">
      <c r="A26" s="30">
        <f t="shared" si="1"/>
        <v>2825</v>
      </c>
      <c r="B26" s="22" t="s">
        <v>607</v>
      </c>
      <c r="C26" s="30" t="s">
        <v>145</v>
      </c>
      <c r="D26" s="30" t="s">
        <v>805</v>
      </c>
      <c r="E26" s="30" t="s">
        <v>805</v>
      </c>
      <c r="F26" s="30">
        <v>20160101</v>
      </c>
      <c r="G26" s="30">
        <v>20210917</v>
      </c>
      <c r="H26" s="30" t="s">
        <v>447</v>
      </c>
      <c r="I26" s="30" t="s">
        <v>806</v>
      </c>
      <c r="J26" s="30">
        <f t="shared" si="2"/>
        <v>2805</v>
      </c>
      <c r="K26" s="2" t="s">
        <v>124</v>
      </c>
      <c r="L26" s="29" t="s">
        <v>861</v>
      </c>
    </row>
    <row r="27" spans="1:12">
      <c r="A27" s="30">
        <f t="shared" si="1"/>
        <v>2826</v>
      </c>
      <c r="B27" s="22" t="s">
        <v>607</v>
      </c>
      <c r="C27" s="30" t="s">
        <v>145</v>
      </c>
      <c r="D27" s="30" t="s">
        <v>805</v>
      </c>
      <c r="E27" s="30" t="s">
        <v>805</v>
      </c>
      <c r="F27" s="30">
        <v>20160101</v>
      </c>
      <c r="G27" s="30">
        <v>20210917</v>
      </c>
      <c r="H27" s="30" t="s">
        <v>447</v>
      </c>
      <c r="I27" s="30" t="s">
        <v>806</v>
      </c>
      <c r="J27" s="30">
        <f t="shared" si="2"/>
        <v>2806</v>
      </c>
      <c r="K27" s="2" t="s">
        <v>124</v>
      </c>
      <c r="L27" s="29" t="s">
        <v>861</v>
      </c>
    </row>
    <row r="28" spans="1:12">
      <c r="A28" s="30">
        <f t="shared" si="1"/>
        <v>2827</v>
      </c>
      <c r="B28" s="22" t="s">
        <v>607</v>
      </c>
      <c r="C28" s="30" t="s">
        <v>145</v>
      </c>
      <c r="D28" s="30" t="s">
        <v>805</v>
      </c>
      <c r="E28" s="30" t="s">
        <v>805</v>
      </c>
      <c r="F28" s="30">
        <v>20160101</v>
      </c>
      <c r="G28" s="30">
        <v>20210917</v>
      </c>
      <c r="H28" s="30" t="s">
        <v>447</v>
      </c>
      <c r="I28" s="30" t="s">
        <v>806</v>
      </c>
      <c r="J28" s="30">
        <f t="shared" si="2"/>
        <v>2807</v>
      </c>
      <c r="K28" s="2" t="s">
        <v>124</v>
      </c>
      <c r="L28" s="29" t="s">
        <v>861</v>
      </c>
    </row>
    <row r="29" spans="1:12">
      <c r="A29" s="30">
        <f t="shared" si="1"/>
        <v>2828</v>
      </c>
      <c r="B29" s="22" t="s">
        <v>607</v>
      </c>
      <c r="C29" s="30" t="s">
        <v>145</v>
      </c>
      <c r="D29" s="30" t="s">
        <v>805</v>
      </c>
      <c r="E29" s="30" t="s">
        <v>805</v>
      </c>
      <c r="F29" s="30">
        <v>20160101</v>
      </c>
      <c r="G29" s="30">
        <v>20210917</v>
      </c>
      <c r="H29" s="30" t="s">
        <v>447</v>
      </c>
      <c r="I29" s="30" t="s">
        <v>806</v>
      </c>
      <c r="J29" s="30">
        <f t="shared" si="2"/>
        <v>2808</v>
      </c>
      <c r="K29" s="2" t="s">
        <v>124</v>
      </c>
      <c r="L29" s="29" t="s">
        <v>861</v>
      </c>
    </row>
    <row r="30" spans="1:12">
      <c r="A30" s="30">
        <f t="shared" si="1"/>
        <v>2829</v>
      </c>
      <c r="B30" s="22" t="s">
        <v>607</v>
      </c>
      <c r="C30" s="30" t="s">
        <v>145</v>
      </c>
      <c r="D30" s="30" t="s">
        <v>805</v>
      </c>
      <c r="E30" s="30" t="s">
        <v>805</v>
      </c>
      <c r="F30" s="30">
        <v>20160101</v>
      </c>
      <c r="G30" s="30">
        <v>20210917</v>
      </c>
      <c r="H30" s="30" t="s">
        <v>447</v>
      </c>
      <c r="I30" s="30" t="s">
        <v>806</v>
      </c>
      <c r="J30" s="30">
        <f t="shared" si="2"/>
        <v>2809</v>
      </c>
      <c r="K30" s="2" t="s">
        <v>124</v>
      </c>
      <c r="L30" s="29" t="s">
        <v>861</v>
      </c>
    </row>
    <row r="31" spans="1:12">
      <c r="A31" s="30">
        <f t="shared" si="1"/>
        <v>2830</v>
      </c>
      <c r="B31" s="22" t="s">
        <v>607</v>
      </c>
      <c r="C31" s="30" t="s">
        <v>145</v>
      </c>
      <c r="D31" s="30" t="s">
        <v>805</v>
      </c>
      <c r="E31" s="30" t="s">
        <v>805</v>
      </c>
      <c r="F31" s="30">
        <v>20160101</v>
      </c>
      <c r="G31" s="30">
        <v>20210917</v>
      </c>
      <c r="H31" s="30" t="s">
        <v>447</v>
      </c>
      <c r="I31" s="30" t="s">
        <v>806</v>
      </c>
      <c r="J31" s="30">
        <f t="shared" si="2"/>
        <v>2810</v>
      </c>
      <c r="K31" s="2" t="s">
        <v>124</v>
      </c>
      <c r="L31" s="29" t="s">
        <v>861</v>
      </c>
    </row>
    <row r="32" spans="1:12">
      <c r="A32" s="30">
        <f t="shared" si="1"/>
        <v>2831</v>
      </c>
      <c r="B32" s="22" t="s">
        <v>607</v>
      </c>
      <c r="C32" s="30" t="s">
        <v>145</v>
      </c>
      <c r="D32" s="30" t="s">
        <v>805</v>
      </c>
      <c r="E32" s="30" t="s">
        <v>805</v>
      </c>
      <c r="F32" s="30">
        <v>20160101</v>
      </c>
      <c r="G32" s="30">
        <v>20210917</v>
      </c>
      <c r="H32" s="30" t="s">
        <v>447</v>
      </c>
      <c r="I32" s="30" t="s">
        <v>806</v>
      </c>
      <c r="J32" s="30">
        <f t="shared" si="2"/>
        <v>2811</v>
      </c>
      <c r="K32" s="2" t="s">
        <v>124</v>
      </c>
      <c r="L32" s="29" t="s">
        <v>861</v>
      </c>
    </row>
    <row r="33" spans="1:12">
      <c r="A33" s="30">
        <f t="shared" si="1"/>
        <v>2832</v>
      </c>
      <c r="B33" s="22" t="s">
        <v>607</v>
      </c>
      <c r="C33" s="30" t="s">
        <v>145</v>
      </c>
      <c r="D33" s="30" t="s">
        <v>805</v>
      </c>
      <c r="E33" s="30" t="s">
        <v>805</v>
      </c>
      <c r="F33" s="30">
        <v>20160101</v>
      </c>
      <c r="G33" s="30">
        <v>20210917</v>
      </c>
      <c r="H33" s="30" t="s">
        <v>447</v>
      </c>
      <c r="I33" s="30" t="s">
        <v>806</v>
      </c>
      <c r="J33" s="30">
        <f t="shared" si="2"/>
        <v>2812</v>
      </c>
      <c r="K33" s="2" t="s">
        <v>124</v>
      </c>
      <c r="L33" s="29" t="s">
        <v>861</v>
      </c>
    </row>
    <row r="34" spans="1:12">
      <c r="A34" s="30">
        <f t="shared" si="1"/>
        <v>2833</v>
      </c>
      <c r="B34" s="22" t="s">
        <v>607</v>
      </c>
      <c r="C34" s="30" t="s">
        <v>145</v>
      </c>
      <c r="D34" s="30" t="s">
        <v>805</v>
      </c>
      <c r="E34" s="30" t="s">
        <v>805</v>
      </c>
      <c r="F34" s="30">
        <v>20160101</v>
      </c>
      <c r="G34" s="30">
        <v>20210917</v>
      </c>
      <c r="H34" s="30" t="s">
        <v>447</v>
      </c>
      <c r="I34" s="30" t="s">
        <v>806</v>
      </c>
      <c r="J34" s="30">
        <f t="shared" si="2"/>
        <v>2813</v>
      </c>
      <c r="K34" s="2" t="s">
        <v>124</v>
      </c>
      <c r="L34" s="29" t="s">
        <v>861</v>
      </c>
    </row>
    <row r="35" spans="1:12">
      <c r="A35" s="30">
        <f t="shared" si="1"/>
        <v>2834</v>
      </c>
      <c r="B35" s="22" t="s">
        <v>607</v>
      </c>
      <c r="C35" s="30" t="s">
        <v>145</v>
      </c>
      <c r="D35" s="30" t="s">
        <v>805</v>
      </c>
      <c r="E35" s="30" t="s">
        <v>805</v>
      </c>
      <c r="F35" s="30">
        <v>20160101</v>
      </c>
      <c r="G35" s="30">
        <v>20210917</v>
      </c>
      <c r="H35" s="30" t="s">
        <v>447</v>
      </c>
      <c r="I35" s="30" t="s">
        <v>806</v>
      </c>
      <c r="J35" s="30">
        <f t="shared" si="2"/>
        <v>2814</v>
      </c>
      <c r="K35" s="2" t="s">
        <v>124</v>
      </c>
      <c r="L35" s="29" t="s">
        <v>861</v>
      </c>
    </row>
    <row r="36" spans="1:12">
      <c r="A36" s="30">
        <f t="shared" ref="A36:A99" si="3">A35+1</f>
        <v>2835</v>
      </c>
      <c r="B36" s="22" t="s">
        <v>607</v>
      </c>
      <c r="C36" s="30" t="s">
        <v>145</v>
      </c>
      <c r="D36" s="30" t="s">
        <v>805</v>
      </c>
      <c r="E36" s="30" t="s">
        <v>805</v>
      </c>
      <c r="F36" s="30">
        <v>20160101</v>
      </c>
      <c r="G36" s="30">
        <v>20210917</v>
      </c>
      <c r="H36" s="30" t="s">
        <v>447</v>
      </c>
      <c r="I36" s="30" t="s">
        <v>806</v>
      </c>
      <c r="J36" s="30">
        <f t="shared" si="2"/>
        <v>2815</v>
      </c>
      <c r="K36" s="2" t="s">
        <v>124</v>
      </c>
      <c r="L36" s="29" t="s">
        <v>861</v>
      </c>
    </row>
    <row r="37" spans="1:12">
      <c r="A37" s="30">
        <f t="shared" si="3"/>
        <v>2836</v>
      </c>
      <c r="B37" s="22" t="s">
        <v>607</v>
      </c>
      <c r="C37" s="30" t="s">
        <v>145</v>
      </c>
      <c r="D37" s="30" t="s">
        <v>805</v>
      </c>
      <c r="E37" s="30" t="s">
        <v>805</v>
      </c>
      <c r="F37" s="30">
        <v>20160101</v>
      </c>
      <c r="G37" s="30">
        <v>20210917</v>
      </c>
      <c r="H37" s="30" t="s">
        <v>447</v>
      </c>
      <c r="I37" s="30" t="s">
        <v>806</v>
      </c>
      <c r="J37" s="30">
        <f t="shared" si="2"/>
        <v>2816</v>
      </c>
      <c r="K37" s="2" t="s">
        <v>124</v>
      </c>
      <c r="L37" s="29" t="s">
        <v>861</v>
      </c>
    </row>
    <row r="38" spans="1:12">
      <c r="A38" s="30">
        <f t="shared" si="3"/>
        <v>2837</v>
      </c>
      <c r="B38" s="22" t="s">
        <v>607</v>
      </c>
      <c r="C38" s="30" t="s">
        <v>145</v>
      </c>
      <c r="D38" s="30" t="s">
        <v>805</v>
      </c>
      <c r="E38" s="30" t="s">
        <v>805</v>
      </c>
      <c r="F38" s="30">
        <v>20160101</v>
      </c>
      <c r="G38" s="30">
        <v>20210917</v>
      </c>
      <c r="H38" s="30" t="s">
        <v>447</v>
      </c>
      <c r="I38" s="30" t="s">
        <v>806</v>
      </c>
      <c r="J38" s="30">
        <f t="shared" si="2"/>
        <v>2817</v>
      </c>
      <c r="K38" s="2" t="s">
        <v>124</v>
      </c>
      <c r="L38" s="29" t="s">
        <v>861</v>
      </c>
    </row>
    <row r="39" spans="1:12">
      <c r="A39" s="30">
        <f t="shared" si="3"/>
        <v>2838</v>
      </c>
      <c r="B39" s="22" t="s">
        <v>607</v>
      </c>
      <c r="C39" s="30" t="s">
        <v>145</v>
      </c>
      <c r="D39" s="30" t="s">
        <v>805</v>
      </c>
      <c r="E39" s="30" t="s">
        <v>805</v>
      </c>
      <c r="F39" s="30">
        <v>20160101</v>
      </c>
      <c r="G39" s="30">
        <v>20210917</v>
      </c>
      <c r="H39" s="30" t="s">
        <v>447</v>
      </c>
      <c r="I39" s="30" t="s">
        <v>806</v>
      </c>
      <c r="J39" s="30">
        <f t="shared" si="2"/>
        <v>2818</v>
      </c>
      <c r="K39" s="2" t="s">
        <v>124</v>
      </c>
      <c r="L39" s="29" t="s">
        <v>861</v>
      </c>
    </row>
    <row r="40" spans="1:12">
      <c r="A40" s="30">
        <f t="shared" si="3"/>
        <v>2839</v>
      </c>
      <c r="B40" s="22" t="s">
        <v>607</v>
      </c>
      <c r="C40" s="30" t="s">
        <v>145</v>
      </c>
      <c r="D40" s="30" t="s">
        <v>805</v>
      </c>
      <c r="E40" s="30" t="s">
        <v>805</v>
      </c>
      <c r="F40" s="30">
        <v>20160101</v>
      </c>
      <c r="G40" s="30">
        <v>20210917</v>
      </c>
      <c r="H40" s="30" t="s">
        <v>447</v>
      </c>
      <c r="I40" s="30" t="s">
        <v>806</v>
      </c>
      <c r="J40" s="30">
        <f t="shared" si="2"/>
        <v>2819</v>
      </c>
      <c r="K40" s="2" t="s">
        <v>124</v>
      </c>
      <c r="L40" s="29" t="s">
        <v>861</v>
      </c>
    </row>
    <row r="41" spans="1:12">
      <c r="A41" s="30">
        <f t="shared" si="3"/>
        <v>2840</v>
      </c>
      <c r="B41" s="22" t="s">
        <v>607</v>
      </c>
      <c r="C41" s="30" t="s">
        <v>145</v>
      </c>
      <c r="D41" s="30" t="s">
        <v>805</v>
      </c>
      <c r="E41" s="30" t="s">
        <v>805</v>
      </c>
      <c r="F41" s="30">
        <v>20160101</v>
      </c>
      <c r="G41" s="30">
        <v>20210917</v>
      </c>
      <c r="H41" s="30" t="s">
        <v>447</v>
      </c>
      <c r="I41" s="30" t="s">
        <v>806</v>
      </c>
      <c r="J41" s="30">
        <f t="shared" si="2"/>
        <v>2820</v>
      </c>
      <c r="K41" s="2" t="s">
        <v>124</v>
      </c>
      <c r="L41" s="29" t="s">
        <v>861</v>
      </c>
    </row>
    <row r="42" spans="1:12">
      <c r="A42" s="30">
        <f t="shared" si="3"/>
        <v>2841</v>
      </c>
      <c r="B42" s="22" t="s">
        <v>607</v>
      </c>
      <c r="C42" s="30" t="s">
        <v>145</v>
      </c>
      <c r="D42" s="30" t="s">
        <v>805</v>
      </c>
      <c r="E42" s="30" t="s">
        <v>805</v>
      </c>
      <c r="F42" s="30">
        <v>20160101</v>
      </c>
      <c r="G42" s="30">
        <v>20210917</v>
      </c>
      <c r="H42" s="30" t="s">
        <v>447</v>
      </c>
      <c r="I42" s="30" t="s">
        <v>806</v>
      </c>
      <c r="J42" s="30">
        <v>2801</v>
      </c>
      <c r="K42" s="30" t="s">
        <v>160</v>
      </c>
      <c r="L42" s="30" t="s">
        <v>612</v>
      </c>
    </row>
    <row r="43" spans="1:12">
      <c r="A43" s="30">
        <f t="shared" si="3"/>
        <v>2842</v>
      </c>
      <c r="B43" s="22" t="s">
        <v>607</v>
      </c>
      <c r="C43" s="30" t="s">
        <v>145</v>
      </c>
      <c r="D43" s="30" t="s">
        <v>805</v>
      </c>
      <c r="E43" s="30" t="s">
        <v>805</v>
      </c>
      <c r="F43" s="30">
        <v>20160101</v>
      </c>
      <c r="G43" s="30">
        <v>20210917</v>
      </c>
      <c r="H43" s="30" t="s">
        <v>447</v>
      </c>
      <c r="I43" s="30" t="s">
        <v>806</v>
      </c>
      <c r="J43" s="30">
        <f>J42</f>
        <v>2801</v>
      </c>
      <c r="K43" s="30" t="s">
        <v>129</v>
      </c>
      <c r="L43" s="30" t="s">
        <v>613</v>
      </c>
    </row>
    <row r="44" spans="1:12">
      <c r="A44" s="30">
        <f t="shared" si="3"/>
        <v>2843</v>
      </c>
      <c r="B44" s="22" t="s">
        <v>607</v>
      </c>
      <c r="C44" s="30" t="s">
        <v>145</v>
      </c>
      <c r="D44" s="30" t="s">
        <v>805</v>
      </c>
      <c r="E44" s="30" t="s">
        <v>805</v>
      </c>
      <c r="F44" s="30">
        <v>20160101</v>
      </c>
      <c r="G44" s="30">
        <v>20210917</v>
      </c>
      <c r="H44" s="30" t="s">
        <v>447</v>
      </c>
      <c r="I44" s="30" t="s">
        <v>806</v>
      </c>
      <c r="J44" s="30">
        <f t="shared" ref="J44:J55" si="4">J43</f>
        <v>2801</v>
      </c>
      <c r="K44" s="30" t="s">
        <v>148</v>
      </c>
      <c r="L44" s="30" t="s">
        <v>614</v>
      </c>
    </row>
    <row r="45" spans="1:12">
      <c r="A45" s="30">
        <f t="shared" si="3"/>
        <v>2844</v>
      </c>
      <c r="B45" s="22" t="s">
        <v>607</v>
      </c>
      <c r="C45" s="30" t="s">
        <v>145</v>
      </c>
      <c r="D45" s="30" t="s">
        <v>805</v>
      </c>
      <c r="E45" s="30" t="s">
        <v>805</v>
      </c>
      <c r="F45" s="30">
        <v>20160101</v>
      </c>
      <c r="G45" s="30">
        <v>20210917</v>
      </c>
      <c r="H45" s="30" t="s">
        <v>447</v>
      </c>
      <c r="I45" s="30" t="s">
        <v>806</v>
      </c>
      <c r="J45" s="30">
        <f t="shared" si="4"/>
        <v>2801</v>
      </c>
      <c r="K45" s="30" t="s">
        <v>126</v>
      </c>
      <c r="L45" s="30" t="s">
        <v>786</v>
      </c>
    </row>
    <row r="46" spans="1:12">
      <c r="A46" s="30">
        <f t="shared" si="3"/>
        <v>2845</v>
      </c>
      <c r="B46" s="22" t="s">
        <v>607</v>
      </c>
      <c r="C46" s="30" t="s">
        <v>145</v>
      </c>
      <c r="D46" s="30" t="s">
        <v>805</v>
      </c>
      <c r="E46" s="30" t="s">
        <v>805</v>
      </c>
      <c r="F46" s="30">
        <v>20160101</v>
      </c>
      <c r="G46" s="30">
        <v>20210917</v>
      </c>
      <c r="H46" s="30" t="s">
        <v>447</v>
      </c>
      <c r="I46" s="30" t="s">
        <v>806</v>
      </c>
      <c r="J46" s="30">
        <f t="shared" si="4"/>
        <v>2801</v>
      </c>
      <c r="K46" s="30" t="s">
        <v>615</v>
      </c>
      <c r="L46" s="30" t="s">
        <v>616</v>
      </c>
    </row>
    <row r="47" spans="1:12">
      <c r="A47" s="30">
        <f t="shared" si="3"/>
        <v>2846</v>
      </c>
      <c r="B47" s="22" t="s">
        <v>607</v>
      </c>
      <c r="C47" s="30" t="s">
        <v>145</v>
      </c>
      <c r="D47" s="30" t="s">
        <v>805</v>
      </c>
      <c r="E47" s="30" t="s">
        <v>805</v>
      </c>
      <c r="F47" s="30">
        <v>20160101</v>
      </c>
      <c r="G47" s="30">
        <v>20210917</v>
      </c>
      <c r="H47" s="30" t="s">
        <v>447</v>
      </c>
      <c r="I47" s="30" t="s">
        <v>806</v>
      </c>
      <c r="J47" s="30">
        <f t="shared" si="4"/>
        <v>2801</v>
      </c>
      <c r="K47" s="30" t="s">
        <v>802</v>
      </c>
      <c r="L47" s="30" t="s">
        <v>803</v>
      </c>
    </row>
    <row r="48" spans="1:12">
      <c r="A48" s="30">
        <f t="shared" si="3"/>
        <v>2847</v>
      </c>
      <c r="B48" s="22" t="s">
        <v>607</v>
      </c>
      <c r="C48" s="30" t="s">
        <v>145</v>
      </c>
      <c r="D48" s="30" t="s">
        <v>805</v>
      </c>
      <c r="E48" s="30" t="s">
        <v>805</v>
      </c>
      <c r="F48" s="30">
        <v>20160101</v>
      </c>
      <c r="G48" s="30">
        <v>20210917</v>
      </c>
      <c r="H48" s="30" t="s">
        <v>447</v>
      </c>
      <c r="I48" s="30" t="s">
        <v>806</v>
      </c>
      <c r="J48" s="30">
        <f t="shared" si="4"/>
        <v>2801</v>
      </c>
      <c r="K48" s="30" t="s">
        <v>617</v>
      </c>
      <c r="L48" s="30" t="s">
        <v>618</v>
      </c>
    </row>
    <row r="49" spans="1:12">
      <c r="A49" s="30">
        <f t="shared" si="3"/>
        <v>2848</v>
      </c>
      <c r="B49" s="22" t="s">
        <v>607</v>
      </c>
      <c r="C49" s="30" t="s">
        <v>145</v>
      </c>
      <c r="D49" s="30" t="s">
        <v>805</v>
      </c>
      <c r="E49" s="30" t="s">
        <v>805</v>
      </c>
      <c r="F49" s="30">
        <v>20160101</v>
      </c>
      <c r="G49" s="30">
        <v>20210917</v>
      </c>
      <c r="H49" s="30" t="s">
        <v>447</v>
      </c>
      <c r="I49" s="30" t="s">
        <v>806</v>
      </c>
      <c r="J49" s="30">
        <f t="shared" si="4"/>
        <v>2801</v>
      </c>
      <c r="K49" s="30" t="s">
        <v>127</v>
      </c>
      <c r="L49" s="30" t="s">
        <v>621</v>
      </c>
    </row>
    <row r="50" spans="1:12">
      <c r="A50" s="30">
        <f t="shared" si="3"/>
        <v>2849</v>
      </c>
      <c r="B50" s="22" t="s">
        <v>607</v>
      </c>
      <c r="C50" s="30" t="s">
        <v>145</v>
      </c>
      <c r="D50" s="30" t="s">
        <v>805</v>
      </c>
      <c r="E50" s="30" t="s">
        <v>805</v>
      </c>
      <c r="F50" s="30">
        <v>20160101</v>
      </c>
      <c r="G50" s="30">
        <v>20210917</v>
      </c>
      <c r="H50" s="30" t="s">
        <v>447</v>
      </c>
      <c r="I50" s="30" t="s">
        <v>806</v>
      </c>
      <c r="J50" s="30">
        <f t="shared" si="4"/>
        <v>2801</v>
      </c>
      <c r="K50" s="30" t="s">
        <v>849</v>
      </c>
      <c r="L50" s="30" t="s">
        <v>623</v>
      </c>
    </row>
    <row r="51" spans="1:12">
      <c r="A51" s="30">
        <f t="shared" si="3"/>
        <v>2850</v>
      </c>
      <c r="B51" s="22" t="s">
        <v>607</v>
      </c>
      <c r="C51" s="30" t="s">
        <v>145</v>
      </c>
      <c r="D51" s="30" t="s">
        <v>805</v>
      </c>
      <c r="E51" s="30" t="s">
        <v>805</v>
      </c>
      <c r="F51" s="30">
        <v>20160101</v>
      </c>
      <c r="G51" s="30">
        <v>20210917</v>
      </c>
      <c r="H51" s="30" t="s">
        <v>447</v>
      </c>
      <c r="I51" s="30" t="s">
        <v>806</v>
      </c>
      <c r="J51" s="30">
        <f t="shared" si="4"/>
        <v>2801</v>
      </c>
      <c r="K51" s="30" t="s">
        <v>850</v>
      </c>
      <c r="L51" s="30" t="s">
        <v>625</v>
      </c>
    </row>
    <row r="52" spans="1:12">
      <c r="A52" s="30">
        <f t="shared" si="3"/>
        <v>2851</v>
      </c>
      <c r="B52" s="22" t="s">
        <v>607</v>
      </c>
      <c r="C52" s="30" t="s">
        <v>145</v>
      </c>
      <c r="D52" s="30" t="s">
        <v>805</v>
      </c>
      <c r="E52" s="30" t="s">
        <v>805</v>
      </c>
      <c r="F52" s="30">
        <v>20160101</v>
      </c>
      <c r="G52" s="30">
        <v>20210917</v>
      </c>
      <c r="H52" s="30" t="s">
        <v>447</v>
      </c>
      <c r="I52" s="30" t="s">
        <v>806</v>
      </c>
      <c r="J52" s="30">
        <f t="shared" si="4"/>
        <v>2801</v>
      </c>
      <c r="K52" s="30" t="s">
        <v>851</v>
      </c>
      <c r="L52" s="30" t="s">
        <v>852</v>
      </c>
    </row>
    <row r="53" spans="1:12">
      <c r="A53" s="30">
        <f t="shared" si="3"/>
        <v>2852</v>
      </c>
      <c r="B53" s="22" t="s">
        <v>607</v>
      </c>
      <c r="C53" s="30" t="s">
        <v>145</v>
      </c>
      <c r="D53" s="30" t="s">
        <v>805</v>
      </c>
      <c r="E53" s="30" t="s">
        <v>805</v>
      </c>
      <c r="F53" s="30">
        <v>20160101</v>
      </c>
      <c r="G53" s="30">
        <v>20210917</v>
      </c>
      <c r="H53" s="30" t="s">
        <v>447</v>
      </c>
      <c r="I53" s="30" t="s">
        <v>806</v>
      </c>
      <c r="J53" s="30">
        <f t="shared" si="4"/>
        <v>2801</v>
      </c>
      <c r="K53" s="30" t="s">
        <v>854</v>
      </c>
      <c r="L53" s="30" t="s">
        <v>853</v>
      </c>
    </row>
    <row r="54" spans="1:12">
      <c r="A54" s="30">
        <f t="shared" si="3"/>
        <v>2853</v>
      </c>
      <c r="B54" s="22" t="s">
        <v>607</v>
      </c>
      <c r="C54" s="30" t="s">
        <v>145</v>
      </c>
      <c r="D54" s="30" t="s">
        <v>805</v>
      </c>
      <c r="E54" s="30" t="s">
        <v>805</v>
      </c>
      <c r="F54" s="30">
        <v>20160101</v>
      </c>
      <c r="G54" s="30">
        <v>20210917</v>
      </c>
      <c r="H54" s="30" t="s">
        <v>447</v>
      </c>
      <c r="I54" s="30" t="s">
        <v>806</v>
      </c>
      <c r="J54" s="30">
        <f t="shared" si="4"/>
        <v>2801</v>
      </c>
      <c r="K54" s="30" t="s">
        <v>855</v>
      </c>
      <c r="L54" s="30" t="s">
        <v>857</v>
      </c>
    </row>
    <row r="55" spans="1:12">
      <c r="A55" s="30">
        <f t="shared" si="3"/>
        <v>2854</v>
      </c>
      <c r="B55" s="22" t="s">
        <v>607</v>
      </c>
      <c r="C55" s="30" t="s">
        <v>145</v>
      </c>
      <c r="D55" s="30" t="s">
        <v>805</v>
      </c>
      <c r="E55" s="30" t="s">
        <v>805</v>
      </c>
      <c r="F55" s="30">
        <v>20160101</v>
      </c>
      <c r="G55" s="30">
        <v>20210917</v>
      </c>
      <c r="H55" s="30" t="s">
        <v>447</v>
      </c>
      <c r="I55" s="30" t="s">
        <v>806</v>
      </c>
      <c r="J55" s="30">
        <f t="shared" si="4"/>
        <v>2801</v>
      </c>
      <c r="K55" s="30" t="s">
        <v>856</v>
      </c>
      <c r="L55" s="30" t="s">
        <v>858</v>
      </c>
    </row>
    <row r="56" spans="1:12">
      <c r="A56" s="30">
        <f t="shared" si="3"/>
        <v>2855</v>
      </c>
      <c r="B56" s="22" t="s">
        <v>607</v>
      </c>
      <c r="C56" s="30" t="s">
        <v>145</v>
      </c>
      <c r="D56" s="30" t="s">
        <v>805</v>
      </c>
      <c r="E56" s="30" t="s">
        <v>805</v>
      </c>
      <c r="F56" s="30">
        <v>20160101</v>
      </c>
      <c r="G56" s="30">
        <v>20210917</v>
      </c>
      <c r="H56" s="30" t="s">
        <v>447</v>
      </c>
      <c r="I56" s="30" t="s">
        <v>806</v>
      </c>
      <c r="J56" s="30">
        <v>2802</v>
      </c>
      <c r="K56" s="30" t="s">
        <v>160</v>
      </c>
      <c r="L56" s="30" t="s">
        <v>612</v>
      </c>
    </row>
    <row r="57" spans="1:12">
      <c r="A57" s="30">
        <f t="shared" si="3"/>
        <v>2856</v>
      </c>
      <c r="B57" s="22" t="s">
        <v>607</v>
      </c>
      <c r="C57" s="30" t="s">
        <v>145</v>
      </c>
      <c r="D57" s="30" t="s">
        <v>805</v>
      </c>
      <c r="E57" s="30" t="s">
        <v>805</v>
      </c>
      <c r="F57" s="30">
        <v>20160101</v>
      </c>
      <c r="G57" s="30">
        <v>20210917</v>
      </c>
      <c r="H57" s="30" t="s">
        <v>447</v>
      </c>
      <c r="I57" s="30" t="s">
        <v>806</v>
      </c>
      <c r="J57" s="30">
        <f>J56</f>
        <v>2802</v>
      </c>
      <c r="K57" s="30" t="s">
        <v>129</v>
      </c>
      <c r="L57" s="30" t="s">
        <v>613</v>
      </c>
    </row>
    <row r="58" spans="1:12">
      <c r="A58" s="30">
        <f t="shared" si="3"/>
        <v>2857</v>
      </c>
      <c r="B58" s="22" t="s">
        <v>607</v>
      </c>
      <c r="C58" s="30" t="s">
        <v>145</v>
      </c>
      <c r="D58" s="30" t="s">
        <v>805</v>
      </c>
      <c r="E58" s="30" t="s">
        <v>805</v>
      </c>
      <c r="F58" s="30">
        <v>20160101</v>
      </c>
      <c r="G58" s="30">
        <v>20210917</v>
      </c>
      <c r="H58" s="30" t="s">
        <v>447</v>
      </c>
      <c r="I58" s="30" t="s">
        <v>806</v>
      </c>
      <c r="J58" s="30">
        <f t="shared" ref="J58:J69" si="5">J57</f>
        <v>2802</v>
      </c>
      <c r="K58" s="30" t="s">
        <v>148</v>
      </c>
      <c r="L58" s="30" t="s">
        <v>614</v>
      </c>
    </row>
    <row r="59" spans="1:12">
      <c r="A59" s="30">
        <f t="shared" si="3"/>
        <v>2858</v>
      </c>
      <c r="B59" s="22" t="s">
        <v>607</v>
      </c>
      <c r="C59" s="30" t="s">
        <v>145</v>
      </c>
      <c r="D59" s="30" t="s">
        <v>805</v>
      </c>
      <c r="E59" s="30" t="s">
        <v>805</v>
      </c>
      <c r="F59" s="30">
        <v>20160101</v>
      </c>
      <c r="G59" s="30">
        <v>20210917</v>
      </c>
      <c r="H59" s="30" t="s">
        <v>447</v>
      </c>
      <c r="I59" s="30" t="s">
        <v>806</v>
      </c>
      <c r="J59" s="30">
        <f t="shared" si="5"/>
        <v>2802</v>
      </c>
      <c r="K59" s="30" t="s">
        <v>126</v>
      </c>
      <c r="L59" s="30" t="s">
        <v>786</v>
      </c>
    </row>
    <row r="60" spans="1:12">
      <c r="A60" s="30">
        <f t="shared" si="3"/>
        <v>2859</v>
      </c>
      <c r="B60" s="22" t="s">
        <v>607</v>
      </c>
      <c r="C60" s="30" t="s">
        <v>145</v>
      </c>
      <c r="D60" s="30" t="s">
        <v>805</v>
      </c>
      <c r="E60" s="30" t="s">
        <v>805</v>
      </c>
      <c r="F60" s="30">
        <v>20160101</v>
      </c>
      <c r="G60" s="30">
        <v>20210917</v>
      </c>
      <c r="H60" s="30" t="s">
        <v>447</v>
      </c>
      <c r="I60" s="30" t="s">
        <v>806</v>
      </c>
      <c r="J60" s="30">
        <f t="shared" si="5"/>
        <v>2802</v>
      </c>
      <c r="K60" s="30" t="s">
        <v>615</v>
      </c>
      <c r="L60" s="30" t="s">
        <v>616</v>
      </c>
    </row>
    <row r="61" spans="1:12">
      <c r="A61" s="30">
        <f t="shared" si="3"/>
        <v>2860</v>
      </c>
      <c r="B61" s="22" t="s">
        <v>607</v>
      </c>
      <c r="C61" s="30" t="s">
        <v>145</v>
      </c>
      <c r="D61" s="30" t="s">
        <v>805</v>
      </c>
      <c r="E61" s="30" t="s">
        <v>805</v>
      </c>
      <c r="F61" s="30">
        <v>20160101</v>
      </c>
      <c r="G61" s="30">
        <v>20210917</v>
      </c>
      <c r="H61" s="30" t="s">
        <v>447</v>
      </c>
      <c r="I61" s="30" t="s">
        <v>806</v>
      </c>
      <c r="J61" s="30">
        <f t="shared" si="5"/>
        <v>2802</v>
      </c>
      <c r="K61" s="30" t="s">
        <v>802</v>
      </c>
      <c r="L61" s="30" t="s">
        <v>803</v>
      </c>
    </row>
    <row r="62" spans="1:12">
      <c r="A62" s="30">
        <f t="shared" si="3"/>
        <v>2861</v>
      </c>
      <c r="B62" s="22" t="s">
        <v>607</v>
      </c>
      <c r="C62" s="30" t="s">
        <v>145</v>
      </c>
      <c r="D62" s="30" t="s">
        <v>805</v>
      </c>
      <c r="E62" s="30" t="s">
        <v>805</v>
      </c>
      <c r="F62" s="30">
        <v>20160101</v>
      </c>
      <c r="G62" s="30">
        <v>20210917</v>
      </c>
      <c r="H62" s="30" t="s">
        <v>447</v>
      </c>
      <c r="I62" s="30" t="s">
        <v>806</v>
      </c>
      <c r="J62" s="30">
        <f t="shared" si="5"/>
        <v>2802</v>
      </c>
      <c r="K62" s="30" t="s">
        <v>617</v>
      </c>
      <c r="L62" s="30" t="s">
        <v>618</v>
      </c>
    </row>
    <row r="63" spans="1:12">
      <c r="A63" s="30">
        <f t="shared" si="3"/>
        <v>2862</v>
      </c>
      <c r="B63" s="22" t="s">
        <v>607</v>
      </c>
      <c r="C63" s="30" t="s">
        <v>145</v>
      </c>
      <c r="D63" s="30" t="s">
        <v>805</v>
      </c>
      <c r="E63" s="30" t="s">
        <v>805</v>
      </c>
      <c r="F63" s="30">
        <v>20160101</v>
      </c>
      <c r="G63" s="30">
        <v>20210917</v>
      </c>
      <c r="H63" s="30" t="s">
        <v>447</v>
      </c>
      <c r="I63" s="30" t="s">
        <v>806</v>
      </c>
      <c r="J63" s="30">
        <f t="shared" si="5"/>
        <v>2802</v>
      </c>
      <c r="K63" s="30" t="s">
        <v>127</v>
      </c>
      <c r="L63" s="30" t="s">
        <v>621</v>
      </c>
    </row>
    <row r="64" spans="1:12">
      <c r="A64" s="30">
        <f t="shared" si="3"/>
        <v>2863</v>
      </c>
      <c r="B64" s="22" t="s">
        <v>607</v>
      </c>
      <c r="C64" s="30" t="s">
        <v>145</v>
      </c>
      <c r="D64" s="30" t="s">
        <v>805</v>
      </c>
      <c r="E64" s="30" t="s">
        <v>805</v>
      </c>
      <c r="F64" s="30">
        <v>20160101</v>
      </c>
      <c r="G64" s="30">
        <v>20210917</v>
      </c>
      <c r="H64" s="30" t="s">
        <v>447</v>
      </c>
      <c r="I64" s="30" t="s">
        <v>806</v>
      </c>
      <c r="J64" s="30">
        <f t="shared" si="5"/>
        <v>2802</v>
      </c>
      <c r="K64" s="30" t="s">
        <v>849</v>
      </c>
      <c r="L64" s="30" t="s">
        <v>623</v>
      </c>
    </row>
    <row r="65" spans="1:12">
      <c r="A65" s="30">
        <f t="shared" si="3"/>
        <v>2864</v>
      </c>
      <c r="B65" s="22" t="s">
        <v>607</v>
      </c>
      <c r="C65" s="30" t="s">
        <v>145</v>
      </c>
      <c r="D65" s="30" t="s">
        <v>805</v>
      </c>
      <c r="E65" s="30" t="s">
        <v>805</v>
      </c>
      <c r="F65" s="30">
        <v>20160101</v>
      </c>
      <c r="G65" s="30">
        <v>20210917</v>
      </c>
      <c r="H65" s="30" t="s">
        <v>447</v>
      </c>
      <c r="I65" s="30" t="s">
        <v>806</v>
      </c>
      <c r="J65" s="30">
        <f t="shared" si="5"/>
        <v>2802</v>
      </c>
      <c r="K65" s="30" t="s">
        <v>850</v>
      </c>
      <c r="L65" s="30" t="s">
        <v>625</v>
      </c>
    </row>
    <row r="66" spans="1:12">
      <c r="A66" s="30">
        <f t="shared" si="3"/>
        <v>2865</v>
      </c>
      <c r="B66" s="22" t="s">
        <v>607</v>
      </c>
      <c r="C66" s="30" t="s">
        <v>145</v>
      </c>
      <c r="D66" s="30" t="s">
        <v>805</v>
      </c>
      <c r="E66" s="30" t="s">
        <v>805</v>
      </c>
      <c r="F66" s="30">
        <v>20160101</v>
      </c>
      <c r="G66" s="30">
        <v>20210917</v>
      </c>
      <c r="H66" s="30" t="s">
        <v>447</v>
      </c>
      <c r="I66" s="30" t="s">
        <v>806</v>
      </c>
      <c r="J66" s="30">
        <f t="shared" si="5"/>
        <v>2802</v>
      </c>
      <c r="K66" s="30" t="s">
        <v>851</v>
      </c>
      <c r="L66" s="30" t="s">
        <v>852</v>
      </c>
    </row>
    <row r="67" spans="1:12">
      <c r="A67" s="30">
        <f t="shared" si="3"/>
        <v>2866</v>
      </c>
      <c r="B67" s="22" t="s">
        <v>607</v>
      </c>
      <c r="C67" s="30" t="s">
        <v>145</v>
      </c>
      <c r="D67" s="30" t="s">
        <v>805</v>
      </c>
      <c r="E67" s="30" t="s">
        <v>805</v>
      </c>
      <c r="F67" s="30">
        <v>20160101</v>
      </c>
      <c r="G67" s="30">
        <v>20210917</v>
      </c>
      <c r="H67" s="30" t="s">
        <v>447</v>
      </c>
      <c r="I67" s="30" t="s">
        <v>806</v>
      </c>
      <c r="J67" s="30">
        <f t="shared" si="5"/>
        <v>2802</v>
      </c>
      <c r="K67" s="30" t="s">
        <v>854</v>
      </c>
      <c r="L67" s="30" t="s">
        <v>853</v>
      </c>
    </row>
    <row r="68" spans="1:12">
      <c r="A68" s="30">
        <f t="shared" si="3"/>
        <v>2867</v>
      </c>
      <c r="B68" s="22" t="s">
        <v>607</v>
      </c>
      <c r="C68" s="30" t="s">
        <v>145</v>
      </c>
      <c r="D68" s="30" t="s">
        <v>805</v>
      </c>
      <c r="E68" s="30" t="s">
        <v>805</v>
      </c>
      <c r="F68" s="30">
        <v>20160101</v>
      </c>
      <c r="G68" s="30">
        <v>20210917</v>
      </c>
      <c r="H68" s="30" t="s">
        <v>447</v>
      </c>
      <c r="I68" s="30" t="s">
        <v>806</v>
      </c>
      <c r="J68" s="30">
        <f t="shared" si="5"/>
        <v>2802</v>
      </c>
      <c r="K68" s="30" t="s">
        <v>855</v>
      </c>
      <c r="L68" s="30" t="s">
        <v>857</v>
      </c>
    </row>
    <row r="69" spans="1:12">
      <c r="A69" s="30">
        <f t="shared" si="3"/>
        <v>2868</v>
      </c>
      <c r="B69" s="22" t="s">
        <v>607</v>
      </c>
      <c r="C69" s="30" t="s">
        <v>145</v>
      </c>
      <c r="D69" s="30" t="s">
        <v>805</v>
      </c>
      <c r="E69" s="30" t="s">
        <v>805</v>
      </c>
      <c r="F69" s="30">
        <v>20160101</v>
      </c>
      <c r="G69" s="30">
        <v>20210917</v>
      </c>
      <c r="H69" s="30" t="s">
        <v>447</v>
      </c>
      <c r="I69" s="30" t="s">
        <v>806</v>
      </c>
      <c r="J69" s="30">
        <f t="shared" si="5"/>
        <v>2802</v>
      </c>
      <c r="K69" s="30" t="s">
        <v>856</v>
      </c>
      <c r="L69" s="30" t="s">
        <v>858</v>
      </c>
    </row>
    <row r="70" spans="1:12">
      <c r="A70" s="30">
        <f t="shared" si="3"/>
        <v>2869</v>
      </c>
      <c r="B70" s="22" t="s">
        <v>607</v>
      </c>
      <c r="C70" s="30" t="s">
        <v>145</v>
      </c>
      <c r="D70" s="30" t="s">
        <v>805</v>
      </c>
      <c r="E70" s="30" t="s">
        <v>805</v>
      </c>
      <c r="F70" s="30">
        <v>20160101</v>
      </c>
      <c r="G70" s="30">
        <v>20210917</v>
      </c>
      <c r="H70" s="30" t="s">
        <v>447</v>
      </c>
      <c r="I70" s="30" t="s">
        <v>806</v>
      </c>
      <c r="J70" s="30">
        <v>2803</v>
      </c>
      <c r="K70" s="30" t="s">
        <v>160</v>
      </c>
      <c r="L70" s="30" t="s">
        <v>612</v>
      </c>
    </row>
    <row r="71" spans="1:12">
      <c r="A71" s="30">
        <f t="shared" si="3"/>
        <v>2870</v>
      </c>
      <c r="B71" s="22" t="s">
        <v>607</v>
      </c>
      <c r="C71" s="30" t="s">
        <v>145</v>
      </c>
      <c r="D71" s="30" t="s">
        <v>805</v>
      </c>
      <c r="E71" s="30" t="s">
        <v>805</v>
      </c>
      <c r="F71" s="30">
        <v>20160101</v>
      </c>
      <c r="G71" s="30">
        <v>20210917</v>
      </c>
      <c r="H71" s="30" t="s">
        <v>447</v>
      </c>
      <c r="I71" s="30" t="s">
        <v>806</v>
      </c>
      <c r="J71" s="30">
        <f>J70</f>
        <v>2803</v>
      </c>
      <c r="K71" s="30" t="s">
        <v>129</v>
      </c>
      <c r="L71" s="30" t="s">
        <v>613</v>
      </c>
    </row>
    <row r="72" spans="1:12">
      <c r="A72" s="30">
        <f t="shared" si="3"/>
        <v>2871</v>
      </c>
      <c r="B72" s="22" t="s">
        <v>607</v>
      </c>
      <c r="C72" s="30" t="s">
        <v>145</v>
      </c>
      <c r="D72" s="30" t="s">
        <v>805</v>
      </c>
      <c r="E72" s="30" t="s">
        <v>805</v>
      </c>
      <c r="F72" s="30">
        <v>20160101</v>
      </c>
      <c r="G72" s="30">
        <v>20210917</v>
      </c>
      <c r="H72" s="30" t="s">
        <v>447</v>
      </c>
      <c r="I72" s="30" t="s">
        <v>806</v>
      </c>
      <c r="J72" s="30">
        <f t="shared" ref="J72:J83" si="6">J71</f>
        <v>2803</v>
      </c>
      <c r="K72" s="30" t="s">
        <v>148</v>
      </c>
      <c r="L72" s="30" t="s">
        <v>614</v>
      </c>
    </row>
    <row r="73" spans="1:12">
      <c r="A73" s="30">
        <f t="shared" si="3"/>
        <v>2872</v>
      </c>
      <c r="B73" s="22" t="s">
        <v>607</v>
      </c>
      <c r="C73" s="30" t="s">
        <v>145</v>
      </c>
      <c r="D73" s="30" t="s">
        <v>805</v>
      </c>
      <c r="E73" s="30" t="s">
        <v>805</v>
      </c>
      <c r="F73" s="30">
        <v>20160101</v>
      </c>
      <c r="G73" s="30">
        <v>20210917</v>
      </c>
      <c r="H73" s="30" t="s">
        <v>447</v>
      </c>
      <c r="I73" s="30" t="s">
        <v>806</v>
      </c>
      <c r="J73" s="30">
        <f t="shared" si="6"/>
        <v>2803</v>
      </c>
      <c r="K73" s="30" t="s">
        <v>126</v>
      </c>
      <c r="L73" s="30" t="s">
        <v>786</v>
      </c>
    </row>
    <row r="74" spans="1:12">
      <c r="A74" s="30">
        <f t="shared" si="3"/>
        <v>2873</v>
      </c>
      <c r="B74" s="22" t="s">
        <v>607</v>
      </c>
      <c r="C74" s="30" t="s">
        <v>145</v>
      </c>
      <c r="D74" s="30" t="s">
        <v>805</v>
      </c>
      <c r="E74" s="30" t="s">
        <v>805</v>
      </c>
      <c r="F74" s="30">
        <v>20160101</v>
      </c>
      <c r="G74" s="30">
        <v>20210917</v>
      </c>
      <c r="H74" s="30" t="s">
        <v>447</v>
      </c>
      <c r="I74" s="30" t="s">
        <v>806</v>
      </c>
      <c r="J74" s="30">
        <f t="shared" si="6"/>
        <v>2803</v>
      </c>
      <c r="K74" s="30" t="s">
        <v>615</v>
      </c>
      <c r="L74" s="30" t="s">
        <v>616</v>
      </c>
    </row>
    <row r="75" spans="1:12">
      <c r="A75" s="30">
        <f t="shared" si="3"/>
        <v>2874</v>
      </c>
      <c r="B75" s="22" t="s">
        <v>607</v>
      </c>
      <c r="C75" s="30" t="s">
        <v>145</v>
      </c>
      <c r="D75" s="30" t="s">
        <v>805</v>
      </c>
      <c r="E75" s="30" t="s">
        <v>805</v>
      </c>
      <c r="F75" s="30">
        <v>20160101</v>
      </c>
      <c r="G75" s="30">
        <v>20210917</v>
      </c>
      <c r="H75" s="30" t="s">
        <v>447</v>
      </c>
      <c r="I75" s="30" t="s">
        <v>806</v>
      </c>
      <c r="J75" s="30">
        <f t="shared" si="6"/>
        <v>2803</v>
      </c>
      <c r="K75" s="30" t="s">
        <v>802</v>
      </c>
      <c r="L75" s="30" t="s">
        <v>803</v>
      </c>
    </row>
    <row r="76" spans="1:12">
      <c r="A76" s="30">
        <f t="shared" si="3"/>
        <v>2875</v>
      </c>
      <c r="B76" s="22" t="s">
        <v>607</v>
      </c>
      <c r="C76" s="30" t="s">
        <v>145</v>
      </c>
      <c r="D76" s="30" t="s">
        <v>805</v>
      </c>
      <c r="E76" s="30" t="s">
        <v>805</v>
      </c>
      <c r="F76" s="30">
        <v>20160101</v>
      </c>
      <c r="G76" s="30">
        <v>20210917</v>
      </c>
      <c r="H76" s="30" t="s">
        <v>447</v>
      </c>
      <c r="I76" s="30" t="s">
        <v>806</v>
      </c>
      <c r="J76" s="30">
        <f t="shared" si="6"/>
        <v>2803</v>
      </c>
      <c r="K76" s="30" t="s">
        <v>617</v>
      </c>
      <c r="L76" s="30" t="s">
        <v>618</v>
      </c>
    </row>
    <row r="77" spans="1:12">
      <c r="A77" s="30">
        <f t="shared" si="3"/>
        <v>2876</v>
      </c>
      <c r="B77" s="22" t="s">
        <v>607</v>
      </c>
      <c r="C77" s="30" t="s">
        <v>145</v>
      </c>
      <c r="D77" s="30" t="s">
        <v>805</v>
      </c>
      <c r="E77" s="30" t="s">
        <v>805</v>
      </c>
      <c r="F77" s="30">
        <v>20160101</v>
      </c>
      <c r="G77" s="30">
        <v>20210917</v>
      </c>
      <c r="H77" s="30" t="s">
        <v>447</v>
      </c>
      <c r="I77" s="30" t="s">
        <v>806</v>
      </c>
      <c r="J77" s="30">
        <f t="shared" si="6"/>
        <v>2803</v>
      </c>
      <c r="K77" s="30" t="s">
        <v>127</v>
      </c>
      <c r="L77" s="30" t="s">
        <v>621</v>
      </c>
    </row>
    <row r="78" spans="1:12">
      <c r="A78" s="30">
        <f t="shared" si="3"/>
        <v>2877</v>
      </c>
      <c r="B78" s="22" t="s">
        <v>607</v>
      </c>
      <c r="C78" s="30" t="s">
        <v>145</v>
      </c>
      <c r="D78" s="30" t="s">
        <v>805</v>
      </c>
      <c r="E78" s="30" t="s">
        <v>805</v>
      </c>
      <c r="F78" s="30">
        <v>20160101</v>
      </c>
      <c r="G78" s="30">
        <v>20210917</v>
      </c>
      <c r="H78" s="30" t="s">
        <v>447</v>
      </c>
      <c r="I78" s="30" t="s">
        <v>806</v>
      </c>
      <c r="J78" s="30">
        <f t="shared" si="6"/>
        <v>2803</v>
      </c>
      <c r="K78" s="30" t="s">
        <v>849</v>
      </c>
      <c r="L78" s="30" t="s">
        <v>623</v>
      </c>
    </row>
    <row r="79" spans="1:12">
      <c r="A79" s="30">
        <f t="shared" si="3"/>
        <v>2878</v>
      </c>
      <c r="B79" s="22" t="s">
        <v>607</v>
      </c>
      <c r="C79" s="30" t="s">
        <v>145</v>
      </c>
      <c r="D79" s="30" t="s">
        <v>805</v>
      </c>
      <c r="E79" s="30" t="s">
        <v>805</v>
      </c>
      <c r="F79" s="30">
        <v>20160101</v>
      </c>
      <c r="G79" s="30">
        <v>20210917</v>
      </c>
      <c r="H79" s="30" t="s">
        <v>447</v>
      </c>
      <c r="I79" s="30" t="s">
        <v>806</v>
      </c>
      <c r="J79" s="30">
        <f t="shared" si="6"/>
        <v>2803</v>
      </c>
      <c r="K79" s="30" t="s">
        <v>850</v>
      </c>
      <c r="L79" s="30" t="s">
        <v>625</v>
      </c>
    </row>
    <row r="80" spans="1:12">
      <c r="A80" s="30">
        <f t="shared" si="3"/>
        <v>2879</v>
      </c>
      <c r="B80" s="22" t="s">
        <v>607</v>
      </c>
      <c r="C80" s="30" t="s">
        <v>145</v>
      </c>
      <c r="D80" s="30" t="s">
        <v>805</v>
      </c>
      <c r="E80" s="30" t="s">
        <v>805</v>
      </c>
      <c r="F80" s="30">
        <v>20160101</v>
      </c>
      <c r="G80" s="30">
        <v>20210917</v>
      </c>
      <c r="H80" s="30" t="s">
        <v>447</v>
      </c>
      <c r="I80" s="30" t="s">
        <v>806</v>
      </c>
      <c r="J80" s="30">
        <f t="shared" si="6"/>
        <v>2803</v>
      </c>
      <c r="K80" s="30" t="s">
        <v>851</v>
      </c>
      <c r="L80" s="30" t="s">
        <v>852</v>
      </c>
    </row>
    <row r="81" spans="1:12">
      <c r="A81" s="30">
        <f t="shared" si="3"/>
        <v>2880</v>
      </c>
      <c r="B81" s="22" t="s">
        <v>607</v>
      </c>
      <c r="C81" s="30" t="s">
        <v>145</v>
      </c>
      <c r="D81" s="30" t="s">
        <v>805</v>
      </c>
      <c r="E81" s="30" t="s">
        <v>805</v>
      </c>
      <c r="F81" s="30">
        <v>20160101</v>
      </c>
      <c r="G81" s="30">
        <v>20210917</v>
      </c>
      <c r="H81" s="30" t="s">
        <v>447</v>
      </c>
      <c r="I81" s="30" t="s">
        <v>806</v>
      </c>
      <c r="J81" s="30">
        <f t="shared" si="6"/>
        <v>2803</v>
      </c>
      <c r="K81" s="30" t="s">
        <v>854</v>
      </c>
      <c r="L81" s="30" t="s">
        <v>853</v>
      </c>
    </row>
    <row r="82" spans="1:12">
      <c r="A82" s="30">
        <f t="shared" si="3"/>
        <v>2881</v>
      </c>
      <c r="B82" s="22" t="s">
        <v>607</v>
      </c>
      <c r="C82" s="30" t="s">
        <v>145</v>
      </c>
      <c r="D82" s="30" t="s">
        <v>805</v>
      </c>
      <c r="E82" s="30" t="s">
        <v>805</v>
      </c>
      <c r="F82" s="30">
        <v>20160101</v>
      </c>
      <c r="G82" s="30">
        <v>20210917</v>
      </c>
      <c r="H82" s="30" t="s">
        <v>447</v>
      </c>
      <c r="I82" s="30" t="s">
        <v>806</v>
      </c>
      <c r="J82" s="30">
        <f t="shared" si="6"/>
        <v>2803</v>
      </c>
      <c r="K82" s="30" t="s">
        <v>855</v>
      </c>
      <c r="L82" s="30" t="s">
        <v>857</v>
      </c>
    </row>
    <row r="83" spans="1:12">
      <c r="A83" s="30">
        <f t="shared" si="3"/>
        <v>2882</v>
      </c>
      <c r="B83" s="22" t="s">
        <v>607</v>
      </c>
      <c r="C83" s="30" t="s">
        <v>145</v>
      </c>
      <c r="D83" s="30" t="s">
        <v>805</v>
      </c>
      <c r="E83" s="30" t="s">
        <v>805</v>
      </c>
      <c r="F83" s="30">
        <v>20160101</v>
      </c>
      <c r="G83" s="30">
        <v>20210917</v>
      </c>
      <c r="H83" s="30" t="s">
        <v>447</v>
      </c>
      <c r="I83" s="30" t="s">
        <v>806</v>
      </c>
      <c r="J83" s="30">
        <f t="shared" si="6"/>
        <v>2803</v>
      </c>
      <c r="K83" s="30" t="s">
        <v>856</v>
      </c>
      <c r="L83" s="30" t="s">
        <v>858</v>
      </c>
    </row>
    <row r="84" spans="1:12">
      <c r="A84" s="30">
        <f t="shared" si="3"/>
        <v>2883</v>
      </c>
      <c r="B84" s="22" t="s">
        <v>607</v>
      </c>
      <c r="C84" s="30" t="s">
        <v>145</v>
      </c>
      <c r="D84" s="30" t="s">
        <v>805</v>
      </c>
      <c r="E84" s="30" t="s">
        <v>805</v>
      </c>
      <c r="F84" s="30">
        <v>20160101</v>
      </c>
      <c r="G84" s="30">
        <v>20210917</v>
      </c>
      <c r="H84" s="30" t="s">
        <v>447</v>
      </c>
      <c r="I84" s="30" t="s">
        <v>806</v>
      </c>
      <c r="J84" s="30">
        <v>2804</v>
      </c>
      <c r="K84" s="30" t="s">
        <v>160</v>
      </c>
      <c r="L84" s="30" t="s">
        <v>612</v>
      </c>
    </row>
    <row r="85" spans="1:12">
      <c r="A85" s="30">
        <f t="shared" si="3"/>
        <v>2884</v>
      </c>
      <c r="B85" s="22" t="s">
        <v>607</v>
      </c>
      <c r="C85" s="30" t="s">
        <v>145</v>
      </c>
      <c r="D85" s="30" t="s">
        <v>805</v>
      </c>
      <c r="E85" s="30" t="s">
        <v>805</v>
      </c>
      <c r="F85" s="30">
        <v>20160101</v>
      </c>
      <c r="G85" s="30">
        <v>20210917</v>
      </c>
      <c r="H85" s="30" t="s">
        <v>447</v>
      </c>
      <c r="I85" s="30" t="s">
        <v>806</v>
      </c>
      <c r="J85" s="30">
        <f>J84</f>
        <v>2804</v>
      </c>
      <c r="K85" s="30" t="s">
        <v>129</v>
      </c>
      <c r="L85" s="30" t="s">
        <v>613</v>
      </c>
    </row>
    <row r="86" spans="1:12">
      <c r="A86" s="30">
        <f t="shared" si="3"/>
        <v>2885</v>
      </c>
      <c r="B86" s="22" t="s">
        <v>607</v>
      </c>
      <c r="C86" s="30" t="s">
        <v>145</v>
      </c>
      <c r="D86" s="30" t="s">
        <v>805</v>
      </c>
      <c r="E86" s="30" t="s">
        <v>805</v>
      </c>
      <c r="F86" s="30">
        <v>20160101</v>
      </c>
      <c r="G86" s="30">
        <v>20210917</v>
      </c>
      <c r="H86" s="30" t="s">
        <v>447</v>
      </c>
      <c r="I86" s="30" t="s">
        <v>806</v>
      </c>
      <c r="J86" s="30">
        <f t="shared" ref="J86:J97" si="7">J85</f>
        <v>2804</v>
      </c>
      <c r="K86" s="30" t="s">
        <v>148</v>
      </c>
      <c r="L86" s="30" t="s">
        <v>614</v>
      </c>
    </row>
    <row r="87" spans="1:12">
      <c r="A87" s="30">
        <f t="shared" si="3"/>
        <v>2886</v>
      </c>
      <c r="B87" s="22" t="s">
        <v>607</v>
      </c>
      <c r="C87" s="30" t="s">
        <v>145</v>
      </c>
      <c r="D87" s="30" t="s">
        <v>805</v>
      </c>
      <c r="E87" s="30" t="s">
        <v>805</v>
      </c>
      <c r="F87" s="30">
        <v>20160101</v>
      </c>
      <c r="G87" s="30">
        <v>20210917</v>
      </c>
      <c r="H87" s="30" t="s">
        <v>447</v>
      </c>
      <c r="I87" s="30" t="s">
        <v>806</v>
      </c>
      <c r="J87" s="30">
        <f t="shared" si="7"/>
        <v>2804</v>
      </c>
      <c r="K87" s="30" t="s">
        <v>126</v>
      </c>
      <c r="L87" s="30" t="s">
        <v>786</v>
      </c>
    </row>
    <row r="88" spans="1:12">
      <c r="A88" s="30">
        <f t="shared" si="3"/>
        <v>2887</v>
      </c>
      <c r="B88" s="22" t="s">
        <v>607</v>
      </c>
      <c r="C88" s="30" t="s">
        <v>145</v>
      </c>
      <c r="D88" s="30" t="s">
        <v>805</v>
      </c>
      <c r="E88" s="30" t="s">
        <v>805</v>
      </c>
      <c r="F88" s="30">
        <v>20160101</v>
      </c>
      <c r="G88" s="30">
        <v>20210917</v>
      </c>
      <c r="H88" s="30" t="s">
        <v>447</v>
      </c>
      <c r="I88" s="30" t="s">
        <v>806</v>
      </c>
      <c r="J88" s="30">
        <f t="shared" si="7"/>
        <v>2804</v>
      </c>
      <c r="K88" s="30" t="s">
        <v>615</v>
      </c>
      <c r="L88" s="30" t="s">
        <v>616</v>
      </c>
    </row>
    <row r="89" spans="1:12">
      <c r="A89" s="30">
        <f t="shared" si="3"/>
        <v>2888</v>
      </c>
      <c r="B89" s="22" t="s">
        <v>607</v>
      </c>
      <c r="C89" s="30" t="s">
        <v>145</v>
      </c>
      <c r="D89" s="30" t="s">
        <v>805</v>
      </c>
      <c r="E89" s="30" t="s">
        <v>805</v>
      </c>
      <c r="F89" s="30">
        <v>20160101</v>
      </c>
      <c r="G89" s="30">
        <v>20210917</v>
      </c>
      <c r="H89" s="30" t="s">
        <v>447</v>
      </c>
      <c r="I89" s="30" t="s">
        <v>806</v>
      </c>
      <c r="J89" s="30">
        <f t="shared" si="7"/>
        <v>2804</v>
      </c>
      <c r="K89" s="30" t="s">
        <v>802</v>
      </c>
      <c r="L89" s="30" t="s">
        <v>803</v>
      </c>
    </row>
    <row r="90" spans="1:12">
      <c r="A90" s="30">
        <f t="shared" si="3"/>
        <v>2889</v>
      </c>
      <c r="B90" s="22" t="s">
        <v>607</v>
      </c>
      <c r="C90" s="30" t="s">
        <v>145</v>
      </c>
      <c r="D90" s="30" t="s">
        <v>805</v>
      </c>
      <c r="E90" s="30" t="s">
        <v>805</v>
      </c>
      <c r="F90" s="30">
        <v>20160101</v>
      </c>
      <c r="G90" s="30">
        <v>20210917</v>
      </c>
      <c r="H90" s="30" t="s">
        <v>447</v>
      </c>
      <c r="I90" s="30" t="s">
        <v>806</v>
      </c>
      <c r="J90" s="30">
        <f t="shared" si="7"/>
        <v>2804</v>
      </c>
      <c r="K90" s="30" t="s">
        <v>617</v>
      </c>
      <c r="L90" s="30" t="s">
        <v>618</v>
      </c>
    </row>
    <row r="91" spans="1:12">
      <c r="A91" s="30">
        <f t="shared" si="3"/>
        <v>2890</v>
      </c>
      <c r="B91" s="22" t="s">
        <v>607</v>
      </c>
      <c r="C91" s="30" t="s">
        <v>145</v>
      </c>
      <c r="D91" s="30" t="s">
        <v>805</v>
      </c>
      <c r="E91" s="30" t="s">
        <v>805</v>
      </c>
      <c r="F91" s="30">
        <v>20160101</v>
      </c>
      <c r="G91" s="30">
        <v>20210917</v>
      </c>
      <c r="H91" s="30" t="s">
        <v>447</v>
      </c>
      <c r="I91" s="30" t="s">
        <v>806</v>
      </c>
      <c r="J91" s="30">
        <f t="shared" si="7"/>
        <v>2804</v>
      </c>
      <c r="K91" s="30" t="s">
        <v>127</v>
      </c>
      <c r="L91" s="30" t="s">
        <v>621</v>
      </c>
    </row>
    <row r="92" spans="1:12">
      <c r="A92" s="30">
        <f t="shared" si="3"/>
        <v>2891</v>
      </c>
      <c r="B92" s="22" t="s">
        <v>607</v>
      </c>
      <c r="C92" s="30" t="s">
        <v>145</v>
      </c>
      <c r="D92" s="30" t="s">
        <v>805</v>
      </c>
      <c r="E92" s="30" t="s">
        <v>805</v>
      </c>
      <c r="F92" s="30">
        <v>20160101</v>
      </c>
      <c r="G92" s="30">
        <v>20210917</v>
      </c>
      <c r="H92" s="30" t="s">
        <v>447</v>
      </c>
      <c r="I92" s="30" t="s">
        <v>806</v>
      </c>
      <c r="J92" s="30">
        <f t="shared" si="7"/>
        <v>2804</v>
      </c>
      <c r="K92" s="30" t="s">
        <v>849</v>
      </c>
      <c r="L92" s="30" t="s">
        <v>623</v>
      </c>
    </row>
    <row r="93" spans="1:12">
      <c r="A93" s="30">
        <f t="shared" si="3"/>
        <v>2892</v>
      </c>
      <c r="B93" s="22" t="s">
        <v>607</v>
      </c>
      <c r="C93" s="30" t="s">
        <v>145</v>
      </c>
      <c r="D93" s="30" t="s">
        <v>805</v>
      </c>
      <c r="E93" s="30" t="s">
        <v>805</v>
      </c>
      <c r="F93" s="30">
        <v>20160101</v>
      </c>
      <c r="G93" s="30">
        <v>20210917</v>
      </c>
      <c r="H93" s="30" t="s">
        <v>447</v>
      </c>
      <c r="I93" s="30" t="s">
        <v>806</v>
      </c>
      <c r="J93" s="30">
        <f t="shared" si="7"/>
        <v>2804</v>
      </c>
      <c r="K93" s="30" t="s">
        <v>850</v>
      </c>
      <c r="L93" s="30" t="s">
        <v>625</v>
      </c>
    </row>
    <row r="94" spans="1:12">
      <c r="A94" s="30">
        <f t="shared" si="3"/>
        <v>2893</v>
      </c>
      <c r="B94" s="22" t="s">
        <v>607</v>
      </c>
      <c r="C94" s="30" t="s">
        <v>145</v>
      </c>
      <c r="D94" s="30" t="s">
        <v>805</v>
      </c>
      <c r="E94" s="30" t="s">
        <v>805</v>
      </c>
      <c r="F94" s="30">
        <v>20160101</v>
      </c>
      <c r="G94" s="30">
        <v>20210917</v>
      </c>
      <c r="H94" s="30" t="s">
        <v>447</v>
      </c>
      <c r="I94" s="30" t="s">
        <v>806</v>
      </c>
      <c r="J94" s="30">
        <f t="shared" si="7"/>
        <v>2804</v>
      </c>
      <c r="K94" s="30" t="s">
        <v>851</v>
      </c>
      <c r="L94" s="30" t="s">
        <v>852</v>
      </c>
    </row>
    <row r="95" spans="1:12">
      <c r="A95" s="30">
        <f t="shared" si="3"/>
        <v>2894</v>
      </c>
      <c r="B95" s="22" t="s">
        <v>607</v>
      </c>
      <c r="C95" s="30" t="s">
        <v>145</v>
      </c>
      <c r="D95" s="30" t="s">
        <v>805</v>
      </c>
      <c r="E95" s="30" t="s">
        <v>805</v>
      </c>
      <c r="F95" s="30">
        <v>20160101</v>
      </c>
      <c r="G95" s="30">
        <v>20210917</v>
      </c>
      <c r="H95" s="30" t="s">
        <v>447</v>
      </c>
      <c r="I95" s="30" t="s">
        <v>806</v>
      </c>
      <c r="J95" s="30">
        <f t="shared" si="7"/>
        <v>2804</v>
      </c>
      <c r="K95" s="30" t="s">
        <v>854</v>
      </c>
      <c r="L95" s="30" t="s">
        <v>853</v>
      </c>
    </row>
    <row r="96" spans="1:12">
      <c r="A96" s="30">
        <f t="shared" si="3"/>
        <v>2895</v>
      </c>
      <c r="B96" s="22" t="s">
        <v>607</v>
      </c>
      <c r="C96" s="30" t="s">
        <v>145</v>
      </c>
      <c r="D96" s="30" t="s">
        <v>805</v>
      </c>
      <c r="E96" s="30" t="s">
        <v>805</v>
      </c>
      <c r="F96" s="30">
        <v>20160101</v>
      </c>
      <c r="G96" s="30">
        <v>20210917</v>
      </c>
      <c r="H96" s="30" t="s">
        <v>447</v>
      </c>
      <c r="I96" s="30" t="s">
        <v>806</v>
      </c>
      <c r="J96" s="30">
        <f t="shared" si="7"/>
        <v>2804</v>
      </c>
      <c r="K96" s="30" t="s">
        <v>855</v>
      </c>
      <c r="L96" s="30" t="s">
        <v>857</v>
      </c>
    </row>
    <row r="97" spans="1:12">
      <c r="A97" s="30">
        <f t="shared" si="3"/>
        <v>2896</v>
      </c>
      <c r="B97" s="22" t="s">
        <v>607</v>
      </c>
      <c r="C97" s="30" t="s">
        <v>145</v>
      </c>
      <c r="D97" s="30" t="s">
        <v>805</v>
      </c>
      <c r="E97" s="30" t="s">
        <v>805</v>
      </c>
      <c r="F97" s="30">
        <v>20160101</v>
      </c>
      <c r="G97" s="30">
        <v>20210917</v>
      </c>
      <c r="H97" s="30" t="s">
        <v>447</v>
      </c>
      <c r="I97" s="30" t="s">
        <v>806</v>
      </c>
      <c r="J97" s="30">
        <f t="shared" si="7"/>
        <v>2804</v>
      </c>
      <c r="K97" s="30" t="s">
        <v>856</v>
      </c>
      <c r="L97" s="30" t="s">
        <v>858</v>
      </c>
    </row>
    <row r="98" spans="1:12">
      <c r="A98" s="30">
        <f t="shared" si="3"/>
        <v>2897</v>
      </c>
      <c r="B98" s="22" t="s">
        <v>607</v>
      </c>
      <c r="C98" s="30" t="s">
        <v>145</v>
      </c>
      <c r="D98" s="30" t="s">
        <v>805</v>
      </c>
      <c r="E98" s="30" t="s">
        <v>805</v>
      </c>
      <c r="F98" s="30">
        <v>20160101</v>
      </c>
      <c r="G98" s="30">
        <v>20210917</v>
      </c>
      <c r="H98" s="30" t="s">
        <v>447</v>
      </c>
      <c r="I98" s="30" t="s">
        <v>806</v>
      </c>
      <c r="J98" s="30">
        <v>2805</v>
      </c>
      <c r="K98" s="30" t="s">
        <v>160</v>
      </c>
      <c r="L98" s="30" t="s">
        <v>612</v>
      </c>
    </row>
    <row r="99" spans="1:12">
      <c r="A99" s="30">
        <f t="shared" si="3"/>
        <v>2898</v>
      </c>
      <c r="B99" s="22" t="s">
        <v>607</v>
      </c>
      <c r="C99" s="30" t="s">
        <v>145</v>
      </c>
      <c r="D99" s="30" t="s">
        <v>805</v>
      </c>
      <c r="E99" s="30" t="s">
        <v>805</v>
      </c>
      <c r="F99" s="30">
        <v>20160101</v>
      </c>
      <c r="G99" s="30">
        <v>20210917</v>
      </c>
      <c r="H99" s="30" t="s">
        <v>447</v>
      </c>
      <c r="I99" s="30" t="s">
        <v>806</v>
      </c>
      <c r="J99" s="30">
        <f>J98</f>
        <v>2805</v>
      </c>
      <c r="K99" s="30" t="s">
        <v>129</v>
      </c>
      <c r="L99" s="30" t="s">
        <v>613</v>
      </c>
    </row>
    <row r="100" spans="1:12">
      <c r="A100" s="30">
        <f t="shared" ref="A100:A163" si="8">A99+1</f>
        <v>2899</v>
      </c>
      <c r="B100" s="22" t="s">
        <v>607</v>
      </c>
      <c r="C100" s="30" t="s">
        <v>145</v>
      </c>
      <c r="D100" s="30" t="s">
        <v>805</v>
      </c>
      <c r="E100" s="30" t="s">
        <v>805</v>
      </c>
      <c r="F100" s="30">
        <v>20160101</v>
      </c>
      <c r="G100" s="30">
        <v>20210917</v>
      </c>
      <c r="H100" s="30" t="s">
        <v>447</v>
      </c>
      <c r="I100" s="30" t="s">
        <v>806</v>
      </c>
      <c r="J100" s="30">
        <f t="shared" ref="J100:J111" si="9">J99</f>
        <v>2805</v>
      </c>
      <c r="K100" s="30" t="s">
        <v>148</v>
      </c>
      <c r="L100" s="30" t="s">
        <v>614</v>
      </c>
    </row>
    <row r="101" spans="1:12">
      <c r="A101" s="30">
        <f t="shared" si="8"/>
        <v>2900</v>
      </c>
      <c r="B101" s="22" t="s">
        <v>607</v>
      </c>
      <c r="C101" s="30" t="s">
        <v>145</v>
      </c>
      <c r="D101" s="30" t="s">
        <v>805</v>
      </c>
      <c r="E101" s="30" t="s">
        <v>805</v>
      </c>
      <c r="F101" s="30">
        <v>20160101</v>
      </c>
      <c r="G101" s="30">
        <v>20210917</v>
      </c>
      <c r="H101" s="30" t="s">
        <v>447</v>
      </c>
      <c r="I101" s="30" t="s">
        <v>806</v>
      </c>
      <c r="J101" s="30">
        <f t="shared" si="9"/>
        <v>2805</v>
      </c>
      <c r="K101" s="30" t="s">
        <v>126</v>
      </c>
      <c r="L101" s="30" t="s">
        <v>786</v>
      </c>
    </row>
    <row r="102" spans="1:12">
      <c r="A102" s="30">
        <f t="shared" si="8"/>
        <v>2901</v>
      </c>
      <c r="B102" s="22" t="s">
        <v>607</v>
      </c>
      <c r="C102" s="30" t="s">
        <v>145</v>
      </c>
      <c r="D102" s="30" t="s">
        <v>805</v>
      </c>
      <c r="E102" s="30" t="s">
        <v>805</v>
      </c>
      <c r="F102" s="30">
        <v>20160101</v>
      </c>
      <c r="G102" s="30">
        <v>20210917</v>
      </c>
      <c r="H102" s="30" t="s">
        <v>447</v>
      </c>
      <c r="I102" s="30" t="s">
        <v>806</v>
      </c>
      <c r="J102" s="30">
        <f t="shared" si="9"/>
        <v>2805</v>
      </c>
      <c r="K102" s="30" t="s">
        <v>615</v>
      </c>
      <c r="L102" s="30" t="s">
        <v>616</v>
      </c>
    </row>
    <row r="103" spans="1:12">
      <c r="A103" s="30">
        <f t="shared" si="8"/>
        <v>2902</v>
      </c>
      <c r="B103" s="22" t="s">
        <v>607</v>
      </c>
      <c r="C103" s="30" t="s">
        <v>145</v>
      </c>
      <c r="D103" s="30" t="s">
        <v>805</v>
      </c>
      <c r="E103" s="30" t="s">
        <v>805</v>
      </c>
      <c r="F103" s="30">
        <v>20160101</v>
      </c>
      <c r="G103" s="30">
        <v>20210917</v>
      </c>
      <c r="H103" s="30" t="s">
        <v>447</v>
      </c>
      <c r="I103" s="30" t="s">
        <v>806</v>
      </c>
      <c r="J103" s="30">
        <f t="shared" si="9"/>
        <v>2805</v>
      </c>
      <c r="K103" s="30" t="s">
        <v>802</v>
      </c>
      <c r="L103" s="30" t="s">
        <v>803</v>
      </c>
    </row>
    <row r="104" spans="1:12">
      <c r="A104" s="30">
        <f t="shared" si="8"/>
        <v>2903</v>
      </c>
      <c r="B104" s="22" t="s">
        <v>607</v>
      </c>
      <c r="C104" s="30" t="s">
        <v>145</v>
      </c>
      <c r="D104" s="30" t="s">
        <v>805</v>
      </c>
      <c r="E104" s="30" t="s">
        <v>805</v>
      </c>
      <c r="F104" s="30">
        <v>20160101</v>
      </c>
      <c r="G104" s="30">
        <v>20210917</v>
      </c>
      <c r="H104" s="30" t="s">
        <v>447</v>
      </c>
      <c r="I104" s="30" t="s">
        <v>806</v>
      </c>
      <c r="J104" s="30">
        <f t="shared" si="9"/>
        <v>2805</v>
      </c>
      <c r="K104" s="30" t="s">
        <v>617</v>
      </c>
      <c r="L104" s="30" t="s">
        <v>618</v>
      </c>
    </row>
    <row r="105" spans="1:12">
      <c r="A105" s="30">
        <f t="shared" si="8"/>
        <v>2904</v>
      </c>
      <c r="B105" s="22" t="s">
        <v>607</v>
      </c>
      <c r="C105" s="30" t="s">
        <v>145</v>
      </c>
      <c r="D105" s="30" t="s">
        <v>805</v>
      </c>
      <c r="E105" s="30" t="s">
        <v>805</v>
      </c>
      <c r="F105" s="30">
        <v>20160101</v>
      </c>
      <c r="G105" s="30">
        <v>20210917</v>
      </c>
      <c r="H105" s="30" t="s">
        <v>447</v>
      </c>
      <c r="I105" s="30" t="s">
        <v>806</v>
      </c>
      <c r="J105" s="30">
        <f t="shared" si="9"/>
        <v>2805</v>
      </c>
      <c r="K105" s="30" t="s">
        <v>127</v>
      </c>
      <c r="L105" s="30" t="s">
        <v>621</v>
      </c>
    </row>
    <row r="106" spans="1:12">
      <c r="A106" s="30">
        <f t="shared" si="8"/>
        <v>2905</v>
      </c>
      <c r="B106" s="22" t="s">
        <v>607</v>
      </c>
      <c r="C106" s="30" t="s">
        <v>145</v>
      </c>
      <c r="D106" s="30" t="s">
        <v>805</v>
      </c>
      <c r="E106" s="30" t="s">
        <v>805</v>
      </c>
      <c r="F106" s="30">
        <v>20160101</v>
      </c>
      <c r="G106" s="30">
        <v>20210917</v>
      </c>
      <c r="H106" s="30" t="s">
        <v>447</v>
      </c>
      <c r="I106" s="30" t="s">
        <v>806</v>
      </c>
      <c r="J106" s="30">
        <f t="shared" si="9"/>
        <v>2805</v>
      </c>
      <c r="K106" s="30" t="s">
        <v>849</v>
      </c>
      <c r="L106" s="30" t="s">
        <v>623</v>
      </c>
    </row>
    <row r="107" spans="1:12">
      <c r="A107" s="30">
        <f t="shared" si="8"/>
        <v>2906</v>
      </c>
      <c r="B107" s="22" t="s">
        <v>607</v>
      </c>
      <c r="C107" s="30" t="s">
        <v>145</v>
      </c>
      <c r="D107" s="30" t="s">
        <v>805</v>
      </c>
      <c r="E107" s="30" t="s">
        <v>805</v>
      </c>
      <c r="F107" s="30">
        <v>20160101</v>
      </c>
      <c r="G107" s="30">
        <v>20210917</v>
      </c>
      <c r="H107" s="30" t="s">
        <v>447</v>
      </c>
      <c r="I107" s="30" t="s">
        <v>806</v>
      </c>
      <c r="J107" s="30">
        <f t="shared" si="9"/>
        <v>2805</v>
      </c>
      <c r="K107" s="30" t="s">
        <v>850</v>
      </c>
      <c r="L107" s="30" t="s">
        <v>625</v>
      </c>
    </row>
    <row r="108" spans="1:12">
      <c r="A108" s="30">
        <f t="shared" si="8"/>
        <v>2907</v>
      </c>
      <c r="B108" s="22" t="s">
        <v>607</v>
      </c>
      <c r="C108" s="30" t="s">
        <v>145</v>
      </c>
      <c r="D108" s="30" t="s">
        <v>805</v>
      </c>
      <c r="E108" s="30" t="s">
        <v>805</v>
      </c>
      <c r="F108" s="30">
        <v>20160101</v>
      </c>
      <c r="G108" s="30">
        <v>20210917</v>
      </c>
      <c r="H108" s="30" t="s">
        <v>447</v>
      </c>
      <c r="I108" s="30" t="s">
        <v>806</v>
      </c>
      <c r="J108" s="30">
        <f t="shared" si="9"/>
        <v>2805</v>
      </c>
      <c r="K108" s="30" t="s">
        <v>851</v>
      </c>
      <c r="L108" s="30" t="s">
        <v>852</v>
      </c>
    </row>
    <row r="109" spans="1:12">
      <c r="A109" s="30">
        <f t="shared" si="8"/>
        <v>2908</v>
      </c>
      <c r="B109" s="22" t="s">
        <v>607</v>
      </c>
      <c r="C109" s="30" t="s">
        <v>145</v>
      </c>
      <c r="D109" s="30" t="s">
        <v>805</v>
      </c>
      <c r="E109" s="30" t="s">
        <v>805</v>
      </c>
      <c r="F109" s="30">
        <v>20160101</v>
      </c>
      <c r="G109" s="30">
        <v>20210917</v>
      </c>
      <c r="H109" s="30" t="s">
        <v>447</v>
      </c>
      <c r="I109" s="30" t="s">
        <v>806</v>
      </c>
      <c r="J109" s="30">
        <f t="shared" si="9"/>
        <v>2805</v>
      </c>
      <c r="K109" s="30" t="s">
        <v>854</v>
      </c>
      <c r="L109" s="30" t="s">
        <v>853</v>
      </c>
    </row>
    <row r="110" spans="1:12">
      <c r="A110" s="30">
        <f t="shared" si="8"/>
        <v>2909</v>
      </c>
      <c r="B110" s="22" t="s">
        <v>607</v>
      </c>
      <c r="C110" s="30" t="s">
        <v>145</v>
      </c>
      <c r="D110" s="30" t="s">
        <v>805</v>
      </c>
      <c r="E110" s="30" t="s">
        <v>805</v>
      </c>
      <c r="F110" s="30">
        <v>20160101</v>
      </c>
      <c r="G110" s="30">
        <v>20210917</v>
      </c>
      <c r="H110" s="30" t="s">
        <v>447</v>
      </c>
      <c r="I110" s="30" t="s">
        <v>806</v>
      </c>
      <c r="J110" s="30">
        <f t="shared" si="9"/>
        <v>2805</v>
      </c>
      <c r="K110" s="30" t="s">
        <v>855</v>
      </c>
      <c r="L110" s="30" t="s">
        <v>857</v>
      </c>
    </row>
    <row r="111" spans="1:12">
      <c r="A111" s="30">
        <f t="shared" si="8"/>
        <v>2910</v>
      </c>
      <c r="B111" s="22" t="s">
        <v>607</v>
      </c>
      <c r="C111" s="30" t="s">
        <v>145</v>
      </c>
      <c r="D111" s="30" t="s">
        <v>805</v>
      </c>
      <c r="E111" s="30" t="s">
        <v>805</v>
      </c>
      <c r="F111" s="30">
        <v>20160101</v>
      </c>
      <c r="G111" s="30">
        <v>20210917</v>
      </c>
      <c r="H111" s="30" t="s">
        <v>447</v>
      </c>
      <c r="I111" s="30" t="s">
        <v>806</v>
      </c>
      <c r="J111" s="30">
        <f t="shared" si="9"/>
        <v>2805</v>
      </c>
      <c r="K111" s="30" t="s">
        <v>856</v>
      </c>
      <c r="L111" s="30" t="s">
        <v>858</v>
      </c>
    </row>
    <row r="112" spans="1:12">
      <c r="A112" s="30">
        <f t="shared" si="8"/>
        <v>2911</v>
      </c>
      <c r="B112" s="22" t="s">
        <v>607</v>
      </c>
      <c r="C112" s="30" t="s">
        <v>145</v>
      </c>
      <c r="D112" s="30" t="s">
        <v>805</v>
      </c>
      <c r="E112" s="30" t="s">
        <v>805</v>
      </c>
      <c r="F112" s="30">
        <v>20160101</v>
      </c>
      <c r="G112" s="30">
        <v>20210917</v>
      </c>
      <c r="H112" s="30" t="s">
        <v>447</v>
      </c>
      <c r="I112" s="30" t="s">
        <v>806</v>
      </c>
      <c r="J112" s="30">
        <v>2806</v>
      </c>
      <c r="K112" s="30" t="s">
        <v>160</v>
      </c>
      <c r="L112" s="30" t="s">
        <v>612</v>
      </c>
    </row>
    <row r="113" spans="1:12">
      <c r="A113" s="30">
        <f t="shared" si="8"/>
        <v>2912</v>
      </c>
      <c r="B113" s="22" t="s">
        <v>607</v>
      </c>
      <c r="C113" s="30" t="s">
        <v>145</v>
      </c>
      <c r="D113" s="30" t="s">
        <v>805</v>
      </c>
      <c r="E113" s="30" t="s">
        <v>805</v>
      </c>
      <c r="F113" s="30">
        <v>20160101</v>
      </c>
      <c r="G113" s="30">
        <v>20210917</v>
      </c>
      <c r="H113" s="30" t="s">
        <v>447</v>
      </c>
      <c r="I113" s="30" t="s">
        <v>806</v>
      </c>
      <c r="J113" s="30">
        <f>J112</f>
        <v>2806</v>
      </c>
      <c r="K113" s="30" t="s">
        <v>129</v>
      </c>
      <c r="L113" s="30" t="s">
        <v>613</v>
      </c>
    </row>
    <row r="114" spans="1:12">
      <c r="A114" s="30">
        <f t="shared" si="8"/>
        <v>2913</v>
      </c>
      <c r="B114" s="22" t="s">
        <v>607</v>
      </c>
      <c r="C114" s="30" t="s">
        <v>145</v>
      </c>
      <c r="D114" s="30" t="s">
        <v>805</v>
      </c>
      <c r="E114" s="30" t="s">
        <v>805</v>
      </c>
      <c r="F114" s="30">
        <v>20160101</v>
      </c>
      <c r="G114" s="30">
        <v>20210917</v>
      </c>
      <c r="H114" s="30" t="s">
        <v>447</v>
      </c>
      <c r="I114" s="30" t="s">
        <v>806</v>
      </c>
      <c r="J114" s="30">
        <f t="shared" ref="J114:J125" si="10">J113</f>
        <v>2806</v>
      </c>
      <c r="K114" s="30" t="s">
        <v>148</v>
      </c>
      <c r="L114" s="30" t="s">
        <v>614</v>
      </c>
    </row>
    <row r="115" spans="1:12">
      <c r="A115" s="30">
        <f t="shared" si="8"/>
        <v>2914</v>
      </c>
      <c r="B115" s="22" t="s">
        <v>607</v>
      </c>
      <c r="C115" s="30" t="s">
        <v>145</v>
      </c>
      <c r="D115" s="30" t="s">
        <v>805</v>
      </c>
      <c r="E115" s="30" t="s">
        <v>805</v>
      </c>
      <c r="F115" s="30">
        <v>20160101</v>
      </c>
      <c r="G115" s="30">
        <v>20210917</v>
      </c>
      <c r="H115" s="30" t="s">
        <v>447</v>
      </c>
      <c r="I115" s="30" t="s">
        <v>806</v>
      </c>
      <c r="J115" s="30">
        <f t="shared" si="10"/>
        <v>2806</v>
      </c>
      <c r="K115" s="30" t="s">
        <v>126</v>
      </c>
      <c r="L115" s="30" t="s">
        <v>786</v>
      </c>
    </row>
    <row r="116" spans="1:12">
      <c r="A116" s="30">
        <f t="shared" si="8"/>
        <v>2915</v>
      </c>
      <c r="B116" s="22" t="s">
        <v>607</v>
      </c>
      <c r="C116" s="30" t="s">
        <v>145</v>
      </c>
      <c r="D116" s="30" t="s">
        <v>805</v>
      </c>
      <c r="E116" s="30" t="s">
        <v>805</v>
      </c>
      <c r="F116" s="30">
        <v>20160101</v>
      </c>
      <c r="G116" s="30">
        <v>20210917</v>
      </c>
      <c r="H116" s="30" t="s">
        <v>447</v>
      </c>
      <c r="I116" s="30" t="s">
        <v>806</v>
      </c>
      <c r="J116" s="30">
        <f t="shared" si="10"/>
        <v>2806</v>
      </c>
      <c r="K116" s="30" t="s">
        <v>615</v>
      </c>
      <c r="L116" s="30" t="s">
        <v>616</v>
      </c>
    </row>
    <row r="117" spans="1:12">
      <c r="A117" s="30">
        <f t="shared" si="8"/>
        <v>2916</v>
      </c>
      <c r="B117" s="22" t="s">
        <v>607</v>
      </c>
      <c r="C117" s="30" t="s">
        <v>145</v>
      </c>
      <c r="D117" s="30" t="s">
        <v>805</v>
      </c>
      <c r="E117" s="30" t="s">
        <v>805</v>
      </c>
      <c r="F117" s="30">
        <v>20160101</v>
      </c>
      <c r="G117" s="30">
        <v>20210917</v>
      </c>
      <c r="H117" s="30" t="s">
        <v>447</v>
      </c>
      <c r="I117" s="30" t="s">
        <v>806</v>
      </c>
      <c r="J117" s="30">
        <f t="shared" si="10"/>
        <v>2806</v>
      </c>
      <c r="K117" s="30" t="s">
        <v>802</v>
      </c>
      <c r="L117" s="30" t="s">
        <v>803</v>
      </c>
    </row>
    <row r="118" spans="1:12">
      <c r="A118" s="30">
        <f t="shared" si="8"/>
        <v>2917</v>
      </c>
      <c r="B118" s="22" t="s">
        <v>607</v>
      </c>
      <c r="C118" s="30" t="s">
        <v>145</v>
      </c>
      <c r="D118" s="30" t="s">
        <v>805</v>
      </c>
      <c r="E118" s="30" t="s">
        <v>805</v>
      </c>
      <c r="F118" s="30">
        <v>20160101</v>
      </c>
      <c r="G118" s="30">
        <v>20210917</v>
      </c>
      <c r="H118" s="30" t="s">
        <v>447</v>
      </c>
      <c r="I118" s="30" t="s">
        <v>806</v>
      </c>
      <c r="J118" s="30">
        <f t="shared" si="10"/>
        <v>2806</v>
      </c>
      <c r="K118" s="30" t="s">
        <v>617</v>
      </c>
      <c r="L118" s="30" t="s">
        <v>618</v>
      </c>
    </row>
    <row r="119" spans="1:12">
      <c r="A119" s="30">
        <f t="shared" si="8"/>
        <v>2918</v>
      </c>
      <c r="B119" s="22" t="s">
        <v>607</v>
      </c>
      <c r="C119" s="30" t="s">
        <v>145</v>
      </c>
      <c r="D119" s="30" t="s">
        <v>805</v>
      </c>
      <c r="E119" s="30" t="s">
        <v>805</v>
      </c>
      <c r="F119" s="30">
        <v>20160101</v>
      </c>
      <c r="G119" s="30">
        <v>20210917</v>
      </c>
      <c r="H119" s="30" t="s">
        <v>447</v>
      </c>
      <c r="I119" s="30" t="s">
        <v>806</v>
      </c>
      <c r="J119" s="30">
        <f t="shared" si="10"/>
        <v>2806</v>
      </c>
      <c r="K119" s="30" t="s">
        <v>127</v>
      </c>
      <c r="L119" s="30" t="s">
        <v>621</v>
      </c>
    </row>
    <row r="120" spans="1:12">
      <c r="A120" s="30">
        <f t="shared" si="8"/>
        <v>2919</v>
      </c>
      <c r="B120" s="22" t="s">
        <v>607</v>
      </c>
      <c r="C120" s="30" t="s">
        <v>145</v>
      </c>
      <c r="D120" s="30" t="s">
        <v>805</v>
      </c>
      <c r="E120" s="30" t="s">
        <v>805</v>
      </c>
      <c r="F120" s="30">
        <v>20160101</v>
      </c>
      <c r="G120" s="30">
        <v>20210917</v>
      </c>
      <c r="H120" s="30" t="s">
        <v>447</v>
      </c>
      <c r="I120" s="30" t="s">
        <v>806</v>
      </c>
      <c r="J120" s="30">
        <f t="shared" si="10"/>
        <v>2806</v>
      </c>
      <c r="K120" s="30" t="s">
        <v>849</v>
      </c>
      <c r="L120" s="30" t="s">
        <v>623</v>
      </c>
    </row>
    <row r="121" spans="1:12">
      <c r="A121" s="30">
        <f t="shared" si="8"/>
        <v>2920</v>
      </c>
      <c r="B121" s="22" t="s">
        <v>607</v>
      </c>
      <c r="C121" s="30" t="s">
        <v>145</v>
      </c>
      <c r="D121" s="30" t="s">
        <v>805</v>
      </c>
      <c r="E121" s="30" t="s">
        <v>805</v>
      </c>
      <c r="F121" s="30">
        <v>20160101</v>
      </c>
      <c r="G121" s="30">
        <v>20210917</v>
      </c>
      <c r="H121" s="30" t="s">
        <v>447</v>
      </c>
      <c r="I121" s="30" t="s">
        <v>806</v>
      </c>
      <c r="J121" s="30">
        <f t="shared" si="10"/>
        <v>2806</v>
      </c>
      <c r="K121" s="30" t="s">
        <v>850</v>
      </c>
      <c r="L121" s="30" t="s">
        <v>625</v>
      </c>
    </row>
    <row r="122" spans="1:12">
      <c r="A122" s="30">
        <f t="shared" si="8"/>
        <v>2921</v>
      </c>
      <c r="B122" s="22" t="s">
        <v>607</v>
      </c>
      <c r="C122" s="30" t="s">
        <v>145</v>
      </c>
      <c r="D122" s="30" t="s">
        <v>805</v>
      </c>
      <c r="E122" s="30" t="s">
        <v>805</v>
      </c>
      <c r="F122" s="30">
        <v>20160101</v>
      </c>
      <c r="G122" s="30">
        <v>20210917</v>
      </c>
      <c r="H122" s="30" t="s">
        <v>447</v>
      </c>
      <c r="I122" s="30" t="s">
        <v>806</v>
      </c>
      <c r="J122" s="30">
        <f t="shared" si="10"/>
        <v>2806</v>
      </c>
      <c r="K122" s="30" t="s">
        <v>851</v>
      </c>
      <c r="L122" s="30" t="s">
        <v>852</v>
      </c>
    </row>
    <row r="123" spans="1:12">
      <c r="A123" s="30">
        <f t="shared" si="8"/>
        <v>2922</v>
      </c>
      <c r="B123" s="22" t="s">
        <v>607</v>
      </c>
      <c r="C123" s="30" t="s">
        <v>145</v>
      </c>
      <c r="D123" s="30" t="s">
        <v>805</v>
      </c>
      <c r="E123" s="30" t="s">
        <v>805</v>
      </c>
      <c r="F123" s="30">
        <v>20160101</v>
      </c>
      <c r="G123" s="30">
        <v>20210917</v>
      </c>
      <c r="H123" s="30" t="s">
        <v>447</v>
      </c>
      <c r="I123" s="30" t="s">
        <v>806</v>
      </c>
      <c r="J123" s="30">
        <f t="shared" si="10"/>
        <v>2806</v>
      </c>
      <c r="K123" s="30" t="s">
        <v>854</v>
      </c>
      <c r="L123" s="30" t="s">
        <v>853</v>
      </c>
    </row>
    <row r="124" spans="1:12">
      <c r="A124" s="30">
        <f t="shared" si="8"/>
        <v>2923</v>
      </c>
      <c r="B124" s="22" t="s">
        <v>607</v>
      </c>
      <c r="C124" s="30" t="s">
        <v>145</v>
      </c>
      <c r="D124" s="30" t="s">
        <v>805</v>
      </c>
      <c r="E124" s="30" t="s">
        <v>805</v>
      </c>
      <c r="F124" s="30">
        <v>20160101</v>
      </c>
      <c r="G124" s="30">
        <v>20210917</v>
      </c>
      <c r="H124" s="30" t="s">
        <v>447</v>
      </c>
      <c r="I124" s="30" t="s">
        <v>806</v>
      </c>
      <c r="J124" s="30">
        <f t="shared" si="10"/>
        <v>2806</v>
      </c>
      <c r="K124" s="30" t="s">
        <v>855</v>
      </c>
      <c r="L124" s="30" t="s">
        <v>857</v>
      </c>
    </row>
    <row r="125" spans="1:12">
      <c r="A125" s="30">
        <f t="shared" si="8"/>
        <v>2924</v>
      </c>
      <c r="B125" s="22" t="s">
        <v>607</v>
      </c>
      <c r="C125" s="30" t="s">
        <v>145</v>
      </c>
      <c r="D125" s="30" t="s">
        <v>805</v>
      </c>
      <c r="E125" s="30" t="s">
        <v>805</v>
      </c>
      <c r="F125" s="30">
        <v>20160101</v>
      </c>
      <c r="G125" s="30">
        <v>20210917</v>
      </c>
      <c r="H125" s="30" t="s">
        <v>447</v>
      </c>
      <c r="I125" s="30" t="s">
        <v>806</v>
      </c>
      <c r="J125" s="30">
        <f t="shared" si="10"/>
        <v>2806</v>
      </c>
      <c r="K125" s="30" t="s">
        <v>856</v>
      </c>
      <c r="L125" s="30" t="s">
        <v>858</v>
      </c>
    </row>
    <row r="126" spans="1:12">
      <c r="A126" s="30">
        <f t="shared" si="8"/>
        <v>2925</v>
      </c>
      <c r="B126" s="22" t="s">
        <v>607</v>
      </c>
      <c r="C126" s="30" t="s">
        <v>145</v>
      </c>
      <c r="D126" s="30" t="s">
        <v>805</v>
      </c>
      <c r="E126" s="30" t="s">
        <v>805</v>
      </c>
      <c r="F126" s="30">
        <v>20160101</v>
      </c>
      <c r="G126" s="30">
        <v>20210917</v>
      </c>
      <c r="H126" s="30" t="s">
        <v>447</v>
      </c>
      <c r="I126" s="30" t="s">
        <v>806</v>
      </c>
      <c r="J126" s="30">
        <v>2807</v>
      </c>
      <c r="K126" s="30" t="s">
        <v>160</v>
      </c>
      <c r="L126" s="30" t="s">
        <v>612</v>
      </c>
    </row>
    <row r="127" spans="1:12">
      <c r="A127" s="30">
        <f t="shared" si="8"/>
        <v>2926</v>
      </c>
      <c r="B127" s="22" t="s">
        <v>607</v>
      </c>
      <c r="C127" s="30" t="s">
        <v>145</v>
      </c>
      <c r="D127" s="30" t="s">
        <v>805</v>
      </c>
      <c r="E127" s="30" t="s">
        <v>805</v>
      </c>
      <c r="F127" s="30">
        <v>20160101</v>
      </c>
      <c r="G127" s="30">
        <v>20210917</v>
      </c>
      <c r="H127" s="30" t="s">
        <v>447</v>
      </c>
      <c r="I127" s="30" t="s">
        <v>806</v>
      </c>
      <c r="J127" s="30">
        <f t="shared" ref="J127:J190" si="11">J126</f>
        <v>2807</v>
      </c>
      <c r="K127" s="30" t="s">
        <v>129</v>
      </c>
      <c r="L127" s="30" t="s">
        <v>613</v>
      </c>
    </row>
    <row r="128" spans="1:12">
      <c r="A128" s="30">
        <f t="shared" si="8"/>
        <v>2927</v>
      </c>
      <c r="B128" s="22" t="s">
        <v>607</v>
      </c>
      <c r="C128" s="30" t="s">
        <v>145</v>
      </c>
      <c r="D128" s="30" t="s">
        <v>805</v>
      </c>
      <c r="E128" s="30" t="s">
        <v>805</v>
      </c>
      <c r="F128" s="30">
        <v>20160101</v>
      </c>
      <c r="G128" s="30">
        <v>20210917</v>
      </c>
      <c r="H128" s="30" t="s">
        <v>447</v>
      </c>
      <c r="I128" s="30" t="s">
        <v>806</v>
      </c>
      <c r="J128" s="30">
        <f t="shared" si="11"/>
        <v>2807</v>
      </c>
      <c r="K128" s="30" t="s">
        <v>148</v>
      </c>
      <c r="L128" s="30" t="s">
        <v>614</v>
      </c>
    </row>
    <row r="129" spans="1:12">
      <c r="A129" s="30">
        <f t="shared" si="8"/>
        <v>2928</v>
      </c>
      <c r="B129" s="22" t="s">
        <v>607</v>
      </c>
      <c r="C129" s="30" t="s">
        <v>145</v>
      </c>
      <c r="D129" s="30" t="s">
        <v>805</v>
      </c>
      <c r="E129" s="30" t="s">
        <v>805</v>
      </c>
      <c r="F129" s="30">
        <v>20160101</v>
      </c>
      <c r="G129" s="30">
        <v>20210917</v>
      </c>
      <c r="H129" s="30" t="s">
        <v>447</v>
      </c>
      <c r="I129" s="30" t="s">
        <v>806</v>
      </c>
      <c r="J129" s="30">
        <f t="shared" si="11"/>
        <v>2807</v>
      </c>
      <c r="K129" s="30" t="s">
        <v>126</v>
      </c>
      <c r="L129" s="30" t="s">
        <v>786</v>
      </c>
    </row>
    <row r="130" spans="1:12">
      <c r="A130" s="30">
        <f t="shared" si="8"/>
        <v>2929</v>
      </c>
      <c r="B130" s="22" t="s">
        <v>607</v>
      </c>
      <c r="C130" s="30" t="s">
        <v>145</v>
      </c>
      <c r="D130" s="30" t="s">
        <v>805</v>
      </c>
      <c r="E130" s="30" t="s">
        <v>805</v>
      </c>
      <c r="F130" s="30">
        <v>20160101</v>
      </c>
      <c r="G130" s="30">
        <v>20210917</v>
      </c>
      <c r="H130" s="30" t="s">
        <v>447</v>
      </c>
      <c r="I130" s="30" t="s">
        <v>806</v>
      </c>
      <c r="J130" s="30">
        <f t="shared" si="11"/>
        <v>2807</v>
      </c>
      <c r="K130" s="30" t="s">
        <v>615</v>
      </c>
      <c r="L130" s="30" t="s">
        <v>616</v>
      </c>
    </row>
    <row r="131" spans="1:12">
      <c r="A131" s="30">
        <f t="shared" si="8"/>
        <v>2930</v>
      </c>
      <c r="B131" s="22" t="s">
        <v>607</v>
      </c>
      <c r="C131" s="30" t="s">
        <v>145</v>
      </c>
      <c r="D131" s="30" t="s">
        <v>805</v>
      </c>
      <c r="E131" s="30" t="s">
        <v>805</v>
      </c>
      <c r="F131" s="30">
        <v>20160101</v>
      </c>
      <c r="G131" s="30">
        <v>20210917</v>
      </c>
      <c r="H131" s="30" t="s">
        <v>447</v>
      </c>
      <c r="I131" s="30" t="s">
        <v>806</v>
      </c>
      <c r="J131" s="30">
        <f t="shared" si="11"/>
        <v>2807</v>
      </c>
      <c r="K131" s="30" t="s">
        <v>802</v>
      </c>
      <c r="L131" s="30" t="s">
        <v>803</v>
      </c>
    </row>
    <row r="132" spans="1:12">
      <c r="A132" s="30">
        <f t="shared" si="8"/>
        <v>2931</v>
      </c>
      <c r="B132" s="22" t="s">
        <v>607</v>
      </c>
      <c r="C132" s="30" t="s">
        <v>145</v>
      </c>
      <c r="D132" s="30" t="s">
        <v>805</v>
      </c>
      <c r="E132" s="30" t="s">
        <v>805</v>
      </c>
      <c r="F132" s="30">
        <v>20160101</v>
      </c>
      <c r="G132" s="30">
        <v>20210917</v>
      </c>
      <c r="H132" s="30" t="s">
        <v>447</v>
      </c>
      <c r="I132" s="30" t="s">
        <v>806</v>
      </c>
      <c r="J132" s="30">
        <f t="shared" si="11"/>
        <v>2807</v>
      </c>
      <c r="K132" s="30" t="s">
        <v>617</v>
      </c>
      <c r="L132" s="30" t="s">
        <v>618</v>
      </c>
    </row>
    <row r="133" spans="1:12">
      <c r="A133" s="30">
        <f t="shared" si="8"/>
        <v>2932</v>
      </c>
      <c r="B133" s="22" t="s">
        <v>607</v>
      </c>
      <c r="C133" s="30" t="s">
        <v>145</v>
      </c>
      <c r="D133" s="30" t="s">
        <v>805</v>
      </c>
      <c r="E133" s="30" t="s">
        <v>805</v>
      </c>
      <c r="F133" s="30">
        <v>20160101</v>
      </c>
      <c r="G133" s="30">
        <v>20210917</v>
      </c>
      <c r="H133" s="30" t="s">
        <v>447</v>
      </c>
      <c r="I133" s="30" t="s">
        <v>806</v>
      </c>
      <c r="J133" s="30">
        <f t="shared" si="11"/>
        <v>2807</v>
      </c>
      <c r="K133" s="30" t="s">
        <v>127</v>
      </c>
      <c r="L133" s="30" t="s">
        <v>621</v>
      </c>
    </row>
    <row r="134" spans="1:12">
      <c r="A134" s="30">
        <f t="shared" si="8"/>
        <v>2933</v>
      </c>
      <c r="B134" s="22" t="s">
        <v>607</v>
      </c>
      <c r="C134" s="30" t="s">
        <v>145</v>
      </c>
      <c r="D134" s="30" t="s">
        <v>805</v>
      </c>
      <c r="E134" s="30" t="s">
        <v>805</v>
      </c>
      <c r="F134" s="30">
        <v>20160101</v>
      </c>
      <c r="G134" s="30">
        <v>20210917</v>
      </c>
      <c r="H134" s="30" t="s">
        <v>447</v>
      </c>
      <c r="I134" s="30" t="s">
        <v>806</v>
      </c>
      <c r="J134" s="30">
        <f t="shared" si="11"/>
        <v>2807</v>
      </c>
      <c r="K134" s="30" t="s">
        <v>849</v>
      </c>
      <c r="L134" s="30" t="s">
        <v>623</v>
      </c>
    </row>
    <row r="135" spans="1:12">
      <c r="A135" s="30">
        <f t="shared" si="8"/>
        <v>2934</v>
      </c>
      <c r="B135" s="22" t="s">
        <v>607</v>
      </c>
      <c r="C135" s="30" t="s">
        <v>145</v>
      </c>
      <c r="D135" s="30" t="s">
        <v>805</v>
      </c>
      <c r="E135" s="30" t="s">
        <v>805</v>
      </c>
      <c r="F135" s="30">
        <v>20160101</v>
      </c>
      <c r="G135" s="30">
        <v>20210917</v>
      </c>
      <c r="H135" s="30" t="s">
        <v>447</v>
      </c>
      <c r="I135" s="30" t="s">
        <v>806</v>
      </c>
      <c r="J135" s="30">
        <f t="shared" si="11"/>
        <v>2807</v>
      </c>
      <c r="K135" s="30" t="s">
        <v>850</v>
      </c>
      <c r="L135" s="30" t="s">
        <v>625</v>
      </c>
    </row>
    <row r="136" spans="1:12">
      <c r="A136" s="30">
        <f t="shared" si="8"/>
        <v>2935</v>
      </c>
      <c r="B136" s="22" t="s">
        <v>607</v>
      </c>
      <c r="C136" s="30" t="s">
        <v>145</v>
      </c>
      <c r="D136" s="30" t="s">
        <v>805</v>
      </c>
      <c r="E136" s="30" t="s">
        <v>805</v>
      </c>
      <c r="F136" s="30">
        <v>20160101</v>
      </c>
      <c r="G136" s="30">
        <v>20210917</v>
      </c>
      <c r="H136" s="30" t="s">
        <v>447</v>
      </c>
      <c r="I136" s="30" t="s">
        <v>806</v>
      </c>
      <c r="J136" s="30">
        <f t="shared" si="11"/>
        <v>2807</v>
      </c>
      <c r="K136" s="30" t="s">
        <v>851</v>
      </c>
      <c r="L136" s="30" t="s">
        <v>852</v>
      </c>
    </row>
    <row r="137" spans="1:12">
      <c r="A137" s="30">
        <f t="shared" si="8"/>
        <v>2936</v>
      </c>
      <c r="B137" s="22" t="s">
        <v>607</v>
      </c>
      <c r="C137" s="30" t="s">
        <v>145</v>
      </c>
      <c r="D137" s="30" t="s">
        <v>805</v>
      </c>
      <c r="E137" s="30" t="s">
        <v>805</v>
      </c>
      <c r="F137" s="30">
        <v>20160101</v>
      </c>
      <c r="G137" s="30">
        <v>20210917</v>
      </c>
      <c r="H137" s="30" t="s">
        <v>447</v>
      </c>
      <c r="I137" s="30" t="s">
        <v>806</v>
      </c>
      <c r="J137" s="30">
        <f t="shared" si="11"/>
        <v>2807</v>
      </c>
      <c r="K137" s="30" t="s">
        <v>854</v>
      </c>
      <c r="L137" s="30" t="s">
        <v>853</v>
      </c>
    </row>
    <row r="138" spans="1:12">
      <c r="A138" s="30">
        <f t="shared" si="8"/>
        <v>2937</v>
      </c>
      <c r="B138" s="22" t="s">
        <v>607</v>
      </c>
      <c r="C138" s="30" t="s">
        <v>145</v>
      </c>
      <c r="D138" s="30" t="s">
        <v>805</v>
      </c>
      <c r="E138" s="30" t="s">
        <v>805</v>
      </c>
      <c r="F138" s="30">
        <v>20160101</v>
      </c>
      <c r="G138" s="30">
        <v>20210917</v>
      </c>
      <c r="H138" s="30" t="s">
        <v>447</v>
      </c>
      <c r="I138" s="30" t="s">
        <v>806</v>
      </c>
      <c r="J138" s="30">
        <f t="shared" si="11"/>
        <v>2807</v>
      </c>
      <c r="K138" s="30" t="s">
        <v>855</v>
      </c>
      <c r="L138" s="30" t="s">
        <v>857</v>
      </c>
    </row>
    <row r="139" spans="1:12">
      <c r="A139" s="30">
        <f t="shared" si="8"/>
        <v>2938</v>
      </c>
      <c r="B139" s="22" t="s">
        <v>607</v>
      </c>
      <c r="C139" s="30" t="s">
        <v>145</v>
      </c>
      <c r="D139" s="30" t="s">
        <v>805</v>
      </c>
      <c r="E139" s="30" t="s">
        <v>805</v>
      </c>
      <c r="F139" s="30">
        <v>20160101</v>
      </c>
      <c r="G139" s="30">
        <v>20210917</v>
      </c>
      <c r="H139" s="30" t="s">
        <v>447</v>
      </c>
      <c r="I139" s="30" t="s">
        <v>806</v>
      </c>
      <c r="J139" s="30">
        <f t="shared" si="11"/>
        <v>2807</v>
      </c>
      <c r="K139" s="30" t="s">
        <v>856</v>
      </c>
      <c r="L139" s="30" t="s">
        <v>858</v>
      </c>
    </row>
    <row r="140" spans="1:12">
      <c r="A140" s="30">
        <f t="shared" si="8"/>
        <v>2939</v>
      </c>
      <c r="B140" s="22" t="s">
        <v>607</v>
      </c>
      <c r="C140" s="30" t="s">
        <v>145</v>
      </c>
      <c r="D140" s="30" t="s">
        <v>805</v>
      </c>
      <c r="E140" s="30" t="s">
        <v>805</v>
      </c>
      <c r="F140" s="30">
        <v>20160101</v>
      </c>
      <c r="G140" s="30">
        <v>20210917</v>
      </c>
      <c r="H140" s="30" t="s">
        <v>447</v>
      </c>
      <c r="I140" s="30" t="s">
        <v>806</v>
      </c>
      <c r="J140" s="30">
        <v>2808</v>
      </c>
      <c r="K140" s="30" t="s">
        <v>160</v>
      </c>
      <c r="L140" s="30" t="s">
        <v>612</v>
      </c>
    </row>
    <row r="141" spans="1:12">
      <c r="A141" s="30">
        <f t="shared" si="8"/>
        <v>2940</v>
      </c>
      <c r="B141" s="22" t="s">
        <v>607</v>
      </c>
      <c r="C141" s="30" t="s">
        <v>145</v>
      </c>
      <c r="D141" s="30" t="s">
        <v>805</v>
      </c>
      <c r="E141" s="30" t="s">
        <v>805</v>
      </c>
      <c r="F141" s="30">
        <v>20160101</v>
      </c>
      <c r="G141" s="30">
        <v>20210917</v>
      </c>
      <c r="H141" s="30" t="s">
        <v>447</v>
      </c>
      <c r="I141" s="30" t="s">
        <v>806</v>
      </c>
      <c r="J141" s="30">
        <f t="shared" ref="J141" si="12">J140</f>
        <v>2808</v>
      </c>
      <c r="K141" s="30" t="s">
        <v>129</v>
      </c>
      <c r="L141" s="30" t="s">
        <v>613</v>
      </c>
    </row>
    <row r="142" spans="1:12">
      <c r="A142" s="30">
        <f t="shared" si="8"/>
        <v>2941</v>
      </c>
      <c r="B142" s="22" t="s">
        <v>607</v>
      </c>
      <c r="C142" s="30" t="s">
        <v>145</v>
      </c>
      <c r="D142" s="30" t="s">
        <v>805</v>
      </c>
      <c r="E142" s="30" t="s">
        <v>805</v>
      </c>
      <c r="F142" s="30">
        <v>20160101</v>
      </c>
      <c r="G142" s="30">
        <v>20210917</v>
      </c>
      <c r="H142" s="30" t="s">
        <v>447</v>
      </c>
      <c r="I142" s="30" t="s">
        <v>806</v>
      </c>
      <c r="J142" s="30">
        <f t="shared" si="11"/>
        <v>2808</v>
      </c>
      <c r="K142" s="30" t="s">
        <v>148</v>
      </c>
      <c r="L142" s="30" t="s">
        <v>614</v>
      </c>
    </row>
    <row r="143" spans="1:12">
      <c r="A143" s="30">
        <f t="shared" si="8"/>
        <v>2942</v>
      </c>
      <c r="B143" s="22" t="s">
        <v>607</v>
      </c>
      <c r="C143" s="30" t="s">
        <v>145</v>
      </c>
      <c r="D143" s="30" t="s">
        <v>805</v>
      </c>
      <c r="E143" s="30" t="s">
        <v>805</v>
      </c>
      <c r="F143" s="30">
        <v>20160101</v>
      </c>
      <c r="G143" s="30">
        <v>20210917</v>
      </c>
      <c r="H143" s="30" t="s">
        <v>447</v>
      </c>
      <c r="I143" s="30" t="s">
        <v>806</v>
      </c>
      <c r="J143" s="30">
        <f t="shared" si="11"/>
        <v>2808</v>
      </c>
      <c r="K143" s="30" t="s">
        <v>126</v>
      </c>
      <c r="L143" s="30" t="s">
        <v>786</v>
      </c>
    </row>
    <row r="144" spans="1:12">
      <c r="A144" s="30">
        <f t="shared" si="8"/>
        <v>2943</v>
      </c>
      <c r="B144" s="22" t="s">
        <v>607</v>
      </c>
      <c r="C144" s="30" t="s">
        <v>145</v>
      </c>
      <c r="D144" s="30" t="s">
        <v>805</v>
      </c>
      <c r="E144" s="30" t="s">
        <v>805</v>
      </c>
      <c r="F144" s="30">
        <v>20160101</v>
      </c>
      <c r="G144" s="30">
        <v>20210917</v>
      </c>
      <c r="H144" s="30" t="s">
        <v>447</v>
      </c>
      <c r="I144" s="30" t="s">
        <v>806</v>
      </c>
      <c r="J144" s="30">
        <f t="shared" si="11"/>
        <v>2808</v>
      </c>
      <c r="K144" s="30" t="s">
        <v>615</v>
      </c>
      <c r="L144" s="30" t="s">
        <v>616</v>
      </c>
    </row>
    <row r="145" spans="1:12">
      <c r="A145" s="30">
        <f t="shared" si="8"/>
        <v>2944</v>
      </c>
      <c r="B145" s="22" t="s">
        <v>607</v>
      </c>
      <c r="C145" s="30" t="s">
        <v>145</v>
      </c>
      <c r="D145" s="30" t="s">
        <v>805</v>
      </c>
      <c r="E145" s="30" t="s">
        <v>805</v>
      </c>
      <c r="F145" s="30">
        <v>20160101</v>
      </c>
      <c r="G145" s="30">
        <v>20210917</v>
      </c>
      <c r="H145" s="30" t="s">
        <v>447</v>
      </c>
      <c r="I145" s="30" t="s">
        <v>806</v>
      </c>
      <c r="J145" s="30">
        <f t="shared" si="11"/>
        <v>2808</v>
      </c>
      <c r="K145" s="30" t="s">
        <v>802</v>
      </c>
      <c r="L145" s="30" t="s">
        <v>803</v>
      </c>
    </row>
    <row r="146" spans="1:12">
      <c r="A146" s="30">
        <f t="shared" si="8"/>
        <v>2945</v>
      </c>
      <c r="B146" s="22" t="s">
        <v>607</v>
      </c>
      <c r="C146" s="30" t="s">
        <v>145</v>
      </c>
      <c r="D146" s="30" t="s">
        <v>805</v>
      </c>
      <c r="E146" s="30" t="s">
        <v>805</v>
      </c>
      <c r="F146" s="30">
        <v>20160101</v>
      </c>
      <c r="G146" s="30">
        <v>20210917</v>
      </c>
      <c r="H146" s="30" t="s">
        <v>447</v>
      </c>
      <c r="I146" s="30" t="s">
        <v>806</v>
      </c>
      <c r="J146" s="30">
        <f t="shared" si="11"/>
        <v>2808</v>
      </c>
      <c r="K146" s="30" t="s">
        <v>617</v>
      </c>
      <c r="L146" s="30" t="s">
        <v>618</v>
      </c>
    </row>
    <row r="147" spans="1:12">
      <c r="A147" s="30">
        <f t="shared" si="8"/>
        <v>2946</v>
      </c>
      <c r="B147" s="22" t="s">
        <v>607</v>
      </c>
      <c r="C147" s="30" t="s">
        <v>145</v>
      </c>
      <c r="D147" s="30" t="s">
        <v>805</v>
      </c>
      <c r="E147" s="30" t="s">
        <v>805</v>
      </c>
      <c r="F147" s="30">
        <v>20160101</v>
      </c>
      <c r="G147" s="30">
        <v>20210917</v>
      </c>
      <c r="H147" s="30" t="s">
        <v>447</v>
      </c>
      <c r="I147" s="30" t="s">
        <v>806</v>
      </c>
      <c r="J147" s="30">
        <f t="shared" si="11"/>
        <v>2808</v>
      </c>
      <c r="K147" s="30" t="s">
        <v>127</v>
      </c>
      <c r="L147" s="30" t="s">
        <v>621</v>
      </c>
    </row>
    <row r="148" spans="1:12">
      <c r="A148" s="30">
        <f t="shared" si="8"/>
        <v>2947</v>
      </c>
      <c r="B148" s="22" t="s">
        <v>607</v>
      </c>
      <c r="C148" s="30" t="s">
        <v>145</v>
      </c>
      <c r="D148" s="30" t="s">
        <v>805</v>
      </c>
      <c r="E148" s="30" t="s">
        <v>805</v>
      </c>
      <c r="F148" s="30">
        <v>20160101</v>
      </c>
      <c r="G148" s="30">
        <v>20210917</v>
      </c>
      <c r="H148" s="30" t="s">
        <v>447</v>
      </c>
      <c r="I148" s="30" t="s">
        <v>806</v>
      </c>
      <c r="J148" s="30">
        <f t="shared" si="11"/>
        <v>2808</v>
      </c>
      <c r="K148" s="30" t="s">
        <v>849</v>
      </c>
      <c r="L148" s="30" t="s">
        <v>623</v>
      </c>
    </row>
    <row r="149" spans="1:12">
      <c r="A149" s="30">
        <f t="shared" si="8"/>
        <v>2948</v>
      </c>
      <c r="B149" s="22" t="s">
        <v>607</v>
      </c>
      <c r="C149" s="30" t="s">
        <v>145</v>
      </c>
      <c r="D149" s="30" t="s">
        <v>805</v>
      </c>
      <c r="E149" s="30" t="s">
        <v>805</v>
      </c>
      <c r="F149" s="30">
        <v>20160101</v>
      </c>
      <c r="G149" s="30">
        <v>20210917</v>
      </c>
      <c r="H149" s="30" t="s">
        <v>447</v>
      </c>
      <c r="I149" s="30" t="s">
        <v>806</v>
      </c>
      <c r="J149" s="30">
        <f t="shared" si="11"/>
        <v>2808</v>
      </c>
      <c r="K149" s="30" t="s">
        <v>850</v>
      </c>
      <c r="L149" s="30" t="s">
        <v>625</v>
      </c>
    </row>
    <row r="150" spans="1:12">
      <c r="A150" s="30">
        <f t="shared" si="8"/>
        <v>2949</v>
      </c>
      <c r="B150" s="22" t="s">
        <v>607</v>
      </c>
      <c r="C150" s="30" t="s">
        <v>145</v>
      </c>
      <c r="D150" s="30" t="s">
        <v>805</v>
      </c>
      <c r="E150" s="30" t="s">
        <v>805</v>
      </c>
      <c r="F150" s="30">
        <v>20160101</v>
      </c>
      <c r="G150" s="30">
        <v>20210917</v>
      </c>
      <c r="H150" s="30" t="s">
        <v>447</v>
      </c>
      <c r="I150" s="30" t="s">
        <v>806</v>
      </c>
      <c r="J150" s="30">
        <f t="shared" si="11"/>
        <v>2808</v>
      </c>
      <c r="K150" s="30" t="s">
        <v>851</v>
      </c>
      <c r="L150" s="30" t="s">
        <v>852</v>
      </c>
    </row>
    <row r="151" spans="1:12">
      <c r="A151" s="30">
        <f t="shared" si="8"/>
        <v>2950</v>
      </c>
      <c r="B151" s="22" t="s">
        <v>607</v>
      </c>
      <c r="C151" s="30" t="s">
        <v>145</v>
      </c>
      <c r="D151" s="30" t="s">
        <v>805</v>
      </c>
      <c r="E151" s="30" t="s">
        <v>805</v>
      </c>
      <c r="F151" s="30">
        <v>20160101</v>
      </c>
      <c r="G151" s="30">
        <v>20210917</v>
      </c>
      <c r="H151" s="30" t="s">
        <v>447</v>
      </c>
      <c r="I151" s="30" t="s">
        <v>806</v>
      </c>
      <c r="J151" s="30">
        <f t="shared" si="11"/>
        <v>2808</v>
      </c>
      <c r="K151" s="30" t="s">
        <v>854</v>
      </c>
      <c r="L151" s="30" t="s">
        <v>853</v>
      </c>
    </row>
    <row r="152" spans="1:12">
      <c r="A152" s="30">
        <f t="shared" si="8"/>
        <v>2951</v>
      </c>
      <c r="B152" s="22" t="s">
        <v>607</v>
      </c>
      <c r="C152" s="30" t="s">
        <v>145</v>
      </c>
      <c r="D152" s="30" t="s">
        <v>805</v>
      </c>
      <c r="E152" s="30" t="s">
        <v>805</v>
      </c>
      <c r="F152" s="30">
        <v>20160101</v>
      </c>
      <c r="G152" s="30">
        <v>20210917</v>
      </c>
      <c r="H152" s="30" t="s">
        <v>447</v>
      </c>
      <c r="I152" s="30" t="s">
        <v>806</v>
      </c>
      <c r="J152" s="30">
        <f t="shared" si="11"/>
        <v>2808</v>
      </c>
      <c r="K152" s="30" t="s">
        <v>855</v>
      </c>
      <c r="L152" s="30" t="s">
        <v>857</v>
      </c>
    </row>
    <row r="153" spans="1:12">
      <c r="A153" s="30">
        <f t="shared" si="8"/>
        <v>2952</v>
      </c>
      <c r="B153" s="22" t="s">
        <v>607</v>
      </c>
      <c r="C153" s="30" t="s">
        <v>145</v>
      </c>
      <c r="D153" s="30" t="s">
        <v>805</v>
      </c>
      <c r="E153" s="30" t="s">
        <v>805</v>
      </c>
      <c r="F153" s="30">
        <v>20160101</v>
      </c>
      <c r="G153" s="30">
        <v>20210917</v>
      </c>
      <c r="H153" s="30" t="s">
        <v>447</v>
      </c>
      <c r="I153" s="30" t="s">
        <v>806</v>
      </c>
      <c r="J153" s="30">
        <f t="shared" si="11"/>
        <v>2808</v>
      </c>
      <c r="K153" s="30" t="s">
        <v>856</v>
      </c>
      <c r="L153" s="30" t="s">
        <v>858</v>
      </c>
    </row>
    <row r="154" spans="1:12">
      <c r="A154" s="30">
        <f t="shared" si="8"/>
        <v>2953</v>
      </c>
      <c r="B154" s="22" t="s">
        <v>607</v>
      </c>
      <c r="C154" s="30" t="s">
        <v>145</v>
      </c>
      <c r="D154" s="30" t="s">
        <v>805</v>
      </c>
      <c r="E154" s="30" t="s">
        <v>805</v>
      </c>
      <c r="F154" s="30">
        <v>20160101</v>
      </c>
      <c r="G154" s="30">
        <v>20210917</v>
      </c>
      <c r="H154" s="30" t="s">
        <v>447</v>
      </c>
      <c r="I154" s="30" t="s">
        <v>806</v>
      </c>
      <c r="J154" s="30">
        <v>2809</v>
      </c>
      <c r="K154" s="30" t="s">
        <v>160</v>
      </c>
      <c r="L154" s="30" t="s">
        <v>612</v>
      </c>
    </row>
    <row r="155" spans="1:12">
      <c r="A155" s="30">
        <f t="shared" si="8"/>
        <v>2954</v>
      </c>
      <c r="B155" s="22" t="s">
        <v>607</v>
      </c>
      <c r="C155" s="30" t="s">
        <v>145</v>
      </c>
      <c r="D155" s="30" t="s">
        <v>805</v>
      </c>
      <c r="E155" s="30" t="s">
        <v>805</v>
      </c>
      <c r="F155" s="30">
        <v>20160101</v>
      </c>
      <c r="G155" s="30">
        <v>20210917</v>
      </c>
      <c r="H155" s="30" t="s">
        <v>447</v>
      </c>
      <c r="I155" s="30" t="s">
        <v>806</v>
      </c>
      <c r="J155" s="30">
        <f t="shared" ref="J155" si="13">J154</f>
        <v>2809</v>
      </c>
      <c r="K155" s="30" t="s">
        <v>129</v>
      </c>
      <c r="L155" s="30" t="s">
        <v>613</v>
      </c>
    </row>
    <row r="156" spans="1:12">
      <c r="A156" s="30">
        <f t="shared" si="8"/>
        <v>2955</v>
      </c>
      <c r="B156" s="22" t="s">
        <v>607</v>
      </c>
      <c r="C156" s="30" t="s">
        <v>145</v>
      </c>
      <c r="D156" s="30" t="s">
        <v>805</v>
      </c>
      <c r="E156" s="30" t="s">
        <v>805</v>
      </c>
      <c r="F156" s="30">
        <v>20160101</v>
      </c>
      <c r="G156" s="30">
        <v>20210917</v>
      </c>
      <c r="H156" s="30" t="s">
        <v>447</v>
      </c>
      <c r="I156" s="30" t="s">
        <v>806</v>
      </c>
      <c r="J156" s="30">
        <f t="shared" si="11"/>
        <v>2809</v>
      </c>
      <c r="K156" s="30" t="s">
        <v>148</v>
      </c>
      <c r="L156" s="30" t="s">
        <v>614</v>
      </c>
    </row>
    <row r="157" spans="1:12">
      <c r="A157" s="30">
        <f t="shared" si="8"/>
        <v>2956</v>
      </c>
      <c r="B157" s="22" t="s">
        <v>607</v>
      </c>
      <c r="C157" s="30" t="s">
        <v>145</v>
      </c>
      <c r="D157" s="30" t="s">
        <v>805</v>
      </c>
      <c r="E157" s="30" t="s">
        <v>805</v>
      </c>
      <c r="F157" s="30">
        <v>20160101</v>
      </c>
      <c r="G157" s="30">
        <v>20210917</v>
      </c>
      <c r="H157" s="30" t="s">
        <v>447</v>
      </c>
      <c r="I157" s="30" t="s">
        <v>806</v>
      </c>
      <c r="J157" s="30">
        <f t="shared" si="11"/>
        <v>2809</v>
      </c>
      <c r="K157" s="30" t="s">
        <v>126</v>
      </c>
      <c r="L157" s="30" t="s">
        <v>786</v>
      </c>
    </row>
    <row r="158" spans="1:12">
      <c r="A158" s="30">
        <f t="shared" si="8"/>
        <v>2957</v>
      </c>
      <c r="B158" s="22" t="s">
        <v>607</v>
      </c>
      <c r="C158" s="30" t="s">
        <v>145</v>
      </c>
      <c r="D158" s="30" t="s">
        <v>805</v>
      </c>
      <c r="E158" s="30" t="s">
        <v>805</v>
      </c>
      <c r="F158" s="30">
        <v>20160101</v>
      </c>
      <c r="G158" s="30">
        <v>20210917</v>
      </c>
      <c r="H158" s="30" t="s">
        <v>447</v>
      </c>
      <c r="I158" s="30" t="s">
        <v>806</v>
      </c>
      <c r="J158" s="30">
        <f t="shared" si="11"/>
        <v>2809</v>
      </c>
      <c r="K158" s="30" t="s">
        <v>615</v>
      </c>
      <c r="L158" s="30" t="s">
        <v>616</v>
      </c>
    </row>
    <row r="159" spans="1:12">
      <c r="A159" s="30">
        <f t="shared" si="8"/>
        <v>2958</v>
      </c>
      <c r="B159" s="22" t="s">
        <v>607</v>
      </c>
      <c r="C159" s="30" t="s">
        <v>145</v>
      </c>
      <c r="D159" s="30" t="s">
        <v>805</v>
      </c>
      <c r="E159" s="30" t="s">
        <v>805</v>
      </c>
      <c r="F159" s="30">
        <v>20160101</v>
      </c>
      <c r="G159" s="30">
        <v>20210917</v>
      </c>
      <c r="H159" s="30" t="s">
        <v>447</v>
      </c>
      <c r="I159" s="30" t="s">
        <v>806</v>
      </c>
      <c r="J159" s="30">
        <f t="shared" si="11"/>
        <v>2809</v>
      </c>
      <c r="K159" s="30" t="s">
        <v>802</v>
      </c>
      <c r="L159" s="30" t="s">
        <v>803</v>
      </c>
    </row>
    <row r="160" spans="1:12">
      <c r="A160" s="30">
        <f t="shared" si="8"/>
        <v>2959</v>
      </c>
      <c r="B160" s="22" t="s">
        <v>607</v>
      </c>
      <c r="C160" s="30" t="s">
        <v>145</v>
      </c>
      <c r="D160" s="30" t="s">
        <v>805</v>
      </c>
      <c r="E160" s="30" t="s">
        <v>805</v>
      </c>
      <c r="F160" s="30">
        <v>20160101</v>
      </c>
      <c r="G160" s="30">
        <v>20210917</v>
      </c>
      <c r="H160" s="30" t="s">
        <v>447</v>
      </c>
      <c r="I160" s="30" t="s">
        <v>806</v>
      </c>
      <c r="J160" s="30">
        <f t="shared" si="11"/>
        <v>2809</v>
      </c>
      <c r="K160" s="30" t="s">
        <v>617</v>
      </c>
      <c r="L160" s="30" t="s">
        <v>618</v>
      </c>
    </row>
    <row r="161" spans="1:12">
      <c r="A161" s="30">
        <f t="shared" si="8"/>
        <v>2960</v>
      </c>
      <c r="B161" s="22" t="s">
        <v>607</v>
      </c>
      <c r="C161" s="30" t="s">
        <v>145</v>
      </c>
      <c r="D161" s="30" t="s">
        <v>805</v>
      </c>
      <c r="E161" s="30" t="s">
        <v>805</v>
      </c>
      <c r="F161" s="30">
        <v>20160101</v>
      </c>
      <c r="G161" s="30">
        <v>20210917</v>
      </c>
      <c r="H161" s="30" t="s">
        <v>447</v>
      </c>
      <c r="I161" s="30" t="s">
        <v>806</v>
      </c>
      <c r="J161" s="30">
        <f t="shared" si="11"/>
        <v>2809</v>
      </c>
      <c r="K161" s="30" t="s">
        <v>127</v>
      </c>
      <c r="L161" s="30" t="s">
        <v>621</v>
      </c>
    </row>
    <row r="162" spans="1:12">
      <c r="A162" s="30">
        <f t="shared" si="8"/>
        <v>2961</v>
      </c>
      <c r="B162" s="22" t="s">
        <v>607</v>
      </c>
      <c r="C162" s="30" t="s">
        <v>145</v>
      </c>
      <c r="D162" s="30" t="s">
        <v>805</v>
      </c>
      <c r="E162" s="30" t="s">
        <v>805</v>
      </c>
      <c r="F162" s="30">
        <v>20160101</v>
      </c>
      <c r="G162" s="30">
        <v>20210917</v>
      </c>
      <c r="H162" s="30" t="s">
        <v>447</v>
      </c>
      <c r="I162" s="30" t="s">
        <v>806</v>
      </c>
      <c r="J162" s="30">
        <f t="shared" si="11"/>
        <v>2809</v>
      </c>
      <c r="K162" s="30" t="s">
        <v>849</v>
      </c>
      <c r="L162" s="30" t="s">
        <v>623</v>
      </c>
    </row>
    <row r="163" spans="1:12">
      <c r="A163" s="30">
        <f t="shared" si="8"/>
        <v>2962</v>
      </c>
      <c r="B163" s="22" t="s">
        <v>607</v>
      </c>
      <c r="C163" s="30" t="s">
        <v>145</v>
      </c>
      <c r="D163" s="30" t="s">
        <v>805</v>
      </c>
      <c r="E163" s="30" t="s">
        <v>805</v>
      </c>
      <c r="F163" s="30">
        <v>20160101</v>
      </c>
      <c r="G163" s="30">
        <v>20210917</v>
      </c>
      <c r="H163" s="30" t="s">
        <v>447</v>
      </c>
      <c r="I163" s="30" t="s">
        <v>806</v>
      </c>
      <c r="J163" s="30">
        <f t="shared" si="11"/>
        <v>2809</v>
      </c>
      <c r="K163" s="30" t="s">
        <v>850</v>
      </c>
      <c r="L163" s="30" t="s">
        <v>625</v>
      </c>
    </row>
    <row r="164" spans="1:12">
      <c r="A164" s="30">
        <f t="shared" ref="A164:A227" si="14">A163+1</f>
        <v>2963</v>
      </c>
      <c r="B164" s="22" t="s">
        <v>607</v>
      </c>
      <c r="C164" s="30" t="s">
        <v>145</v>
      </c>
      <c r="D164" s="30" t="s">
        <v>805</v>
      </c>
      <c r="E164" s="30" t="s">
        <v>805</v>
      </c>
      <c r="F164" s="30">
        <v>20160101</v>
      </c>
      <c r="G164" s="30">
        <v>20210917</v>
      </c>
      <c r="H164" s="30" t="s">
        <v>447</v>
      </c>
      <c r="I164" s="30" t="s">
        <v>806</v>
      </c>
      <c r="J164" s="30">
        <f t="shared" si="11"/>
        <v>2809</v>
      </c>
      <c r="K164" s="30" t="s">
        <v>851</v>
      </c>
      <c r="L164" s="30" t="s">
        <v>852</v>
      </c>
    </row>
    <row r="165" spans="1:12">
      <c r="A165" s="30">
        <f t="shared" si="14"/>
        <v>2964</v>
      </c>
      <c r="B165" s="22" t="s">
        <v>607</v>
      </c>
      <c r="C165" s="30" t="s">
        <v>145</v>
      </c>
      <c r="D165" s="30" t="s">
        <v>805</v>
      </c>
      <c r="E165" s="30" t="s">
        <v>805</v>
      </c>
      <c r="F165" s="30">
        <v>20160101</v>
      </c>
      <c r="G165" s="30">
        <v>20210917</v>
      </c>
      <c r="H165" s="30" t="s">
        <v>447</v>
      </c>
      <c r="I165" s="30" t="s">
        <v>806</v>
      </c>
      <c r="J165" s="30">
        <f t="shared" si="11"/>
        <v>2809</v>
      </c>
      <c r="K165" s="30" t="s">
        <v>854</v>
      </c>
      <c r="L165" s="30" t="s">
        <v>853</v>
      </c>
    </row>
    <row r="166" spans="1:12">
      <c r="A166" s="30">
        <f t="shared" si="14"/>
        <v>2965</v>
      </c>
      <c r="B166" s="22" t="s">
        <v>607</v>
      </c>
      <c r="C166" s="30" t="s">
        <v>145</v>
      </c>
      <c r="D166" s="30" t="s">
        <v>805</v>
      </c>
      <c r="E166" s="30" t="s">
        <v>805</v>
      </c>
      <c r="F166" s="30">
        <v>20160101</v>
      </c>
      <c r="G166" s="30">
        <v>20210917</v>
      </c>
      <c r="H166" s="30" t="s">
        <v>447</v>
      </c>
      <c r="I166" s="30" t="s">
        <v>806</v>
      </c>
      <c r="J166" s="30">
        <f t="shared" si="11"/>
        <v>2809</v>
      </c>
      <c r="K166" s="30" t="s">
        <v>855</v>
      </c>
      <c r="L166" s="30" t="s">
        <v>857</v>
      </c>
    </row>
    <row r="167" spans="1:12">
      <c r="A167" s="30">
        <f t="shared" si="14"/>
        <v>2966</v>
      </c>
      <c r="B167" s="22" t="s">
        <v>607</v>
      </c>
      <c r="C167" s="30" t="s">
        <v>145</v>
      </c>
      <c r="D167" s="30" t="s">
        <v>805</v>
      </c>
      <c r="E167" s="30" t="s">
        <v>805</v>
      </c>
      <c r="F167" s="30">
        <v>20160101</v>
      </c>
      <c r="G167" s="30">
        <v>20210917</v>
      </c>
      <c r="H167" s="30" t="s">
        <v>447</v>
      </c>
      <c r="I167" s="30" t="s">
        <v>806</v>
      </c>
      <c r="J167" s="30">
        <f t="shared" si="11"/>
        <v>2809</v>
      </c>
      <c r="K167" s="30" t="s">
        <v>856</v>
      </c>
      <c r="L167" s="30" t="s">
        <v>858</v>
      </c>
    </row>
    <row r="168" spans="1:12">
      <c r="A168" s="30">
        <f t="shared" si="14"/>
        <v>2967</v>
      </c>
      <c r="B168" s="22" t="s">
        <v>607</v>
      </c>
      <c r="C168" s="30" t="s">
        <v>145</v>
      </c>
      <c r="D168" s="30" t="s">
        <v>805</v>
      </c>
      <c r="E168" s="30" t="s">
        <v>805</v>
      </c>
      <c r="F168" s="30">
        <v>20160101</v>
      </c>
      <c r="G168" s="30">
        <v>20210917</v>
      </c>
      <c r="H168" s="30" t="s">
        <v>447</v>
      </c>
      <c r="I168" s="30" t="s">
        <v>806</v>
      </c>
      <c r="J168" s="30">
        <v>2810</v>
      </c>
      <c r="K168" s="30" t="s">
        <v>160</v>
      </c>
      <c r="L168" s="30" t="s">
        <v>612</v>
      </c>
    </row>
    <row r="169" spans="1:12">
      <c r="A169" s="30">
        <f t="shared" si="14"/>
        <v>2968</v>
      </c>
      <c r="B169" s="22" t="s">
        <v>607</v>
      </c>
      <c r="C169" s="30" t="s">
        <v>145</v>
      </c>
      <c r="D169" s="30" t="s">
        <v>805</v>
      </c>
      <c r="E169" s="30" t="s">
        <v>805</v>
      </c>
      <c r="F169" s="30">
        <v>20160101</v>
      </c>
      <c r="G169" s="30">
        <v>20210917</v>
      </c>
      <c r="H169" s="30" t="s">
        <v>447</v>
      </c>
      <c r="I169" s="30" t="s">
        <v>806</v>
      </c>
      <c r="J169" s="30">
        <f t="shared" ref="J169" si="15">J168</f>
        <v>2810</v>
      </c>
      <c r="K169" s="30" t="s">
        <v>129</v>
      </c>
      <c r="L169" s="30" t="s">
        <v>613</v>
      </c>
    </row>
    <row r="170" spans="1:12">
      <c r="A170" s="30">
        <f t="shared" si="14"/>
        <v>2969</v>
      </c>
      <c r="B170" s="22" t="s">
        <v>607</v>
      </c>
      <c r="C170" s="30" t="s">
        <v>145</v>
      </c>
      <c r="D170" s="30" t="s">
        <v>805</v>
      </c>
      <c r="E170" s="30" t="s">
        <v>805</v>
      </c>
      <c r="F170" s="30">
        <v>20160101</v>
      </c>
      <c r="G170" s="30">
        <v>20210917</v>
      </c>
      <c r="H170" s="30" t="s">
        <v>447</v>
      </c>
      <c r="I170" s="30" t="s">
        <v>806</v>
      </c>
      <c r="J170" s="30">
        <f t="shared" si="11"/>
        <v>2810</v>
      </c>
      <c r="K170" s="30" t="s">
        <v>148</v>
      </c>
      <c r="L170" s="30" t="s">
        <v>614</v>
      </c>
    </row>
    <row r="171" spans="1:12">
      <c r="A171" s="30">
        <f t="shared" si="14"/>
        <v>2970</v>
      </c>
      <c r="B171" s="22" t="s">
        <v>607</v>
      </c>
      <c r="C171" s="30" t="s">
        <v>145</v>
      </c>
      <c r="D171" s="30" t="s">
        <v>805</v>
      </c>
      <c r="E171" s="30" t="s">
        <v>805</v>
      </c>
      <c r="F171" s="30">
        <v>20160101</v>
      </c>
      <c r="G171" s="30">
        <v>20210917</v>
      </c>
      <c r="H171" s="30" t="s">
        <v>447</v>
      </c>
      <c r="I171" s="30" t="s">
        <v>806</v>
      </c>
      <c r="J171" s="30">
        <f t="shared" si="11"/>
        <v>2810</v>
      </c>
      <c r="K171" s="30" t="s">
        <v>126</v>
      </c>
      <c r="L171" s="30" t="s">
        <v>786</v>
      </c>
    </row>
    <row r="172" spans="1:12">
      <c r="A172" s="30">
        <f t="shared" si="14"/>
        <v>2971</v>
      </c>
      <c r="B172" s="22" t="s">
        <v>607</v>
      </c>
      <c r="C172" s="30" t="s">
        <v>145</v>
      </c>
      <c r="D172" s="30" t="s">
        <v>805</v>
      </c>
      <c r="E172" s="30" t="s">
        <v>805</v>
      </c>
      <c r="F172" s="30">
        <v>20160101</v>
      </c>
      <c r="G172" s="30">
        <v>20210917</v>
      </c>
      <c r="H172" s="30" t="s">
        <v>447</v>
      </c>
      <c r="I172" s="30" t="s">
        <v>806</v>
      </c>
      <c r="J172" s="30">
        <f t="shared" si="11"/>
        <v>2810</v>
      </c>
      <c r="K172" s="30" t="s">
        <v>615</v>
      </c>
      <c r="L172" s="30" t="s">
        <v>616</v>
      </c>
    </row>
    <row r="173" spans="1:12">
      <c r="A173" s="30">
        <f t="shared" si="14"/>
        <v>2972</v>
      </c>
      <c r="B173" s="22" t="s">
        <v>607</v>
      </c>
      <c r="C173" s="30" t="s">
        <v>145</v>
      </c>
      <c r="D173" s="30" t="s">
        <v>805</v>
      </c>
      <c r="E173" s="30" t="s">
        <v>805</v>
      </c>
      <c r="F173" s="30">
        <v>20160101</v>
      </c>
      <c r="G173" s="30">
        <v>20210917</v>
      </c>
      <c r="H173" s="30" t="s">
        <v>447</v>
      </c>
      <c r="I173" s="30" t="s">
        <v>806</v>
      </c>
      <c r="J173" s="30">
        <f t="shared" si="11"/>
        <v>2810</v>
      </c>
      <c r="K173" s="30" t="s">
        <v>802</v>
      </c>
      <c r="L173" s="30" t="s">
        <v>803</v>
      </c>
    </row>
    <row r="174" spans="1:12">
      <c r="A174" s="30">
        <f t="shared" si="14"/>
        <v>2973</v>
      </c>
      <c r="B174" s="22" t="s">
        <v>607</v>
      </c>
      <c r="C174" s="30" t="s">
        <v>145</v>
      </c>
      <c r="D174" s="30" t="s">
        <v>805</v>
      </c>
      <c r="E174" s="30" t="s">
        <v>805</v>
      </c>
      <c r="F174" s="30">
        <v>20160101</v>
      </c>
      <c r="G174" s="30">
        <v>20210917</v>
      </c>
      <c r="H174" s="30" t="s">
        <v>447</v>
      </c>
      <c r="I174" s="30" t="s">
        <v>806</v>
      </c>
      <c r="J174" s="30">
        <f t="shared" si="11"/>
        <v>2810</v>
      </c>
      <c r="K174" s="30" t="s">
        <v>617</v>
      </c>
      <c r="L174" s="30" t="s">
        <v>618</v>
      </c>
    </row>
    <row r="175" spans="1:12">
      <c r="A175" s="30">
        <f t="shared" si="14"/>
        <v>2974</v>
      </c>
      <c r="B175" s="22" t="s">
        <v>607</v>
      </c>
      <c r="C175" s="30" t="s">
        <v>145</v>
      </c>
      <c r="D175" s="30" t="s">
        <v>805</v>
      </c>
      <c r="E175" s="30" t="s">
        <v>805</v>
      </c>
      <c r="F175" s="30">
        <v>20160101</v>
      </c>
      <c r="G175" s="30">
        <v>20210917</v>
      </c>
      <c r="H175" s="30" t="s">
        <v>447</v>
      </c>
      <c r="I175" s="30" t="s">
        <v>806</v>
      </c>
      <c r="J175" s="30">
        <f t="shared" si="11"/>
        <v>2810</v>
      </c>
      <c r="K175" s="30" t="s">
        <v>127</v>
      </c>
      <c r="L175" s="30" t="s">
        <v>621</v>
      </c>
    </row>
    <row r="176" spans="1:12">
      <c r="A176" s="30">
        <f t="shared" si="14"/>
        <v>2975</v>
      </c>
      <c r="B176" s="22" t="s">
        <v>607</v>
      </c>
      <c r="C176" s="30" t="s">
        <v>145</v>
      </c>
      <c r="D176" s="30" t="s">
        <v>805</v>
      </c>
      <c r="E176" s="30" t="s">
        <v>805</v>
      </c>
      <c r="F176" s="30">
        <v>20160101</v>
      </c>
      <c r="G176" s="30">
        <v>20210917</v>
      </c>
      <c r="H176" s="30" t="s">
        <v>447</v>
      </c>
      <c r="I176" s="30" t="s">
        <v>806</v>
      </c>
      <c r="J176" s="30">
        <f t="shared" si="11"/>
        <v>2810</v>
      </c>
      <c r="K176" s="30" t="s">
        <v>849</v>
      </c>
      <c r="L176" s="30" t="s">
        <v>623</v>
      </c>
    </row>
    <row r="177" spans="1:12">
      <c r="A177" s="30">
        <f t="shared" si="14"/>
        <v>2976</v>
      </c>
      <c r="B177" s="22" t="s">
        <v>607</v>
      </c>
      <c r="C177" s="30" t="s">
        <v>145</v>
      </c>
      <c r="D177" s="30" t="s">
        <v>805</v>
      </c>
      <c r="E177" s="30" t="s">
        <v>805</v>
      </c>
      <c r="F177" s="30">
        <v>20160101</v>
      </c>
      <c r="G177" s="30">
        <v>20210917</v>
      </c>
      <c r="H177" s="30" t="s">
        <v>447</v>
      </c>
      <c r="I177" s="30" t="s">
        <v>806</v>
      </c>
      <c r="J177" s="30">
        <f t="shared" si="11"/>
        <v>2810</v>
      </c>
      <c r="K177" s="30" t="s">
        <v>850</v>
      </c>
      <c r="L177" s="30" t="s">
        <v>625</v>
      </c>
    </row>
    <row r="178" spans="1:12">
      <c r="A178" s="30">
        <f t="shared" si="14"/>
        <v>2977</v>
      </c>
      <c r="B178" s="22" t="s">
        <v>607</v>
      </c>
      <c r="C178" s="30" t="s">
        <v>145</v>
      </c>
      <c r="D178" s="30" t="s">
        <v>805</v>
      </c>
      <c r="E178" s="30" t="s">
        <v>805</v>
      </c>
      <c r="F178" s="30">
        <v>20160101</v>
      </c>
      <c r="G178" s="30">
        <v>20210917</v>
      </c>
      <c r="H178" s="30" t="s">
        <v>447</v>
      </c>
      <c r="I178" s="30" t="s">
        <v>806</v>
      </c>
      <c r="J178" s="30">
        <f t="shared" si="11"/>
        <v>2810</v>
      </c>
      <c r="K178" s="30" t="s">
        <v>851</v>
      </c>
      <c r="L178" s="30" t="s">
        <v>852</v>
      </c>
    </row>
    <row r="179" spans="1:12">
      <c r="A179" s="30">
        <f t="shared" si="14"/>
        <v>2978</v>
      </c>
      <c r="B179" s="22" t="s">
        <v>607</v>
      </c>
      <c r="C179" s="30" t="s">
        <v>145</v>
      </c>
      <c r="D179" s="30" t="s">
        <v>805</v>
      </c>
      <c r="E179" s="30" t="s">
        <v>805</v>
      </c>
      <c r="F179" s="30">
        <v>20160101</v>
      </c>
      <c r="G179" s="30">
        <v>20210917</v>
      </c>
      <c r="H179" s="30" t="s">
        <v>447</v>
      </c>
      <c r="I179" s="30" t="s">
        <v>806</v>
      </c>
      <c r="J179" s="30">
        <f t="shared" si="11"/>
        <v>2810</v>
      </c>
      <c r="K179" s="30" t="s">
        <v>854</v>
      </c>
      <c r="L179" s="30" t="s">
        <v>853</v>
      </c>
    </row>
    <row r="180" spans="1:12">
      <c r="A180" s="30">
        <f t="shared" si="14"/>
        <v>2979</v>
      </c>
      <c r="B180" s="22" t="s">
        <v>607</v>
      </c>
      <c r="C180" s="30" t="s">
        <v>145</v>
      </c>
      <c r="D180" s="30" t="s">
        <v>805</v>
      </c>
      <c r="E180" s="30" t="s">
        <v>805</v>
      </c>
      <c r="F180" s="30">
        <v>20160101</v>
      </c>
      <c r="G180" s="30">
        <v>20210917</v>
      </c>
      <c r="H180" s="30" t="s">
        <v>447</v>
      </c>
      <c r="I180" s="30" t="s">
        <v>806</v>
      </c>
      <c r="J180" s="30">
        <f t="shared" si="11"/>
        <v>2810</v>
      </c>
      <c r="K180" s="30" t="s">
        <v>855</v>
      </c>
      <c r="L180" s="30" t="s">
        <v>857</v>
      </c>
    </row>
    <row r="181" spans="1:12">
      <c r="A181" s="14">
        <f t="shared" si="14"/>
        <v>2980</v>
      </c>
      <c r="B181" s="44" t="s">
        <v>607</v>
      </c>
      <c r="C181" s="14" t="s">
        <v>145</v>
      </c>
      <c r="D181" s="14" t="s">
        <v>805</v>
      </c>
      <c r="E181" s="14" t="s">
        <v>805</v>
      </c>
      <c r="F181" s="30">
        <v>20160101</v>
      </c>
      <c r="G181" s="30">
        <v>20210917</v>
      </c>
      <c r="H181" s="14" t="s">
        <v>447</v>
      </c>
      <c r="I181" s="14" t="s">
        <v>806</v>
      </c>
      <c r="J181" s="30">
        <f t="shared" si="11"/>
        <v>2810</v>
      </c>
      <c r="K181" s="14" t="s">
        <v>856</v>
      </c>
      <c r="L181" s="14" t="s">
        <v>858</v>
      </c>
    </row>
    <row r="182" spans="1:12">
      <c r="A182" s="30">
        <f t="shared" si="14"/>
        <v>2981</v>
      </c>
      <c r="B182" s="22" t="s">
        <v>607</v>
      </c>
      <c r="C182" s="30" t="s">
        <v>145</v>
      </c>
      <c r="D182" s="30" t="s">
        <v>805</v>
      </c>
      <c r="E182" s="30" t="s">
        <v>805</v>
      </c>
      <c r="F182" s="30">
        <v>20160101</v>
      </c>
      <c r="G182" s="30">
        <v>20210917</v>
      </c>
      <c r="H182" s="30" t="s">
        <v>447</v>
      </c>
      <c r="I182" s="30" t="s">
        <v>806</v>
      </c>
      <c r="J182" s="30">
        <v>2811</v>
      </c>
      <c r="K182" s="30" t="s">
        <v>160</v>
      </c>
      <c r="L182" s="30" t="s">
        <v>612</v>
      </c>
    </row>
    <row r="183" spans="1:12">
      <c r="A183" s="30">
        <f t="shared" si="14"/>
        <v>2982</v>
      </c>
      <c r="B183" s="22" t="s">
        <v>607</v>
      </c>
      <c r="C183" s="30" t="s">
        <v>145</v>
      </c>
      <c r="D183" s="30" t="s">
        <v>805</v>
      </c>
      <c r="E183" s="30" t="s">
        <v>805</v>
      </c>
      <c r="F183" s="30">
        <v>20160101</v>
      </c>
      <c r="G183" s="30">
        <v>20210917</v>
      </c>
      <c r="H183" s="30" t="s">
        <v>447</v>
      </c>
      <c r="I183" s="30" t="s">
        <v>806</v>
      </c>
      <c r="J183" s="30">
        <f t="shared" ref="J183" si="16">J182</f>
        <v>2811</v>
      </c>
      <c r="K183" s="30" t="s">
        <v>129</v>
      </c>
      <c r="L183" s="30" t="s">
        <v>613</v>
      </c>
    </row>
    <row r="184" spans="1:12">
      <c r="A184" s="30">
        <f t="shared" si="14"/>
        <v>2983</v>
      </c>
      <c r="B184" s="22" t="s">
        <v>607</v>
      </c>
      <c r="C184" s="30" t="s">
        <v>145</v>
      </c>
      <c r="D184" s="30" t="s">
        <v>805</v>
      </c>
      <c r="E184" s="30" t="s">
        <v>805</v>
      </c>
      <c r="F184" s="30">
        <v>20160101</v>
      </c>
      <c r="G184" s="30">
        <v>20210917</v>
      </c>
      <c r="H184" s="30" t="s">
        <v>447</v>
      </c>
      <c r="I184" s="30" t="s">
        <v>806</v>
      </c>
      <c r="J184" s="30">
        <f t="shared" si="11"/>
        <v>2811</v>
      </c>
      <c r="K184" s="30" t="s">
        <v>148</v>
      </c>
      <c r="L184" s="30" t="s">
        <v>614</v>
      </c>
    </row>
    <row r="185" spans="1:12">
      <c r="A185" s="30">
        <f t="shared" si="14"/>
        <v>2984</v>
      </c>
      <c r="B185" s="22" t="s">
        <v>607</v>
      </c>
      <c r="C185" s="30" t="s">
        <v>145</v>
      </c>
      <c r="D185" s="30" t="s">
        <v>805</v>
      </c>
      <c r="E185" s="30" t="s">
        <v>805</v>
      </c>
      <c r="F185" s="30">
        <v>20160101</v>
      </c>
      <c r="G185" s="30">
        <v>20210917</v>
      </c>
      <c r="H185" s="30" t="s">
        <v>447</v>
      </c>
      <c r="I185" s="30" t="s">
        <v>806</v>
      </c>
      <c r="J185" s="30">
        <f t="shared" si="11"/>
        <v>2811</v>
      </c>
      <c r="K185" s="30" t="s">
        <v>126</v>
      </c>
      <c r="L185" s="30" t="s">
        <v>786</v>
      </c>
    </row>
    <row r="186" spans="1:12">
      <c r="A186" s="30">
        <f t="shared" si="14"/>
        <v>2985</v>
      </c>
      <c r="B186" s="22" t="s">
        <v>607</v>
      </c>
      <c r="C186" s="30" t="s">
        <v>145</v>
      </c>
      <c r="D186" s="30" t="s">
        <v>805</v>
      </c>
      <c r="E186" s="30" t="s">
        <v>805</v>
      </c>
      <c r="F186" s="30">
        <v>20160101</v>
      </c>
      <c r="G186" s="30">
        <v>20210917</v>
      </c>
      <c r="H186" s="30" t="s">
        <v>447</v>
      </c>
      <c r="I186" s="30" t="s">
        <v>806</v>
      </c>
      <c r="J186" s="30">
        <f t="shared" si="11"/>
        <v>2811</v>
      </c>
      <c r="K186" s="30" t="s">
        <v>615</v>
      </c>
      <c r="L186" s="30" t="s">
        <v>616</v>
      </c>
    </row>
    <row r="187" spans="1:12">
      <c r="A187" s="30">
        <f t="shared" si="14"/>
        <v>2986</v>
      </c>
      <c r="B187" s="22" t="s">
        <v>607</v>
      </c>
      <c r="C187" s="30" t="s">
        <v>145</v>
      </c>
      <c r="D187" s="30" t="s">
        <v>805</v>
      </c>
      <c r="E187" s="30" t="s">
        <v>805</v>
      </c>
      <c r="F187" s="30">
        <v>20160101</v>
      </c>
      <c r="G187" s="30">
        <v>20210917</v>
      </c>
      <c r="H187" s="30" t="s">
        <v>447</v>
      </c>
      <c r="I187" s="30" t="s">
        <v>806</v>
      </c>
      <c r="J187" s="30">
        <f t="shared" si="11"/>
        <v>2811</v>
      </c>
      <c r="K187" s="30" t="s">
        <v>802</v>
      </c>
      <c r="L187" s="30" t="s">
        <v>803</v>
      </c>
    </row>
    <row r="188" spans="1:12">
      <c r="A188" s="30">
        <f t="shared" si="14"/>
        <v>2987</v>
      </c>
      <c r="B188" s="22" t="s">
        <v>607</v>
      </c>
      <c r="C188" s="30" t="s">
        <v>145</v>
      </c>
      <c r="D188" s="30" t="s">
        <v>805</v>
      </c>
      <c r="E188" s="30" t="s">
        <v>805</v>
      </c>
      <c r="F188" s="30">
        <v>20160101</v>
      </c>
      <c r="G188" s="30">
        <v>20210917</v>
      </c>
      <c r="H188" s="30" t="s">
        <v>447</v>
      </c>
      <c r="I188" s="30" t="s">
        <v>806</v>
      </c>
      <c r="J188" s="30">
        <f t="shared" si="11"/>
        <v>2811</v>
      </c>
      <c r="K188" s="30" t="s">
        <v>617</v>
      </c>
      <c r="L188" s="30" t="s">
        <v>618</v>
      </c>
    </row>
    <row r="189" spans="1:12">
      <c r="A189" s="30">
        <f t="shared" si="14"/>
        <v>2988</v>
      </c>
      <c r="B189" s="22" t="s">
        <v>607</v>
      </c>
      <c r="C189" s="30" t="s">
        <v>145</v>
      </c>
      <c r="D189" s="30" t="s">
        <v>805</v>
      </c>
      <c r="E189" s="30" t="s">
        <v>805</v>
      </c>
      <c r="F189" s="30">
        <v>20160101</v>
      </c>
      <c r="G189" s="30">
        <v>20210917</v>
      </c>
      <c r="H189" s="30" t="s">
        <v>447</v>
      </c>
      <c r="I189" s="30" t="s">
        <v>806</v>
      </c>
      <c r="J189" s="30">
        <f t="shared" si="11"/>
        <v>2811</v>
      </c>
      <c r="K189" s="30" t="s">
        <v>127</v>
      </c>
      <c r="L189" s="30" t="s">
        <v>621</v>
      </c>
    </row>
    <row r="190" spans="1:12">
      <c r="A190" s="30">
        <f t="shared" si="14"/>
        <v>2989</v>
      </c>
      <c r="B190" s="22" t="s">
        <v>607</v>
      </c>
      <c r="C190" s="30" t="s">
        <v>145</v>
      </c>
      <c r="D190" s="30" t="s">
        <v>805</v>
      </c>
      <c r="E190" s="30" t="s">
        <v>805</v>
      </c>
      <c r="F190" s="30">
        <v>20160101</v>
      </c>
      <c r="G190" s="30">
        <v>20210917</v>
      </c>
      <c r="H190" s="30" t="s">
        <v>447</v>
      </c>
      <c r="I190" s="30" t="s">
        <v>806</v>
      </c>
      <c r="J190" s="30">
        <f t="shared" si="11"/>
        <v>2811</v>
      </c>
      <c r="K190" s="30" t="s">
        <v>849</v>
      </c>
      <c r="L190" s="30" t="s">
        <v>623</v>
      </c>
    </row>
    <row r="191" spans="1:12">
      <c r="A191" s="30">
        <f t="shared" si="14"/>
        <v>2990</v>
      </c>
      <c r="B191" s="22" t="s">
        <v>607</v>
      </c>
      <c r="C191" s="30" t="s">
        <v>145</v>
      </c>
      <c r="D191" s="30" t="s">
        <v>805</v>
      </c>
      <c r="E191" s="30" t="s">
        <v>805</v>
      </c>
      <c r="F191" s="30">
        <v>20160101</v>
      </c>
      <c r="G191" s="30">
        <v>20210917</v>
      </c>
      <c r="H191" s="30" t="s">
        <v>447</v>
      </c>
      <c r="I191" s="30" t="s">
        <v>806</v>
      </c>
      <c r="J191" s="30">
        <f t="shared" ref="J191:J254" si="17">J190</f>
        <v>2811</v>
      </c>
      <c r="K191" s="30" t="s">
        <v>850</v>
      </c>
      <c r="L191" s="30" t="s">
        <v>625</v>
      </c>
    </row>
    <row r="192" spans="1:12">
      <c r="A192" s="30">
        <f t="shared" si="14"/>
        <v>2991</v>
      </c>
      <c r="B192" s="22" t="s">
        <v>607</v>
      </c>
      <c r="C192" s="30" t="s">
        <v>145</v>
      </c>
      <c r="D192" s="30" t="s">
        <v>805</v>
      </c>
      <c r="E192" s="30" t="s">
        <v>805</v>
      </c>
      <c r="F192" s="30">
        <v>20160101</v>
      </c>
      <c r="G192" s="30">
        <v>20210917</v>
      </c>
      <c r="H192" s="30" t="s">
        <v>447</v>
      </c>
      <c r="I192" s="30" t="s">
        <v>806</v>
      </c>
      <c r="J192" s="30">
        <f t="shared" si="17"/>
        <v>2811</v>
      </c>
      <c r="K192" s="30" t="s">
        <v>851</v>
      </c>
      <c r="L192" s="30" t="s">
        <v>852</v>
      </c>
    </row>
    <row r="193" spans="1:12">
      <c r="A193" s="30">
        <f t="shared" si="14"/>
        <v>2992</v>
      </c>
      <c r="B193" s="22" t="s">
        <v>607</v>
      </c>
      <c r="C193" s="30" t="s">
        <v>145</v>
      </c>
      <c r="D193" s="30" t="s">
        <v>805</v>
      </c>
      <c r="E193" s="30" t="s">
        <v>805</v>
      </c>
      <c r="F193" s="30">
        <v>20160101</v>
      </c>
      <c r="G193" s="30">
        <v>20210917</v>
      </c>
      <c r="H193" s="30" t="s">
        <v>447</v>
      </c>
      <c r="I193" s="30" t="s">
        <v>806</v>
      </c>
      <c r="J193" s="30">
        <f t="shared" si="17"/>
        <v>2811</v>
      </c>
      <c r="K193" s="30" t="s">
        <v>854</v>
      </c>
      <c r="L193" s="30" t="s">
        <v>853</v>
      </c>
    </row>
    <row r="194" spans="1:12">
      <c r="A194" s="30">
        <f t="shared" si="14"/>
        <v>2993</v>
      </c>
      <c r="B194" s="22" t="s">
        <v>607</v>
      </c>
      <c r="C194" s="30" t="s">
        <v>145</v>
      </c>
      <c r="D194" s="30" t="s">
        <v>805</v>
      </c>
      <c r="E194" s="30" t="s">
        <v>805</v>
      </c>
      <c r="F194" s="30">
        <v>20160101</v>
      </c>
      <c r="G194" s="30">
        <v>20210917</v>
      </c>
      <c r="H194" s="30" t="s">
        <v>447</v>
      </c>
      <c r="I194" s="30" t="s">
        <v>806</v>
      </c>
      <c r="J194" s="30">
        <f t="shared" si="17"/>
        <v>2811</v>
      </c>
      <c r="K194" s="30" t="s">
        <v>855</v>
      </c>
      <c r="L194" s="30" t="s">
        <v>857</v>
      </c>
    </row>
    <row r="195" spans="1:12">
      <c r="A195" s="30">
        <f t="shared" si="14"/>
        <v>2994</v>
      </c>
      <c r="B195" s="22" t="s">
        <v>607</v>
      </c>
      <c r="C195" s="30" t="s">
        <v>145</v>
      </c>
      <c r="D195" s="30" t="s">
        <v>805</v>
      </c>
      <c r="E195" s="30" t="s">
        <v>805</v>
      </c>
      <c r="F195" s="30">
        <v>20160101</v>
      </c>
      <c r="G195" s="30">
        <v>20210917</v>
      </c>
      <c r="H195" s="30" t="s">
        <v>447</v>
      </c>
      <c r="I195" s="30" t="s">
        <v>806</v>
      </c>
      <c r="J195" s="30">
        <f t="shared" si="17"/>
        <v>2811</v>
      </c>
      <c r="K195" s="30" t="s">
        <v>856</v>
      </c>
      <c r="L195" s="30" t="s">
        <v>858</v>
      </c>
    </row>
    <row r="196" spans="1:12">
      <c r="A196" s="30">
        <f t="shared" si="14"/>
        <v>2995</v>
      </c>
      <c r="B196" s="22" t="s">
        <v>607</v>
      </c>
      <c r="C196" s="30" t="s">
        <v>145</v>
      </c>
      <c r="D196" s="30" t="s">
        <v>805</v>
      </c>
      <c r="E196" s="30" t="s">
        <v>805</v>
      </c>
      <c r="F196" s="30">
        <v>20160101</v>
      </c>
      <c r="G196" s="30">
        <v>20210917</v>
      </c>
      <c r="H196" s="30" t="s">
        <v>447</v>
      </c>
      <c r="I196" s="30" t="s">
        <v>806</v>
      </c>
      <c r="J196" s="30">
        <v>2812</v>
      </c>
      <c r="K196" s="30" t="s">
        <v>160</v>
      </c>
      <c r="L196" s="30" t="s">
        <v>612</v>
      </c>
    </row>
    <row r="197" spans="1:12">
      <c r="A197" s="30">
        <f t="shared" si="14"/>
        <v>2996</v>
      </c>
      <c r="B197" s="22" t="s">
        <v>607</v>
      </c>
      <c r="C197" s="30" t="s">
        <v>145</v>
      </c>
      <c r="D197" s="30" t="s">
        <v>805</v>
      </c>
      <c r="E197" s="30" t="s">
        <v>805</v>
      </c>
      <c r="F197" s="30">
        <v>20160101</v>
      </c>
      <c r="G197" s="30">
        <v>20210917</v>
      </c>
      <c r="H197" s="30" t="s">
        <v>447</v>
      </c>
      <c r="I197" s="30" t="s">
        <v>806</v>
      </c>
      <c r="J197" s="30">
        <f t="shared" ref="J197" si="18">J196</f>
        <v>2812</v>
      </c>
      <c r="K197" s="30" t="s">
        <v>129</v>
      </c>
      <c r="L197" s="30" t="s">
        <v>613</v>
      </c>
    </row>
    <row r="198" spans="1:12">
      <c r="A198" s="30">
        <f t="shared" si="14"/>
        <v>2997</v>
      </c>
      <c r="B198" s="22" t="s">
        <v>607</v>
      </c>
      <c r="C198" s="30" t="s">
        <v>145</v>
      </c>
      <c r="D198" s="30" t="s">
        <v>805</v>
      </c>
      <c r="E198" s="30" t="s">
        <v>805</v>
      </c>
      <c r="F198" s="30">
        <v>20160101</v>
      </c>
      <c r="G198" s="30">
        <v>20210917</v>
      </c>
      <c r="H198" s="30" t="s">
        <v>447</v>
      </c>
      <c r="I198" s="30" t="s">
        <v>806</v>
      </c>
      <c r="J198" s="30">
        <f t="shared" si="17"/>
        <v>2812</v>
      </c>
      <c r="K198" s="30" t="s">
        <v>148</v>
      </c>
      <c r="L198" s="30" t="s">
        <v>614</v>
      </c>
    </row>
    <row r="199" spans="1:12">
      <c r="A199" s="30">
        <f t="shared" si="14"/>
        <v>2998</v>
      </c>
      <c r="B199" s="22" t="s">
        <v>607</v>
      </c>
      <c r="C199" s="30" t="s">
        <v>145</v>
      </c>
      <c r="D199" s="30" t="s">
        <v>805</v>
      </c>
      <c r="E199" s="30" t="s">
        <v>805</v>
      </c>
      <c r="F199" s="30">
        <v>20160101</v>
      </c>
      <c r="G199" s="30">
        <v>20210917</v>
      </c>
      <c r="H199" s="30" t="s">
        <v>447</v>
      </c>
      <c r="I199" s="30" t="s">
        <v>806</v>
      </c>
      <c r="J199" s="30">
        <f t="shared" si="17"/>
        <v>2812</v>
      </c>
      <c r="K199" s="30" t="s">
        <v>126</v>
      </c>
      <c r="L199" s="30" t="s">
        <v>786</v>
      </c>
    </row>
    <row r="200" spans="1:12">
      <c r="A200" s="30">
        <f t="shared" si="14"/>
        <v>2999</v>
      </c>
      <c r="B200" s="22" t="s">
        <v>607</v>
      </c>
      <c r="C200" s="30" t="s">
        <v>145</v>
      </c>
      <c r="D200" s="30" t="s">
        <v>805</v>
      </c>
      <c r="E200" s="30" t="s">
        <v>805</v>
      </c>
      <c r="F200" s="30">
        <v>20160101</v>
      </c>
      <c r="G200" s="30">
        <v>20210917</v>
      </c>
      <c r="H200" s="30" t="s">
        <v>447</v>
      </c>
      <c r="I200" s="30" t="s">
        <v>806</v>
      </c>
      <c r="J200" s="30">
        <f t="shared" si="17"/>
        <v>2812</v>
      </c>
      <c r="K200" s="30" t="s">
        <v>615</v>
      </c>
      <c r="L200" s="30" t="s">
        <v>616</v>
      </c>
    </row>
    <row r="201" spans="1:12">
      <c r="A201" s="30">
        <f t="shared" si="14"/>
        <v>3000</v>
      </c>
      <c r="B201" s="22" t="s">
        <v>607</v>
      </c>
      <c r="C201" s="30" t="s">
        <v>145</v>
      </c>
      <c r="D201" s="30" t="s">
        <v>805</v>
      </c>
      <c r="E201" s="30" t="s">
        <v>805</v>
      </c>
      <c r="F201" s="30">
        <v>20160101</v>
      </c>
      <c r="G201" s="30">
        <v>20210917</v>
      </c>
      <c r="H201" s="30" t="s">
        <v>447</v>
      </c>
      <c r="I201" s="30" t="s">
        <v>806</v>
      </c>
      <c r="J201" s="30">
        <f t="shared" si="17"/>
        <v>2812</v>
      </c>
      <c r="K201" s="30" t="s">
        <v>802</v>
      </c>
      <c r="L201" s="30" t="s">
        <v>803</v>
      </c>
    </row>
    <row r="202" spans="1:12">
      <c r="A202" s="30">
        <f t="shared" si="14"/>
        <v>3001</v>
      </c>
      <c r="B202" s="22" t="s">
        <v>607</v>
      </c>
      <c r="C202" s="30" t="s">
        <v>145</v>
      </c>
      <c r="D202" s="30" t="s">
        <v>805</v>
      </c>
      <c r="E202" s="30" t="s">
        <v>805</v>
      </c>
      <c r="F202" s="30">
        <v>20160101</v>
      </c>
      <c r="G202" s="30">
        <v>20210917</v>
      </c>
      <c r="H202" s="30" t="s">
        <v>447</v>
      </c>
      <c r="I202" s="30" t="s">
        <v>806</v>
      </c>
      <c r="J202" s="30">
        <f t="shared" si="17"/>
        <v>2812</v>
      </c>
      <c r="K202" s="30" t="s">
        <v>617</v>
      </c>
      <c r="L202" s="30" t="s">
        <v>618</v>
      </c>
    </row>
    <row r="203" spans="1:12">
      <c r="A203" s="30">
        <f t="shared" si="14"/>
        <v>3002</v>
      </c>
      <c r="B203" s="22" t="s">
        <v>607</v>
      </c>
      <c r="C203" s="30" t="s">
        <v>145</v>
      </c>
      <c r="D203" s="30" t="s">
        <v>805</v>
      </c>
      <c r="E203" s="30" t="s">
        <v>805</v>
      </c>
      <c r="F203" s="30">
        <v>20160101</v>
      </c>
      <c r="G203" s="30">
        <v>20210917</v>
      </c>
      <c r="H203" s="30" t="s">
        <v>447</v>
      </c>
      <c r="I203" s="30" t="s">
        <v>806</v>
      </c>
      <c r="J203" s="30">
        <f t="shared" si="17"/>
        <v>2812</v>
      </c>
      <c r="K203" s="30" t="s">
        <v>127</v>
      </c>
      <c r="L203" s="30" t="s">
        <v>621</v>
      </c>
    </row>
    <row r="204" spans="1:12">
      <c r="A204" s="30">
        <f t="shared" si="14"/>
        <v>3003</v>
      </c>
      <c r="B204" s="22" t="s">
        <v>607</v>
      </c>
      <c r="C204" s="30" t="s">
        <v>145</v>
      </c>
      <c r="D204" s="30" t="s">
        <v>805</v>
      </c>
      <c r="E204" s="30" t="s">
        <v>805</v>
      </c>
      <c r="F204" s="30">
        <v>20160101</v>
      </c>
      <c r="G204" s="30">
        <v>20210917</v>
      </c>
      <c r="H204" s="30" t="s">
        <v>447</v>
      </c>
      <c r="I204" s="30" t="s">
        <v>806</v>
      </c>
      <c r="J204" s="30">
        <f t="shared" si="17"/>
        <v>2812</v>
      </c>
      <c r="K204" s="30" t="s">
        <v>849</v>
      </c>
      <c r="L204" s="30" t="s">
        <v>623</v>
      </c>
    </row>
    <row r="205" spans="1:12">
      <c r="A205" s="30">
        <f t="shared" si="14"/>
        <v>3004</v>
      </c>
      <c r="B205" s="22" t="s">
        <v>607</v>
      </c>
      <c r="C205" s="30" t="s">
        <v>145</v>
      </c>
      <c r="D205" s="30" t="s">
        <v>805</v>
      </c>
      <c r="E205" s="30" t="s">
        <v>805</v>
      </c>
      <c r="F205" s="30">
        <v>20160101</v>
      </c>
      <c r="G205" s="30">
        <v>20210917</v>
      </c>
      <c r="H205" s="30" t="s">
        <v>447</v>
      </c>
      <c r="I205" s="30" t="s">
        <v>806</v>
      </c>
      <c r="J205" s="30">
        <f t="shared" si="17"/>
        <v>2812</v>
      </c>
      <c r="K205" s="30" t="s">
        <v>850</v>
      </c>
      <c r="L205" s="30" t="s">
        <v>625</v>
      </c>
    </row>
    <row r="206" spans="1:12">
      <c r="A206" s="30">
        <f t="shared" si="14"/>
        <v>3005</v>
      </c>
      <c r="B206" s="22" t="s">
        <v>607</v>
      </c>
      <c r="C206" s="30" t="s">
        <v>145</v>
      </c>
      <c r="D206" s="30" t="s">
        <v>805</v>
      </c>
      <c r="E206" s="30" t="s">
        <v>805</v>
      </c>
      <c r="F206" s="30">
        <v>20160101</v>
      </c>
      <c r="G206" s="30">
        <v>20210917</v>
      </c>
      <c r="H206" s="30" t="s">
        <v>447</v>
      </c>
      <c r="I206" s="30" t="s">
        <v>806</v>
      </c>
      <c r="J206" s="30">
        <f t="shared" si="17"/>
        <v>2812</v>
      </c>
      <c r="K206" s="30" t="s">
        <v>851</v>
      </c>
      <c r="L206" s="30" t="s">
        <v>852</v>
      </c>
    </row>
    <row r="207" spans="1:12">
      <c r="A207" s="30">
        <f t="shared" si="14"/>
        <v>3006</v>
      </c>
      <c r="B207" s="22" t="s">
        <v>607</v>
      </c>
      <c r="C207" s="30" t="s">
        <v>145</v>
      </c>
      <c r="D207" s="30" t="s">
        <v>805</v>
      </c>
      <c r="E207" s="30" t="s">
        <v>805</v>
      </c>
      <c r="F207" s="30">
        <v>20160101</v>
      </c>
      <c r="G207" s="30">
        <v>20210917</v>
      </c>
      <c r="H207" s="30" t="s">
        <v>447</v>
      </c>
      <c r="I207" s="30" t="s">
        <v>806</v>
      </c>
      <c r="J207" s="30">
        <f t="shared" si="17"/>
        <v>2812</v>
      </c>
      <c r="K207" s="30" t="s">
        <v>854</v>
      </c>
      <c r="L207" s="30" t="s">
        <v>853</v>
      </c>
    </row>
    <row r="208" spans="1:12">
      <c r="A208" s="30">
        <f t="shared" si="14"/>
        <v>3007</v>
      </c>
      <c r="B208" s="22" t="s">
        <v>607</v>
      </c>
      <c r="C208" s="30" t="s">
        <v>145</v>
      </c>
      <c r="D208" s="30" t="s">
        <v>805</v>
      </c>
      <c r="E208" s="30" t="s">
        <v>805</v>
      </c>
      <c r="F208" s="30">
        <v>20160101</v>
      </c>
      <c r="G208" s="30">
        <v>20210917</v>
      </c>
      <c r="H208" s="30" t="s">
        <v>447</v>
      </c>
      <c r="I208" s="30" t="s">
        <v>806</v>
      </c>
      <c r="J208" s="30">
        <f t="shared" si="17"/>
        <v>2812</v>
      </c>
      <c r="K208" s="30" t="s">
        <v>855</v>
      </c>
      <c r="L208" s="30" t="s">
        <v>857</v>
      </c>
    </row>
    <row r="209" spans="1:12">
      <c r="A209" s="30">
        <f t="shared" si="14"/>
        <v>3008</v>
      </c>
      <c r="B209" s="22" t="s">
        <v>607</v>
      </c>
      <c r="C209" s="30" t="s">
        <v>145</v>
      </c>
      <c r="D209" s="30" t="s">
        <v>805</v>
      </c>
      <c r="E209" s="30" t="s">
        <v>805</v>
      </c>
      <c r="F209" s="30">
        <v>20160101</v>
      </c>
      <c r="G209" s="30">
        <v>20210917</v>
      </c>
      <c r="H209" s="30" t="s">
        <v>447</v>
      </c>
      <c r="I209" s="30" t="s">
        <v>806</v>
      </c>
      <c r="J209" s="30">
        <f t="shared" si="17"/>
        <v>2812</v>
      </c>
      <c r="K209" s="30" t="s">
        <v>856</v>
      </c>
      <c r="L209" s="30" t="s">
        <v>858</v>
      </c>
    </row>
    <row r="210" spans="1:12">
      <c r="A210" s="30">
        <f t="shared" si="14"/>
        <v>3009</v>
      </c>
      <c r="B210" s="22" t="s">
        <v>607</v>
      </c>
      <c r="C210" s="30" t="s">
        <v>145</v>
      </c>
      <c r="D210" s="30" t="s">
        <v>805</v>
      </c>
      <c r="E210" s="30" t="s">
        <v>805</v>
      </c>
      <c r="F210" s="30">
        <v>20160101</v>
      </c>
      <c r="G210" s="30">
        <v>20210917</v>
      </c>
      <c r="H210" s="30" t="s">
        <v>447</v>
      </c>
      <c r="I210" s="30" t="s">
        <v>806</v>
      </c>
      <c r="J210" s="30">
        <v>2813</v>
      </c>
      <c r="K210" s="30" t="s">
        <v>160</v>
      </c>
      <c r="L210" s="30" t="s">
        <v>612</v>
      </c>
    </row>
    <row r="211" spans="1:12">
      <c r="A211" s="30">
        <f t="shared" si="14"/>
        <v>3010</v>
      </c>
      <c r="B211" s="22" t="s">
        <v>607</v>
      </c>
      <c r="C211" s="30" t="s">
        <v>145</v>
      </c>
      <c r="D211" s="30" t="s">
        <v>805</v>
      </c>
      <c r="E211" s="30" t="s">
        <v>805</v>
      </c>
      <c r="F211" s="30">
        <v>20160101</v>
      </c>
      <c r="G211" s="30">
        <v>20210917</v>
      </c>
      <c r="H211" s="30" t="s">
        <v>447</v>
      </c>
      <c r="I211" s="30" t="s">
        <v>806</v>
      </c>
      <c r="J211" s="30">
        <f t="shared" ref="J211" si="19">J210</f>
        <v>2813</v>
      </c>
      <c r="K211" s="30" t="s">
        <v>129</v>
      </c>
      <c r="L211" s="30" t="s">
        <v>613</v>
      </c>
    </row>
    <row r="212" spans="1:12">
      <c r="A212" s="30">
        <f t="shared" si="14"/>
        <v>3011</v>
      </c>
      <c r="B212" s="22" t="s">
        <v>607</v>
      </c>
      <c r="C212" s="30" t="s">
        <v>145</v>
      </c>
      <c r="D212" s="30" t="s">
        <v>805</v>
      </c>
      <c r="E212" s="30" t="s">
        <v>805</v>
      </c>
      <c r="F212" s="30">
        <v>20160101</v>
      </c>
      <c r="G212" s="30">
        <v>20210917</v>
      </c>
      <c r="H212" s="30" t="s">
        <v>447</v>
      </c>
      <c r="I212" s="30" t="s">
        <v>806</v>
      </c>
      <c r="J212" s="30">
        <f t="shared" si="17"/>
        <v>2813</v>
      </c>
      <c r="K212" s="30" t="s">
        <v>148</v>
      </c>
      <c r="L212" s="30" t="s">
        <v>614</v>
      </c>
    </row>
    <row r="213" spans="1:12">
      <c r="A213" s="30">
        <f t="shared" si="14"/>
        <v>3012</v>
      </c>
      <c r="B213" s="22" t="s">
        <v>607</v>
      </c>
      <c r="C213" s="30" t="s">
        <v>145</v>
      </c>
      <c r="D213" s="30" t="s">
        <v>805</v>
      </c>
      <c r="E213" s="30" t="s">
        <v>805</v>
      </c>
      <c r="F213" s="30">
        <v>20160101</v>
      </c>
      <c r="G213" s="30">
        <v>20210917</v>
      </c>
      <c r="H213" s="30" t="s">
        <v>447</v>
      </c>
      <c r="I213" s="30" t="s">
        <v>806</v>
      </c>
      <c r="J213" s="30">
        <f t="shared" si="17"/>
        <v>2813</v>
      </c>
      <c r="K213" s="30" t="s">
        <v>126</v>
      </c>
      <c r="L213" s="30" t="s">
        <v>786</v>
      </c>
    </row>
    <row r="214" spans="1:12">
      <c r="A214" s="30">
        <f t="shared" si="14"/>
        <v>3013</v>
      </c>
      <c r="B214" s="22" t="s">
        <v>607</v>
      </c>
      <c r="C214" s="30" t="s">
        <v>145</v>
      </c>
      <c r="D214" s="30" t="s">
        <v>805</v>
      </c>
      <c r="E214" s="30" t="s">
        <v>805</v>
      </c>
      <c r="F214" s="30">
        <v>20160101</v>
      </c>
      <c r="G214" s="30">
        <v>20210917</v>
      </c>
      <c r="H214" s="30" t="s">
        <v>447</v>
      </c>
      <c r="I214" s="30" t="s">
        <v>806</v>
      </c>
      <c r="J214" s="30">
        <f t="shared" si="17"/>
        <v>2813</v>
      </c>
      <c r="K214" s="30" t="s">
        <v>615</v>
      </c>
      <c r="L214" s="30" t="s">
        <v>616</v>
      </c>
    </row>
    <row r="215" spans="1:12">
      <c r="A215" s="30">
        <f t="shared" si="14"/>
        <v>3014</v>
      </c>
      <c r="B215" s="22" t="s">
        <v>607</v>
      </c>
      <c r="C215" s="30" t="s">
        <v>145</v>
      </c>
      <c r="D215" s="30" t="s">
        <v>805</v>
      </c>
      <c r="E215" s="30" t="s">
        <v>805</v>
      </c>
      <c r="F215" s="30">
        <v>20160101</v>
      </c>
      <c r="G215" s="30">
        <v>20210917</v>
      </c>
      <c r="H215" s="30" t="s">
        <v>447</v>
      </c>
      <c r="I215" s="30" t="s">
        <v>806</v>
      </c>
      <c r="J215" s="30">
        <f t="shared" si="17"/>
        <v>2813</v>
      </c>
      <c r="K215" s="30" t="s">
        <v>802</v>
      </c>
      <c r="L215" s="30" t="s">
        <v>803</v>
      </c>
    </row>
    <row r="216" spans="1:12">
      <c r="A216" s="30">
        <f t="shared" si="14"/>
        <v>3015</v>
      </c>
      <c r="B216" s="22" t="s">
        <v>607</v>
      </c>
      <c r="C216" s="30" t="s">
        <v>145</v>
      </c>
      <c r="D216" s="30" t="s">
        <v>805</v>
      </c>
      <c r="E216" s="30" t="s">
        <v>805</v>
      </c>
      <c r="F216" s="30">
        <v>20160101</v>
      </c>
      <c r="G216" s="30">
        <v>20210917</v>
      </c>
      <c r="H216" s="30" t="s">
        <v>447</v>
      </c>
      <c r="I216" s="30" t="s">
        <v>806</v>
      </c>
      <c r="J216" s="30">
        <f t="shared" si="17"/>
        <v>2813</v>
      </c>
      <c r="K216" s="30" t="s">
        <v>617</v>
      </c>
      <c r="L216" s="30" t="s">
        <v>618</v>
      </c>
    </row>
    <row r="217" spans="1:12">
      <c r="A217" s="30">
        <f t="shared" si="14"/>
        <v>3016</v>
      </c>
      <c r="B217" s="22" t="s">
        <v>607</v>
      </c>
      <c r="C217" s="30" t="s">
        <v>145</v>
      </c>
      <c r="D217" s="30" t="s">
        <v>805</v>
      </c>
      <c r="E217" s="30" t="s">
        <v>805</v>
      </c>
      <c r="F217" s="30">
        <v>20160101</v>
      </c>
      <c r="G217" s="30">
        <v>20210917</v>
      </c>
      <c r="H217" s="30" t="s">
        <v>447</v>
      </c>
      <c r="I217" s="30" t="s">
        <v>806</v>
      </c>
      <c r="J217" s="30">
        <f t="shared" si="17"/>
        <v>2813</v>
      </c>
      <c r="K217" s="30" t="s">
        <v>127</v>
      </c>
      <c r="L217" s="30" t="s">
        <v>621</v>
      </c>
    </row>
    <row r="218" spans="1:12">
      <c r="A218" s="30">
        <f t="shared" si="14"/>
        <v>3017</v>
      </c>
      <c r="B218" s="22" t="s">
        <v>607</v>
      </c>
      <c r="C218" s="30" t="s">
        <v>145</v>
      </c>
      <c r="D218" s="30" t="s">
        <v>805</v>
      </c>
      <c r="E218" s="30" t="s">
        <v>805</v>
      </c>
      <c r="F218" s="30">
        <v>20160101</v>
      </c>
      <c r="G218" s="30">
        <v>20210917</v>
      </c>
      <c r="H218" s="30" t="s">
        <v>447</v>
      </c>
      <c r="I218" s="30" t="s">
        <v>806</v>
      </c>
      <c r="J218" s="30">
        <f t="shared" si="17"/>
        <v>2813</v>
      </c>
      <c r="K218" s="30" t="s">
        <v>849</v>
      </c>
      <c r="L218" s="30" t="s">
        <v>623</v>
      </c>
    </row>
    <row r="219" spans="1:12">
      <c r="A219" s="30">
        <f t="shared" si="14"/>
        <v>3018</v>
      </c>
      <c r="B219" s="22" t="s">
        <v>607</v>
      </c>
      <c r="C219" s="30" t="s">
        <v>145</v>
      </c>
      <c r="D219" s="30" t="s">
        <v>805</v>
      </c>
      <c r="E219" s="30" t="s">
        <v>805</v>
      </c>
      <c r="F219" s="30">
        <v>20160101</v>
      </c>
      <c r="G219" s="30">
        <v>20210917</v>
      </c>
      <c r="H219" s="30" t="s">
        <v>447</v>
      </c>
      <c r="I219" s="30" t="s">
        <v>806</v>
      </c>
      <c r="J219" s="30">
        <f t="shared" si="17"/>
        <v>2813</v>
      </c>
      <c r="K219" s="30" t="s">
        <v>850</v>
      </c>
      <c r="L219" s="30" t="s">
        <v>625</v>
      </c>
    </row>
    <row r="220" spans="1:12">
      <c r="A220" s="30">
        <f t="shared" si="14"/>
        <v>3019</v>
      </c>
      <c r="B220" s="22" t="s">
        <v>607</v>
      </c>
      <c r="C220" s="30" t="s">
        <v>145</v>
      </c>
      <c r="D220" s="30" t="s">
        <v>805</v>
      </c>
      <c r="E220" s="30" t="s">
        <v>805</v>
      </c>
      <c r="F220" s="30">
        <v>20160101</v>
      </c>
      <c r="G220" s="30">
        <v>20210917</v>
      </c>
      <c r="H220" s="30" t="s">
        <v>447</v>
      </c>
      <c r="I220" s="30" t="s">
        <v>806</v>
      </c>
      <c r="J220" s="30">
        <f t="shared" si="17"/>
        <v>2813</v>
      </c>
      <c r="K220" s="30" t="s">
        <v>851</v>
      </c>
      <c r="L220" s="30" t="s">
        <v>852</v>
      </c>
    </row>
    <row r="221" spans="1:12">
      <c r="A221" s="30">
        <f t="shared" si="14"/>
        <v>3020</v>
      </c>
      <c r="B221" s="22" t="s">
        <v>607</v>
      </c>
      <c r="C221" s="30" t="s">
        <v>145</v>
      </c>
      <c r="D221" s="30" t="s">
        <v>805</v>
      </c>
      <c r="E221" s="30" t="s">
        <v>805</v>
      </c>
      <c r="F221" s="30">
        <v>20160101</v>
      </c>
      <c r="G221" s="30">
        <v>20210917</v>
      </c>
      <c r="H221" s="30" t="s">
        <v>447</v>
      </c>
      <c r="I221" s="30" t="s">
        <v>806</v>
      </c>
      <c r="J221" s="30">
        <f t="shared" si="17"/>
        <v>2813</v>
      </c>
      <c r="K221" s="30" t="s">
        <v>854</v>
      </c>
      <c r="L221" s="30" t="s">
        <v>853</v>
      </c>
    </row>
    <row r="222" spans="1:12">
      <c r="A222" s="30">
        <f t="shared" si="14"/>
        <v>3021</v>
      </c>
      <c r="B222" s="22" t="s">
        <v>607</v>
      </c>
      <c r="C222" s="30" t="s">
        <v>145</v>
      </c>
      <c r="D222" s="30" t="s">
        <v>805</v>
      </c>
      <c r="E222" s="30" t="s">
        <v>805</v>
      </c>
      <c r="F222" s="30">
        <v>20160101</v>
      </c>
      <c r="G222" s="30">
        <v>20210917</v>
      </c>
      <c r="H222" s="30" t="s">
        <v>447</v>
      </c>
      <c r="I222" s="30" t="s">
        <v>806</v>
      </c>
      <c r="J222" s="30">
        <f t="shared" si="17"/>
        <v>2813</v>
      </c>
      <c r="K222" s="30" t="s">
        <v>855</v>
      </c>
      <c r="L222" s="30" t="s">
        <v>857</v>
      </c>
    </row>
    <row r="223" spans="1:12">
      <c r="A223" s="30">
        <f t="shared" si="14"/>
        <v>3022</v>
      </c>
      <c r="B223" s="22" t="s">
        <v>607</v>
      </c>
      <c r="C223" s="30" t="s">
        <v>145</v>
      </c>
      <c r="D223" s="30" t="s">
        <v>805</v>
      </c>
      <c r="E223" s="30" t="s">
        <v>805</v>
      </c>
      <c r="F223" s="30">
        <v>20160101</v>
      </c>
      <c r="G223" s="30">
        <v>20210917</v>
      </c>
      <c r="H223" s="30" t="s">
        <v>447</v>
      </c>
      <c r="I223" s="30" t="s">
        <v>806</v>
      </c>
      <c r="J223" s="30">
        <f t="shared" si="17"/>
        <v>2813</v>
      </c>
      <c r="K223" s="30" t="s">
        <v>856</v>
      </c>
      <c r="L223" s="30" t="s">
        <v>858</v>
      </c>
    </row>
    <row r="224" spans="1:12">
      <c r="A224" s="30">
        <f t="shared" si="14"/>
        <v>3023</v>
      </c>
      <c r="B224" s="22" t="s">
        <v>607</v>
      </c>
      <c r="C224" s="30" t="s">
        <v>145</v>
      </c>
      <c r="D224" s="30" t="s">
        <v>805</v>
      </c>
      <c r="E224" s="30" t="s">
        <v>805</v>
      </c>
      <c r="F224" s="30">
        <v>20160101</v>
      </c>
      <c r="G224" s="30">
        <v>20210917</v>
      </c>
      <c r="H224" s="30" t="s">
        <v>447</v>
      </c>
      <c r="I224" s="30" t="s">
        <v>806</v>
      </c>
      <c r="J224" s="30">
        <v>2814</v>
      </c>
      <c r="K224" s="30" t="s">
        <v>160</v>
      </c>
      <c r="L224" s="30" t="s">
        <v>612</v>
      </c>
    </row>
    <row r="225" spans="1:12">
      <c r="A225" s="30">
        <f t="shared" si="14"/>
        <v>3024</v>
      </c>
      <c r="B225" s="22" t="s">
        <v>607</v>
      </c>
      <c r="C225" s="30" t="s">
        <v>145</v>
      </c>
      <c r="D225" s="30" t="s">
        <v>805</v>
      </c>
      <c r="E225" s="30" t="s">
        <v>805</v>
      </c>
      <c r="F225" s="30">
        <v>20160101</v>
      </c>
      <c r="G225" s="30">
        <v>20210917</v>
      </c>
      <c r="H225" s="30" t="s">
        <v>447</v>
      </c>
      <c r="I225" s="30" t="s">
        <v>806</v>
      </c>
      <c r="J225" s="30">
        <f t="shared" ref="J225" si="20">J224</f>
        <v>2814</v>
      </c>
      <c r="K225" s="30" t="s">
        <v>129</v>
      </c>
      <c r="L225" s="30" t="s">
        <v>613</v>
      </c>
    </row>
    <row r="226" spans="1:12">
      <c r="A226" s="30">
        <f t="shared" si="14"/>
        <v>3025</v>
      </c>
      <c r="B226" s="22" t="s">
        <v>607</v>
      </c>
      <c r="C226" s="30" t="s">
        <v>145</v>
      </c>
      <c r="D226" s="30" t="s">
        <v>805</v>
      </c>
      <c r="E226" s="30" t="s">
        <v>805</v>
      </c>
      <c r="F226" s="30">
        <v>20160101</v>
      </c>
      <c r="G226" s="30">
        <v>20210917</v>
      </c>
      <c r="H226" s="30" t="s">
        <v>447</v>
      </c>
      <c r="I226" s="30" t="s">
        <v>806</v>
      </c>
      <c r="J226" s="30">
        <f t="shared" si="17"/>
        <v>2814</v>
      </c>
      <c r="K226" s="30" t="s">
        <v>148</v>
      </c>
      <c r="L226" s="30" t="s">
        <v>614</v>
      </c>
    </row>
    <row r="227" spans="1:12">
      <c r="A227" s="30">
        <f t="shared" si="14"/>
        <v>3026</v>
      </c>
      <c r="B227" s="22" t="s">
        <v>607</v>
      </c>
      <c r="C227" s="30" t="s">
        <v>145</v>
      </c>
      <c r="D227" s="30" t="s">
        <v>805</v>
      </c>
      <c r="E227" s="30" t="s">
        <v>805</v>
      </c>
      <c r="F227" s="30">
        <v>20160101</v>
      </c>
      <c r="G227" s="30">
        <v>20210917</v>
      </c>
      <c r="H227" s="30" t="s">
        <v>447</v>
      </c>
      <c r="I227" s="30" t="s">
        <v>806</v>
      </c>
      <c r="J227" s="30">
        <f t="shared" si="17"/>
        <v>2814</v>
      </c>
      <c r="K227" s="30" t="s">
        <v>126</v>
      </c>
      <c r="L227" s="30" t="s">
        <v>786</v>
      </c>
    </row>
    <row r="228" spans="1:12">
      <c r="A228" s="30">
        <f t="shared" ref="A228:A291" si="21">A227+1</f>
        <v>3027</v>
      </c>
      <c r="B228" s="22" t="s">
        <v>607</v>
      </c>
      <c r="C228" s="30" t="s">
        <v>145</v>
      </c>
      <c r="D228" s="30" t="s">
        <v>805</v>
      </c>
      <c r="E228" s="30" t="s">
        <v>805</v>
      </c>
      <c r="F228" s="30">
        <v>20160101</v>
      </c>
      <c r="G228" s="30">
        <v>20210917</v>
      </c>
      <c r="H228" s="30" t="s">
        <v>447</v>
      </c>
      <c r="I228" s="30" t="s">
        <v>806</v>
      </c>
      <c r="J228" s="30">
        <f t="shared" si="17"/>
        <v>2814</v>
      </c>
      <c r="K228" s="30" t="s">
        <v>615</v>
      </c>
      <c r="L228" s="30" t="s">
        <v>616</v>
      </c>
    </row>
    <row r="229" spans="1:12">
      <c r="A229" s="30">
        <f t="shared" si="21"/>
        <v>3028</v>
      </c>
      <c r="B229" s="22" t="s">
        <v>607</v>
      </c>
      <c r="C229" s="30" t="s">
        <v>145</v>
      </c>
      <c r="D229" s="30" t="s">
        <v>805</v>
      </c>
      <c r="E229" s="30" t="s">
        <v>805</v>
      </c>
      <c r="F229" s="30">
        <v>20160101</v>
      </c>
      <c r="G229" s="30">
        <v>20210917</v>
      </c>
      <c r="H229" s="30" t="s">
        <v>447</v>
      </c>
      <c r="I229" s="30" t="s">
        <v>806</v>
      </c>
      <c r="J229" s="30">
        <f t="shared" si="17"/>
        <v>2814</v>
      </c>
      <c r="K229" s="30" t="s">
        <v>802</v>
      </c>
      <c r="L229" s="30" t="s">
        <v>803</v>
      </c>
    </row>
    <row r="230" spans="1:12">
      <c r="A230" s="30">
        <f t="shared" si="21"/>
        <v>3029</v>
      </c>
      <c r="B230" s="22" t="s">
        <v>607</v>
      </c>
      <c r="C230" s="30" t="s">
        <v>145</v>
      </c>
      <c r="D230" s="30" t="s">
        <v>805</v>
      </c>
      <c r="E230" s="30" t="s">
        <v>805</v>
      </c>
      <c r="F230" s="30">
        <v>20160101</v>
      </c>
      <c r="G230" s="30">
        <v>20210917</v>
      </c>
      <c r="H230" s="30" t="s">
        <v>447</v>
      </c>
      <c r="I230" s="30" t="s">
        <v>806</v>
      </c>
      <c r="J230" s="30">
        <f t="shared" si="17"/>
        <v>2814</v>
      </c>
      <c r="K230" s="30" t="s">
        <v>617</v>
      </c>
      <c r="L230" s="30" t="s">
        <v>618</v>
      </c>
    </row>
    <row r="231" spans="1:12">
      <c r="A231" s="30">
        <f t="shared" si="21"/>
        <v>3030</v>
      </c>
      <c r="B231" s="22" t="s">
        <v>607</v>
      </c>
      <c r="C231" s="30" t="s">
        <v>145</v>
      </c>
      <c r="D231" s="30" t="s">
        <v>805</v>
      </c>
      <c r="E231" s="30" t="s">
        <v>805</v>
      </c>
      <c r="F231" s="30">
        <v>20160101</v>
      </c>
      <c r="G231" s="30">
        <v>20210917</v>
      </c>
      <c r="H231" s="30" t="s">
        <v>447</v>
      </c>
      <c r="I231" s="30" t="s">
        <v>806</v>
      </c>
      <c r="J231" s="30">
        <f t="shared" si="17"/>
        <v>2814</v>
      </c>
      <c r="K231" s="30" t="s">
        <v>127</v>
      </c>
      <c r="L231" s="30" t="s">
        <v>621</v>
      </c>
    </row>
    <row r="232" spans="1:12">
      <c r="A232" s="30">
        <f t="shared" si="21"/>
        <v>3031</v>
      </c>
      <c r="B232" s="22" t="s">
        <v>607</v>
      </c>
      <c r="C232" s="30" t="s">
        <v>145</v>
      </c>
      <c r="D232" s="30" t="s">
        <v>805</v>
      </c>
      <c r="E232" s="30" t="s">
        <v>805</v>
      </c>
      <c r="F232" s="30">
        <v>20160101</v>
      </c>
      <c r="G232" s="30">
        <v>20210917</v>
      </c>
      <c r="H232" s="30" t="s">
        <v>447</v>
      </c>
      <c r="I232" s="30" t="s">
        <v>806</v>
      </c>
      <c r="J232" s="30">
        <f t="shared" si="17"/>
        <v>2814</v>
      </c>
      <c r="K232" s="30" t="s">
        <v>849</v>
      </c>
      <c r="L232" s="30" t="s">
        <v>623</v>
      </c>
    </row>
    <row r="233" spans="1:12">
      <c r="A233" s="30">
        <f t="shared" si="21"/>
        <v>3032</v>
      </c>
      <c r="B233" s="22" t="s">
        <v>607</v>
      </c>
      <c r="C233" s="30" t="s">
        <v>145</v>
      </c>
      <c r="D233" s="30" t="s">
        <v>805</v>
      </c>
      <c r="E233" s="30" t="s">
        <v>805</v>
      </c>
      <c r="F233" s="30">
        <v>20160101</v>
      </c>
      <c r="G233" s="30">
        <v>20210917</v>
      </c>
      <c r="H233" s="30" t="s">
        <v>447</v>
      </c>
      <c r="I233" s="30" t="s">
        <v>806</v>
      </c>
      <c r="J233" s="30">
        <f t="shared" si="17"/>
        <v>2814</v>
      </c>
      <c r="K233" s="30" t="s">
        <v>850</v>
      </c>
      <c r="L233" s="30" t="s">
        <v>625</v>
      </c>
    </row>
    <row r="234" spans="1:12">
      <c r="A234" s="30">
        <f t="shared" si="21"/>
        <v>3033</v>
      </c>
      <c r="B234" s="22" t="s">
        <v>607</v>
      </c>
      <c r="C234" s="30" t="s">
        <v>145</v>
      </c>
      <c r="D234" s="30" t="s">
        <v>805</v>
      </c>
      <c r="E234" s="30" t="s">
        <v>805</v>
      </c>
      <c r="F234" s="30">
        <v>20160101</v>
      </c>
      <c r="G234" s="30">
        <v>20210917</v>
      </c>
      <c r="H234" s="30" t="s">
        <v>447</v>
      </c>
      <c r="I234" s="30" t="s">
        <v>806</v>
      </c>
      <c r="J234" s="30">
        <f t="shared" si="17"/>
        <v>2814</v>
      </c>
      <c r="K234" s="30" t="s">
        <v>851</v>
      </c>
      <c r="L234" s="30" t="s">
        <v>852</v>
      </c>
    </row>
    <row r="235" spans="1:12">
      <c r="A235" s="30">
        <f t="shared" si="21"/>
        <v>3034</v>
      </c>
      <c r="B235" s="22" t="s">
        <v>607</v>
      </c>
      <c r="C235" s="30" t="s">
        <v>145</v>
      </c>
      <c r="D235" s="30" t="s">
        <v>805</v>
      </c>
      <c r="E235" s="30" t="s">
        <v>805</v>
      </c>
      <c r="F235" s="30">
        <v>20160101</v>
      </c>
      <c r="G235" s="30">
        <v>20210917</v>
      </c>
      <c r="H235" s="30" t="s">
        <v>447</v>
      </c>
      <c r="I235" s="30" t="s">
        <v>806</v>
      </c>
      <c r="J235" s="30">
        <f t="shared" si="17"/>
        <v>2814</v>
      </c>
      <c r="K235" s="30" t="s">
        <v>854</v>
      </c>
      <c r="L235" s="30" t="s">
        <v>853</v>
      </c>
    </row>
    <row r="236" spans="1:12">
      <c r="A236" s="30">
        <f t="shared" si="21"/>
        <v>3035</v>
      </c>
      <c r="B236" s="22" t="s">
        <v>607</v>
      </c>
      <c r="C236" s="30" t="s">
        <v>145</v>
      </c>
      <c r="D236" s="30" t="s">
        <v>805</v>
      </c>
      <c r="E236" s="30" t="s">
        <v>805</v>
      </c>
      <c r="F236" s="30">
        <v>20160101</v>
      </c>
      <c r="G236" s="30">
        <v>20210917</v>
      </c>
      <c r="H236" s="30" t="s">
        <v>447</v>
      </c>
      <c r="I236" s="30" t="s">
        <v>806</v>
      </c>
      <c r="J236" s="30">
        <f t="shared" si="17"/>
        <v>2814</v>
      </c>
      <c r="K236" s="30" t="s">
        <v>855</v>
      </c>
      <c r="L236" s="30" t="s">
        <v>857</v>
      </c>
    </row>
    <row r="237" spans="1:12">
      <c r="A237" s="30">
        <f t="shared" si="21"/>
        <v>3036</v>
      </c>
      <c r="B237" s="22" t="s">
        <v>607</v>
      </c>
      <c r="C237" s="30" t="s">
        <v>145</v>
      </c>
      <c r="D237" s="30" t="s">
        <v>805</v>
      </c>
      <c r="E237" s="30" t="s">
        <v>805</v>
      </c>
      <c r="F237" s="30">
        <v>20160101</v>
      </c>
      <c r="G237" s="30">
        <v>20210917</v>
      </c>
      <c r="H237" s="30" t="s">
        <v>447</v>
      </c>
      <c r="I237" s="30" t="s">
        <v>806</v>
      </c>
      <c r="J237" s="30">
        <f t="shared" si="17"/>
        <v>2814</v>
      </c>
      <c r="K237" s="30" t="s">
        <v>856</v>
      </c>
      <c r="L237" s="30" t="s">
        <v>858</v>
      </c>
    </row>
    <row r="238" spans="1:12">
      <c r="A238" s="30">
        <f t="shared" si="21"/>
        <v>3037</v>
      </c>
      <c r="B238" s="22" t="s">
        <v>607</v>
      </c>
      <c r="C238" s="30" t="s">
        <v>145</v>
      </c>
      <c r="D238" s="30" t="s">
        <v>805</v>
      </c>
      <c r="E238" s="30" t="s">
        <v>805</v>
      </c>
      <c r="F238" s="30">
        <v>20160101</v>
      </c>
      <c r="G238" s="30">
        <v>20210917</v>
      </c>
      <c r="H238" s="30" t="s">
        <v>447</v>
      </c>
      <c r="I238" s="30" t="s">
        <v>806</v>
      </c>
      <c r="J238" s="30">
        <v>2815</v>
      </c>
      <c r="K238" s="30" t="s">
        <v>160</v>
      </c>
      <c r="L238" s="30" t="s">
        <v>612</v>
      </c>
    </row>
    <row r="239" spans="1:12">
      <c r="A239" s="30">
        <f t="shared" si="21"/>
        <v>3038</v>
      </c>
      <c r="B239" s="22" t="s">
        <v>607</v>
      </c>
      <c r="C239" s="30" t="s">
        <v>145</v>
      </c>
      <c r="D239" s="30" t="s">
        <v>805</v>
      </c>
      <c r="E239" s="30" t="s">
        <v>805</v>
      </c>
      <c r="F239" s="30">
        <v>20160101</v>
      </c>
      <c r="G239" s="30">
        <v>20210917</v>
      </c>
      <c r="H239" s="30" t="s">
        <v>447</v>
      </c>
      <c r="I239" s="30" t="s">
        <v>806</v>
      </c>
      <c r="J239" s="30">
        <f t="shared" ref="J239" si="22">J238</f>
        <v>2815</v>
      </c>
      <c r="K239" s="30" t="s">
        <v>129</v>
      </c>
      <c r="L239" s="30" t="s">
        <v>613</v>
      </c>
    </row>
    <row r="240" spans="1:12">
      <c r="A240" s="30">
        <f t="shared" si="21"/>
        <v>3039</v>
      </c>
      <c r="B240" s="22" t="s">
        <v>607</v>
      </c>
      <c r="C240" s="30" t="s">
        <v>145</v>
      </c>
      <c r="D240" s="30" t="s">
        <v>805</v>
      </c>
      <c r="E240" s="30" t="s">
        <v>805</v>
      </c>
      <c r="F240" s="30">
        <v>20160101</v>
      </c>
      <c r="G240" s="30">
        <v>20210917</v>
      </c>
      <c r="H240" s="30" t="s">
        <v>447</v>
      </c>
      <c r="I240" s="30" t="s">
        <v>806</v>
      </c>
      <c r="J240" s="30">
        <f t="shared" si="17"/>
        <v>2815</v>
      </c>
      <c r="K240" s="30" t="s">
        <v>148</v>
      </c>
      <c r="L240" s="30" t="s">
        <v>614</v>
      </c>
    </row>
    <row r="241" spans="1:12">
      <c r="A241" s="30">
        <f t="shared" si="21"/>
        <v>3040</v>
      </c>
      <c r="B241" s="22" t="s">
        <v>607</v>
      </c>
      <c r="C241" s="30" t="s">
        <v>145</v>
      </c>
      <c r="D241" s="30" t="s">
        <v>805</v>
      </c>
      <c r="E241" s="30" t="s">
        <v>805</v>
      </c>
      <c r="F241" s="30">
        <v>20160101</v>
      </c>
      <c r="G241" s="30">
        <v>20210917</v>
      </c>
      <c r="H241" s="30" t="s">
        <v>447</v>
      </c>
      <c r="I241" s="30" t="s">
        <v>806</v>
      </c>
      <c r="J241" s="30">
        <f t="shared" si="17"/>
        <v>2815</v>
      </c>
      <c r="K241" s="30" t="s">
        <v>126</v>
      </c>
      <c r="L241" s="30" t="s">
        <v>786</v>
      </c>
    </row>
    <row r="242" spans="1:12">
      <c r="A242" s="30">
        <f t="shared" si="21"/>
        <v>3041</v>
      </c>
      <c r="B242" s="22" t="s">
        <v>607</v>
      </c>
      <c r="C242" s="30" t="s">
        <v>145</v>
      </c>
      <c r="D242" s="30" t="s">
        <v>805</v>
      </c>
      <c r="E242" s="30" t="s">
        <v>805</v>
      </c>
      <c r="F242" s="30">
        <v>20160101</v>
      </c>
      <c r="G242" s="30">
        <v>20210917</v>
      </c>
      <c r="H242" s="30" t="s">
        <v>447</v>
      </c>
      <c r="I242" s="30" t="s">
        <v>806</v>
      </c>
      <c r="J242" s="30">
        <f t="shared" si="17"/>
        <v>2815</v>
      </c>
      <c r="K242" s="30" t="s">
        <v>615</v>
      </c>
      <c r="L242" s="30" t="s">
        <v>616</v>
      </c>
    </row>
    <row r="243" spans="1:12">
      <c r="A243" s="30">
        <f t="shared" si="21"/>
        <v>3042</v>
      </c>
      <c r="B243" s="22" t="s">
        <v>607</v>
      </c>
      <c r="C243" s="30" t="s">
        <v>145</v>
      </c>
      <c r="D243" s="30" t="s">
        <v>805</v>
      </c>
      <c r="E243" s="30" t="s">
        <v>805</v>
      </c>
      <c r="F243" s="30">
        <v>20160101</v>
      </c>
      <c r="G243" s="30">
        <v>20210917</v>
      </c>
      <c r="H243" s="30" t="s">
        <v>447</v>
      </c>
      <c r="I243" s="30" t="s">
        <v>806</v>
      </c>
      <c r="J243" s="30">
        <f t="shared" si="17"/>
        <v>2815</v>
      </c>
      <c r="K243" s="30" t="s">
        <v>802</v>
      </c>
      <c r="L243" s="30" t="s">
        <v>803</v>
      </c>
    </row>
    <row r="244" spans="1:12">
      <c r="A244" s="30">
        <f t="shared" si="21"/>
        <v>3043</v>
      </c>
      <c r="B244" s="22" t="s">
        <v>607</v>
      </c>
      <c r="C244" s="30" t="s">
        <v>145</v>
      </c>
      <c r="D244" s="30" t="s">
        <v>805</v>
      </c>
      <c r="E244" s="30" t="s">
        <v>805</v>
      </c>
      <c r="F244" s="30">
        <v>20160101</v>
      </c>
      <c r="G244" s="30">
        <v>20210917</v>
      </c>
      <c r="H244" s="30" t="s">
        <v>447</v>
      </c>
      <c r="I244" s="30" t="s">
        <v>806</v>
      </c>
      <c r="J244" s="30">
        <f t="shared" si="17"/>
        <v>2815</v>
      </c>
      <c r="K244" s="30" t="s">
        <v>617</v>
      </c>
      <c r="L244" s="30" t="s">
        <v>618</v>
      </c>
    </row>
    <row r="245" spans="1:12">
      <c r="A245" s="30">
        <f t="shared" si="21"/>
        <v>3044</v>
      </c>
      <c r="B245" s="22" t="s">
        <v>607</v>
      </c>
      <c r="C245" s="30" t="s">
        <v>145</v>
      </c>
      <c r="D245" s="30" t="s">
        <v>805</v>
      </c>
      <c r="E245" s="30" t="s">
        <v>805</v>
      </c>
      <c r="F245" s="30">
        <v>20160101</v>
      </c>
      <c r="G245" s="30">
        <v>20210917</v>
      </c>
      <c r="H245" s="30" t="s">
        <v>447</v>
      </c>
      <c r="I245" s="30" t="s">
        <v>806</v>
      </c>
      <c r="J245" s="30">
        <f t="shared" si="17"/>
        <v>2815</v>
      </c>
      <c r="K245" s="30" t="s">
        <v>127</v>
      </c>
      <c r="L245" s="30" t="s">
        <v>621</v>
      </c>
    </row>
    <row r="246" spans="1:12">
      <c r="A246" s="30">
        <f t="shared" si="21"/>
        <v>3045</v>
      </c>
      <c r="B246" s="22" t="s">
        <v>607</v>
      </c>
      <c r="C246" s="30" t="s">
        <v>145</v>
      </c>
      <c r="D246" s="30" t="s">
        <v>805</v>
      </c>
      <c r="E246" s="30" t="s">
        <v>805</v>
      </c>
      <c r="F246" s="30">
        <v>20160101</v>
      </c>
      <c r="G246" s="30">
        <v>20210917</v>
      </c>
      <c r="H246" s="30" t="s">
        <v>447</v>
      </c>
      <c r="I246" s="30" t="s">
        <v>806</v>
      </c>
      <c r="J246" s="30">
        <f t="shared" si="17"/>
        <v>2815</v>
      </c>
      <c r="K246" s="30" t="s">
        <v>849</v>
      </c>
      <c r="L246" s="30" t="s">
        <v>623</v>
      </c>
    </row>
    <row r="247" spans="1:12">
      <c r="A247" s="30">
        <f t="shared" si="21"/>
        <v>3046</v>
      </c>
      <c r="B247" s="22" t="s">
        <v>607</v>
      </c>
      <c r="C247" s="30" t="s">
        <v>145</v>
      </c>
      <c r="D247" s="30" t="s">
        <v>805</v>
      </c>
      <c r="E247" s="30" t="s">
        <v>805</v>
      </c>
      <c r="F247" s="30">
        <v>20160101</v>
      </c>
      <c r="G247" s="30">
        <v>20210917</v>
      </c>
      <c r="H247" s="30" t="s">
        <v>447</v>
      </c>
      <c r="I247" s="30" t="s">
        <v>806</v>
      </c>
      <c r="J247" s="30">
        <f t="shared" si="17"/>
        <v>2815</v>
      </c>
      <c r="K247" s="30" t="s">
        <v>850</v>
      </c>
      <c r="L247" s="30" t="s">
        <v>625</v>
      </c>
    </row>
    <row r="248" spans="1:12">
      <c r="A248" s="30">
        <f t="shared" si="21"/>
        <v>3047</v>
      </c>
      <c r="B248" s="22" t="s">
        <v>607</v>
      </c>
      <c r="C248" s="30" t="s">
        <v>145</v>
      </c>
      <c r="D248" s="30" t="s">
        <v>805</v>
      </c>
      <c r="E248" s="30" t="s">
        <v>805</v>
      </c>
      <c r="F248" s="30">
        <v>20160101</v>
      </c>
      <c r="G248" s="30">
        <v>20210917</v>
      </c>
      <c r="H248" s="30" t="s">
        <v>447</v>
      </c>
      <c r="I248" s="30" t="s">
        <v>806</v>
      </c>
      <c r="J248" s="30">
        <f t="shared" si="17"/>
        <v>2815</v>
      </c>
      <c r="K248" s="30" t="s">
        <v>851</v>
      </c>
      <c r="L248" s="30" t="s">
        <v>852</v>
      </c>
    </row>
    <row r="249" spans="1:12">
      <c r="A249" s="30">
        <f t="shared" si="21"/>
        <v>3048</v>
      </c>
      <c r="B249" s="22" t="s">
        <v>607</v>
      </c>
      <c r="C249" s="30" t="s">
        <v>145</v>
      </c>
      <c r="D249" s="30" t="s">
        <v>805</v>
      </c>
      <c r="E249" s="30" t="s">
        <v>805</v>
      </c>
      <c r="F249" s="30">
        <v>20160101</v>
      </c>
      <c r="G249" s="30">
        <v>20210917</v>
      </c>
      <c r="H249" s="30" t="s">
        <v>447</v>
      </c>
      <c r="I249" s="30" t="s">
        <v>806</v>
      </c>
      <c r="J249" s="30">
        <f t="shared" si="17"/>
        <v>2815</v>
      </c>
      <c r="K249" s="30" t="s">
        <v>854</v>
      </c>
      <c r="L249" s="30" t="s">
        <v>853</v>
      </c>
    </row>
    <row r="250" spans="1:12">
      <c r="A250" s="30">
        <f t="shared" si="21"/>
        <v>3049</v>
      </c>
      <c r="B250" s="22" t="s">
        <v>607</v>
      </c>
      <c r="C250" s="30" t="s">
        <v>145</v>
      </c>
      <c r="D250" s="30" t="s">
        <v>805</v>
      </c>
      <c r="E250" s="30" t="s">
        <v>805</v>
      </c>
      <c r="F250" s="30">
        <v>20160101</v>
      </c>
      <c r="G250" s="30">
        <v>20210917</v>
      </c>
      <c r="H250" s="30" t="s">
        <v>447</v>
      </c>
      <c r="I250" s="30" t="s">
        <v>806</v>
      </c>
      <c r="J250" s="30">
        <f t="shared" si="17"/>
        <v>2815</v>
      </c>
      <c r="K250" s="30" t="s">
        <v>855</v>
      </c>
      <c r="L250" s="30" t="s">
        <v>857</v>
      </c>
    </row>
    <row r="251" spans="1:12">
      <c r="A251" s="30">
        <f t="shared" si="21"/>
        <v>3050</v>
      </c>
      <c r="B251" s="22" t="s">
        <v>607</v>
      </c>
      <c r="C251" s="30" t="s">
        <v>145</v>
      </c>
      <c r="D251" s="30" t="s">
        <v>805</v>
      </c>
      <c r="E251" s="30" t="s">
        <v>805</v>
      </c>
      <c r="F251" s="30">
        <v>20160101</v>
      </c>
      <c r="G251" s="30">
        <v>20210917</v>
      </c>
      <c r="H251" s="30" t="s">
        <v>447</v>
      </c>
      <c r="I251" s="30" t="s">
        <v>806</v>
      </c>
      <c r="J251" s="30">
        <f t="shared" si="17"/>
        <v>2815</v>
      </c>
      <c r="K251" s="30" t="s">
        <v>856</v>
      </c>
      <c r="L251" s="30" t="s">
        <v>858</v>
      </c>
    </row>
    <row r="252" spans="1:12">
      <c r="A252" s="30">
        <f t="shared" si="21"/>
        <v>3051</v>
      </c>
      <c r="B252" s="22" t="s">
        <v>607</v>
      </c>
      <c r="C252" s="30" t="s">
        <v>145</v>
      </c>
      <c r="D252" s="30" t="s">
        <v>805</v>
      </c>
      <c r="E252" s="30" t="s">
        <v>805</v>
      </c>
      <c r="F252" s="30">
        <v>20160101</v>
      </c>
      <c r="G252" s="30">
        <v>20210917</v>
      </c>
      <c r="H252" s="30" t="s">
        <v>447</v>
      </c>
      <c r="I252" s="30" t="s">
        <v>806</v>
      </c>
      <c r="J252" s="30">
        <v>2816</v>
      </c>
      <c r="K252" s="30" t="s">
        <v>160</v>
      </c>
      <c r="L252" s="30" t="s">
        <v>612</v>
      </c>
    </row>
    <row r="253" spans="1:12">
      <c r="A253" s="30">
        <f t="shared" si="21"/>
        <v>3052</v>
      </c>
      <c r="B253" s="22" t="s">
        <v>607</v>
      </c>
      <c r="C253" s="30" t="s">
        <v>145</v>
      </c>
      <c r="D253" s="30" t="s">
        <v>805</v>
      </c>
      <c r="E253" s="30" t="s">
        <v>805</v>
      </c>
      <c r="F253" s="30">
        <v>20160101</v>
      </c>
      <c r="G253" s="30">
        <v>20210917</v>
      </c>
      <c r="H253" s="30" t="s">
        <v>447</v>
      </c>
      <c r="I253" s="30" t="s">
        <v>806</v>
      </c>
      <c r="J253" s="30">
        <f t="shared" ref="J253" si="23">J252</f>
        <v>2816</v>
      </c>
      <c r="K253" s="30" t="s">
        <v>129</v>
      </c>
      <c r="L253" s="30" t="s">
        <v>613</v>
      </c>
    </row>
    <row r="254" spans="1:12">
      <c r="A254" s="30">
        <f t="shared" si="21"/>
        <v>3053</v>
      </c>
      <c r="B254" s="22" t="s">
        <v>607</v>
      </c>
      <c r="C254" s="30" t="s">
        <v>145</v>
      </c>
      <c r="D254" s="30" t="s">
        <v>805</v>
      </c>
      <c r="E254" s="30" t="s">
        <v>805</v>
      </c>
      <c r="F254" s="30">
        <v>20160101</v>
      </c>
      <c r="G254" s="30">
        <v>20210917</v>
      </c>
      <c r="H254" s="30" t="s">
        <v>447</v>
      </c>
      <c r="I254" s="30" t="s">
        <v>806</v>
      </c>
      <c r="J254" s="30">
        <f t="shared" si="17"/>
        <v>2816</v>
      </c>
      <c r="K254" s="30" t="s">
        <v>148</v>
      </c>
      <c r="L254" s="30" t="s">
        <v>614</v>
      </c>
    </row>
    <row r="255" spans="1:12">
      <c r="A255" s="30">
        <f t="shared" si="21"/>
        <v>3054</v>
      </c>
      <c r="B255" s="22" t="s">
        <v>607</v>
      </c>
      <c r="C255" s="30" t="s">
        <v>145</v>
      </c>
      <c r="D255" s="30" t="s">
        <v>805</v>
      </c>
      <c r="E255" s="30" t="s">
        <v>805</v>
      </c>
      <c r="F255" s="30">
        <v>20160101</v>
      </c>
      <c r="G255" s="30">
        <v>20210917</v>
      </c>
      <c r="H255" s="30" t="s">
        <v>447</v>
      </c>
      <c r="I255" s="30" t="s">
        <v>806</v>
      </c>
      <c r="J255" s="30">
        <f t="shared" ref="J255:J318" si="24">J254</f>
        <v>2816</v>
      </c>
      <c r="K255" s="30" t="s">
        <v>126</v>
      </c>
      <c r="L255" s="30" t="s">
        <v>786</v>
      </c>
    </row>
    <row r="256" spans="1:12">
      <c r="A256" s="30">
        <f t="shared" si="21"/>
        <v>3055</v>
      </c>
      <c r="B256" s="22" t="s">
        <v>607</v>
      </c>
      <c r="C256" s="30" t="s">
        <v>145</v>
      </c>
      <c r="D256" s="30" t="s">
        <v>805</v>
      </c>
      <c r="E256" s="30" t="s">
        <v>805</v>
      </c>
      <c r="F256" s="30">
        <v>20160101</v>
      </c>
      <c r="G256" s="30">
        <v>20210917</v>
      </c>
      <c r="H256" s="30" t="s">
        <v>447</v>
      </c>
      <c r="I256" s="30" t="s">
        <v>806</v>
      </c>
      <c r="J256" s="30">
        <f t="shared" si="24"/>
        <v>2816</v>
      </c>
      <c r="K256" s="30" t="s">
        <v>615</v>
      </c>
      <c r="L256" s="30" t="s">
        <v>616</v>
      </c>
    </row>
    <row r="257" spans="1:12">
      <c r="A257" s="30">
        <f t="shared" si="21"/>
        <v>3056</v>
      </c>
      <c r="B257" s="22" t="s">
        <v>607</v>
      </c>
      <c r="C257" s="30" t="s">
        <v>145</v>
      </c>
      <c r="D257" s="30" t="s">
        <v>805</v>
      </c>
      <c r="E257" s="30" t="s">
        <v>805</v>
      </c>
      <c r="F257" s="30">
        <v>20160101</v>
      </c>
      <c r="G257" s="30">
        <v>20210917</v>
      </c>
      <c r="H257" s="30" t="s">
        <v>447</v>
      </c>
      <c r="I257" s="30" t="s">
        <v>806</v>
      </c>
      <c r="J257" s="30">
        <f t="shared" si="24"/>
        <v>2816</v>
      </c>
      <c r="K257" s="30" t="s">
        <v>802</v>
      </c>
      <c r="L257" s="30" t="s">
        <v>803</v>
      </c>
    </row>
    <row r="258" spans="1:12">
      <c r="A258" s="30">
        <f t="shared" si="21"/>
        <v>3057</v>
      </c>
      <c r="B258" s="22" t="s">
        <v>607</v>
      </c>
      <c r="C258" s="30" t="s">
        <v>145</v>
      </c>
      <c r="D258" s="30" t="s">
        <v>805</v>
      </c>
      <c r="E258" s="30" t="s">
        <v>805</v>
      </c>
      <c r="F258" s="30">
        <v>20160101</v>
      </c>
      <c r="G258" s="30">
        <v>20210917</v>
      </c>
      <c r="H258" s="30" t="s">
        <v>447</v>
      </c>
      <c r="I258" s="30" t="s">
        <v>806</v>
      </c>
      <c r="J258" s="30">
        <f t="shared" si="24"/>
        <v>2816</v>
      </c>
      <c r="K258" s="30" t="s">
        <v>617</v>
      </c>
      <c r="L258" s="30" t="s">
        <v>618</v>
      </c>
    </row>
    <row r="259" spans="1:12">
      <c r="A259" s="30">
        <f t="shared" si="21"/>
        <v>3058</v>
      </c>
      <c r="B259" s="22" t="s">
        <v>607</v>
      </c>
      <c r="C259" s="30" t="s">
        <v>145</v>
      </c>
      <c r="D259" s="30" t="s">
        <v>805</v>
      </c>
      <c r="E259" s="30" t="s">
        <v>805</v>
      </c>
      <c r="F259" s="30">
        <v>20160101</v>
      </c>
      <c r="G259" s="30">
        <v>20210917</v>
      </c>
      <c r="H259" s="30" t="s">
        <v>447</v>
      </c>
      <c r="I259" s="30" t="s">
        <v>806</v>
      </c>
      <c r="J259" s="30">
        <f t="shared" si="24"/>
        <v>2816</v>
      </c>
      <c r="K259" s="30" t="s">
        <v>127</v>
      </c>
      <c r="L259" s="30" t="s">
        <v>621</v>
      </c>
    </row>
    <row r="260" spans="1:12">
      <c r="A260" s="30">
        <f t="shared" si="21"/>
        <v>3059</v>
      </c>
      <c r="B260" s="22" t="s">
        <v>607</v>
      </c>
      <c r="C260" s="30" t="s">
        <v>145</v>
      </c>
      <c r="D260" s="30" t="s">
        <v>805</v>
      </c>
      <c r="E260" s="30" t="s">
        <v>805</v>
      </c>
      <c r="F260" s="30">
        <v>20160101</v>
      </c>
      <c r="G260" s="30">
        <v>20210917</v>
      </c>
      <c r="H260" s="30" t="s">
        <v>447</v>
      </c>
      <c r="I260" s="30" t="s">
        <v>806</v>
      </c>
      <c r="J260" s="30">
        <f t="shared" si="24"/>
        <v>2816</v>
      </c>
      <c r="K260" s="30" t="s">
        <v>849</v>
      </c>
      <c r="L260" s="30" t="s">
        <v>623</v>
      </c>
    </row>
    <row r="261" spans="1:12">
      <c r="A261" s="30">
        <f t="shared" si="21"/>
        <v>3060</v>
      </c>
      <c r="B261" s="22" t="s">
        <v>607</v>
      </c>
      <c r="C261" s="30" t="s">
        <v>145</v>
      </c>
      <c r="D261" s="30" t="s">
        <v>805</v>
      </c>
      <c r="E261" s="30" t="s">
        <v>805</v>
      </c>
      <c r="F261" s="30">
        <v>20160101</v>
      </c>
      <c r="G261" s="30">
        <v>20210917</v>
      </c>
      <c r="H261" s="30" t="s">
        <v>447</v>
      </c>
      <c r="I261" s="30" t="s">
        <v>806</v>
      </c>
      <c r="J261" s="30">
        <f t="shared" si="24"/>
        <v>2816</v>
      </c>
      <c r="K261" s="30" t="s">
        <v>850</v>
      </c>
      <c r="L261" s="30" t="s">
        <v>625</v>
      </c>
    </row>
    <row r="262" spans="1:12">
      <c r="A262" s="30">
        <f t="shared" si="21"/>
        <v>3061</v>
      </c>
      <c r="B262" s="22" t="s">
        <v>607</v>
      </c>
      <c r="C262" s="30" t="s">
        <v>145</v>
      </c>
      <c r="D262" s="30" t="s">
        <v>805</v>
      </c>
      <c r="E262" s="30" t="s">
        <v>805</v>
      </c>
      <c r="F262" s="30">
        <v>20160101</v>
      </c>
      <c r="G262" s="30">
        <v>20210917</v>
      </c>
      <c r="H262" s="30" t="s">
        <v>447</v>
      </c>
      <c r="I262" s="30" t="s">
        <v>806</v>
      </c>
      <c r="J262" s="30">
        <f t="shared" si="24"/>
        <v>2816</v>
      </c>
      <c r="K262" s="30" t="s">
        <v>851</v>
      </c>
      <c r="L262" s="30" t="s">
        <v>852</v>
      </c>
    </row>
    <row r="263" spans="1:12">
      <c r="A263" s="30">
        <f t="shared" si="21"/>
        <v>3062</v>
      </c>
      <c r="B263" s="22" t="s">
        <v>607</v>
      </c>
      <c r="C263" s="30" t="s">
        <v>145</v>
      </c>
      <c r="D263" s="30" t="s">
        <v>805</v>
      </c>
      <c r="E263" s="30" t="s">
        <v>805</v>
      </c>
      <c r="F263" s="30">
        <v>20160101</v>
      </c>
      <c r="G263" s="30">
        <v>20210917</v>
      </c>
      <c r="H263" s="30" t="s">
        <v>447</v>
      </c>
      <c r="I263" s="30" t="s">
        <v>806</v>
      </c>
      <c r="J263" s="30">
        <f t="shared" si="24"/>
        <v>2816</v>
      </c>
      <c r="K263" s="30" t="s">
        <v>854</v>
      </c>
      <c r="L263" s="30" t="s">
        <v>853</v>
      </c>
    </row>
    <row r="264" spans="1:12">
      <c r="A264" s="30">
        <f t="shared" si="21"/>
        <v>3063</v>
      </c>
      <c r="B264" s="22" t="s">
        <v>607</v>
      </c>
      <c r="C264" s="30" t="s">
        <v>145</v>
      </c>
      <c r="D264" s="30" t="s">
        <v>805</v>
      </c>
      <c r="E264" s="30" t="s">
        <v>805</v>
      </c>
      <c r="F264" s="30">
        <v>20160101</v>
      </c>
      <c r="G264" s="30">
        <v>20210917</v>
      </c>
      <c r="H264" s="30" t="s">
        <v>447</v>
      </c>
      <c r="I264" s="30" t="s">
        <v>806</v>
      </c>
      <c r="J264" s="30">
        <f t="shared" si="24"/>
        <v>2816</v>
      </c>
      <c r="K264" s="30" t="s">
        <v>855</v>
      </c>
      <c r="L264" s="30" t="s">
        <v>857</v>
      </c>
    </row>
    <row r="265" spans="1:12">
      <c r="A265" s="30">
        <f t="shared" si="21"/>
        <v>3064</v>
      </c>
      <c r="B265" s="22" t="s">
        <v>607</v>
      </c>
      <c r="C265" s="30" t="s">
        <v>145</v>
      </c>
      <c r="D265" s="30" t="s">
        <v>805</v>
      </c>
      <c r="E265" s="30" t="s">
        <v>805</v>
      </c>
      <c r="F265" s="30">
        <v>20160101</v>
      </c>
      <c r="G265" s="30">
        <v>20210917</v>
      </c>
      <c r="H265" s="30" t="s">
        <v>447</v>
      </c>
      <c r="I265" s="30" t="s">
        <v>806</v>
      </c>
      <c r="J265" s="30">
        <f t="shared" si="24"/>
        <v>2816</v>
      </c>
      <c r="K265" s="30" t="s">
        <v>856</v>
      </c>
      <c r="L265" s="30" t="s">
        <v>858</v>
      </c>
    </row>
    <row r="266" spans="1:12">
      <c r="A266" s="30">
        <f t="shared" si="21"/>
        <v>3065</v>
      </c>
      <c r="B266" s="22" t="s">
        <v>607</v>
      </c>
      <c r="C266" s="30" t="s">
        <v>145</v>
      </c>
      <c r="D266" s="30" t="s">
        <v>805</v>
      </c>
      <c r="E266" s="30" t="s">
        <v>805</v>
      </c>
      <c r="F266" s="30">
        <v>20160101</v>
      </c>
      <c r="G266" s="30">
        <v>20210917</v>
      </c>
      <c r="H266" s="30" t="s">
        <v>447</v>
      </c>
      <c r="I266" s="30" t="s">
        <v>806</v>
      </c>
      <c r="J266" s="30">
        <v>2817</v>
      </c>
      <c r="K266" s="30" t="s">
        <v>160</v>
      </c>
      <c r="L266" s="30" t="s">
        <v>612</v>
      </c>
    </row>
    <row r="267" spans="1:12">
      <c r="A267" s="30">
        <f t="shared" si="21"/>
        <v>3066</v>
      </c>
      <c r="B267" s="22" t="s">
        <v>607</v>
      </c>
      <c r="C267" s="30" t="s">
        <v>145</v>
      </c>
      <c r="D267" s="30" t="s">
        <v>805</v>
      </c>
      <c r="E267" s="30" t="s">
        <v>805</v>
      </c>
      <c r="F267" s="30">
        <v>20160101</v>
      </c>
      <c r="G267" s="30">
        <v>20210917</v>
      </c>
      <c r="H267" s="30" t="s">
        <v>447</v>
      </c>
      <c r="I267" s="30" t="s">
        <v>806</v>
      </c>
      <c r="J267" s="30">
        <f t="shared" ref="J267" si="25">J266</f>
        <v>2817</v>
      </c>
      <c r="K267" s="30" t="s">
        <v>129</v>
      </c>
      <c r="L267" s="30" t="s">
        <v>613</v>
      </c>
    </row>
    <row r="268" spans="1:12">
      <c r="A268" s="30">
        <f t="shared" si="21"/>
        <v>3067</v>
      </c>
      <c r="B268" s="22" t="s">
        <v>607</v>
      </c>
      <c r="C268" s="30" t="s">
        <v>145</v>
      </c>
      <c r="D268" s="30" t="s">
        <v>805</v>
      </c>
      <c r="E268" s="30" t="s">
        <v>805</v>
      </c>
      <c r="F268" s="30">
        <v>20160101</v>
      </c>
      <c r="G268" s="30">
        <v>20210917</v>
      </c>
      <c r="H268" s="30" t="s">
        <v>447</v>
      </c>
      <c r="I268" s="30" t="s">
        <v>806</v>
      </c>
      <c r="J268" s="30">
        <f t="shared" si="24"/>
        <v>2817</v>
      </c>
      <c r="K268" s="30" t="s">
        <v>148</v>
      </c>
      <c r="L268" s="30" t="s">
        <v>614</v>
      </c>
    </row>
    <row r="269" spans="1:12">
      <c r="A269" s="30">
        <f t="shared" si="21"/>
        <v>3068</v>
      </c>
      <c r="B269" s="22" t="s">
        <v>607</v>
      </c>
      <c r="C269" s="30" t="s">
        <v>145</v>
      </c>
      <c r="D269" s="30" t="s">
        <v>805</v>
      </c>
      <c r="E269" s="30" t="s">
        <v>805</v>
      </c>
      <c r="F269" s="30">
        <v>20160101</v>
      </c>
      <c r="G269" s="30">
        <v>20210917</v>
      </c>
      <c r="H269" s="30" t="s">
        <v>447</v>
      </c>
      <c r="I269" s="30" t="s">
        <v>806</v>
      </c>
      <c r="J269" s="30">
        <f t="shared" si="24"/>
        <v>2817</v>
      </c>
      <c r="K269" s="30" t="s">
        <v>126</v>
      </c>
      <c r="L269" s="30" t="s">
        <v>786</v>
      </c>
    </row>
    <row r="270" spans="1:12">
      <c r="A270" s="30">
        <f t="shared" si="21"/>
        <v>3069</v>
      </c>
      <c r="B270" s="22" t="s">
        <v>607</v>
      </c>
      <c r="C270" s="30" t="s">
        <v>145</v>
      </c>
      <c r="D270" s="30" t="s">
        <v>805</v>
      </c>
      <c r="E270" s="30" t="s">
        <v>805</v>
      </c>
      <c r="F270" s="30">
        <v>20160101</v>
      </c>
      <c r="G270" s="30">
        <v>20210917</v>
      </c>
      <c r="H270" s="30" t="s">
        <v>447</v>
      </c>
      <c r="I270" s="30" t="s">
        <v>806</v>
      </c>
      <c r="J270" s="30">
        <f t="shared" si="24"/>
        <v>2817</v>
      </c>
      <c r="K270" s="30" t="s">
        <v>615</v>
      </c>
      <c r="L270" s="30" t="s">
        <v>616</v>
      </c>
    </row>
    <row r="271" spans="1:12">
      <c r="A271" s="30">
        <f t="shared" si="21"/>
        <v>3070</v>
      </c>
      <c r="B271" s="22" t="s">
        <v>607</v>
      </c>
      <c r="C271" s="30" t="s">
        <v>145</v>
      </c>
      <c r="D271" s="30" t="s">
        <v>805</v>
      </c>
      <c r="E271" s="30" t="s">
        <v>805</v>
      </c>
      <c r="F271" s="30">
        <v>20160101</v>
      </c>
      <c r="G271" s="30">
        <v>20210917</v>
      </c>
      <c r="H271" s="30" t="s">
        <v>447</v>
      </c>
      <c r="I271" s="30" t="s">
        <v>806</v>
      </c>
      <c r="J271" s="30">
        <f t="shared" si="24"/>
        <v>2817</v>
      </c>
      <c r="K271" s="30" t="s">
        <v>802</v>
      </c>
      <c r="L271" s="30" t="s">
        <v>803</v>
      </c>
    </row>
    <row r="272" spans="1:12">
      <c r="A272" s="30">
        <f t="shared" si="21"/>
        <v>3071</v>
      </c>
      <c r="B272" s="22" t="s">
        <v>607</v>
      </c>
      <c r="C272" s="30" t="s">
        <v>145</v>
      </c>
      <c r="D272" s="30" t="s">
        <v>805</v>
      </c>
      <c r="E272" s="30" t="s">
        <v>805</v>
      </c>
      <c r="F272" s="30">
        <v>20160101</v>
      </c>
      <c r="G272" s="30">
        <v>20210917</v>
      </c>
      <c r="H272" s="30" t="s">
        <v>447</v>
      </c>
      <c r="I272" s="30" t="s">
        <v>806</v>
      </c>
      <c r="J272" s="30">
        <f t="shared" si="24"/>
        <v>2817</v>
      </c>
      <c r="K272" s="30" t="s">
        <v>617</v>
      </c>
      <c r="L272" s="30" t="s">
        <v>618</v>
      </c>
    </row>
    <row r="273" spans="1:12">
      <c r="A273" s="30">
        <f t="shared" si="21"/>
        <v>3072</v>
      </c>
      <c r="B273" s="22" t="s">
        <v>607</v>
      </c>
      <c r="C273" s="30" t="s">
        <v>145</v>
      </c>
      <c r="D273" s="30" t="s">
        <v>805</v>
      </c>
      <c r="E273" s="30" t="s">
        <v>805</v>
      </c>
      <c r="F273" s="30">
        <v>20160101</v>
      </c>
      <c r="G273" s="30">
        <v>20210917</v>
      </c>
      <c r="H273" s="30" t="s">
        <v>447</v>
      </c>
      <c r="I273" s="30" t="s">
        <v>806</v>
      </c>
      <c r="J273" s="30">
        <f t="shared" si="24"/>
        <v>2817</v>
      </c>
      <c r="K273" s="30" t="s">
        <v>127</v>
      </c>
      <c r="L273" s="30" t="s">
        <v>621</v>
      </c>
    </row>
    <row r="274" spans="1:12">
      <c r="A274" s="30">
        <f t="shared" si="21"/>
        <v>3073</v>
      </c>
      <c r="B274" s="22" t="s">
        <v>607</v>
      </c>
      <c r="C274" s="30" t="s">
        <v>145</v>
      </c>
      <c r="D274" s="30" t="s">
        <v>805</v>
      </c>
      <c r="E274" s="30" t="s">
        <v>805</v>
      </c>
      <c r="F274" s="30">
        <v>20160101</v>
      </c>
      <c r="G274" s="30">
        <v>20210917</v>
      </c>
      <c r="H274" s="30" t="s">
        <v>447</v>
      </c>
      <c r="I274" s="30" t="s">
        <v>806</v>
      </c>
      <c r="J274" s="30">
        <f t="shared" si="24"/>
        <v>2817</v>
      </c>
      <c r="K274" s="30" t="s">
        <v>849</v>
      </c>
      <c r="L274" s="30" t="s">
        <v>623</v>
      </c>
    </row>
    <row r="275" spans="1:12">
      <c r="A275" s="30">
        <f t="shared" si="21"/>
        <v>3074</v>
      </c>
      <c r="B275" s="22" t="s">
        <v>607</v>
      </c>
      <c r="C275" s="30" t="s">
        <v>145</v>
      </c>
      <c r="D275" s="30" t="s">
        <v>805</v>
      </c>
      <c r="E275" s="30" t="s">
        <v>805</v>
      </c>
      <c r="F275" s="30">
        <v>20160101</v>
      </c>
      <c r="G275" s="30">
        <v>20210917</v>
      </c>
      <c r="H275" s="30" t="s">
        <v>447</v>
      </c>
      <c r="I275" s="30" t="s">
        <v>806</v>
      </c>
      <c r="J275" s="30">
        <f t="shared" si="24"/>
        <v>2817</v>
      </c>
      <c r="K275" s="30" t="s">
        <v>850</v>
      </c>
      <c r="L275" s="30" t="s">
        <v>625</v>
      </c>
    </row>
    <row r="276" spans="1:12">
      <c r="A276" s="30">
        <f t="shared" si="21"/>
        <v>3075</v>
      </c>
      <c r="B276" s="22" t="s">
        <v>607</v>
      </c>
      <c r="C276" s="30" t="s">
        <v>145</v>
      </c>
      <c r="D276" s="30" t="s">
        <v>805</v>
      </c>
      <c r="E276" s="30" t="s">
        <v>805</v>
      </c>
      <c r="F276" s="30">
        <v>20160101</v>
      </c>
      <c r="G276" s="30">
        <v>20210917</v>
      </c>
      <c r="H276" s="30" t="s">
        <v>447</v>
      </c>
      <c r="I276" s="30" t="s">
        <v>806</v>
      </c>
      <c r="J276" s="30">
        <f t="shared" si="24"/>
        <v>2817</v>
      </c>
      <c r="K276" s="30" t="s">
        <v>851</v>
      </c>
      <c r="L276" s="30" t="s">
        <v>852</v>
      </c>
    </row>
    <row r="277" spans="1:12">
      <c r="A277" s="30">
        <f t="shared" si="21"/>
        <v>3076</v>
      </c>
      <c r="B277" s="22" t="s">
        <v>607</v>
      </c>
      <c r="C277" s="30" t="s">
        <v>145</v>
      </c>
      <c r="D277" s="30" t="s">
        <v>805</v>
      </c>
      <c r="E277" s="30" t="s">
        <v>805</v>
      </c>
      <c r="F277" s="30">
        <v>20160101</v>
      </c>
      <c r="G277" s="30">
        <v>20210917</v>
      </c>
      <c r="H277" s="30" t="s">
        <v>447</v>
      </c>
      <c r="I277" s="30" t="s">
        <v>806</v>
      </c>
      <c r="J277" s="30">
        <f t="shared" si="24"/>
        <v>2817</v>
      </c>
      <c r="K277" s="30" t="s">
        <v>854</v>
      </c>
      <c r="L277" s="30" t="s">
        <v>853</v>
      </c>
    </row>
    <row r="278" spans="1:12">
      <c r="A278" s="30">
        <f t="shared" si="21"/>
        <v>3077</v>
      </c>
      <c r="B278" s="22" t="s">
        <v>607</v>
      </c>
      <c r="C278" s="30" t="s">
        <v>145</v>
      </c>
      <c r="D278" s="30" t="s">
        <v>805</v>
      </c>
      <c r="E278" s="30" t="s">
        <v>805</v>
      </c>
      <c r="F278" s="30">
        <v>20160101</v>
      </c>
      <c r="G278" s="30">
        <v>20210917</v>
      </c>
      <c r="H278" s="30" t="s">
        <v>447</v>
      </c>
      <c r="I278" s="30" t="s">
        <v>806</v>
      </c>
      <c r="J278" s="30">
        <f t="shared" si="24"/>
        <v>2817</v>
      </c>
      <c r="K278" s="30" t="s">
        <v>855</v>
      </c>
      <c r="L278" s="30" t="s">
        <v>857</v>
      </c>
    </row>
    <row r="279" spans="1:12">
      <c r="A279" s="30">
        <f t="shared" si="21"/>
        <v>3078</v>
      </c>
      <c r="B279" s="22" t="s">
        <v>607</v>
      </c>
      <c r="C279" s="30" t="s">
        <v>145</v>
      </c>
      <c r="D279" s="30" t="s">
        <v>805</v>
      </c>
      <c r="E279" s="30" t="s">
        <v>805</v>
      </c>
      <c r="F279" s="30">
        <v>20160101</v>
      </c>
      <c r="G279" s="30">
        <v>20210917</v>
      </c>
      <c r="H279" s="30" t="s">
        <v>447</v>
      </c>
      <c r="I279" s="30" t="s">
        <v>806</v>
      </c>
      <c r="J279" s="30">
        <f t="shared" si="24"/>
        <v>2817</v>
      </c>
      <c r="K279" s="30" t="s">
        <v>856</v>
      </c>
      <c r="L279" s="30" t="s">
        <v>858</v>
      </c>
    </row>
    <row r="280" spans="1:12">
      <c r="A280" s="30">
        <f t="shared" si="21"/>
        <v>3079</v>
      </c>
      <c r="B280" s="22" t="s">
        <v>607</v>
      </c>
      <c r="C280" s="30" t="s">
        <v>145</v>
      </c>
      <c r="D280" s="30" t="s">
        <v>805</v>
      </c>
      <c r="E280" s="30" t="s">
        <v>805</v>
      </c>
      <c r="F280" s="30">
        <v>20160101</v>
      </c>
      <c r="G280" s="30">
        <v>20210917</v>
      </c>
      <c r="H280" s="30" t="s">
        <v>447</v>
      </c>
      <c r="I280" s="30" t="s">
        <v>806</v>
      </c>
      <c r="J280" s="30">
        <v>2818</v>
      </c>
      <c r="K280" s="30" t="s">
        <v>160</v>
      </c>
      <c r="L280" s="30" t="s">
        <v>612</v>
      </c>
    </row>
    <row r="281" spans="1:12">
      <c r="A281" s="30">
        <f t="shared" si="21"/>
        <v>3080</v>
      </c>
      <c r="B281" s="22" t="s">
        <v>607</v>
      </c>
      <c r="C281" s="30" t="s">
        <v>145</v>
      </c>
      <c r="D281" s="30" t="s">
        <v>805</v>
      </c>
      <c r="E281" s="30" t="s">
        <v>805</v>
      </c>
      <c r="F281" s="30">
        <v>20160101</v>
      </c>
      <c r="G281" s="30">
        <v>20210917</v>
      </c>
      <c r="H281" s="30" t="s">
        <v>447</v>
      </c>
      <c r="I281" s="30" t="s">
        <v>806</v>
      </c>
      <c r="J281" s="30">
        <f t="shared" ref="J281" si="26">J280</f>
        <v>2818</v>
      </c>
      <c r="K281" s="30" t="s">
        <v>129</v>
      </c>
      <c r="L281" s="30" t="s">
        <v>613</v>
      </c>
    </row>
    <row r="282" spans="1:12">
      <c r="A282" s="30">
        <f t="shared" si="21"/>
        <v>3081</v>
      </c>
      <c r="B282" s="22" t="s">
        <v>607</v>
      </c>
      <c r="C282" s="30" t="s">
        <v>145</v>
      </c>
      <c r="D282" s="30" t="s">
        <v>805</v>
      </c>
      <c r="E282" s="30" t="s">
        <v>805</v>
      </c>
      <c r="F282" s="30">
        <v>20160101</v>
      </c>
      <c r="G282" s="30">
        <v>20210917</v>
      </c>
      <c r="H282" s="30" t="s">
        <v>447</v>
      </c>
      <c r="I282" s="30" t="s">
        <v>806</v>
      </c>
      <c r="J282" s="30">
        <f t="shared" si="24"/>
        <v>2818</v>
      </c>
      <c r="K282" s="30" t="s">
        <v>148</v>
      </c>
      <c r="L282" s="30" t="s">
        <v>614</v>
      </c>
    </row>
    <row r="283" spans="1:12">
      <c r="A283" s="30">
        <f t="shared" si="21"/>
        <v>3082</v>
      </c>
      <c r="B283" s="22" t="s">
        <v>607</v>
      </c>
      <c r="C283" s="30" t="s">
        <v>145</v>
      </c>
      <c r="D283" s="30" t="s">
        <v>805</v>
      </c>
      <c r="E283" s="30" t="s">
        <v>805</v>
      </c>
      <c r="F283" s="30">
        <v>20160101</v>
      </c>
      <c r="G283" s="30">
        <v>20210917</v>
      </c>
      <c r="H283" s="30" t="s">
        <v>447</v>
      </c>
      <c r="I283" s="30" t="s">
        <v>806</v>
      </c>
      <c r="J283" s="30">
        <f t="shared" si="24"/>
        <v>2818</v>
      </c>
      <c r="K283" s="30" t="s">
        <v>126</v>
      </c>
      <c r="L283" s="30" t="s">
        <v>786</v>
      </c>
    </row>
    <row r="284" spans="1:12">
      <c r="A284" s="30">
        <f t="shared" si="21"/>
        <v>3083</v>
      </c>
      <c r="B284" s="22" t="s">
        <v>607</v>
      </c>
      <c r="C284" s="30" t="s">
        <v>145</v>
      </c>
      <c r="D284" s="30" t="s">
        <v>805</v>
      </c>
      <c r="E284" s="30" t="s">
        <v>805</v>
      </c>
      <c r="F284" s="30">
        <v>20160101</v>
      </c>
      <c r="G284" s="30">
        <v>20210917</v>
      </c>
      <c r="H284" s="30" t="s">
        <v>447</v>
      </c>
      <c r="I284" s="30" t="s">
        <v>806</v>
      </c>
      <c r="J284" s="30">
        <f t="shared" si="24"/>
        <v>2818</v>
      </c>
      <c r="K284" s="30" t="s">
        <v>615</v>
      </c>
      <c r="L284" s="30" t="s">
        <v>616</v>
      </c>
    </row>
    <row r="285" spans="1:12">
      <c r="A285" s="30">
        <f t="shared" si="21"/>
        <v>3084</v>
      </c>
      <c r="B285" s="22" t="s">
        <v>607</v>
      </c>
      <c r="C285" s="30" t="s">
        <v>145</v>
      </c>
      <c r="D285" s="30" t="s">
        <v>805</v>
      </c>
      <c r="E285" s="30" t="s">
        <v>805</v>
      </c>
      <c r="F285" s="30">
        <v>20160101</v>
      </c>
      <c r="G285" s="30">
        <v>20210917</v>
      </c>
      <c r="H285" s="30" t="s">
        <v>447</v>
      </c>
      <c r="I285" s="30" t="s">
        <v>806</v>
      </c>
      <c r="J285" s="30">
        <f t="shared" si="24"/>
        <v>2818</v>
      </c>
      <c r="K285" s="30" t="s">
        <v>802</v>
      </c>
      <c r="L285" s="30" t="s">
        <v>803</v>
      </c>
    </row>
    <row r="286" spans="1:12">
      <c r="A286" s="30">
        <f t="shared" si="21"/>
        <v>3085</v>
      </c>
      <c r="B286" s="22" t="s">
        <v>607</v>
      </c>
      <c r="C286" s="30" t="s">
        <v>145</v>
      </c>
      <c r="D286" s="30" t="s">
        <v>805</v>
      </c>
      <c r="E286" s="30" t="s">
        <v>805</v>
      </c>
      <c r="F286" s="30">
        <v>20160101</v>
      </c>
      <c r="G286" s="30">
        <v>20210917</v>
      </c>
      <c r="H286" s="30" t="s">
        <v>447</v>
      </c>
      <c r="I286" s="30" t="s">
        <v>806</v>
      </c>
      <c r="J286" s="30">
        <f t="shared" si="24"/>
        <v>2818</v>
      </c>
      <c r="K286" s="30" t="s">
        <v>617</v>
      </c>
      <c r="L286" s="30" t="s">
        <v>618</v>
      </c>
    </row>
    <row r="287" spans="1:12">
      <c r="A287" s="30">
        <f t="shared" si="21"/>
        <v>3086</v>
      </c>
      <c r="B287" s="22" t="s">
        <v>607</v>
      </c>
      <c r="C287" s="30" t="s">
        <v>145</v>
      </c>
      <c r="D287" s="30" t="s">
        <v>805</v>
      </c>
      <c r="E287" s="30" t="s">
        <v>805</v>
      </c>
      <c r="F287" s="30">
        <v>20160101</v>
      </c>
      <c r="G287" s="30">
        <v>20210917</v>
      </c>
      <c r="H287" s="30" t="s">
        <v>447</v>
      </c>
      <c r="I287" s="30" t="s">
        <v>806</v>
      </c>
      <c r="J287" s="30">
        <f t="shared" si="24"/>
        <v>2818</v>
      </c>
      <c r="K287" s="30" t="s">
        <v>127</v>
      </c>
      <c r="L287" s="30" t="s">
        <v>621</v>
      </c>
    </row>
    <row r="288" spans="1:12">
      <c r="A288" s="30">
        <f t="shared" si="21"/>
        <v>3087</v>
      </c>
      <c r="B288" s="22" t="s">
        <v>607</v>
      </c>
      <c r="C288" s="30" t="s">
        <v>145</v>
      </c>
      <c r="D288" s="30" t="s">
        <v>805</v>
      </c>
      <c r="E288" s="30" t="s">
        <v>805</v>
      </c>
      <c r="F288" s="30">
        <v>20160101</v>
      </c>
      <c r="G288" s="30">
        <v>20210917</v>
      </c>
      <c r="H288" s="30" t="s">
        <v>447</v>
      </c>
      <c r="I288" s="30" t="s">
        <v>806</v>
      </c>
      <c r="J288" s="30">
        <f t="shared" si="24"/>
        <v>2818</v>
      </c>
      <c r="K288" s="30" t="s">
        <v>849</v>
      </c>
      <c r="L288" s="30" t="s">
        <v>623</v>
      </c>
    </row>
    <row r="289" spans="1:12">
      <c r="A289" s="30">
        <f t="shared" si="21"/>
        <v>3088</v>
      </c>
      <c r="B289" s="22" t="s">
        <v>607</v>
      </c>
      <c r="C289" s="30" t="s">
        <v>145</v>
      </c>
      <c r="D289" s="30" t="s">
        <v>805</v>
      </c>
      <c r="E289" s="30" t="s">
        <v>805</v>
      </c>
      <c r="F289" s="30">
        <v>20160101</v>
      </c>
      <c r="G289" s="30">
        <v>20210917</v>
      </c>
      <c r="H289" s="30" t="s">
        <v>447</v>
      </c>
      <c r="I289" s="30" t="s">
        <v>806</v>
      </c>
      <c r="J289" s="30">
        <f t="shared" si="24"/>
        <v>2818</v>
      </c>
      <c r="K289" s="30" t="s">
        <v>850</v>
      </c>
      <c r="L289" s="30" t="s">
        <v>625</v>
      </c>
    </row>
    <row r="290" spans="1:12">
      <c r="A290" s="30">
        <f t="shared" si="21"/>
        <v>3089</v>
      </c>
      <c r="B290" s="22" t="s">
        <v>607</v>
      </c>
      <c r="C290" s="30" t="s">
        <v>145</v>
      </c>
      <c r="D290" s="30" t="s">
        <v>805</v>
      </c>
      <c r="E290" s="30" t="s">
        <v>805</v>
      </c>
      <c r="F290" s="30">
        <v>20160101</v>
      </c>
      <c r="G290" s="30">
        <v>20210917</v>
      </c>
      <c r="H290" s="30" t="s">
        <v>447</v>
      </c>
      <c r="I290" s="30" t="s">
        <v>806</v>
      </c>
      <c r="J290" s="30">
        <f t="shared" si="24"/>
        <v>2818</v>
      </c>
      <c r="K290" s="30" t="s">
        <v>851</v>
      </c>
      <c r="L290" s="30" t="s">
        <v>852</v>
      </c>
    </row>
    <row r="291" spans="1:12">
      <c r="A291" s="30">
        <f t="shared" si="21"/>
        <v>3090</v>
      </c>
      <c r="B291" s="22" t="s">
        <v>607</v>
      </c>
      <c r="C291" s="30" t="s">
        <v>145</v>
      </c>
      <c r="D291" s="30" t="s">
        <v>805</v>
      </c>
      <c r="E291" s="30" t="s">
        <v>805</v>
      </c>
      <c r="F291" s="30">
        <v>20160101</v>
      </c>
      <c r="G291" s="30">
        <v>20210917</v>
      </c>
      <c r="H291" s="30" t="s">
        <v>447</v>
      </c>
      <c r="I291" s="30" t="s">
        <v>806</v>
      </c>
      <c r="J291" s="30">
        <f t="shared" si="24"/>
        <v>2818</v>
      </c>
      <c r="K291" s="30" t="s">
        <v>854</v>
      </c>
      <c r="L291" s="30" t="s">
        <v>853</v>
      </c>
    </row>
    <row r="292" spans="1:12">
      <c r="A292" s="30">
        <f t="shared" ref="A292:A321" si="27">A291+1</f>
        <v>3091</v>
      </c>
      <c r="B292" s="22" t="s">
        <v>607</v>
      </c>
      <c r="C292" s="30" t="s">
        <v>145</v>
      </c>
      <c r="D292" s="30" t="s">
        <v>805</v>
      </c>
      <c r="E292" s="30" t="s">
        <v>805</v>
      </c>
      <c r="F292" s="30">
        <v>20160101</v>
      </c>
      <c r="G292" s="30">
        <v>20210917</v>
      </c>
      <c r="H292" s="30" t="s">
        <v>447</v>
      </c>
      <c r="I292" s="30" t="s">
        <v>806</v>
      </c>
      <c r="J292" s="30">
        <f t="shared" si="24"/>
        <v>2818</v>
      </c>
      <c r="K292" s="30" t="s">
        <v>855</v>
      </c>
      <c r="L292" s="30" t="s">
        <v>857</v>
      </c>
    </row>
    <row r="293" spans="1:12">
      <c r="A293" s="30">
        <f t="shared" si="27"/>
        <v>3092</v>
      </c>
      <c r="B293" s="22" t="s">
        <v>607</v>
      </c>
      <c r="C293" s="30" t="s">
        <v>145</v>
      </c>
      <c r="D293" s="30" t="s">
        <v>805</v>
      </c>
      <c r="E293" s="30" t="s">
        <v>805</v>
      </c>
      <c r="F293" s="30">
        <v>20160101</v>
      </c>
      <c r="G293" s="30">
        <v>20210917</v>
      </c>
      <c r="H293" s="30" t="s">
        <v>447</v>
      </c>
      <c r="I293" s="30" t="s">
        <v>806</v>
      </c>
      <c r="J293" s="30">
        <f t="shared" si="24"/>
        <v>2818</v>
      </c>
      <c r="K293" s="30" t="s">
        <v>856</v>
      </c>
      <c r="L293" s="30" t="s">
        <v>858</v>
      </c>
    </row>
    <row r="294" spans="1:12">
      <c r="A294" s="30">
        <f t="shared" si="27"/>
        <v>3093</v>
      </c>
      <c r="B294" s="22" t="s">
        <v>607</v>
      </c>
      <c r="C294" s="30" t="s">
        <v>145</v>
      </c>
      <c r="D294" s="30" t="s">
        <v>805</v>
      </c>
      <c r="E294" s="30" t="s">
        <v>805</v>
      </c>
      <c r="F294" s="30">
        <v>20160101</v>
      </c>
      <c r="G294" s="30">
        <v>20210917</v>
      </c>
      <c r="H294" s="30" t="s">
        <v>447</v>
      </c>
      <c r="I294" s="30" t="s">
        <v>806</v>
      </c>
      <c r="J294" s="30">
        <v>2819</v>
      </c>
      <c r="K294" s="30" t="s">
        <v>160</v>
      </c>
      <c r="L294" s="30" t="s">
        <v>612</v>
      </c>
    </row>
    <row r="295" spans="1:12">
      <c r="A295" s="30">
        <f t="shared" si="27"/>
        <v>3094</v>
      </c>
      <c r="B295" s="22" t="s">
        <v>607</v>
      </c>
      <c r="C295" s="30" t="s">
        <v>145</v>
      </c>
      <c r="D295" s="30" t="s">
        <v>805</v>
      </c>
      <c r="E295" s="30" t="s">
        <v>805</v>
      </c>
      <c r="F295" s="30">
        <v>20160101</v>
      </c>
      <c r="G295" s="30">
        <v>20210917</v>
      </c>
      <c r="H295" s="30" t="s">
        <v>447</v>
      </c>
      <c r="I295" s="30" t="s">
        <v>806</v>
      </c>
      <c r="J295" s="30">
        <f t="shared" ref="J295" si="28">J294</f>
        <v>2819</v>
      </c>
      <c r="K295" s="30" t="s">
        <v>129</v>
      </c>
      <c r="L295" s="30" t="s">
        <v>613</v>
      </c>
    </row>
    <row r="296" spans="1:12">
      <c r="A296" s="30">
        <f t="shared" si="27"/>
        <v>3095</v>
      </c>
      <c r="B296" s="22" t="s">
        <v>607</v>
      </c>
      <c r="C296" s="30" t="s">
        <v>145</v>
      </c>
      <c r="D296" s="30" t="s">
        <v>805</v>
      </c>
      <c r="E296" s="30" t="s">
        <v>805</v>
      </c>
      <c r="F296" s="30">
        <v>20160101</v>
      </c>
      <c r="G296" s="30">
        <v>20210917</v>
      </c>
      <c r="H296" s="30" t="s">
        <v>447</v>
      </c>
      <c r="I296" s="30" t="s">
        <v>806</v>
      </c>
      <c r="J296" s="30">
        <f t="shared" si="24"/>
        <v>2819</v>
      </c>
      <c r="K296" s="30" t="s">
        <v>148</v>
      </c>
      <c r="L296" s="30" t="s">
        <v>614</v>
      </c>
    </row>
    <row r="297" spans="1:12">
      <c r="A297" s="30">
        <f t="shared" si="27"/>
        <v>3096</v>
      </c>
      <c r="B297" s="22" t="s">
        <v>607</v>
      </c>
      <c r="C297" s="30" t="s">
        <v>145</v>
      </c>
      <c r="D297" s="30" t="s">
        <v>805</v>
      </c>
      <c r="E297" s="30" t="s">
        <v>805</v>
      </c>
      <c r="F297" s="30">
        <v>20160101</v>
      </c>
      <c r="G297" s="30">
        <v>20210917</v>
      </c>
      <c r="H297" s="30" t="s">
        <v>447</v>
      </c>
      <c r="I297" s="30" t="s">
        <v>806</v>
      </c>
      <c r="J297" s="30">
        <f t="shared" si="24"/>
        <v>2819</v>
      </c>
      <c r="K297" s="30" t="s">
        <v>126</v>
      </c>
      <c r="L297" s="30" t="s">
        <v>786</v>
      </c>
    </row>
    <row r="298" spans="1:12">
      <c r="A298" s="30">
        <f t="shared" si="27"/>
        <v>3097</v>
      </c>
      <c r="B298" s="22" t="s">
        <v>607</v>
      </c>
      <c r="C298" s="30" t="s">
        <v>145</v>
      </c>
      <c r="D298" s="30" t="s">
        <v>805</v>
      </c>
      <c r="E298" s="30" t="s">
        <v>805</v>
      </c>
      <c r="F298" s="30">
        <v>20160101</v>
      </c>
      <c r="G298" s="30">
        <v>20210917</v>
      </c>
      <c r="H298" s="30" t="s">
        <v>447</v>
      </c>
      <c r="I298" s="30" t="s">
        <v>806</v>
      </c>
      <c r="J298" s="30">
        <f t="shared" si="24"/>
        <v>2819</v>
      </c>
      <c r="K298" s="30" t="s">
        <v>615</v>
      </c>
      <c r="L298" s="30" t="s">
        <v>616</v>
      </c>
    </row>
    <row r="299" spans="1:12">
      <c r="A299" s="30">
        <f t="shared" si="27"/>
        <v>3098</v>
      </c>
      <c r="B299" s="22" t="s">
        <v>607</v>
      </c>
      <c r="C299" s="30" t="s">
        <v>145</v>
      </c>
      <c r="D299" s="30" t="s">
        <v>805</v>
      </c>
      <c r="E299" s="30" t="s">
        <v>805</v>
      </c>
      <c r="F299" s="30">
        <v>20160101</v>
      </c>
      <c r="G299" s="30">
        <v>20210917</v>
      </c>
      <c r="H299" s="30" t="s">
        <v>447</v>
      </c>
      <c r="I299" s="30" t="s">
        <v>806</v>
      </c>
      <c r="J299" s="30">
        <f t="shared" si="24"/>
        <v>2819</v>
      </c>
      <c r="K299" s="30" t="s">
        <v>802</v>
      </c>
      <c r="L299" s="30" t="s">
        <v>803</v>
      </c>
    </row>
    <row r="300" spans="1:12">
      <c r="A300" s="30">
        <f t="shared" si="27"/>
        <v>3099</v>
      </c>
      <c r="B300" s="22" t="s">
        <v>607</v>
      </c>
      <c r="C300" s="30" t="s">
        <v>145</v>
      </c>
      <c r="D300" s="30" t="s">
        <v>805</v>
      </c>
      <c r="E300" s="30" t="s">
        <v>805</v>
      </c>
      <c r="F300" s="30">
        <v>20160101</v>
      </c>
      <c r="G300" s="30">
        <v>20210917</v>
      </c>
      <c r="H300" s="30" t="s">
        <v>447</v>
      </c>
      <c r="I300" s="30" t="s">
        <v>806</v>
      </c>
      <c r="J300" s="30">
        <f t="shared" si="24"/>
        <v>2819</v>
      </c>
      <c r="K300" s="30" t="s">
        <v>617</v>
      </c>
      <c r="L300" s="30" t="s">
        <v>618</v>
      </c>
    </row>
    <row r="301" spans="1:12">
      <c r="A301" s="30">
        <f t="shared" si="27"/>
        <v>3100</v>
      </c>
      <c r="B301" s="22" t="s">
        <v>607</v>
      </c>
      <c r="C301" s="30" t="s">
        <v>145</v>
      </c>
      <c r="D301" s="30" t="s">
        <v>805</v>
      </c>
      <c r="E301" s="30" t="s">
        <v>805</v>
      </c>
      <c r="F301" s="30">
        <v>20160101</v>
      </c>
      <c r="G301" s="30">
        <v>20210917</v>
      </c>
      <c r="H301" s="30" t="s">
        <v>447</v>
      </c>
      <c r="I301" s="30" t="s">
        <v>806</v>
      </c>
      <c r="J301" s="30">
        <f t="shared" si="24"/>
        <v>2819</v>
      </c>
      <c r="K301" s="30" t="s">
        <v>127</v>
      </c>
      <c r="L301" s="30" t="s">
        <v>621</v>
      </c>
    </row>
    <row r="302" spans="1:12">
      <c r="A302" s="30">
        <f t="shared" si="27"/>
        <v>3101</v>
      </c>
      <c r="B302" s="22" t="s">
        <v>607</v>
      </c>
      <c r="C302" s="30" t="s">
        <v>145</v>
      </c>
      <c r="D302" s="30" t="s">
        <v>805</v>
      </c>
      <c r="E302" s="30" t="s">
        <v>805</v>
      </c>
      <c r="F302" s="30">
        <v>20160101</v>
      </c>
      <c r="G302" s="30">
        <v>20210917</v>
      </c>
      <c r="H302" s="30" t="s">
        <v>447</v>
      </c>
      <c r="I302" s="30" t="s">
        <v>806</v>
      </c>
      <c r="J302" s="30">
        <f t="shared" si="24"/>
        <v>2819</v>
      </c>
      <c r="K302" s="30" t="s">
        <v>849</v>
      </c>
      <c r="L302" s="30" t="s">
        <v>623</v>
      </c>
    </row>
    <row r="303" spans="1:12">
      <c r="A303" s="30">
        <f t="shared" si="27"/>
        <v>3102</v>
      </c>
      <c r="B303" s="22" t="s">
        <v>607</v>
      </c>
      <c r="C303" s="30" t="s">
        <v>145</v>
      </c>
      <c r="D303" s="30" t="s">
        <v>805</v>
      </c>
      <c r="E303" s="30" t="s">
        <v>805</v>
      </c>
      <c r="F303" s="30">
        <v>20160101</v>
      </c>
      <c r="G303" s="30">
        <v>20210917</v>
      </c>
      <c r="H303" s="30" t="s">
        <v>447</v>
      </c>
      <c r="I303" s="30" t="s">
        <v>806</v>
      </c>
      <c r="J303" s="30">
        <f t="shared" si="24"/>
        <v>2819</v>
      </c>
      <c r="K303" s="30" t="s">
        <v>850</v>
      </c>
      <c r="L303" s="30" t="s">
        <v>625</v>
      </c>
    </row>
    <row r="304" spans="1:12">
      <c r="A304" s="30">
        <f t="shared" si="27"/>
        <v>3103</v>
      </c>
      <c r="B304" s="22" t="s">
        <v>607</v>
      </c>
      <c r="C304" s="30" t="s">
        <v>145</v>
      </c>
      <c r="D304" s="30" t="s">
        <v>805</v>
      </c>
      <c r="E304" s="30" t="s">
        <v>805</v>
      </c>
      <c r="F304" s="30">
        <v>20160101</v>
      </c>
      <c r="G304" s="30">
        <v>20210917</v>
      </c>
      <c r="H304" s="30" t="s">
        <v>447</v>
      </c>
      <c r="I304" s="30" t="s">
        <v>806</v>
      </c>
      <c r="J304" s="30">
        <f t="shared" si="24"/>
        <v>2819</v>
      </c>
      <c r="K304" s="30" t="s">
        <v>851</v>
      </c>
      <c r="L304" s="30" t="s">
        <v>852</v>
      </c>
    </row>
    <row r="305" spans="1:12">
      <c r="A305" s="30">
        <f t="shared" si="27"/>
        <v>3104</v>
      </c>
      <c r="B305" s="22" t="s">
        <v>607</v>
      </c>
      <c r="C305" s="30" t="s">
        <v>145</v>
      </c>
      <c r="D305" s="30" t="s">
        <v>805</v>
      </c>
      <c r="E305" s="30" t="s">
        <v>805</v>
      </c>
      <c r="F305" s="30">
        <v>20160101</v>
      </c>
      <c r="G305" s="30">
        <v>20210917</v>
      </c>
      <c r="H305" s="30" t="s">
        <v>447</v>
      </c>
      <c r="I305" s="30" t="s">
        <v>806</v>
      </c>
      <c r="J305" s="30">
        <f t="shared" si="24"/>
        <v>2819</v>
      </c>
      <c r="K305" s="30" t="s">
        <v>854</v>
      </c>
      <c r="L305" s="30" t="s">
        <v>853</v>
      </c>
    </row>
    <row r="306" spans="1:12">
      <c r="A306" s="30">
        <f t="shared" si="27"/>
        <v>3105</v>
      </c>
      <c r="B306" s="22" t="s">
        <v>607</v>
      </c>
      <c r="C306" s="30" t="s">
        <v>145</v>
      </c>
      <c r="D306" s="30" t="s">
        <v>805</v>
      </c>
      <c r="E306" s="30" t="s">
        <v>805</v>
      </c>
      <c r="F306" s="30">
        <v>20160101</v>
      </c>
      <c r="G306" s="30">
        <v>20210917</v>
      </c>
      <c r="H306" s="30" t="s">
        <v>447</v>
      </c>
      <c r="I306" s="30" t="s">
        <v>806</v>
      </c>
      <c r="J306" s="30">
        <f t="shared" si="24"/>
        <v>2819</v>
      </c>
      <c r="K306" s="30" t="s">
        <v>855</v>
      </c>
      <c r="L306" s="30" t="s">
        <v>857</v>
      </c>
    </row>
    <row r="307" spans="1:12">
      <c r="A307" s="30">
        <f t="shared" si="27"/>
        <v>3106</v>
      </c>
      <c r="B307" s="22" t="s">
        <v>607</v>
      </c>
      <c r="C307" s="30" t="s">
        <v>145</v>
      </c>
      <c r="D307" s="30" t="s">
        <v>805</v>
      </c>
      <c r="E307" s="30" t="s">
        <v>805</v>
      </c>
      <c r="F307" s="30">
        <v>20160101</v>
      </c>
      <c r="G307" s="30">
        <v>20210917</v>
      </c>
      <c r="H307" s="30" t="s">
        <v>447</v>
      </c>
      <c r="I307" s="30" t="s">
        <v>806</v>
      </c>
      <c r="J307" s="30">
        <f t="shared" si="24"/>
        <v>2819</v>
      </c>
      <c r="K307" s="30" t="s">
        <v>856</v>
      </c>
      <c r="L307" s="30" t="s">
        <v>858</v>
      </c>
    </row>
    <row r="308" spans="1:12">
      <c r="A308" s="30">
        <f t="shared" si="27"/>
        <v>3107</v>
      </c>
      <c r="B308" s="22" t="s">
        <v>607</v>
      </c>
      <c r="C308" s="30" t="s">
        <v>145</v>
      </c>
      <c r="D308" s="30" t="s">
        <v>805</v>
      </c>
      <c r="E308" s="30" t="s">
        <v>805</v>
      </c>
      <c r="F308" s="30">
        <v>20160101</v>
      </c>
      <c r="G308" s="30">
        <v>20210917</v>
      </c>
      <c r="H308" s="30" t="s">
        <v>447</v>
      </c>
      <c r="I308" s="30" t="s">
        <v>806</v>
      </c>
      <c r="J308" s="30">
        <v>2820</v>
      </c>
      <c r="K308" s="30" t="s">
        <v>160</v>
      </c>
      <c r="L308" s="30" t="s">
        <v>612</v>
      </c>
    </row>
    <row r="309" spans="1:12">
      <c r="A309" s="30">
        <f t="shared" si="27"/>
        <v>3108</v>
      </c>
      <c r="B309" s="22" t="s">
        <v>607</v>
      </c>
      <c r="C309" s="30" t="s">
        <v>145</v>
      </c>
      <c r="D309" s="30" t="s">
        <v>805</v>
      </c>
      <c r="E309" s="30" t="s">
        <v>805</v>
      </c>
      <c r="F309" s="30">
        <v>20160101</v>
      </c>
      <c r="G309" s="30">
        <v>20210917</v>
      </c>
      <c r="H309" s="30" t="s">
        <v>447</v>
      </c>
      <c r="I309" s="30" t="s">
        <v>806</v>
      </c>
      <c r="J309" s="30">
        <f t="shared" ref="J309" si="29">J308</f>
        <v>2820</v>
      </c>
      <c r="K309" s="30" t="s">
        <v>129</v>
      </c>
      <c r="L309" s="30" t="s">
        <v>613</v>
      </c>
    </row>
    <row r="310" spans="1:12">
      <c r="A310" s="30">
        <f t="shared" si="27"/>
        <v>3109</v>
      </c>
      <c r="B310" s="22" t="s">
        <v>607</v>
      </c>
      <c r="C310" s="30" t="s">
        <v>145</v>
      </c>
      <c r="D310" s="30" t="s">
        <v>805</v>
      </c>
      <c r="E310" s="30" t="s">
        <v>805</v>
      </c>
      <c r="F310" s="30">
        <v>20160101</v>
      </c>
      <c r="G310" s="30">
        <v>20210917</v>
      </c>
      <c r="H310" s="30" t="s">
        <v>447</v>
      </c>
      <c r="I310" s="30" t="s">
        <v>806</v>
      </c>
      <c r="J310" s="30">
        <f t="shared" si="24"/>
        <v>2820</v>
      </c>
      <c r="K310" s="30" t="s">
        <v>148</v>
      </c>
      <c r="L310" s="30" t="s">
        <v>614</v>
      </c>
    </row>
    <row r="311" spans="1:12">
      <c r="A311" s="30">
        <f t="shared" si="27"/>
        <v>3110</v>
      </c>
      <c r="B311" s="22" t="s">
        <v>607</v>
      </c>
      <c r="C311" s="30" t="s">
        <v>145</v>
      </c>
      <c r="D311" s="30" t="s">
        <v>805</v>
      </c>
      <c r="E311" s="30" t="s">
        <v>805</v>
      </c>
      <c r="F311" s="30">
        <v>20160101</v>
      </c>
      <c r="G311" s="30">
        <v>20210917</v>
      </c>
      <c r="H311" s="30" t="s">
        <v>447</v>
      </c>
      <c r="I311" s="30" t="s">
        <v>806</v>
      </c>
      <c r="J311" s="30">
        <f t="shared" si="24"/>
        <v>2820</v>
      </c>
      <c r="K311" s="30" t="s">
        <v>126</v>
      </c>
      <c r="L311" s="30" t="s">
        <v>786</v>
      </c>
    </row>
    <row r="312" spans="1:12">
      <c r="A312" s="30">
        <f t="shared" si="27"/>
        <v>3111</v>
      </c>
      <c r="B312" s="22" t="s">
        <v>607</v>
      </c>
      <c r="C312" s="30" t="s">
        <v>145</v>
      </c>
      <c r="D312" s="30" t="s">
        <v>805</v>
      </c>
      <c r="E312" s="30" t="s">
        <v>805</v>
      </c>
      <c r="F312" s="30">
        <v>20160101</v>
      </c>
      <c r="G312" s="30">
        <v>20210917</v>
      </c>
      <c r="H312" s="30" t="s">
        <v>447</v>
      </c>
      <c r="I312" s="30" t="s">
        <v>806</v>
      </c>
      <c r="J312" s="30">
        <f t="shared" si="24"/>
        <v>2820</v>
      </c>
      <c r="K312" s="30" t="s">
        <v>615</v>
      </c>
      <c r="L312" s="30" t="s">
        <v>616</v>
      </c>
    </row>
    <row r="313" spans="1:12">
      <c r="A313" s="30">
        <f t="shared" si="27"/>
        <v>3112</v>
      </c>
      <c r="B313" s="22" t="s">
        <v>607</v>
      </c>
      <c r="C313" s="30" t="s">
        <v>145</v>
      </c>
      <c r="D313" s="30" t="s">
        <v>805</v>
      </c>
      <c r="E313" s="30" t="s">
        <v>805</v>
      </c>
      <c r="F313" s="30">
        <v>20160101</v>
      </c>
      <c r="G313" s="30">
        <v>20210917</v>
      </c>
      <c r="H313" s="30" t="s">
        <v>447</v>
      </c>
      <c r="I313" s="30" t="s">
        <v>806</v>
      </c>
      <c r="J313" s="30">
        <f t="shared" si="24"/>
        <v>2820</v>
      </c>
      <c r="K313" s="30" t="s">
        <v>802</v>
      </c>
      <c r="L313" s="30" t="s">
        <v>803</v>
      </c>
    </row>
    <row r="314" spans="1:12">
      <c r="A314" s="30">
        <f t="shared" si="27"/>
        <v>3113</v>
      </c>
      <c r="B314" s="22" t="s">
        <v>607</v>
      </c>
      <c r="C314" s="30" t="s">
        <v>145</v>
      </c>
      <c r="D314" s="30" t="s">
        <v>805</v>
      </c>
      <c r="E314" s="30" t="s">
        <v>805</v>
      </c>
      <c r="F314" s="30">
        <v>20160101</v>
      </c>
      <c r="G314" s="30">
        <v>20210917</v>
      </c>
      <c r="H314" s="30" t="s">
        <v>447</v>
      </c>
      <c r="I314" s="30" t="s">
        <v>806</v>
      </c>
      <c r="J314" s="30">
        <f t="shared" si="24"/>
        <v>2820</v>
      </c>
      <c r="K314" s="30" t="s">
        <v>617</v>
      </c>
      <c r="L314" s="30" t="s">
        <v>618</v>
      </c>
    </row>
    <row r="315" spans="1:12">
      <c r="A315" s="30">
        <f t="shared" si="27"/>
        <v>3114</v>
      </c>
      <c r="B315" s="22" t="s">
        <v>607</v>
      </c>
      <c r="C315" s="30" t="s">
        <v>145</v>
      </c>
      <c r="D315" s="30" t="s">
        <v>805</v>
      </c>
      <c r="E315" s="30" t="s">
        <v>805</v>
      </c>
      <c r="F315" s="30">
        <v>20160101</v>
      </c>
      <c r="G315" s="30">
        <v>20210917</v>
      </c>
      <c r="H315" s="30" t="s">
        <v>447</v>
      </c>
      <c r="I315" s="30" t="s">
        <v>806</v>
      </c>
      <c r="J315" s="30">
        <f t="shared" si="24"/>
        <v>2820</v>
      </c>
      <c r="K315" s="30" t="s">
        <v>127</v>
      </c>
      <c r="L315" s="30" t="s">
        <v>621</v>
      </c>
    </row>
    <row r="316" spans="1:12">
      <c r="A316" s="30">
        <f t="shared" si="27"/>
        <v>3115</v>
      </c>
      <c r="B316" s="22" t="s">
        <v>607</v>
      </c>
      <c r="C316" s="30" t="s">
        <v>145</v>
      </c>
      <c r="D316" s="30" t="s">
        <v>805</v>
      </c>
      <c r="E316" s="30" t="s">
        <v>805</v>
      </c>
      <c r="F316" s="30">
        <v>20160101</v>
      </c>
      <c r="G316" s="30">
        <v>20210917</v>
      </c>
      <c r="H316" s="30" t="s">
        <v>447</v>
      </c>
      <c r="I316" s="30" t="s">
        <v>806</v>
      </c>
      <c r="J316" s="30">
        <f t="shared" si="24"/>
        <v>2820</v>
      </c>
      <c r="K316" s="30" t="s">
        <v>849</v>
      </c>
      <c r="L316" s="30" t="s">
        <v>623</v>
      </c>
    </row>
    <row r="317" spans="1:12">
      <c r="A317" s="30">
        <f t="shared" si="27"/>
        <v>3116</v>
      </c>
      <c r="B317" s="22" t="s">
        <v>607</v>
      </c>
      <c r="C317" s="30" t="s">
        <v>145</v>
      </c>
      <c r="D317" s="30" t="s">
        <v>805</v>
      </c>
      <c r="E317" s="30" t="s">
        <v>805</v>
      </c>
      <c r="F317" s="30">
        <v>20160101</v>
      </c>
      <c r="G317" s="30">
        <v>20210917</v>
      </c>
      <c r="H317" s="30" t="s">
        <v>447</v>
      </c>
      <c r="I317" s="30" t="s">
        <v>806</v>
      </c>
      <c r="J317" s="30">
        <f t="shared" si="24"/>
        <v>2820</v>
      </c>
      <c r="K317" s="30" t="s">
        <v>850</v>
      </c>
      <c r="L317" s="30" t="s">
        <v>625</v>
      </c>
    </row>
    <row r="318" spans="1:12">
      <c r="A318" s="30">
        <f t="shared" si="27"/>
        <v>3117</v>
      </c>
      <c r="B318" s="22" t="s">
        <v>607</v>
      </c>
      <c r="C318" s="30" t="s">
        <v>145</v>
      </c>
      <c r="D318" s="30" t="s">
        <v>805</v>
      </c>
      <c r="E318" s="30" t="s">
        <v>805</v>
      </c>
      <c r="F318" s="30">
        <v>20160101</v>
      </c>
      <c r="G318" s="30">
        <v>20210917</v>
      </c>
      <c r="H318" s="30" t="s">
        <v>447</v>
      </c>
      <c r="I318" s="30" t="s">
        <v>806</v>
      </c>
      <c r="J318" s="30">
        <f t="shared" si="24"/>
        <v>2820</v>
      </c>
      <c r="K318" s="30" t="s">
        <v>851</v>
      </c>
      <c r="L318" s="30" t="s">
        <v>852</v>
      </c>
    </row>
    <row r="319" spans="1:12">
      <c r="A319" s="30">
        <f t="shared" si="27"/>
        <v>3118</v>
      </c>
      <c r="B319" s="22" t="s">
        <v>607</v>
      </c>
      <c r="C319" s="30" t="s">
        <v>145</v>
      </c>
      <c r="D319" s="30" t="s">
        <v>805</v>
      </c>
      <c r="E319" s="30" t="s">
        <v>805</v>
      </c>
      <c r="F319" s="30">
        <v>20160101</v>
      </c>
      <c r="G319" s="30">
        <v>20210917</v>
      </c>
      <c r="H319" s="30" t="s">
        <v>447</v>
      </c>
      <c r="I319" s="30" t="s">
        <v>806</v>
      </c>
      <c r="J319" s="30">
        <f t="shared" ref="J319:J321" si="30">J318</f>
        <v>2820</v>
      </c>
      <c r="K319" s="30" t="s">
        <v>854</v>
      </c>
      <c r="L319" s="30" t="s">
        <v>853</v>
      </c>
    </row>
    <row r="320" spans="1:12">
      <c r="A320" s="30">
        <f t="shared" si="27"/>
        <v>3119</v>
      </c>
      <c r="B320" s="22" t="s">
        <v>607</v>
      </c>
      <c r="C320" s="30" t="s">
        <v>145</v>
      </c>
      <c r="D320" s="30" t="s">
        <v>805</v>
      </c>
      <c r="E320" s="30" t="s">
        <v>805</v>
      </c>
      <c r="F320" s="30">
        <v>20160101</v>
      </c>
      <c r="G320" s="30">
        <v>20210917</v>
      </c>
      <c r="H320" s="30" t="s">
        <v>447</v>
      </c>
      <c r="I320" s="30" t="s">
        <v>806</v>
      </c>
      <c r="J320" s="30">
        <f t="shared" si="30"/>
        <v>2820</v>
      </c>
      <c r="K320" s="30" t="s">
        <v>855</v>
      </c>
      <c r="L320" s="30" t="s">
        <v>857</v>
      </c>
    </row>
    <row r="321" spans="1:12">
      <c r="A321" s="30">
        <f t="shared" si="27"/>
        <v>3120</v>
      </c>
      <c r="B321" s="22" t="s">
        <v>607</v>
      </c>
      <c r="C321" s="30" t="s">
        <v>145</v>
      </c>
      <c r="D321" s="30" t="s">
        <v>805</v>
      </c>
      <c r="E321" s="30" t="s">
        <v>805</v>
      </c>
      <c r="F321" s="30">
        <v>20160101</v>
      </c>
      <c r="G321" s="30">
        <v>20210917</v>
      </c>
      <c r="H321" s="30" t="s">
        <v>447</v>
      </c>
      <c r="I321" s="30" t="s">
        <v>806</v>
      </c>
      <c r="J321" s="30">
        <f t="shared" si="30"/>
        <v>2820</v>
      </c>
      <c r="K321" s="30" t="s">
        <v>856</v>
      </c>
      <c r="L321" s="30" t="s">
        <v>858</v>
      </c>
    </row>
    <row r="323" spans="1:12">
      <c r="B323" s="2"/>
    </row>
    <row r="327" spans="1:12">
      <c r="B327" s="22"/>
    </row>
    <row r="328" spans="1:12">
      <c r="B328" s="22"/>
    </row>
  </sheetData>
  <phoneticPr fontId="7"/>
  <pageMargins left="0.7" right="0.7" top="0.75" bottom="0.75" header="0.3" footer="0.3"/>
  <pageSetup paperSize="9" orientation="portrait" r:id="rId1"/>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V36"/>
  <sheetViews>
    <sheetView zoomScale="85" zoomScaleNormal="85" workbookViewId="0">
      <pane xSplit="1" ySplit="1" topLeftCell="B2" activePane="bottomRight" state="frozen"/>
      <selection activeCell="C2" sqref="C2"/>
      <selection pane="topRight" activeCell="C2" sqref="C2"/>
      <selection pane="bottomLeft" activeCell="C2" sqref="C2"/>
      <selection pane="bottomRight" activeCell="C2" sqref="C2"/>
    </sheetView>
  </sheetViews>
  <sheetFormatPr defaultRowHeight="17.25"/>
  <cols>
    <col min="1" max="1" width="6.21875" style="33" customWidth="1"/>
    <col min="2" max="2" width="11.5546875" style="32" customWidth="1"/>
    <col min="3" max="3" width="11.44140625" style="32" customWidth="1"/>
    <col min="4" max="4" width="15" style="32" bestFit="1" customWidth="1"/>
    <col min="5" max="5" width="16.109375" style="32" bestFit="1" customWidth="1"/>
    <col min="6" max="6" width="11.44140625" style="32" customWidth="1"/>
    <col min="7" max="7" width="13.33203125" style="32" customWidth="1"/>
    <col min="8" max="8" width="12.77734375" style="32" customWidth="1"/>
    <col min="9" max="9" width="13.21875" style="32" customWidth="1"/>
    <col min="10" max="10" width="26.44140625" style="32" customWidth="1"/>
    <col min="11" max="11" width="24.44140625" style="32" customWidth="1"/>
    <col min="12" max="12" width="23.5546875" style="32" customWidth="1"/>
    <col min="13" max="13" width="1.77734375" style="32" customWidth="1"/>
    <col min="14" max="14" width="2" style="32" customWidth="1"/>
    <col min="15" max="15" width="1.33203125" style="32" customWidth="1"/>
    <col min="16" max="16" width="9.33203125" style="32" bestFit="1" customWidth="1"/>
    <col min="17" max="17" width="17.77734375" style="32" bestFit="1" customWidth="1"/>
    <col min="18" max="18" width="5.44140625" style="32" customWidth="1"/>
    <col min="19" max="19" width="8" style="32" customWidth="1"/>
    <col min="20" max="20" width="8.77734375" style="32" customWidth="1"/>
    <col min="21" max="21" width="4.5546875" customWidth="1"/>
  </cols>
  <sheetData>
    <row r="1" spans="1:22" s="31" customFormat="1" ht="34.5" customHeight="1">
      <c r="A1" s="35" t="s">
        <v>413</v>
      </c>
      <c r="B1" s="34" t="s">
        <v>414</v>
      </c>
      <c r="C1" s="34" t="s">
        <v>415</v>
      </c>
      <c r="D1" s="34" t="s">
        <v>423</v>
      </c>
      <c r="E1" s="34" t="s">
        <v>426</v>
      </c>
      <c r="F1" s="34" t="s">
        <v>429</v>
      </c>
      <c r="G1" s="34" t="s">
        <v>422</v>
      </c>
      <c r="H1" s="34" t="s">
        <v>425</v>
      </c>
      <c r="I1" s="34" t="s">
        <v>428</v>
      </c>
      <c r="J1" s="34" t="s">
        <v>421</v>
      </c>
      <c r="K1" s="34" t="s">
        <v>424</v>
      </c>
      <c r="L1" s="34" t="s">
        <v>427</v>
      </c>
      <c r="M1" s="34" t="s">
        <v>418</v>
      </c>
      <c r="N1" s="34" t="s">
        <v>419</v>
      </c>
      <c r="O1" s="34" t="s">
        <v>420</v>
      </c>
      <c r="P1" s="34" t="s">
        <v>521</v>
      </c>
      <c r="Q1" s="34" t="s">
        <v>522</v>
      </c>
      <c r="R1" s="34" t="s">
        <v>430</v>
      </c>
      <c r="S1" s="34" t="s">
        <v>416</v>
      </c>
      <c r="T1" s="34" t="s">
        <v>417</v>
      </c>
    </row>
    <row r="2" spans="1:22" s="22" customFormat="1" ht="13.5" customHeight="1">
      <c r="A2" s="71">
        <v>1</v>
      </c>
      <c r="B2" s="72" t="s">
        <v>976</v>
      </c>
      <c r="C2" s="72" t="s">
        <v>1101</v>
      </c>
      <c r="D2" s="72" t="s">
        <v>719</v>
      </c>
      <c r="E2" s="72" t="s">
        <v>982</v>
      </c>
      <c r="F2" s="72" t="s">
        <v>982</v>
      </c>
      <c r="G2" s="72" t="s">
        <v>1360</v>
      </c>
      <c r="H2" s="72" t="s">
        <v>982</v>
      </c>
      <c r="I2" s="72" t="s">
        <v>982</v>
      </c>
      <c r="J2" s="72" t="s">
        <v>833</v>
      </c>
      <c r="K2" s="72" t="s">
        <v>982</v>
      </c>
      <c r="L2" s="72" t="s">
        <v>982</v>
      </c>
      <c r="M2" s="72" t="s">
        <v>431</v>
      </c>
      <c r="N2" s="72" t="s">
        <v>145</v>
      </c>
      <c r="O2" s="72" t="s">
        <v>163</v>
      </c>
      <c r="P2" s="72" t="s">
        <v>523</v>
      </c>
      <c r="Q2" s="72" t="s">
        <v>524</v>
      </c>
      <c r="R2" s="73" t="s">
        <v>1016</v>
      </c>
      <c r="S2" s="72">
        <v>1825</v>
      </c>
      <c r="T2" s="72" t="s">
        <v>1102</v>
      </c>
      <c r="V2" s="72"/>
    </row>
    <row r="3" spans="1:22" s="22" customFormat="1" ht="13.5" customHeight="1">
      <c r="A3" s="71">
        <v>2</v>
      </c>
      <c r="B3" s="72" t="s">
        <v>976</v>
      </c>
      <c r="C3" s="72" t="s">
        <v>1101</v>
      </c>
      <c r="D3" s="72" t="s">
        <v>719</v>
      </c>
      <c r="E3" s="72" t="s">
        <v>982</v>
      </c>
      <c r="F3" s="72" t="s">
        <v>982</v>
      </c>
      <c r="G3" s="72" t="s">
        <v>1363</v>
      </c>
      <c r="H3" s="72" t="s">
        <v>982</v>
      </c>
      <c r="I3" s="72" t="s">
        <v>982</v>
      </c>
      <c r="J3" s="72" t="s">
        <v>833</v>
      </c>
      <c r="K3" s="72" t="s">
        <v>982</v>
      </c>
      <c r="L3" s="72" t="s">
        <v>982</v>
      </c>
      <c r="M3" s="72" t="s">
        <v>431</v>
      </c>
      <c r="N3" s="72" t="s">
        <v>145</v>
      </c>
      <c r="O3" s="72" t="s">
        <v>163</v>
      </c>
      <c r="P3" s="72" t="s">
        <v>523</v>
      </c>
      <c r="Q3" s="72" t="s">
        <v>524</v>
      </c>
      <c r="R3" s="73" t="s">
        <v>1016</v>
      </c>
      <c r="S3" s="72">
        <v>1825</v>
      </c>
      <c r="T3" s="72" t="s">
        <v>1103</v>
      </c>
      <c r="V3" s="72"/>
    </row>
    <row r="4" spans="1:22" s="22" customFormat="1" ht="13.5" customHeight="1">
      <c r="A4" s="71">
        <v>3</v>
      </c>
      <c r="B4" s="72" t="s">
        <v>976</v>
      </c>
      <c r="C4" s="72" t="s">
        <v>1101</v>
      </c>
      <c r="D4" s="72" t="s">
        <v>719</v>
      </c>
      <c r="E4" s="72" t="s">
        <v>982</v>
      </c>
      <c r="F4" s="72" t="s">
        <v>982</v>
      </c>
      <c r="G4" s="72" t="s">
        <v>1360</v>
      </c>
      <c r="H4" s="72" t="s">
        <v>1371</v>
      </c>
      <c r="I4" s="72" t="s">
        <v>982</v>
      </c>
      <c r="J4" s="72" t="s">
        <v>1104</v>
      </c>
      <c r="K4" s="72" t="s">
        <v>982</v>
      </c>
      <c r="L4" s="72" t="s">
        <v>982</v>
      </c>
      <c r="M4" s="72" t="s">
        <v>431</v>
      </c>
      <c r="N4" s="72" t="s">
        <v>145</v>
      </c>
      <c r="O4" s="72" t="s">
        <v>163</v>
      </c>
      <c r="P4" s="72" t="s">
        <v>523</v>
      </c>
      <c r="Q4" s="72" t="s">
        <v>524</v>
      </c>
      <c r="R4" s="73" t="s">
        <v>1016</v>
      </c>
      <c r="S4" s="72">
        <v>1825</v>
      </c>
      <c r="T4" s="72" t="s">
        <v>1103</v>
      </c>
      <c r="V4" s="72"/>
    </row>
    <row r="5" spans="1:22" s="22" customFormat="1" ht="13.5" customHeight="1">
      <c r="A5" s="71">
        <v>4</v>
      </c>
      <c r="B5" s="72" t="s">
        <v>976</v>
      </c>
      <c r="C5" s="72" t="s">
        <v>1101</v>
      </c>
      <c r="D5" s="72" t="s">
        <v>719</v>
      </c>
      <c r="E5" s="72" t="s">
        <v>982</v>
      </c>
      <c r="F5" s="72" t="s">
        <v>982</v>
      </c>
      <c r="G5" s="72" t="s">
        <v>1363</v>
      </c>
      <c r="H5" s="72" t="s">
        <v>1371</v>
      </c>
      <c r="I5" s="72" t="s">
        <v>982</v>
      </c>
      <c r="J5" s="72" t="s">
        <v>839</v>
      </c>
      <c r="K5" s="72" t="s">
        <v>982</v>
      </c>
      <c r="L5" s="72" t="s">
        <v>982</v>
      </c>
      <c r="M5" s="72" t="s">
        <v>431</v>
      </c>
      <c r="N5" s="72" t="s">
        <v>145</v>
      </c>
      <c r="O5" s="72" t="s">
        <v>163</v>
      </c>
      <c r="P5" s="72" t="s">
        <v>523</v>
      </c>
      <c r="Q5" s="72" t="s">
        <v>524</v>
      </c>
      <c r="R5" s="73" t="s">
        <v>1016</v>
      </c>
      <c r="S5" s="72">
        <v>1825</v>
      </c>
      <c r="T5" s="72" t="s">
        <v>731</v>
      </c>
      <c r="V5" s="72"/>
    </row>
    <row r="6" spans="1:22" s="22" customFormat="1">
      <c r="A6" s="71">
        <v>5</v>
      </c>
      <c r="B6" s="72" t="s">
        <v>976</v>
      </c>
      <c r="C6" s="72" t="s">
        <v>1101</v>
      </c>
      <c r="D6" s="74" t="s">
        <v>841</v>
      </c>
      <c r="E6" s="72" t="s">
        <v>720</v>
      </c>
      <c r="F6" s="72" t="s">
        <v>982</v>
      </c>
      <c r="G6" s="74" t="s">
        <v>1360</v>
      </c>
      <c r="H6" s="72" t="s">
        <v>1360</v>
      </c>
      <c r="I6" s="72" t="s">
        <v>982</v>
      </c>
      <c r="J6" s="74" t="s">
        <v>833</v>
      </c>
      <c r="K6" s="72" t="s">
        <v>1104</v>
      </c>
      <c r="L6" s="72" t="s">
        <v>982</v>
      </c>
      <c r="M6" s="72" t="s">
        <v>431</v>
      </c>
      <c r="N6" s="72" t="s">
        <v>145</v>
      </c>
      <c r="O6" s="72" t="s">
        <v>163</v>
      </c>
      <c r="P6" s="72" t="s">
        <v>523</v>
      </c>
      <c r="Q6" s="72" t="s">
        <v>524</v>
      </c>
      <c r="R6" s="73" t="s">
        <v>1016</v>
      </c>
      <c r="S6" s="72">
        <v>1825</v>
      </c>
      <c r="T6" s="72" t="s">
        <v>1103</v>
      </c>
    </row>
    <row r="7" spans="1:22" s="22" customFormat="1">
      <c r="A7" s="71">
        <v>6</v>
      </c>
      <c r="B7" s="72" t="s">
        <v>976</v>
      </c>
      <c r="C7" s="72" t="s">
        <v>1101</v>
      </c>
      <c r="D7" s="74" t="s">
        <v>795</v>
      </c>
      <c r="E7" s="72" t="s">
        <v>720</v>
      </c>
      <c r="F7" s="72" t="s">
        <v>982</v>
      </c>
      <c r="G7" s="74" t="s">
        <v>1363</v>
      </c>
      <c r="H7" s="72" t="s">
        <v>1363</v>
      </c>
      <c r="I7" s="72" t="s">
        <v>982</v>
      </c>
      <c r="J7" s="74" t="s">
        <v>833</v>
      </c>
      <c r="K7" s="72" t="s">
        <v>839</v>
      </c>
      <c r="L7" s="72" t="s">
        <v>982</v>
      </c>
      <c r="M7" s="72" t="s">
        <v>431</v>
      </c>
      <c r="N7" s="72" t="s">
        <v>145</v>
      </c>
      <c r="O7" s="72" t="s">
        <v>163</v>
      </c>
      <c r="P7" s="72" t="s">
        <v>523</v>
      </c>
      <c r="Q7" s="72" t="s">
        <v>524</v>
      </c>
      <c r="R7" s="73" t="s">
        <v>1016</v>
      </c>
      <c r="S7" s="72">
        <v>1825</v>
      </c>
      <c r="T7" s="72" t="s">
        <v>731</v>
      </c>
    </row>
    <row r="8" spans="1:22" s="22" customFormat="1">
      <c r="A8" s="71">
        <v>7</v>
      </c>
      <c r="B8" s="72" t="s">
        <v>976</v>
      </c>
      <c r="C8" s="72" t="s">
        <v>1101</v>
      </c>
      <c r="D8" s="74" t="s">
        <v>841</v>
      </c>
      <c r="E8" s="74" t="s">
        <v>1372</v>
      </c>
      <c r="F8" s="72" t="s">
        <v>982</v>
      </c>
      <c r="G8" s="74" t="s">
        <v>1360</v>
      </c>
      <c r="H8" s="74" t="s">
        <v>1363</v>
      </c>
      <c r="I8" s="72" t="s">
        <v>982</v>
      </c>
      <c r="J8" s="74" t="s">
        <v>833</v>
      </c>
      <c r="K8" s="74" t="s">
        <v>839</v>
      </c>
      <c r="L8" s="72" t="s">
        <v>982</v>
      </c>
      <c r="M8" s="72" t="s">
        <v>431</v>
      </c>
      <c r="N8" s="72" t="s">
        <v>145</v>
      </c>
      <c r="O8" s="72" t="s">
        <v>163</v>
      </c>
      <c r="P8" s="72" t="s">
        <v>523</v>
      </c>
      <c r="Q8" s="72" t="s">
        <v>524</v>
      </c>
      <c r="R8" s="73" t="s">
        <v>1016</v>
      </c>
      <c r="S8" s="72">
        <v>1825</v>
      </c>
      <c r="T8" s="72" t="s">
        <v>731</v>
      </c>
    </row>
    <row r="9" spans="1:22" s="22" customFormat="1">
      <c r="A9" s="71">
        <v>8</v>
      </c>
      <c r="B9" s="72" t="s">
        <v>976</v>
      </c>
      <c r="C9" s="72" t="s">
        <v>1101</v>
      </c>
      <c r="D9" s="72" t="s">
        <v>1374</v>
      </c>
      <c r="E9" s="72" t="s">
        <v>720</v>
      </c>
      <c r="F9" s="72" t="s">
        <v>982</v>
      </c>
      <c r="G9" s="72" t="s">
        <v>1360</v>
      </c>
      <c r="H9" s="72" t="s">
        <v>1363</v>
      </c>
      <c r="I9" s="72" t="s">
        <v>982</v>
      </c>
      <c r="J9" s="72" t="s">
        <v>1375</v>
      </c>
      <c r="K9" s="72" t="s">
        <v>1375</v>
      </c>
      <c r="L9" s="72" t="s">
        <v>982</v>
      </c>
      <c r="M9" s="72" t="s">
        <v>431</v>
      </c>
      <c r="N9" s="72" t="s">
        <v>145</v>
      </c>
      <c r="O9" s="72" t="s">
        <v>163</v>
      </c>
      <c r="P9" s="72" t="s">
        <v>523</v>
      </c>
      <c r="Q9" s="72" t="s">
        <v>524</v>
      </c>
      <c r="R9" s="73" t="s">
        <v>1016</v>
      </c>
      <c r="S9" s="72">
        <v>1825</v>
      </c>
      <c r="T9" s="72" t="s">
        <v>731</v>
      </c>
    </row>
    <row r="10" spans="1:22" s="22" customFormat="1" ht="13.5" customHeight="1">
      <c r="A10" s="71">
        <v>9</v>
      </c>
      <c r="B10" s="72" t="s">
        <v>976</v>
      </c>
      <c r="C10" s="72" t="s">
        <v>1101</v>
      </c>
      <c r="D10" s="72" t="s">
        <v>1381</v>
      </c>
      <c r="E10" s="72" t="s">
        <v>982</v>
      </c>
      <c r="F10" s="72" t="s">
        <v>982</v>
      </c>
      <c r="G10" s="72" t="s">
        <v>982</v>
      </c>
      <c r="H10" s="72" t="s">
        <v>982</v>
      </c>
      <c r="I10" s="72" t="s">
        <v>982</v>
      </c>
      <c r="J10" s="72" t="s">
        <v>1382</v>
      </c>
      <c r="K10" s="72" t="s">
        <v>982</v>
      </c>
      <c r="L10" s="72" t="s">
        <v>982</v>
      </c>
      <c r="M10" s="72" t="s">
        <v>431</v>
      </c>
      <c r="N10" s="72" t="s">
        <v>145</v>
      </c>
      <c r="O10" s="72" t="s">
        <v>163</v>
      </c>
      <c r="P10" s="72" t="s">
        <v>523</v>
      </c>
      <c r="Q10" s="72" t="s">
        <v>524</v>
      </c>
      <c r="R10" s="73" t="s">
        <v>1016</v>
      </c>
      <c r="S10" s="72">
        <v>1825</v>
      </c>
      <c r="T10" s="72" t="s">
        <v>731</v>
      </c>
      <c r="V10" s="72"/>
    </row>
    <row r="11" spans="1:22" s="22" customFormat="1" ht="13.5" customHeight="1">
      <c r="A11" s="71">
        <v>10</v>
      </c>
      <c r="B11" s="72" t="s">
        <v>1415</v>
      </c>
      <c r="C11" s="72" t="s">
        <v>1416</v>
      </c>
      <c r="D11" s="72" t="s">
        <v>1417</v>
      </c>
      <c r="E11" s="72" t="s">
        <v>982</v>
      </c>
      <c r="F11" s="72" t="s">
        <v>982</v>
      </c>
      <c r="G11" s="72" t="s">
        <v>982</v>
      </c>
      <c r="H11" s="72" t="s">
        <v>982</v>
      </c>
      <c r="I11" s="72" t="s">
        <v>982</v>
      </c>
      <c r="J11" s="72" t="s">
        <v>1382</v>
      </c>
      <c r="K11" s="72" t="s">
        <v>982</v>
      </c>
      <c r="L11" s="72" t="s">
        <v>982</v>
      </c>
      <c r="M11" s="72" t="s">
        <v>431</v>
      </c>
      <c r="N11" s="72" t="s">
        <v>145</v>
      </c>
      <c r="O11" s="72" t="s">
        <v>163</v>
      </c>
      <c r="P11" s="72" t="s">
        <v>523</v>
      </c>
      <c r="Q11" s="72" t="s">
        <v>524</v>
      </c>
      <c r="R11" s="73" t="s">
        <v>1016</v>
      </c>
      <c r="S11" s="72">
        <v>1825</v>
      </c>
      <c r="T11" s="72" t="s">
        <v>731</v>
      </c>
      <c r="V11" s="72"/>
    </row>
    <row r="12" spans="1:22" s="22" customFormat="1" ht="13.5" customHeight="1">
      <c r="A12" s="71">
        <v>11</v>
      </c>
      <c r="B12" s="72" t="s">
        <v>1415</v>
      </c>
      <c r="C12" s="72" t="s">
        <v>1416</v>
      </c>
      <c r="D12" s="72" t="s">
        <v>1418</v>
      </c>
      <c r="E12" s="72" t="s">
        <v>982</v>
      </c>
      <c r="F12" s="72" t="s">
        <v>982</v>
      </c>
      <c r="G12" s="72" t="s">
        <v>982</v>
      </c>
      <c r="H12" s="72" t="s">
        <v>982</v>
      </c>
      <c r="I12" s="72" t="s">
        <v>982</v>
      </c>
      <c r="J12" s="72" t="s">
        <v>1382</v>
      </c>
      <c r="K12" s="72" t="s">
        <v>982</v>
      </c>
      <c r="L12" s="72" t="s">
        <v>982</v>
      </c>
      <c r="M12" s="72" t="s">
        <v>431</v>
      </c>
      <c r="N12" s="72" t="s">
        <v>145</v>
      </c>
      <c r="O12" s="72" t="s">
        <v>163</v>
      </c>
      <c r="P12" s="72" t="s">
        <v>523</v>
      </c>
      <c r="Q12" s="72" t="s">
        <v>524</v>
      </c>
      <c r="R12" s="73" t="s">
        <v>1016</v>
      </c>
      <c r="S12" s="72">
        <v>1825</v>
      </c>
      <c r="T12" s="72" t="s">
        <v>731</v>
      </c>
      <c r="V12" s="72"/>
    </row>
    <row r="13" spans="1:22" s="22" customFormat="1" ht="13.5" customHeight="1">
      <c r="A13" s="71"/>
      <c r="B13" s="72"/>
      <c r="C13" s="72"/>
      <c r="D13" s="72"/>
      <c r="E13" s="72"/>
      <c r="F13" s="72"/>
      <c r="G13" s="72"/>
      <c r="H13" s="72"/>
      <c r="I13" s="72"/>
      <c r="J13" s="72"/>
      <c r="K13" s="72"/>
      <c r="L13" s="72"/>
      <c r="M13" s="72"/>
      <c r="N13" s="72"/>
      <c r="O13" s="72"/>
      <c r="P13" s="72"/>
      <c r="Q13" s="72"/>
      <c r="R13" s="73"/>
      <c r="S13" s="72"/>
      <c r="T13" s="72"/>
      <c r="V13" s="72"/>
    </row>
    <row r="14" spans="1:22" s="30" customFormat="1">
      <c r="A14" s="47">
        <v>0</v>
      </c>
      <c r="B14" s="39" t="s">
        <v>749</v>
      </c>
      <c r="C14" s="39" t="s">
        <v>932</v>
      </c>
      <c r="D14" s="39" t="s">
        <v>719</v>
      </c>
      <c r="E14" s="39" t="s">
        <v>720</v>
      </c>
      <c r="F14" s="39" t="s">
        <v>721</v>
      </c>
      <c r="G14" s="39" t="s">
        <v>1360</v>
      </c>
      <c r="H14" s="39" t="s">
        <v>1360</v>
      </c>
      <c r="I14" s="39" t="s">
        <v>1360</v>
      </c>
      <c r="J14" s="39" t="s">
        <v>833</v>
      </c>
      <c r="K14" s="39" t="s">
        <v>833</v>
      </c>
      <c r="L14" s="39" t="s">
        <v>833</v>
      </c>
      <c r="M14" s="39" t="s">
        <v>431</v>
      </c>
      <c r="N14" s="39" t="s">
        <v>145</v>
      </c>
      <c r="O14" s="39" t="s">
        <v>163</v>
      </c>
      <c r="P14" s="39" t="s">
        <v>523</v>
      </c>
      <c r="Q14" s="39" t="s">
        <v>524</v>
      </c>
      <c r="R14" s="52" t="s">
        <v>1013</v>
      </c>
      <c r="S14" s="39">
        <v>1825</v>
      </c>
      <c r="T14" s="39">
        <v>1825</v>
      </c>
      <c r="V14" s="39"/>
    </row>
    <row r="15" spans="1:22" s="30" customFormat="1">
      <c r="A15" s="33"/>
      <c r="B15" s="32"/>
      <c r="C15" s="32"/>
      <c r="D15" s="32"/>
      <c r="E15" s="32"/>
      <c r="F15" s="32"/>
      <c r="G15" s="32"/>
      <c r="H15" s="32"/>
      <c r="I15" s="32"/>
      <c r="J15" s="32"/>
      <c r="K15" s="32"/>
      <c r="L15" s="32"/>
      <c r="M15" s="32"/>
      <c r="N15" s="32"/>
      <c r="O15" s="32"/>
      <c r="P15" s="32"/>
      <c r="Q15" s="32"/>
      <c r="R15" s="32"/>
      <c r="S15" s="32"/>
      <c r="T15" s="32"/>
    </row>
    <row r="16" spans="1:22" s="30" customFormat="1">
      <c r="A16" s="33"/>
      <c r="B16" s="32"/>
      <c r="C16" s="32"/>
      <c r="D16" s="32"/>
      <c r="E16" s="32"/>
      <c r="F16" s="32"/>
      <c r="G16" s="32"/>
      <c r="H16" s="32"/>
      <c r="I16" s="32"/>
      <c r="J16" s="32"/>
      <c r="K16" s="32"/>
      <c r="L16" s="32"/>
      <c r="M16" s="32"/>
      <c r="N16" s="32"/>
      <c r="O16" s="32"/>
      <c r="P16" s="32"/>
      <c r="Q16" s="32"/>
      <c r="R16" s="32"/>
      <c r="S16" s="32"/>
      <c r="T16" s="32"/>
    </row>
    <row r="17" spans="1:20" s="30" customFormat="1">
      <c r="A17" s="33"/>
      <c r="B17" s="32"/>
      <c r="C17" s="32"/>
      <c r="D17" s="32"/>
      <c r="E17" s="32"/>
      <c r="F17" s="32"/>
      <c r="G17" s="32"/>
      <c r="H17" s="32"/>
      <c r="I17" s="32"/>
      <c r="J17" s="32"/>
      <c r="K17" s="32"/>
      <c r="L17" s="32"/>
      <c r="M17" s="32"/>
      <c r="N17" s="32"/>
      <c r="O17" s="32"/>
      <c r="P17" s="32"/>
      <c r="Q17" s="32"/>
      <c r="R17" s="32"/>
      <c r="S17" s="32"/>
      <c r="T17" s="32"/>
    </row>
    <row r="18" spans="1:20" s="30" customFormat="1">
      <c r="A18" s="33"/>
      <c r="B18" s="32"/>
      <c r="C18" s="32"/>
      <c r="D18" s="32"/>
      <c r="E18" s="32"/>
      <c r="F18" s="32"/>
      <c r="G18" s="32"/>
      <c r="H18" s="32"/>
      <c r="I18" s="32"/>
      <c r="J18" s="32"/>
      <c r="K18" s="32"/>
      <c r="L18" s="32"/>
      <c r="M18" s="32"/>
      <c r="N18" s="32"/>
      <c r="O18" s="32"/>
      <c r="P18" s="32"/>
      <c r="Q18" s="32"/>
      <c r="R18" s="32"/>
      <c r="S18" s="32"/>
      <c r="T18" s="32"/>
    </row>
    <row r="19" spans="1:20" s="30" customFormat="1">
      <c r="A19" s="33"/>
      <c r="B19" s="32"/>
      <c r="C19" s="32"/>
      <c r="D19" s="32"/>
      <c r="E19" s="32"/>
      <c r="F19" s="32"/>
      <c r="G19" s="32"/>
      <c r="H19" s="32"/>
      <c r="I19" s="32"/>
      <c r="J19" s="32"/>
      <c r="K19" s="32"/>
      <c r="L19" s="32"/>
      <c r="M19" s="32"/>
      <c r="N19" s="32"/>
      <c r="O19" s="32"/>
      <c r="P19" s="32"/>
      <c r="Q19" s="32"/>
      <c r="R19" s="32"/>
      <c r="S19" s="32"/>
      <c r="T19" s="32"/>
    </row>
    <row r="20" spans="1:20" s="30" customFormat="1">
      <c r="A20" s="33"/>
      <c r="B20" s="32"/>
      <c r="C20" s="32"/>
      <c r="D20" s="32"/>
      <c r="E20" s="32"/>
      <c r="F20" s="32"/>
      <c r="G20" s="32"/>
      <c r="H20" s="32"/>
      <c r="I20" s="32"/>
      <c r="J20" s="32"/>
      <c r="K20" s="32"/>
      <c r="L20" s="32"/>
      <c r="M20" s="32"/>
      <c r="N20" s="32"/>
      <c r="O20" s="32"/>
      <c r="P20" s="32"/>
      <c r="Q20" s="32"/>
      <c r="R20" s="32"/>
      <c r="S20" s="32"/>
      <c r="T20" s="32"/>
    </row>
    <row r="21" spans="1:20" s="30" customFormat="1">
      <c r="A21" s="33"/>
      <c r="B21" s="32"/>
      <c r="C21" s="32"/>
      <c r="D21" s="32"/>
      <c r="E21" s="32"/>
      <c r="F21" s="32"/>
      <c r="G21" s="32"/>
      <c r="H21" s="32"/>
      <c r="I21" s="32"/>
      <c r="J21" s="32"/>
      <c r="K21" s="32"/>
      <c r="L21" s="32"/>
      <c r="M21" s="32"/>
      <c r="N21" s="32"/>
      <c r="O21" s="32"/>
      <c r="P21" s="32"/>
      <c r="Q21" s="32"/>
      <c r="R21" s="32"/>
      <c r="S21" s="32"/>
      <c r="T21" s="32"/>
    </row>
    <row r="22" spans="1:20" s="30" customFormat="1">
      <c r="A22" s="33"/>
      <c r="B22" s="32"/>
      <c r="C22" s="32"/>
      <c r="D22" s="32"/>
      <c r="E22" s="32"/>
      <c r="F22" s="32"/>
      <c r="G22" s="32"/>
      <c r="H22" s="32"/>
      <c r="I22" s="32"/>
      <c r="J22" s="32"/>
      <c r="K22" s="32"/>
      <c r="L22" s="32"/>
      <c r="M22" s="32"/>
      <c r="N22" s="32"/>
      <c r="O22" s="32"/>
      <c r="P22" s="32"/>
      <c r="Q22" s="32"/>
      <c r="R22" s="32"/>
      <c r="S22" s="32"/>
      <c r="T22" s="32"/>
    </row>
    <row r="23" spans="1:20" s="30" customFormat="1">
      <c r="A23" s="33"/>
      <c r="B23" s="32"/>
      <c r="C23" s="32"/>
      <c r="D23" s="32"/>
      <c r="E23" s="32"/>
      <c r="F23" s="32"/>
      <c r="G23" s="32"/>
      <c r="H23" s="32"/>
      <c r="I23" s="32"/>
      <c r="J23" s="32"/>
      <c r="K23" s="32"/>
      <c r="L23" s="32"/>
      <c r="M23" s="32"/>
      <c r="N23" s="32"/>
      <c r="O23" s="32"/>
      <c r="P23" s="32"/>
      <c r="Q23" s="32"/>
      <c r="R23" s="32"/>
      <c r="S23" s="32"/>
      <c r="T23" s="32"/>
    </row>
    <row r="31" spans="1:20">
      <c r="B31" s="38" t="s">
        <v>824</v>
      </c>
      <c r="C31" s="38"/>
      <c r="S31" s="38"/>
    </row>
    <row r="32" spans="1:20">
      <c r="B32" s="40" t="s">
        <v>823</v>
      </c>
    </row>
    <row r="33" spans="2:3">
      <c r="B33" s="41" t="s">
        <v>819</v>
      </c>
    </row>
    <row r="34" spans="2:3">
      <c r="B34" s="41" t="s">
        <v>820</v>
      </c>
      <c r="C34" s="32" t="s">
        <v>1105</v>
      </c>
    </row>
    <row r="35" spans="2:3">
      <c r="B35" s="32" t="s">
        <v>821</v>
      </c>
    </row>
    <row r="36" spans="2:3">
      <c r="B36" s="41" t="s">
        <v>822</v>
      </c>
    </row>
  </sheetData>
  <phoneticPr fontId="7"/>
  <pageMargins left="0.7" right="0.7" top="0.75" bottom="0.75" header="0.3" footer="0.3"/>
  <pageSetup paperSize="9" orientation="portrait" r:id="rId1"/>
  <drawing r:id="rId2"/>
  <legacyDrawing r:id="rId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M335"/>
  <sheetViews>
    <sheetView zoomScaleNormal="100" workbookViewId="0">
      <pane xSplit="2" ySplit="1" topLeftCell="C261" activePane="bottomRight" state="frozen"/>
      <selection activeCell="C2" sqref="C2"/>
      <selection pane="topRight" activeCell="C2" sqref="C2"/>
      <selection pane="bottomLeft" activeCell="C2" sqref="C2"/>
      <selection pane="bottomRight" activeCell="C2" sqref="C2"/>
    </sheetView>
  </sheetViews>
  <sheetFormatPr defaultColWidth="9" defaultRowHeight="17.25"/>
  <cols>
    <col min="1" max="1" width="8.21875" style="30" customWidth="1"/>
    <col min="2" max="2" width="5.77734375" style="30" customWidth="1"/>
    <col min="3" max="3" width="9.77734375" style="30" customWidth="1"/>
    <col min="4" max="4" width="10.109375" style="30" customWidth="1"/>
    <col min="5" max="5" width="4.21875" style="30" customWidth="1"/>
    <col min="6" max="6" width="11.33203125" style="30" customWidth="1"/>
    <col min="7" max="7" width="9" style="30"/>
    <col min="8" max="9" width="11.109375" style="30" customWidth="1"/>
    <col min="10" max="10" width="5.21875" style="30" customWidth="1"/>
    <col min="11" max="11" width="5" style="30" customWidth="1"/>
    <col min="12" max="12" width="3.33203125" style="30" customWidth="1"/>
    <col min="13" max="13" width="11" style="30" customWidth="1"/>
    <col min="14" max="16384" width="9" style="30"/>
  </cols>
  <sheetData>
    <row r="1" spans="1:13" s="31" customFormat="1" ht="24.75" customHeight="1">
      <c r="A1" s="31" t="s">
        <v>441</v>
      </c>
      <c r="B1" s="31" t="s">
        <v>442</v>
      </c>
      <c r="C1" s="31" t="s">
        <v>443</v>
      </c>
      <c r="D1" s="31" t="s">
        <v>444</v>
      </c>
      <c r="E1" s="31" t="s">
        <v>1394</v>
      </c>
      <c r="F1" s="31" t="s">
        <v>446</v>
      </c>
      <c r="G1" s="31" t="s">
        <v>1379</v>
      </c>
      <c r="H1" s="31" t="s">
        <v>1414</v>
      </c>
      <c r="I1" s="31" t="s">
        <v>1393</v>
      </c>
      <c r="J1" s="31" t="s">
        <v>859</v>
      </c>
      <c r="K1" s="31" t="s">
        <v>860</v>
      </c>
      <c r="L1" s="31" t="s">
        <v>804</v>
      </c>
      <c r="M1" s="31" t="s">
        <v>1377</v>
      </c>
    </row>
    <row r="2" spans="1:13" s="75" customFormat="1">
      <c r="A2" s="75">
        <v>1</v>
      </c>
      <c r="B2" s="75">
        <v>1</v>
      </c>
      <c r="C2" s="75">
        <v>20160101</v>
      </c>
      <c r="D2" s="75">
        <v>20160331</v>
      </c>
      <c r="E2" s="75">
        <v>2</v>
      </c>
      <c r="F2" s="75" t="s">
        <v>1402</v>
      </c>
      <c r="G2" s="75" t="s">
        <v>1380</v>
      </c>
      <c r="H2" s="75" t="s">
        <v>1408</v>
      </c>
      <c r="I2" s="2" t="s">
        <v>124</v>
      </c>
      <c r="J2" s="75" t="s">
        <v>805</v>
      </c>
      <c r="K2" s="75" t="s">
        <v>805</v>
      </c>
      <c r="L2" s="75" t="s">
        <v>145</v>
      </c>
      <c r="M2" s="76" t="s">
        <v>1378</v>
      </c>
    </row>
    <row r="3" spans="1:13" s="75" customFormat="1">
      <c r="A3" s="75">
        <v>2</v>
      </c>
      <c r="B3" s="75">
        <v>1</v>
      </c>
      <c r="C3" s="75">
        <v>20160101</v>
      </c>
      <c r="D3" s="75">
        <v>20160331</v>
      </c>
      <c r="E3" s="75">
        <v>2</v>
      </c>
      <c r="F3" s="75" t="s">
        <v>1403</v>
      </c>
      <c r="G3" s="75" t="s">
        <v>1380</v>
      </c>
      <c r="H3" s="75" t="s">
        <v>1409</v>
      </c>
      <c r="I3" s="2" t="s">
        <v>124</v>
      </c>
      <c r="J3" s="75" t="s">
        <v>805</v>
      </c>
      <c r="K3" s="75" t="s">
        <v>805</v>
      </c>
      <c r="L3" s="75" t="s">
        <v>145</v>
      </c>
      <c r="M3" s="76" t="s">
        <v>1378</v>
      </c>
    </row>
    <row r="4" spans="1:13" s="75" customFormat="1">
      <c r="A4" s="75">
        <v>3</v>
      </c>
      <c r="B4" s="75">
        <v>9</v>
      </c>
      <c r="C4" s="75">
        <v>20160101</v>
      </c>
      <c r="D4" s="75">
        <v>20160331</v>
      </c>
      <c r="E4" s="75">
        <v>2</v>
      </c>
      <c r="F4" s="75" t="s">
        <v>1402</v>
      </c>
      <c r="G4" s="75" t="s">
        <v>74</v>
      </c>
      <c r="H4" s="75" t="s">
        <v>1408</v>
      </c>
      <c r="I4" s="2" t="s">
        <v>124</v>
      </c>
      <c r="J4" s="75" t="s">
        <v>805</v>
      </c>
      <c r="K4" s="75" t="s">
        <v>805</v>
      </c>
      <c r="L4" s="75" t="s">
        <v>145</v>
      </c>
      <c r="M4" s="76" t="s">
        <v>1378</v>
      </c>
    </row>
    <row r="5" spans="1:13" s="75" customFormat="1">
      <c r="A5" s="75">
        <v>4</v>
      </c>
      <c r="B5" s="75">
        <v>10</v>
      </c>
      <c r="C5" s="75">
        <v>20190101</v>
      </c>
      <c r="D5" s="75">
        <v>20191231</v>
      </c>
      <c r="E5" s="75">
        <v>2</v>
      </c>
      <c r="F5" s="75" t="s">
        <v>1402</v>
      </c>
      <c r="G5" s="75" t="s">
        <v>82</v>
      </c>
      <c r="H5" s="75" t="s">
        <v>1408</v>
      </c>
      <c r="I5" s="2" t="s">
        <v>124</v>
      </c>
      <c r="J5" s="75" t="s">
        <v>805</v>
      </c>
      <c r="K5" s="75" t="s">
        <v>805</v>
      </c>
      <c r="L5" s="75" t="s">
        <v>145</v>
      </c>
      <c r="M5" s="76" t="s">
        <v>1378</v>
      </c>
    </row>
    <row r="6" spans="1:13" s="75" customFormat="1">
      <c r="A6" s="75">
        <v>5</v>
      </c>
      <c r="B6" s="75">
        <v>11</v>
      </c>
      <c r="C6" s="75">
        <v>20190101</v>
      </c>
      <c r="D6" s="75">
        <v>20191231</v>
      </c>
      <c r="E6" s="75">
        <v>2</v>
      </c>
      <c r="F6" s="75" t="s">
        <v>1402</v>
      </c>
      <c r="G6" s="75" t="s">
        <v>82</v>
      </c>
      <c r="H6" s="75" t="s">
        <v>1408</v>
      </c>
      <c r="I6" s="2" t="s">
        <v>124</v>
      </c>
      <c r="J6" s="75" t="s">
        <v>805</v>
      </c>
      <c r="K6" s="75" t="s">
        <v>805</v>
      </c>
      <c r="L6" s="75" t="s">
        <v>145</v>
      </c>
      <c r="M6" s="76" t="s">
        <v>1378</v>
      </c>
    </row>
    <row r="7" spans="1:13" s="75" customFormat="1">
      <c r="A7" s="75">
        <v>6</v>
      </c>
      <c r="B7" s="75">
        <v>10</v>
      </c>
      <c r="C7" s="75">
        <v>20190101</v>
      </c>
      <c r="D7" s="75">
        <v>20191231</v>
      </c>
      <c r="E7" s="75">
        <v>2</v>
      </c>
      <c r="F7" s="75" t="s">
        <v>1402</v>
      </c>
      <c r="G7" s="75" t="s">
        <v>82</v>
      </c>
      <c r="H7" s="75" t="s">
        <v>1409</v>
      </c>
      <c r="I7" s="2" t="s">
        <v>124</v>
      </c>
      <c r="J7" s="75" t="s">
        <v>805</v>
      </c>
      <c r="K7" s="75" t="s">
        <v>805</v>
      </c>
      <c r="L7" s="75" t="s">
        <v>145</v>
      </c>
      <c r="M7" s="76" t="s">
        <v>1378</v>
      </c>
    </row>
    <row r="8" spans="1:13" s="75" customFormat="1">
      <c r="A8" s="75">
        <v>7</v>
      </c>
      <c r="B8" s="75">
        <v>11</v>
      </c>
      <c r="C8" s="75">
        <v>20190101</v>
      </c>
      <c r="D8" s="75">
        <v>20191231</v>
      </c>
      <c r="E8" s="75">
        <v>2</v>
      </c>
      <c r="F8" s="75" t="s">
        <v>1402</v>
      </c>
      <c r="G8" s="75" t="s">
        <v>82</v>
      </c>
      <c r="H8" s="75" t="s">
        <v>1409</v>
      </c>
      <c r="I8" s="2" t="s">
        <v>124</v>
      </c>
      <c r="J8" s="75" t="s">
        <v>805</v>
      </c>
      <c r="K8" s="75" t="s">
        <v>805</v>
      </c>
      <c r="L8" s="75" t="s">
        <v>145</v>
      </c>
      <c r="M8" s="76" t="s">
        <v>1378</v>
      </c>
    </row>
    <row r="9" spans="1:13">
      <c r="C9" s="3"/>
      <c r="D9" s="3"/>
      <c r="E9" s="3"/>
      <c r="M9" s="73"/>
    </row>
    <row r="10" spans="1:13">
      <c r="A10" s="30">
        <f>A2+1</f>
        <v>2</v>
      </c>
      <c r="B10" s="30">
        <f>B2+1</f>
        <v>2</v>
      </c>
      <c r="C10" s="30">
        <v>20160101</v>
      </c>
      <c r="D10" s="30">
        <v>20210917</v>
      </c>
      <c r="F10" s="30" t="s">
        <v>981</v>
      </c>
      <c r="H10" s="30" t="s">
        <v>447</v>
      </c>
      <c r="I10" s="30" t="s">
        <v>607</v>
      </c>
      <c r="J10" s="30" t="s">
        <v>145</v>
      </c>
      <c r="K10" s="30" t="s">
        <v>145</v>
      </c>
      <c r="L10" s="30" t="s">
        <v>805</v>
      </c>
    </row>
    <row r="11" spans="1:13">
      <c r="A11" s="30">
        <f t="shared" ref="A11:B18" si="0">A10+1</f>
        <v>3</v>
      </c>
      <c r="B11" s="30">
        <f t="shared" si="0"/>
        <v>3</v>
      </c>
      <c r="C11" s="30">
        <v>20160101</v>
      </c>
      <c r="D11" s="30">
        <v>20210917</v>
      </c>
      <c r="F11" s="30" t="s">
        <v>981</v>
      </c>
      <c r="H11" s="30" t="s">
        <v>447</v>
      </c>
      <c r="I11" s="30" t="s">
        <v>607</v>
      </c>
      <c r="J11" s="30" t="s">
        <v>145</v>
      </c>
      <c r="K11" s="30" t="s">
        <v>145</v>
      </c>
      <c r="L11" s="30" t="s">
        <v>805</v>
      </c>
    </row>
    <row r="12" spans="1:13">
      <c r="A12" s="30">
        <f t="shared" si="0"/>
        <v>4</v>
      </c>
      <c r="B12" s="30">
        <f t="shared" si="0"/>
        <v>4</v>
      </c>
      <c r="C12" s="30">
        <v>20160101</v>
      </c>
      <c r="D12" s="30">
        <v>20210917</v>
      </c>
      <c r="F12" s="30" t="s">
        <v>981</v>
      </c>
      <c r="H12" s="30" t="s">
        <v>447</v>
      </c>
      <c r="I12" s="30" t="s">
        <v>607</v>
      </c>
      <c r="J12" s="30" t="s">
        <v>145</v>
      </c>
      <c r="K12" s="30" t="s">
        <v>145</v>
      </c>
      <c r="L12" s="30" t="s">
        <v>805</v>
      </c>
    </row>
    <row r="13" spans="1:13">
      <c r="A13" s="30">
        <f t="shared" si="0"/>
        <v>5</v>
      </c>
      <c r="B13" s="30">
        <f t="shared" si="0"/>
        <v>5</v>
      </c>
      <c r="C13" s="30">
        <v>20160101</v>
      </c>
      <c r="D13" s="30">
        <v>20210917</v>
      </c>
      <c r="F13" s="30" t="s">
        <v>981</v>
      </c>
      <c r="H13" s="30" t="s">
        <v>447</v>
      </c>
      <c r="I13" s="30" t="s">
        <v>607</v>
      </c>
      <c r="J13" s="30" t="s">
        <v>145</v>
      </c>
      <c r="K13" s="30" t="s">
        <v>145</v>
      </c>
      <c r="L13" s="30" t="s">
        <v>805</v>
      </c>
    </row>
    <row r="14" spans="1:13">
      <c r="A14" s="30">
        <f t="shared" si="0"/>
        <v>6</v>
      </c>
      <c r="B14" s="30">
        <f t="shared" si="0"/>
        <v>6</v>
      </c>
      <c r="C14" s="30">
        <v>20160101</v>
      </c>
      <c r="D14" s="30">
        <v>20210917</v>
      </c>
      <c r="F14" s="30" t="s">
        <v>981</v>
      </c>
      <c r="H14" s="30" t="s">
        <v>447</v>
      </c>
      <c r="I14" s="30" t="s">
        <v>607</v>
      </c>
      <c r="J14" s="30" t="s">
        <v>145</v>
      </c>
      <c r="K14" s="30" t="s">
        <v>145</v>
      </c>
      <c r="L14" s="30" t="s">
        <v>805</v>
      </c>
    </row>
    <row r="15" spans="1:13">
      <c r="A15" s="30">
        <f t="shared" si="0"/>
        <v>7</v>
      </c>
      <c r="B15" s="30">
        <f t="shared" si="0"/>
        <v>7</v>
      </c>
      <c r="C15" s="30">
        <v>20160101</v>
      </c>
      <c r="D15" s="30">
        <v>20210917</v>
      </c>
      <c r="F15" s="30" t="s">
        <v>981</v>
      </c>
      <c r="H15" s="30" t="s">
        <v>447</v>
      </c>
      <c r="I15" s="30" t="s">
        <v>607</v>
      </c>
      <c r="J15" s="30" t="s">
        <v>145</v>
      </c>
      <c r="K15" s="30" t="s">
        <v>145</v>
      </c>
      <c r="L15" s="30" t="s">
        <v>805</v>
      </c>
    </row>
    <row r="16" spans="1:13">
      <c r="A16" s="30">
        <f t="shared" si="0"/>
        <v>8</v>
      </c>
      <c r="B16" s="30">
        <f t="shared" si="0"/>
        <v>8</v>
      </c>
      <c r="C16" s="30">
        <v>20160101</v>
      </c>
      <c r="D16" s="30">
        <v>20210917</v>
      </c>
      <c r="F16" s="30" t="s">
        <v>981</v>
      </c>
      <c r="H16" s="30" t="s">
        <v>447</v>
      </c>
      <c r="I16" s="30" t="s">
        <v>607</v>
      </c>
      <c r="J16" s="30" t="s">
        <v>145</v>
      </c>
      <c r="K16" s="30" t="s">
        <v>145</v>
      </c>
      <c r="L16" s="30" t="s">
        <v>805</v>
      </c>
    </row>
    <row r="17" spans="1:12">
      <c r="A17" s="30">
        <f t="shared" si="0"/>
        <v>9</v>
      </c>
      <c r="B17" s="30">
        <f t="shared" si="0"/>
        <v>9</v>
      </c>
      <c r="C17" s="30">
        <v>20160101</v>
      </c>
      <c r="D17" s="30">
        <v>20210917</v>
      </c>
      <c r="F17" s="30" t="s">
        <v>981</v>
      </c>
      <c r="H17" s="30" t="s">
        <v>447</v>
      </c>
      <c r="I17" s="30" t="s">
        <v>607</v>
      </c>
      <c r="J17" s="30" t="s">
        <v>145</v>
      </c>
      <c r="K17" s="30" t="s">
        <v>145</v>
      </c>
      <c r="L17" s="30" t="s">
        <v>805</v>
      </c>
    </row>
    <row r="18" spans="1:12">
      <c r="A18" s="30">
        <f t="shared" ref="A18:A30" si="1">A17+1</f>
        <v>10</v>
      </c>
      <c r="B18" s="30">
        <f t="shared" si="0"/>
        <v>10</v>
      </c>
      <c r="C18" s="30">
        <v>20160101</v>
      </c>
      <c r="D18" s="30">
        <v>20210917</v>
      </c>
      <c r="F18" s="30" t="s">
        <v>981</v>
      </c>
      <c r="H18" s="30" t="s">
        <v>447</v>
      </c>
      <c r="I18" s="30" t="s">
        <v>607</v>
      </c>
      <c r="J18" s="30" t="s">
        <v>145</v>
      </c>
      <c r="K18" s="30" t="s">
        <v>145</v>
      </c>
      <c r="L18" s="30" t="s">
        <v>805</v>
      </c>
    </row>
    <row r="19" spans="1:12">
      <c r="A19" s="30">
        <f t="shared" si="1"/>
        <v>11</v>
      </c>
      <c r="B19" s="30">
        <v>11</v>
      </c>
      <c r="C19" s="30">
        <v>20160101</v>
      </c>
      <c r="D19" s="30">
        <v>20210917</v>
      </c>
      <c r="F19" s="30" t="s">
        <v>981</v>
      </c>
      <c r="H19" s="30" t="s">
        <v>447</v>
      </c>
      <c r="I19" s="30" t="s">
        <v>607</v>
      </c>
      <c r="J19" s="30" t="s">
        <v>145</v>
      </c>
      <c r="K19" s="30" t="s">
        <v>145</v>
      </c>
      <c r="L19" s="30" t="s">
        <v>805</v>
      </c>
    </row>
    <row r="20" spans="1:12">
      <c r="A20" s="30">
        <f t="shared" si="1"/>
        <v>12</v>
      </c>
      <c r="B20" s="30">
        <f t="shared" ref="B20:B28" si="2">B19+1</f>
        <v>12</v>
      </c>
      <c r="C20" s="30">
        <v>20160101</v>
      </c>
      <c r="D20" s="30">
        <v>20210917</v>
      </c>
      <c r="F20" s="30" t="s">
        <v>981</v>
      </c>
      <c r="H20" s="30" t="s">
        <v>447</v>
      </c>
      <c r="I20" s="30" t="s">
        <v>607</v>
      </c>
      <c r="J20" s="30" t="s">
        <v>145</v>
      </c>
      <c r="K20" s="30" t="s">
        <v>145</v>
      </c>
      <c r="L20" s="30" t="s">
        <v>805</v>
      </c>
    </row>
    <row r="21" spans="1:12">
      <c r="A21" s="30">
        <f t="shared" si="1"/>
        <v>13</v>
      </c>
      <c r="B21" s="30">
        <f t="shared" si="2"/>
        <v>13</v>
      </c>
      <c r="C21" s="30">
        <v>20160101</v>
      </c>
      <c r="D21" s="30">
        <v>20210917</v>
      </c>
      <c r="F21" s="30" t="s">
        <v>981</v>
      </c>
      <c r="H21" s="30" t="s">
        <v>447</v>
      </c>
      <c r="I21" s="30" t="s">
        <v>607</v>
      </c>
      <c r="J21" s="30" t="s">
        <v>145</v>
      </c>
      <c r="K21" s="30" t="s">
        <v>145</v>
      </c>
      <c r="L21" s="30" t="s">
        <v>805</v>
      </c>
    </row>
    <row r="22" spans="1:12">
      <c r="A22" s="30">
        <f t="shared" si="1"/>
        <v>14</v>
      </c>
      <c r="B22" s="30">
        <f t="shared" si="2"/>
        <v>14</v>
      </c>
      <c r="C22" s="30">
        <v>20160101</v>
      </c>
      <c r="D22" s="30">
        <v>20210917</v>
      </c>
      <c r="F22" s="30" t="s">
        <v>981</v>
      </c>
      <c r="H22" s="30" t="s">
        <v>447</v>
      </c>
      <c r="I22" s="30" t="s">
        <v>607</v>
      </c>
      <c r="J22" s="30" t="s">
        <v>145</v>
      </c>
      <c r="K22" s="30" t="s">
        <v>145</v>
      </c>
      <c r="L22" s="30" t="s">
        <v>805</v>
      </c>
    </row>
    <row r="23" spans="1:12">
      <c r="A23" s="30">
        <f t="shared" si="1"/>
        <v>15</v>
      </c>
      <c r="B23" s="30">
        <f t="shared" si="2"/>
        <v>15</v>
      </c>
      <c r="C23" s="30">
        <v>20160101</v>
      </c>
      <c r="D23" s="30">
        <v>20210917</v>
      </c>
      <c r="F23" s="30" t="s">
        <v>981</v>
      </c>
      <c r="H23" s="30" t="s">
        <v>447</v>
      </c>
      <c r="I23" s="30" t="s">
        <v>607</v>
      </c>
      <c r="J23" s="30" t="s">
        <v>145</v>
      </c>
      <c r="K23" s="30" t="s">
        <v>145</v>
      </c>
      <c r="L23" s="30" t="s">
        <v>805</v>
      </c>
    </row>
    <row r="24" spans="1:12">
      <c r="A24" s="30">
        <f t="shared" si="1"/>
        <v>16</v>
      </c>
      <c r="B24" s="30">
        <f t="shared" si="2"/>
        <v>16</v>
      </c>
      <c r="C24" s="30">
        <v>20160101</v>
      </c>
      <c r="D24" s="30">
        <v>20210917</v>
      </c>
      <c r="F24" s="30" t="s">
        <v>981</v>
      </c>
      <c r="H24" s="30" t="s">
        <v>447</v>
      </c>
      <c r="I24" s="30" t="s">
        <v>607</v>
      </c>
      <c r="J24" s="30" t="s">
        <v>145</v>
      </c>
      <c r="K24" s="30" t="s">
        <v>145</v>
      </c>
      <c r="L24" s="30" t="s">
        <v>805</v>
      </c>
    </row>
    <row r="25" spans="1:12">
      <c r="A25" s="30">
        <f t="shared" si="1"/>
        <v>17</v>
      </c>
      <c r="B25" s="30">
        <f t="shared" si="2"/>
        <v>17</v>
      </c>
      <c r="C25" s="30">
        <v>20160101</v>
      </c>
      <c r="D25" s="30">
        <v>20210917</v>
      </c>
      <c r="F25" s="30" t="s">
        <v>981</v>
      </c>
      <c r="H25" s="30" t="s">
        <v>447</v>
      </c>
      <c r="I25" s="30" t="s">
        <v>607</v>
      </c>
      <c r="J25" s="30" t="s">
        <v>145</v>
      </c>
      <c r="K25" s="30" t="s">
        <v>145</v>
      </c>
      <c r="L25" s="30" t="s">
        <v>805</v>
      </c>
    </row>
    <row r="26" spans="1:12">
      <c r="A26" s="30">
        <f t="shared" si="1"/>
        <v>18</v>
      </c>
      <c r="B26" s="30">
        <f t="shared" si="2"/>
        <v>18</v>
      </c>
      <c r="C26" s="30">
        <v>20160101</v>
      </c>
      <c r="D26" s="30">
        <v>20210917</v>
      </c>
      <c r="F26" s="30" t="s">
        <v>981</v>
      </c>
      <c r="H26" s="30" t="s">
        <v>447</v>
      </c>
      <c r="I26" s="30" t="s">
        <v>607</v>
      </c>
      <c r="J26" s="30" t="s">
        <v>145</v>
      </c>
      <c r="K26" s="30" t="s">
        <v>145</v>
      </c>
      <c r="L26" s="30" t="s">
        <v>805</v>
      </c>
    </row>
    <row r="27" spans="1:12">
      <c r="A27" s="30">
        <f t="shared" si="1"/>
        <v>19</v>
      </c>
      <c r="B27" s="30">
        <f t="shared" si="2"/>
        <v>19</v>
      </c>
      <c r="C27" s="30">
        <v>20160101</v>
      </c>
      <c r="D27" s="30">
        <v>20210917</v>
      </c>
      <c r="F27" s="30" t="s">
        <v>981</v>
      </c>
      <c r="H27" s="30" t="s">
        <v>447</v>
      </c>
      <c r="I27" s="30" t="s">
        <v>607</v>
      </c>
      <c r="J27" s="30" t="s">
        <v>145</v>
      </c>
      <c r="K27" s="30" t="s">
        <v>145</v>
      </c>
      <c r="L27" s="30" t="s">
        <v>805</v>
      </c>
    </row>
    <row r="28" spans="1:12">
      <c r="A28" s="30">
        <f t="shared" si="1"/>
        <v>20</v>
      </c>
      <c r="B28" s="30">
        <f t="shared" si="2"/>
        <v>20</v>
      </c>
      <c r="C28" s="30">
        <v>20160101</v>
      </c>
      <c r="D28" s="30">
        <v>20210917</v>
      </c>
      <c r="F28" s="30" t="s">
        <v>981</v>
      </c>
      <c r="H28" s="30" t="s">
        <v>447</v>
      </c>
      <c r="I28" s="30" t="s">
        <v>607</v>
      </c>
      <c r="J28" s="30" t="s">
        <v>145</v>
      </c>
      <c r="K28" s="30" t="s">
        <v>145</v>
      </c>
      <c r="L28" s="30" t="s">
        <v>805</v>
      </c>
    </row>
    <row r="29" spans="1:12">
      <c r="A29" s="30">
        <f t="shared" si="1"/>
        <v>21</v>
      </c>
      <c r="B29" s="22" t="s">
        <v>607</v>
      </c>
      <c r="C29" s="30">
        <v>20160101</v>
      </c>
      <c r="D29" s="30">
        <v>20210917</v>
      </c>
      <c r="F29" s="30" t="s">
        <v>806</v>
      </c>
      <c r="H29" s="30" t="s">
        <v>447</v>
      </c>
      <c r="I29" s="2" t="s">
        <v>124</v>
      </c>
      <c r="J29" s="30" t="s">
        <v>805</v>
      </c>
      <c r="K29" s="30" t="s">
        <v>805</v>
      </c>
      <c r="L29" s="30" t="s">
        <v>145</v>
      </c>
    </row>
    <row r="30" spans="1:12">
      <c r="A30" s="30">
        <f t="shared" si="1"/>
        <v>22</v>
      </c>
      <c r="B30" s="22" t="s">
        <v>607</v>
      </c>
      <c r="C30" s="30">
        <v>20160101</v>
      </c>
      <c r="D30" s="30">
        <v>20210917</v>
      </c>
      <c r="F30" s="30" t="s">
        <v>806</v>
      </c>
      <c r="H30" s="30" t="s">
        <v>447</v>
      </c>
      <c r="I30" s="2" t="s">
        <v>124</v>
      </c>
      <c r="J30" s="30" t="s">
        <v>805</v>
      </c>
      <c r="K30" s="30" t="s">
        <v>805</v>
      </c>
      <c r="L30" s="30" t="s">
        <v>145</v>
      </c>
    </row>
    <row r="31" spans="1:12">
      <c r="A31" s="30">
        <f t="shared" ref="A31:A32" si="3">A30+1</f>
        <v>23</v>
      </c>
      <c r="B31" s="22" t="s">
        <v>607</v>
      </c>
      <c r="C31" s="30">
        <v>20160101</v>
      </c>
      <c r="D31" s="30">
        <v>20210917</v>
      </c>
      <c r="F31" s="30" t="s">
        <v>806</v>
      </c>
      <c r="H31" s="30" t="s">
        <v>447</v>
      </c>
      <c r="I31" s="2" t="s">
        <v>124</v>
      </c>
      <c r="J31" s="30" t="s">
        <v>805</v>
      </c>
      <c r="K31" s="30" t="s">
        <v>805</v>
      </c>
      <c r="L31" s="30" t="s">
        <v>145</v>
      </c>
    </row>
    <row r="32" spans="1:12">
      <c r="A32" s="30">
        <f t="shared" si="3"/>
        <v>24</v>
      </c>
      <c r="B32" s="22" t="s">
        <v>607</v>
      </c>
      <c r="C32" s="30">
        <v>20160101</v>
      </c>
      <c r="D32" s="30">
        <v>20210917</v>
      </c>
      <c r="F32" s="30" t="s">
        <v>806</v>
      </c>
      <c r="H32" s="30" t="s">
        <v>447</v>
      </c>
      <c r="I32" s="2" t="s">
        <v>124</v>
      </c>
      <c r="J32" s="30" t="s">
        <v>805</v>
      </c>
      <c r="K32" s="30" t="s">
        <v>805</v>
      </c>
      <c r="L32" s="30" t="s">
        <v>145</v>
      </c>
    </row>
    <row r="33" spans="1:12">
      <c r="A33" s="30">
        <f t="shared" ref="A33:A96" si="4">A32+1</f>
        <v>25</v>
      </c>
      <c r="B33" s="22" t="s">
        <v>607</v>
      </c>
      <c r="C33" s="30">
        <v>20160101</v>
      </c>
      <c r="D33" s="30">
        <v>20210917</v>
      </c>
      <c r="F33" s="30" t="s">
        <v>806</v>
      </c>
      <c r="H33" s="30" t="s">
        <v>447</v>
      </c>
      <c r="I33" s="2" t="s">
        <v>124</v>
      </c>
      <c r="J33" s="30" t="s">
        <v>805</v>
      </c>
      <c r="K33" s="30" t="s">
        <v>805</v>
      </c>
      <c r="L33" s="30" t="s">
        <v>145</v>
      </c>
    </row>
    <row r="34" spans="1:12">
      <c r="A34" s="30">
        <f t="shared" si="4"/>
        <v>26</v>
      </c>
      <c r="B34" s="22" t="s">
        <v>607</v>
      </c>
      <c r="C34" s="30">
        <v>20160101</v>
      </c>
      <c r="D34" s="30">
        <v>20210917</v>
      </c>
      <c r="F34" s="30" t="s">
        <v>806</v>
      </c>
      <c r="H34" s="30" t="s">
        <v>447</v>
      </c>
      <c r="I34" s="2" t="s">
        <v>124</v>
      </c>
      <c r="J34" s="30" t="s">
        <v>805</v>
      </c>
      <c r="K34" s="30" t="s">
        <v>805</v>
      </c>
      <c r="L34" s="30" t="s">
        <v>145</v>
      </c>
    </row>
    <row r="35" spans="1:12">
      <c r="A35" s="30">
        <f t="shared" si="4"/>
        <v>27</v>
      </c>
      <c r="B35" s="22" t="s">
        <v>607</v>
      </c>
      <c r="C35" s="30">
        <v>20160101</v>
      </c>
      <c r="D35" s="30">
        <v>20210917</v>
      </c>
      <c r="F35" s="30" t="s">
        <v>806</v>
      </c>
      <c r="H35" s="30" t="s">
        <v>447</v>
      </c>
      <c r="I35" s="2" t="s">
        <v>124</v>
      </c>
      <c r="J35" s="30" t="s">
        <v>805</v>
      </c>
      <c r="K35" s="30" t="s">
        <v>805</v>
      </c>
      <c r="L35" s="30" t="s">
        <v>145</v>
      </c>
    </row>
    <row r="36" spans="1:12">
      <c r="A36" s="30">
        <f t="shared" si="4"/>
        <v>28</v>
      </c>
      <c r="B36" s="22" t="s">
        <v>607</v>
      </c>
      <c r="C36" s="30">
        <v>20160101</v>
      </c>
      <c r="D36" s="30">
        <v>20210917</v>
      </c>
      <c r="F36" s="30" t="s">
        <v>806</v>
      </c>
      <c r="H36" s="30" t="s">
        <v>447</v>
      </c>
      <c r="I36" s="2" t="s">
        <v>124</v>
      </c>
      <c r="J36" s="30" t="s">
        <v>805</v>
      </c>
      <c r="K36" s="30" t="s">
        <v>805</v>
      </c>
      <c r="L36" s="30" t="s">
        <v>145</v>
      </c>
    </row>
    <row r="37" spans="1:12">
      <c r="A37" s="30">
        <f t="shared" si="4"/>
        <v>29</v>
      </c>
      <c r="B37" s="22" t="s">
        <v>607</v>
      </c>
      <c r="C37" s="30">
        <v>20160101</v>
      </c>
      <c r="D37" s="30">
        <v>20210917</v>
      </c>
      <c r="F37" s="30" t="s">
        <v>806</v>
      </c>
      <c r="H37" s="30" t="s">
        <v>447</v>
      </c>
      <c r="I37" s="2" t="s">
        <v>124</v>
      </c>
      <c r="J37" s="30" t="s">
        <v>805</v>
      </c>
      <c r="K37" s="30" t="s">
        <v>805</v>
      </c>
      <c r="L37" s="30" t="s">
        <v>145</v>
      </c>
    </row>
    <row r="38" spans="1:12">
      <c r="A38" s="30">
        <f t="shared" si="4"/>
        <v>30</v>
      </c>
      <c r="B38" s="22" t="s">
        <v>607</v>
      </c>
      <c r="C38" s="30">
        <v>20160101</v>
      </c>
      <c r="D38" s="30">
        <v>20210917</v>
      </c>
      <c r="F38" s="30" t="s">
        <v>806</v>
      </c>
      <c r="H38" s="30" t="s">
        <v>447</v>
      </c>
      <c r="I38" s="2" t="s">
        <v>124</v>
      </c>
      <c r="J38" s="30" t="s">
        <v>805</v>
      </c>
      <c r="K38" s="30" t="s">
        <v>805</v>
      </c>
      <c r="L38" s="30" t="s">
        <v>145</v>
      </c>
    </row>
    <row r="39" spans="1:12">
      <c r="A39" s="30">
        <f t="shared" si="4"/>
        <v>31</v>
      </c>
      <c r="B39" s="22" t="s">
        <v>607</v>
      </c>
      <c r="C39" s="30">
        <v>20160101</v>
      </c>
      <c r="D39" s="30">
        <v>20210917</v>
      </c>
      <c r="F39" s="30" t="s">
        <v>806</v>
      </c>
      <c r="H39" s="30" t="s">
        <v>447</v>
      </c>
      <c r="I39" s="2" t="s">
        <v>124</v>
      </c>
      <c r="J39" s="30" t="s">
        <v>805</v>
      </c>
      <c r="K39" s="30" t="s">
        <v>805</v>
      </c>
      <c r="L39" s="30" t="s">
        <v>145</v>
      </c>
    </row>
    <row r="40" spans="1:12">
      <c r="A40" s="30">
        <f t="shared" si="4"/>
        <v>32</v>
      </c>
      <c r="B40" s="22" t="s">
        <v>607</v>
      </c>
      <c r="C40" s="30">
        <v>20160101</v>
      </c>
      <c r="D40" s="30">
        <v>20210917</v>
      </c>
      <c r="F40" s="30" t="s">
        <v>806</v>
      </c>
      <c r="H40" s="30" t="s">
        <v>447</v>
      </c>
      <c r="I40" s="2" t="s">
        <v>124</v>
      </c>
      <c r="J40" s="30" t="s">
        <v>805</v>
      </c>
      <c r="K40" s="30" t="s">
        <v>805</v>
      </c>
      <c r="L40" s="30" t="s">
        <v>145</v>
      </c>
    </row>
    <row r="41" spans="1:12">
      <c r="A41" s="30">
        <f t="shared" si="4"/>
        <v>33</v>
      </c>
      <c r="B41" s="22" t="s">
        <v>607</v>
      </c>
      <c r="C41" s="30">
        <v>20160101</v>
      </c>
      <c r="D41" s="30">
        <v>20210917</v>
      </c>
      <c r="F41" s="30" t="s">
        <v>806</v>
      </c>
      <c r="H41" s="30" t="s">
        <v>447</v>
      </c>
      <c r="I41" s="2" t="s">
        <v>124</v>
      </c>
      <c r="J41" s="30" t="s">
        <v>805</v>
      </c>
      <c r="K41" s="30" t="s">
        <v>805</v>
      </c>
      <c r="L41" s="30" t="s">
        <v>145</v>
      </c>
    </row>
    <row r="42" spans="1:12">
      <c r="A42" s="30">
        <f t="shared" si="4"/>
        <v>34</v>
      </c>
      <c r="B42" s="22" t="s">
        <v>607</v>
      </c>
      <c r="C42" s="30">
        <v>20160101</v>
      </c>
      <c r="D42" s="30">
        <v>20210917</v>
      </c>
      <c r="F42" s="30" t="s">
        <v>806</v>
      </c>
      <c r="H42" s="30" t="s">
        <v>447</v>
      </c>
      <c r="I42" s="2" t="s">
        <v>124</v>
      </c>
      <c r="J42" s="30" t="s">
        <v>805</v>
      </c>
      <c r="K42" s="30" t="s">
        <v>805</v>
      </c>
      <c r="L42" s="30" t="s">
        <v>145</v>
      </c>
    </row>
    <row r="43" spans="1:12">
      <c r="A43" s="30">
        <f t="shared" si="4"/>
        <v>35</v>
      </c>
      <c r="B43" s="22" t="s">
        <v>607</v>
      </c>
      <c r="C43" s="30">
        <v>20160101</v>
      </c>
      <c r="D43" s="30">
        <v>20210917</v>
      </c>
      <c r="F43" s="30" t="s">
        <v>806</v>
      </c>
      <c r="H43" s="30" t="s">
        <v>447</v>
      </c>
      <c r="I43" s="2" t="s">
        <v>124</v>
      </c>
      <c r="J43" s="30" t="s">
        <v>805</v>
      </c>
      <c r="K43" s="30" t="s">
        <v>805</v>
      </c>
      <c r="L43" s="30" t="s">
        <v>145</v>
      </c>
    </row>
    <row r="44" spans="1:12">
      <c r="A44" s="30">
        <f t="shared" si="4"/>
        <v>36</v>
      </c>
      <c r="B44" s="22" t="s">
        <v>607</v>
      </c>
      <c r="C44" s="30">
        <v>20160101</v>
      </c>
      <c r="D44" s="30">
        <v>20210917</v>
      </c>
      <c r="F44" s="30" t="s">
        <v>806</v>
      </c>
      <c r="H44" s="30" t="s">
        <v>447</v>
      </c>
      <c r="I44" s="2" t="s">
        <v>124</v>
      </c>
      <c r="J44" s="30" t="s">
        <v>805</v>
      </c>
      <c r="K44" s="30" t="s">
        <v>805</v>
      </c>
      <c r="L44" s="30" t="s">
        <v>145</v>
      </c>
    </row>
    <row r="45" spans="1:12">
      <c r="A45" s="30">
        <f t="shared" si="4"/>
        <v>37</v>
      </c>
      <c r="B45" s="22" t="s">
        <v>607</v>
      </c>
      <c r="C45" s="30">
        <v>20160101</v>
      </c>
      <c r="D45" s="30">
        <v>20210917</v>
      </c>
      <c r="F45" s="30" t="s">
        <v>806</v>
      </c>
      <c r="H45" s="30" t="s">
        <v>447</v>
      </c>
      <c r="I45" s="2" t="s">
        <v>124</v>
      </c>
      <c r="J45" s="30" t="s">
        <v>805</v>
      </c>
      <c r="K45" s="30" t="s">
        <v>805</v>
      </c>
      <c r="L45" s="30" t="s">
        <v>145</v>
      </c>
    </row>
    <row r="46" spans="1:12">
      <c r="A46" s="30">
        <f t="shared" si="4"/>
        <v>38</v>
      </c>
      <c r="B46" s="22" t="s">
        <v>607</v>
      </c>
      <c r="C46" s="30">
        <v>20160101</v>
      </c>
      <c r="D46" s="30">
        <v>20210917</v>
      </c>
      <c r="F46" s="30" t="s">
        <v>806</v>
      </c>
      <c r="H46" s="30" t="s">
        <v>447</v>
      </c>
      <c r="I46" s="2" t="s">
        <v>124</v>
      </c>
      <c r="J46" s="30" t="s">
        <v>805</v>
      </c>
      <c r="K46" s="30" t="s">
        <v>805</v>
      </c>
      <c r="L46" s="30" t="s">
        <v>145</v>
      </c>
    </row>
    <row r="47" spans="1:12">
      <c r="A47" s="30">
        <f t="shared" si="4"/>
        <v>39</v>
      </c>
      <c r="B47" s="22" t="s">
        <v>607</v>
      </c>
      <c r="C47" s="30">
        <v>20160101</v>
      </c>
      <c r="D47" s="30">
        <v>20210917</v>
      </c>
      <c r="F47" s="30" t="s">
        <v>806</v>
      </c>
      <c r="H47" s="30" t="s">
        <v>447</v>
      </c>
      <c r="I47" s="2" t="s">
        <v>124</v>
      </c>
      <c r="J47" s="30" t="s">
        <v>805</v>
      </c>
      <c r="K47" s="30" t="s">
        <v>805</v>
      </c>
      <c r="L47" s="30" t="s">
        <v>145</v>
      </c>
    </row>
    <row r="48" spans="1:12">
      <c r="A48" s="30">
        <f t="shared" si="4"/>
        <v>40</v>
      </c>
      <c r="B48" s="22" t="s">
        <v>607</v>
      </c>
      <c r="C48" s="30">
        <v>20160101</v>
      </c>
      <c r="D48" s="30">
        <v>20210917</v>
      </c>
      <c r="F48" s="30" t="s">
        <v>806</v>
      </c>
      <c r="H48" s="30" t="s">
        <v>447</v>
      </c>
      <c r="I48" s="2" t="s">
        <v>124</v>
      </c>
      <c r="J48" s="30" t="s">
        <v>805</v>
      </c>
      <c r="K48" s="30" t="s">
        <v>805</v>
      </c>
      <c r="L48" s="30" t="s">
        <v>145</v>
      </c>
    </row>
    <row r="49" spans="1:12">
      <c r="A49" s="30">
        <f t="shared" si="4"/>
        <v>41</v>
      </c>
      <c r="B49" s="22" t="s">
        <v>607</v>
      </c>
      <c r="C49" s="30">
        <v>20160101</v>
      </c>
      <c r="D49" s="30">
        <v>20210917</v>
      </c>
      <c r="F49" s="30" t="s">
        <v>806</v>
      </c>
      <c r="H49" s="30" t="s">
        <v>447</v>
      </c>
      <c r="I49" s="30" t="s">
        <v>160</v>
      </c>
      <c r="J49" s="30" t="s">
        <v>805</v>
      </c>
      <c r="K49" s="30" t="s">
        <v>805</v>
      </c>
      <c r="L49" s="30" t="s">
        <v>145</v>
      </c>
    </row>
    <row r="50" spans="1:12">
      <c r="A50" s="30">
        <f t="shared" si="4"/>
        <v>42</v>
      </c>
      <c r="B50" s="22" t="s">
        <v>607</v>
      </c>
      <c r="C50" s="30">
        <v>20160101</v>
      </c>
      <c r="D50" s="30">
        <v>20210917</v>
      </c>
      <c r="F50" s="30" t="s">
        <v>806</v>
      </c>
      <c r="H50" s="30" t="s">
        <v>447</v>
      </c>
      <c r="I50" s="30" t="s">
        <v>129</v>
      </c>
      <c r="J50" s="30" t="s">
        <v>805</v>
      </c>
      <c r="K50" s="30" t="s">
        <v>805</v>
      </c>
      <c r="L50" s="30" t="s">
        <v>145</v>
      </c>
    </row>
    <row r="51" spans="1:12">
      <c r="A51" s="30">
        <f t="shared" si="4"/>
        <v>43</v>
      </c>
      <c r="B51" s="22" t="s">
        <v>607</v>
      </c>
      <c r="C51" s="30">
        <v>20160101</v>
      </c>
      <c r="D51" s="30">
        <v>20210917</v>
      </c>
      <c r="F51" s="30" t="s">
        <v>806</v>
      </c>
      <c r="H51" s="30" t="s">
        <v>447</v>
      </c>
      <c r="I51" s="30" t="s">
        <v>148</v>
      </c>
      <c r="J51" s="30" t="s">
        <v>805</v>
      </c>
      <c r="K51" s="30" t="s">
        <v>805</v>
      </c>
      <c r="L51" s="30" t="s">
        <v>145</v>
      </c>
    </row>
    <row r="52" spans="1:12">
      <c r="A52" s="30">
        <f t="shared" si="4"/>
        <v>44</v>
      </c>
      <c r="B52" s="22" t="s">
        <v>607</v>
      </c>
      <c r="C52" s="30">
        <v>20160101</v>
      </c>
      <c r="D52" s="30">
        <v>20210917</v>
      </c>
      <c r="F52" s="30" t="s">
        <v>806</v>
      </c>
      <c r="H52" s="30" t="s">
        <v>447</v>
      </c>
      <c r="I52" s="30" t="s">
        <v>126</v>
      </c>
      <c r="J52" s="30" t="s">
        <v>805</v>
      </c>
      <c r="K52" s="30" t="s">
        <v>805</v>
      </c>
      <c r="L52" s="30" t="s">
        <v>145</v>
      </c>
    </row>
    <row r="53" spans="1:12">
      <c r="A53" s="30">
        <f t="shared" si="4"/>
        <v>45</v>
      </c>
      <c r="B53" s="22" t="s">
        <v>607</v>
      </c>
      <c r="C53" s="30">
        <v>20160101</v>
      </c>
      <c r="D53" s="30">
        <v>20210917</v>
      </c>
      <c r="F53" s="30" t="s">
        <v>806</v>
      </c>
      <c r="H53" s="30" t="s">
        <v>447</v>
      </c>
      <c r="I53" s="30" t="s">
        <v>615</v>
      </c>
      <c r="J53" s="30" t="s">
        <v>805</v>
      </c>
      <c r="K53" s="30" t="s">
        <v>805</v>
      </c>
      <c r="L53" s="30" t="s">
        <v>145</v>
      </c>
    </row>
    <row r="54" spans="1:12">
      <c r="A54" s="30">
        <f t="shared" si="4"/>
        <v>46</v>
      </c>
      <c r="B54" s="22" t="s">
        <v>607</v>
      </c>
      <c r="C54" s="30">
        <v>20160101</v>
      </c>
      <c r="D54" s="30">
        <v>20210917</v>
      </c>
      <c r="F54" s="30" t="s">
        <v>806</v>
      </c>
      <c r="H54" s="30" t="s">
        <v>447</v>
      </c>
      <c r="I54" s="30" t="s">
        <v>802</v>
      </c>
      <c r="J54" s="30" t="s">
        <v>805</v>
      </c>
      <c r="K54" s="30" t="s">
        <v>805</v>
      </c>
      <c r="L54" s="30" t="s">
        <v>145</v>
      </c>
    </row>
    <row r="55" spans="1:12">
      <c r="A55" s="30">
        <f t="shared" si="4"/>
        <v>47</v>
      </c>
      <c r="B55" s="22" t="s">
        <v>607</v>
      </c>
      <c r="C55" s="30">
        <v>20160101</v>
      </c>
      <c r="D55" s="30">
        <v>20210917</v>
      </c>
      <c r="F55" s="30" t="s">
        <v>806</v>
      </c>
      <c r="H55" s="30" t="s">
        <v>447</v>
      </c>
      <c r="I55" s="30" t="s">
        <v>617</v>
      </c>
      <c r="J55" s="30" t="s">
        <v>805</v>
      </c>
      <c r="K55" s="30" t="s">
        <v>805</v>
      </c>
      <c r="L55" s="30" t="s">
        <v>145</v>
      </c>
    </row>
    <row r="56" spans="1:12">
      <c r="A56" s="30">
        <f t="shared" si="4"/>
        <v>48</v>
      </c>
      <c r="B56" s="22" t="s">
        <v>607</v>
      </c>
      <c r="C56" s="30">
        <v>20160101</v>
      </c>
      <c r="D56" s="30">
        <v>20210917</v>
      </c>
      <c r="F56" s="30" t="s">
        <v>806</v>
      </c>
      <c r="H56" s="30" t="s">
        <v>447</v>
      </c>
      <c r="I56" s="30" t="s">
        <v>127</v>
      </c>
      <c r="J56" s="30" t="s">
        <v>805</v>
      </c>
      <c r="K56" s="30" t="s">
        <v>805</v>
      </c>
      <c r="L56" s="30" t="s">
        <v>145</v>
      </c>
    </row>
    <row r="57" spans="1:12">
      <c r="A57" s="30">
        <f t="shared" si="4"/>
        <v>49</v>
      </c>
      <c r="B57" s="22" t="s">
        <v>607</v>
      </c>
      <c r="C57" s="30">
        <v>20160101</v>
      </c>
      <c r="D57" s="30">
        <v>20210917</v>
      </c>
      <c r="F57" s="30" t="s">
        <v>806</v>
      </c>
      <c r="H57" s="30" t="s">
        <v>447</v>
      </c>
      <c r="I57" s="30" t="s">
        <v>849</v>
      </c>
      <c r="J57" s="30" t="s">
        <v>805</v>
      </c>
      <c r="K57" s="30" t="s">
        <v>805</v>
      </c>
      <c r="L57" s="30" t="s">
        <v>145</v>
      </c>
    </row>
    <row r="58" spans="1:12">
      <c r="A58" s="30">
        <f t="shared" si="4"/>
        <v>50</v>
      </c>
      <c r="B58" s="22" t="s">
        <v>607</v>
      </c>
      <c r="C58" s="30">
        <v>20160101</v>
      </c>
      <c r="D58" s="30">
        <v>20210917</v>
      </c>
      <c r="F58" s="30" t="s">
        <v>806</v>
      </c>
      <c r="H58" s="30" t="s">
        <v>447</v>
      </c>
      <c r="I58" s="30" t="s">
        <v>850</v>
      </c>
      <c r="J58" s="30" t="s">
        <v>805</v>
      </c>
      <c r="K58" s="30" t="s">
        <v>805</v>
      </c>
      <c r="L58" s="30" t="s">
        <v>145</v>
      </c>
    </row>
    <row r="59" spans="1:12">
      <c r="A59" s="30">
        <f t="shared" si="4"/>
        <v>51</v>
      </c>
      <c r="B59" s="22" t="s">
        <v>607</v>
      </c>
      <c r="C59" s="30">
        <v>20160101</v>
      </c>
      <c r="D59" s="30">
        <v>20210917</v>
      </c>
      <c r="F59" s="30" t="s">
        <v>806</v>
      </c>
      <c r="H59" s="30" t="s">
        <v>447</v>
      </c>
      <c r="I59" s="30" t="s">
        <v>851</v>
      </c>
      <c r="J59" s="30" t="s">
        <v>805</v>
      </c>
      <c r="K59" s="30" t="s">
        <v>805</v>
      </c>
      <c r="L59" s="30" t="s">
        <v>145</v>
      </c>
    </row>
    <row r="60" spans="1:12">
      <c r="A60" s="30">
        <f t="shared" si="4"/>
        <v>52</v>
      </c>
      <c r="B60" s="22" t="s">
        <v>607</v>
      </c>
      <c r="C60" s="30">
        <v>20160101</v>
      </c>
      <c r="D60" s="30">
        <v>20210917</v>
      </c>
      <c r="F60" s="30" t="s">
        <v>806</v>
      </c>
      <c r="H60" s="30" t="s">
        <v>447</v>
      </c>
      <c r="I60" s="30" t="s">
        <v>854</v>
      </c>
      <c r="J60" s="30" t="s">
        <v>805</v>
      </c>
      <c r="K60" s="30" t="s">
        <v>805</v>
      </c>
      <c r="L60" s="30" t="s">
        <v>145</v>
      </c>
    </row>
    <row r="61" spans="1:12">
      <c r="A61" s="30">
        <f t="shared" si="4"/>
        <v>53</v>
      </c>
      <c r="B61" s="22" t="s">
        <v>607</v>
      </c>
      <c r="C61" s="30">
        <v>20160101</v>
      </c>
      <c r="D61" s="30">
        <v>20210917</v>
      </c>
      <c r="F61" s="30" t="s">
        <v>806</v>
      </c>
      <c r="H61" s="30" t="s">
        <v>447</v>
      </c>
      <c r="I61" s="30" t="s">
        <v>855</v>
      </c>
      <c r="J61" s="30" t="s">
        <v>805</v>
      </c>
      <c r="K61" s="30" t="s">
        <v>805</v>
      </c>
      <c r="L61" s="30" t="s">
        <v>145</v>
      </c>
    </row>
    <row r="62" spans="1:12">
      <c r="A62" s="30">
        <f t="shared" si="4"/>
        <v>54</v>
      </c>
      <c r="B62" s="22" t="s">
        <v>607</v>
      </c>
      <c r="C62" s="30">
        <v>20160101</v>
      </c>
      <c r="D62" s="30">
        <v>20210917</v>
      </c>
      <c r="F62" s="30" t="s">
        <v>806</v>
      </c>
      <c r="H62" s="30" t="s">
        <v>447</v>
      </c>
      <c r="I62" s="30" t="s">
        <v>856</v>
      </c>
      <c r="J62" s="30" t="s">
        <v>805</v>
      </c>
      <c r="K62" s="30" t="s">
        <v>805</v>
      </c>
      <c r="L62" s="30" t="s">
        <v>145</v>
      </c>
    </row>
    <row r="63" spans="1:12">
      <c r="A63" s="30">
        <f t="shared" si="4"/>
        <v>55</v>
      </c>
      <c r="B63" s="22" t="s">
        <v>607</v>
      </c>
      <c r="C63" s="30">
        <v>20160101</v>
      </c>
      <c r="D63" s="30">
        <v>20210917</v>
      </c>
      <c r="F63" s="30" t="s">
        <v>806</v>
      </c>
      <c r="H63" s="30" t="s">
        <v>447</v>
      </c>
      <c r="I63" s="30" t="s">
        <v>160</v>
      </c>
      <c r="J63" s="30" t="s">
        <v>805</v>
      </c>
      <c r="K63" s="30" t="s">
        <v>805</v>
      </c>
      <c r="L63" s="30" t="s">
        <v>145</v>
      </c>
    </row>
    <row r="64" spans="1:12">
      <c r="A64" s="30">
        <f t="shared" si="4"/>
        <v>56</v>
      </c>
      <c r="B64" s="22" t="s">
        <v>607</v>
      </c>
      <c r="C64" s="30">
        <v>20160101</v>
      </c>
      <c r="D64" s="30">
        <v>20210917</v>
      </c>
      <c r="F64" s="30" t="s">
        <v>806</v>
      </c>
      <c r="H64" s="30" t="s">
        <v>447</v>
      </c>
      <c r="I64" s="30" t="s">
        <v>129</v>
      </c>
      <c r="J64" s="30" t="s">
        <v>805</v>
      </c>
      <c r="K64" s="30" t="s">
        <v>805</v>
      </c>
      <c r="L64" s="30" t="s">
        <v>145</v>
      </c>
    </row>
    <row r="65" spans="1:12">
      <c r="A65" s="30">
        <f t="shared" si="4"/>
        <v>57</v>
      </c>
      <c r="B65" s="22" t="s">
        <v>607</v>
      </c>
      <c r="C65" s="30">
        <v>20160101</v>
      </c>
      <c r="D65" s="30">
        <v>20210917</v>
      </c>
      <c r="F65" s="30" t="s">
        <v>806</v>
      </c>
      <c r="H65" s="30" t="s">
        <v>447</v>
      </c>
      <c r="I65" s="30" t="s">
        <v>148</v>
      </c>
      <c r="J65" s="30" t="s">
        <v>805</v>
      </c>
      <c r="K65" s="30" t="s">
        <v>805</v>
      </c>
      <c r="L65" s="30" t="s">
        <v>145</v>
      </c>
    </row>
    <row r="66" spans="1:12">
      <c r="A66" s="30">
        <f t="shared" si="4"/>
        <v>58</v>
      </c>
      <c r="B66" s="22" t="s">
        <v>607</v>
      </c>
      <c r="C66" s="30">
        <v>20160101</v>
      </c>
      <c r="D66" s="30">
        <v>20210917</v>
      </c>
      <c r="F66" s="30" t="s">
        <v>806</v>
      </c>
      <c r="H66" s="30" t="s">
        <v>447</v>
      </c>
      <c r="I66" s="30" t="s">
        <v>126</v>
      </c>
      <c r="J66" s="30" t="s">
        <v>805</v>
      </c>
      <c r="K66" s="30" t="s">
        <v>805</v>
      </c>
      <c r="L66" s="30" t="s">
        <v>145</v>
      </c>
    </row>
    <row r="67" spans="1:12">
      <c r="A67" s="30">
        <f t="shared" si="4"/>
        <v>59</v>
      </c>
      <c r="B67" s="22" t="s">
        <v>607</v>
      </c>
      <c r="C67" s="30">
        <v>20160101</v>
      </c>
      <c r="D67" s="30">
        <v>20210917</v>
      </c>
      <c r="F67" s="30" t="s">
        <v>806</v>
      </c>
      <c r="H67" s="30" t="s">
        <v>447</v>
      </c>
      <c r="I67" s="30" t="s">
        <v>615</v>
      </c>
      <c r="J67" s="30" t="s">
        <v>805</v>
      </c>
      <c r="K67" s="30" t="s">
        <v>805</v>
      </c>
      <c r="L67" s="30" t="s">
        <v>145</v>
      </c>
    </row>
    <row r="68" spans="1:12">
      <c r="A68" s="30">
        <f t="shared" si="4"/>
        <v>60</v>
      </c>
      <c r="B68" s="22" t="s">
        <v>607</v>
      </c>
      <c r="C68" s="30">
        <v>20160101</v>
      </c>
      <c r="D68" s="30">
        <v>20210917</v>
      </c>
      <c r="F68" s="30" t="s">
        <v>806</v>
      </c>
      <c r="H68" s="30" t="s">
        <v>447</v>
      </c>
      <c r="I68" s="30" t="s">
        <v>802</v>
      </c>
      <c r="J68" s="30" t="s">
        <v>805</v>
      </c>
      <c r="K68" s="30" t="s">
        <v>805</v>
      </c>
      <c r="L68" s="30" t="s">
        <v>145</v>
      </c>
    </row>
    <row r="69" spans="1:12">
      <c r="A69" s="30">
        <f t="shared" si="4"/>
        <v>61</v>
      </c>
      <c r="B69" s="22" t="s">
        <v>607</v>
      </c>
      <c r="C69" s="30">
        <v>20160101</v>
      </c>
      <c r="D69" s="30">
        <v>20210917</v>
      </c>
      <c r="F69" s="30" t="s">
        <v>806</v>
      </c>
      <c r="H69" s="30" t="s">
        <v>447</v>
      </c>
      <c r="I69" s="30" t="s">
        <v>617</v>
      </c>
      <c r="J69" s="30" t="s">
        <v>805</v>
      </c>
      <c r="K69" s="30" t="s">
        <v>805</v>
      </c>
      <c r="L69" s="30" t="s">
        <v>145</v>
      </c>
    </row>
    <row r="70" spans="1:12">
      <c r="A70" s="30">
        <f t="shared" si="4"/>
        <v>62</v>
      </c>
      <c r="B70" s="22" t="s">
        <v>607</v>
      </c>
      <c r="C70" s="30">
        <v>20160101</v>
      </c>
      <c r="D70" s="30">
        <v>20210917</v>
      </c>
      <c r="F70" s="30" t="s">
        <v>806</v>
      </c>
      <c r="H70" s="30" t="s">
        <v>447</v>
      </c>
      <c r="I70" s="30" t="s">
        <v>127</v>
      </c>
      <c r="J70" s="30" t="s">
        <v>805</v>
      </c>
      <c r="K70" s="30" t="s">
        <v>805</v>
      </c>
      <c r="L70" s="30" t="s">
        <v>145</v>
      </c>
    </row>
    <row r="71" spans="1:12">
      <c r="A71" s="30">
        <f t="shared" si="4"/>
        <v>63</v>
      </c>
      <c r="B71" s="22" t="s">
        <v>607</v>
      </c>
      <c r="C71" s="30">
        <v>20160101</v>
      </c>
      <c r="D71" s="30">
        <v>20210917</v>
      </c>
      <c r="F71" s="30" t="s">
        <v>806</v>
      </c>
      <c r="H71" s="30" t="s">
        <v>447</v>
      </c>
      <c r="I71" s="30" t="s">
        <v>849</v>
      </c>
      <c r="J71" s="30" t="s">
        <v>805</v>
      </c>
      <c r="K71" s="30" t="s">
        <v>805</v>
      </c>
      <c r="L71" s="30" t="s">
        <v>145</v>
      </c>
    </row>
    <row r="72" spans="1:12">
      <c r="A72" s="30">
        <f t="shared" si="4"/>
        <v>64</v>
      </c>
      <c r="B72" s="22" t="s">
        <v>607</v>
      </c>
      <c r="C72" s="30">
        <v>20160101</v>
      </c>
      <c r="D72" s="30">
        <v>20210917</v>
      </c>
      <c r="F72" s="30" t="s">
        <v>806</v>
      </c>
      <c r="H72" s="30" t="s">
        <v>447</v>
      </c>
      <c r="I72" s="30" t="s">
        <v>850</v>
      </c>
      <c r="J72" s="30" t="s">
        <v>805</v>
      </c>
      <c r="K72" s="30" t="s">
        <v>805</v>
      </c>
      <c r="L72" s="30" t="s">
        <v>145</v>
      </c>
    </row>
    <row r="73" spans="1:12">
      <c r="A73" s="30">
        <f t="shared" si="4"/>
        <v>65</v>
      </c>
      <c r="B73" s="22" t="s">
        <v>607</v>
      </c>
      <c r="C73" s="30">
        <v>20160101</v>
      </c>
      <c r="D73" s="30">
        <v>20210917</v>
      </c>
      <c r="F73" s="30" t="s">
        <v>806</v>
      </c>
      <c r="H73" s="30" t="s">
        <v>447</v>
      </c>
      <c r="I73" s="30" t="s">
        <v>851</v>
      </c>
      <c r="J73" s="30" t="s">
        <v>805</v>
      </c>
      <c r="K73" s="30" t="s">
        <v>805</v>
      </c>
      <c r="L73" s="30" t="s">
        <v>145</v>
      </c>
    </row>
    <row r="74" spans="1:12">
      <c r="A74" s="30">
        <f t="shared" si="4"/>
        <v>66</v>
      </c>
      <c r="B74" s="22" t="s">
        <v>607</v>
      </c>
      <c r="C74" s="30">
        <v>20160101</v>
      </c>
      <c r="D74" s="30">
        <v>20210917</v>
      </c>
      <c r="F74" s="30" t="s">
        <v>806</v>
      </c>
      <c r="H74" s="30" t="s">
        <v>447</v>
      </c>
      <c r="I74" s="30" t="s">
        <v>854</v>
      </c>
      <c r="J74" s="30" t="s">
        <v>805</v>
      </c>
      <c r="K74" s="30" t="s">
        <v>805</v>
      </c>
      <c r="L74" s="30" t="s">
        <v>145</v>
      </c>
    </row>
    <row r="75" spans="1:12">
      <c r="A75" s="30">
        <f t="shared" si="4"/>
        <v>67</v>
      </c>
      <c r="B75" s="22" t="s">
        <v>607</v>
      </c>
      <c r="C75" s="30">
        <v>20160101</v>
      </c>
      <c r="D75" s="30">
        <v>20210917</v>
      </c>
      <c r="F75" s="30" t="s">
        <v>806</v>
      </c>
      <c r="H75" s="30" t="s">
        <v>447</v>
      </c>
      <c r="I75" s="30" t="s">
        <v>855</v>
      </c>
      <c r="J75" s="30" t="s">
        <v>805</v>
      </c>
      <c r="K75" s="30" t="s">
        <v>805</v>
      </c>
      <c r="L75" s="30" t="s">
        <v>145</v>
      </c>
    </row>
    <row r="76" spans="1:12">
      <c r="A76" s="30">
        <f t="shared" si="4"/>
        <v>68</v>
      </c>
      <c r="B76" s="22" t="s">
        <v>607</v>
      </c>
      <c r="C76" s="30">
        <v>20160101</v>
      </c>
      <c r="D76" s="30">
        <v>20210917</v>
      </c>
      <c r="F76" s="30" t="s">
        <v>806</v>
      </c>
      <c r="H76" s="30" t="s">
        <v>447</v>
      </c>
      <c r="I76" s="30" t="s">
        <v>856</v>
      </c>
      <c r="J76" s="30" t="s">
        <v>805</v>
      </c>
      <c r="K76" s="30" t="s">
        <v>805</v>
      </c>
      <c r="L76" s="30" t="s">
        <v>145</v>
      </c>
    </row>
    <row r="77" spans="1:12">
      <c r="A77" s="30">
        <f t="shared" si="4"/>
        <v>69</v>
      </c>
      <c r="B77" s="22" t="s">
        <v>607</v>
      </c>
      <c r="C77" s="30">
        <v>20160101</v>
      </c>
      <c r="D77" s="30">
        <v>20210917</v>
      </c>
      <c r="F77" s="30" t="s">
        <v>806</v>
      </c>
      <c r="H77" s="30" t="s">
        <v>447</v>
      </c>
      <c r="I77" s="30" t="s">
        <v>160</v>
      </c>
      <c r="J77" s="30" t="s">
        <v>805</v>
      </c>
      <c r="K77" s="30" t="s">
        <v>805</v>
      </c>
      <c r="L77" s="30" t="s">
        <v>145</v>
      </c>
    </row>
    <row r="78" spans="1:12">
      <c r="A78" s="30">
        <f t="shared" si="4"/>
        <v>70</v>
      </c>
      <c r="B78" s="22" t="s">
        <v>607</v>
      </c>
      <c r="C78" s="30">
        <v>20160101</v>
      </c>
      <c r="D78" s="30">
        <v>20210917</v>
      </c>
      <c r="F78" s="30" t="s">
        <v>806</v>
      </c>
      <c r="H78" s="30" t="s">
        <v>447</v>
      </c>
      <c r="I78" s="30" t="s">
        <v>129</v>
      </c>
      <c r="J78" s="30" t="s">
        <v>805</v>
      </c>
      <c r="K78" s="30" t="s">
        <v>805</v>
      </c>
      <c r="L78" s="30" t="s">
        <v>145</v>
      </c>
    </row>
    <row r="79" spans="1:12">
      <c r="A79" s="30">
        <f t="shared" si="4"/>
        <v>71</v>
      </c>
      <c r="B79" s="22" t="s">
        <v>607</v>
      </c>
      <c r="C79" s="30">
        <v>20160101</v>
      </c>
      <c r="D79" s="30">
        <v>20210917</v>
      </c>
      <c r="F79" s="30" t="s">
        <v>806</v>
      </c>
      <c r="H79" s="30" t="s">
        <v>447</v>
      </c>
      <c r="I79" s="30" t="s">
        <v>148</v>
      </c>
      <c r="J79" s="30" t="s">
        <v>805</v>
      </c>
      <c r="K79" s="30" t="s">
        <v>805</v>
      </c>
      <c r="L79" s="30" t="s">
        <v>145</v>
      </c>
    </row>
    <row r="80" spans="1:12">
      <c r="A80" s="30">
        <f t="shared" si="4"/>
        <v>72</v>
      </c>
      <c r="B80" s="22" t="s">
        <v>607</v>
      </c>
      <c r="C80" s="30">
        <v>20160101</v>
      </c>
      <c r="D80" s="30">
        <v>20210917</v>
      </c>
      <c r="F80" s="30" t="s">
        <v>806</v>
      </c>
      <c r="H80" s="30" t="s">
        <v>447</v>
      </c>
      <c r="I80" s="30" t="s">
        <v>126</v>
      </c>
      <c r="J80" s="30" t="s">
        <v>805</v>
      </c>
      <c r="K80" s="30" t="s">
        <v>805</v>
      </c>
      <c r="L80" s="30" t="s">
        <v>145</v>
      </c>
    </row>
    <row r="81" spans="1:12">
      <c r="A81" s="30">
        <f t="shared" si="4"/>
        <v>73</v>
      </c>
      <c r="B81" s="22" t="s">
        <v>607</v>
      </c>
      <c r="C81" s="30">
        <v>20160101</v>
      </c>
      <c r="D81" s="30">
        <v>20210917</v>
      </c>
      <c r="F81" s="30" t="s">
        <v>806</v>
      </c>
      <c r="H81" s="30" t="s">
        <v>447</v>
      </c>
      <c r="I81" s="30" t="s">
        <v>615</v>
      </c>
      <c r="J81" s="30" t="s">
        <v>805</v>
      </c>
      <c r="K81" s="30" t="s">
        <v>805</v>
      </c>
      <c r="L81" s="30" t="s">
        <v>145</v>
      </c>
    </row>
    <row r="82" spans="1:12">
      <c r="A82" s="30">
        <f t="shared" si="4"/>
        <v>74</v>
      </c>
      <c r="B82" s="22" t="s">
        <v>607</v>
      </c>
      <c r="C82" s="30">
        <v>20160101</v>
      </c>
      <c r="D82" s="30">
        <v>20210917</v>
      </c>
      <c r="F82" s="30" t="s">
        <v>806</v>
      </c>
      <c r="H82" s="30" t="s">
        <v>447</v>
      </c>
      <c r="I82" s="30" t="s">
        <v>802</v>
      </c>
      <c r="J82" s="30" t="s">
        <v>805</v>
      </c>
      <c r="K82" s="30" t="s">
        <v>805</v>
      </c>
      <c r="L82" s="30" t="s">
        <v>145</v>
      </c>
    </row>
    <row r="83" spans="1:12">
      <c r="A83" s="30">
        <f t="shared" si="4"/>
        <v>75</v>
      </c>
      <c r="B83" s="22" t="s">
        <v>607</v>
      </c>
      <c r="C83" s="30">
        <v>20160101</v>
      </c>
      <c r="D83" s="30">
        <v>20210917</v>
      </c>
      <c r="F83" s="30" t="s">
        <v>806</v>
      </c>
      <c r="H83" s="30" t="s">
        <v>447</v>
      </c>
      <c r="I83" s="30" t="s">
        <v>617</v>
      </c>
      <c r="J83" s="30" t="s">
        <v>805</v>
      </c>
      <c r="K83" s="30" t="s">
        <v>805</v>
      </c>
      <c r="L83" s="30" t="s">
        <v>145</v>
      </c>
    </row>
    <row r="84" spans="1:12">
      <c r="A84" s="30">
        <f t="shared" si="4"/>
        <v>76</v>
      </c>
      <c r="B84" s="22" t="s">
        <v>607</v>
      </c>
      <c r="C84" s="30">
        <v>20160101</v>
      </c>
      <c r="D84" s="30">
        <v>20210917</v>
      </c>
      <c r="F84" s="30" t="s">
        <v>806</v>
      </c>
      <c r="H84" s="30" t="s">
        <v>447</v>
      </c>
      <c r="I84" s="30" t="s">
        <v>127</v>
      </c>
      <c r="J84" s="30" t="s">
        <v>805</v>
      </c>
      <c r="K84" s="30" t="s">
        <v>805</v>
      </c>
      <c r="L84" s="30" t="s">
        <v>145</v>
      </c>
    </row>
    <row r="85" spans="1:12">
      <c r="A85" s="30">
        <f t="shared" si="4"/>
        <v>77</v>
      </c>
      <c r="B85" s="22" t="s">
        <v>607</v>
      </c>
      <c r="C85" s="30">
        <v>20160101</v>
      </c>
      <c r="D85" s="30">
        <v>20210917</v>
      </c>
      <c r="F85" s="30" t="s">
        <v>806</v>
      </c>
      <c r="H85" s="30" t="s">
        <v>447</v>
      </c>
      <c r="I85" s="30" t="s">
        <v>849</v>
      </c>
      <c r="J85" s="30" t="s">
        <v>805</v>
      </c>
      <c r="K85" s="30" t="s">
        <v>805</v>
      </c>
      <c r="L85" s="30" t="s">
        <v>145</v>
      </c>
    </row>
    <row r="86" spans="1:12">
      <c r="A86" s="30">
        <f t="shared" si="4"/>
        <v>78</v>
      </c>
      <c r="B86" s="22" t="s">
        <v>607</v>
      </c>
      <c r="C86" s="30">
        <v>20160101</v>
      </c>
      <c r="D86" s="30">
        <v>20210917</v>
      </c>
      <c r="F86" s="30" t="s">
        <v>806</v>
      </c>
      <c r="H86" s="30" t="s">
        <v>447</v>
      </c>
      <c r="I86" s="30" t="s">
        <v>850</v>
      </c>
      <c r="J86" s="30" t="s">
        <v>805</v>
      </c>
      <c r="K86" s="30" t="s">
        <v>805</v>
      </c>
      <c r="L86" s="30" t="s">
        <v>145</v>
      </c>
    </row>
    <row r="87" spans="1:12">
      <c r="A87" s="30">
        <f t="shared" si="4"/>
        <v>79</v>
      </c>
      <c r="B87" s="22" t="s">
        <v>607</v>
      </c>
      <c r="C87" s="30">
        <v>20160101</v>
      </c>
      <c r="D87" s="30">
        <v>20210917</v>
      </c>
      <c r="F87" s="30" t="s">
        <v>806</v>
      </c>
      <c r="H87" s="30" t="s">
        <v>447</v>
      </c>
      <c r="I87" s="30" t="s">
        <v>851</v>
      </c>
      <c r="J87" s="30" t="s">
        <v>805</v>
      </c>
      <c r="K87" s="30" t="s">
        <v>805</v>
      </c>
      <c r="L87" s="30" t="s">
        <v>145</v>
      </c>
    </row>
    <row r="88" spans="1:12">
      <c r="A88" s="30">
        <f t="shared" si="4"/>
        <v>80</v>
      </c>
      <c r="B88" s="22" t="s">
        <v>607</v>
      </c>
      <c r="C88" s="30">
        <v>20160101</v>
      </c>
      <c r="D88" s="30">
        <v>20210917</v>
      </c>
      <c r="F88" s="30" t="s">
        <v>806</v>
      </c>
      <c r="H88" s="30" t="s">
        <v>447</v>
      </c>
      <c r="I88" s="30" t="s">
        <v>854</v>
      </c>
      <c r="J88" s="30" t="s">
        <v>805</v>
      </c>
      <c r="K88" s="30" t="s">
        <v>805</v>
      </c>
      <c r="L88" s="30" t="s">
        <v>145</v>
      </c>
    </row>
    <row r="89" spans="1:12">
      <c r="A89" s="30">
        <f t="shared" si="4"/>
        <v>81</v>
      </c>
      <c r="B89" s="22" t="s">
        <v>607</v>
      </c>
      <c r="C89" s="30">
        <v>20160101</v>
      </c>
      <c r="D89" s="30">
        <v>20210917</v>
      </c>
      <c r="F89" s="30" t="s">
        <v>806</v>
      </c>
      <c r="H89" s="30" t="s">
        <v>447</v>
      </c>
      <c r="I89" s="30" t="s">
        <v>855</v>
      </c>
      <c r="J89" s="30" t="s">
        <v>805</v>
      </c>
      <c r="K89" s="30" t="s">
        <v>805</v>
      </c>
      <c r="L89" s="30" t="s">
        <v>145</v>
      </c>
    </row>
    <row r="90" spans="1:12">
      <c r="A90" s="30">
        <f t="shared" si="4"/>
        <v>82</v>
      </c>
      <c r="B90" s="22" t="s">
        <v>607</v>
      </c>
      <c r="C90" s="30">
        <v>20160101</v>
      </c>
      <c r="D90" s="30">
        <v>20210917</v>
      </c>
      <c r="F90" s="30" t="s">
        <v>806</v>
      </c>
      <c r="H90" s="30" t="s">
        <v>447</v>
      </c>
      <c r="I90" s="30" t="s">
        <v>856</v>
      </c>
      <c r="J90" s="30" t="s">
        <v>805</v>
      </c>
      <c r="K90" s="30" t="s">
        <v>805</v>
      </c>
      <c r="L90" s="30" t="s">
        <v>145</v>
      </c>
    </row>
    <row r="91" spans="1:12">
      <c r="A91" s="30">
        <f t="shared" si="4"/>
        <v>83</v>
      </c>
      <c r="B91" s="22" t="s">
        <v>607</v>
      </c>
      <c r="C91" s="30">
        <v>20160101</v>
      </c>
      <c r="D91" s="30">
        <v>20210917</v>
      </c>
      <c r="F91" s="30" t="s">
        <v>806</v>
      </c>
      <c r="H91" s="30" t="s">
        <v>447</v>
      </c>
      <c r="I91" s="30" t="s">
        <v>160</v>
      </c>
      <c r="J91" s="30" t="s">
        <v>805</v>
      </c>
      <c r="K91" s="30" t="s">
        <v>805</v>
      </c>
      <c r="L91" s="30" t="s">
        <v>145</v>
      </c>
    </row>
    <row r="92" spans="1:12">
      <c r="A92" s="30">
        <f t="shared" si="4"/>
        <v>84</v>
      </c>
      <c r="B92" s="22" t="s">
        <v>607</v>
      </c>
      <c r="C92" s="30">
        <v>20160101</v>
      </c>
      <c r="D92" s="30">
        <v>20210917</v>
      </c>
      <c r="F92" s="30" t="s">
        <v>806</v>
      </c>
      <c r="H92" s="30" t="s">
        <v>447</v>
      </c>
      <c r="I92" s="30" t="s">
        <v>129</v>
      </c>
      <c r="J92" s="30" t="s">
        <v>805</v>
      </c>
      <c r="K92" s="30" t="s">
        <v>805</v>
      </c>
      <c r="L92" s="30" t="s">
        <v>145</v>
      </c>
    </row>
    <row r="93" spans="1:12">
      <c r="A93" s="30">
        <f t="shared" si="4"/>
        <v>85</v>
      </c>
      <c r="B93" s="22" t="s">
        <v>607</v>
      </c>
      <c r="C93" s="30">
        <v>20160101</v>
      </c>
      <c r="D93" s="30">
        <v>20210917</v>
      </c>
      <c r="F93" s="30" t="s">
        <v>806</v>
      </c>
      <c r="H93" s="30" t="s">
        <v>447</v>
      </c>
      <c r="I93" s="30" t="s">
        <v>148</v>
      </c>
      <c r="J93" s="30" t="s">
        <v>805</v>
      </c>
      <c r="K93" s="30" t="s">
        <v>805</v>
      </c>
      <c r="L93" s="30" t="s">
        <v>145</v>
      </c>
    </row>
    <row r="94" spans="1:12">
      <c r="A94" s="30">
        <f t="shared" si="4"/>
        <v>86</v>
      </c>
      <c r="B94" s="22" t="s">
        <v>607</v>
      </c>
      <c r="C94" s="30">
        <v>20160101</v>
      </c>
      <c r="D94" s="30">
        <v>20210917</v>
      </c>
      <c r="F94" s="30" t="s">
        <v>806</v>
      </c>
      <c r="H94" s="30" t="s">
        <v>447</v>
      </c>
      <c r="I94" s="30" t="s">
        <v>126</v>
      </c>
      <c r="J94" s="30" t="s">
        <v>805</v>
      </c>
      <c r="K94" s="30" t="s">
        <v>805</v>
      </c>
      <c r="L94" s="30" t="s">
        <v>145</v>
      </c>
    </row>
    <row r="95" spans="1:12">
      <c r="A95" s="30">
        <f t="shared" si="4"/>
        <v>87</v>
      </c>
      <c r="B95" s="22" t="s">
        <v>607</v>
      </c>
      <c r="C95" s="30">
        <v>20160101</v>
      </c>
      <c r="D95" s="30">
        <v>20210917</v>
      </c>
      <c r="F95" s="30" t="s">
        <v>806</v>
      </c>
      <c r="H95" s="30" t="s">
        <v>447</v>
      </c>
      <c r="I95" s="30" t="s">
        <v>615</v>
      </c>
      <c r="J95" s="30" t="s">
        <v>805</v>
      </c>
      <c r="K95" s="30" t="s">
        <v>805</v>
      </c>
      <c r="L95" s="30" t="s">
        <v>145</v>
      </c>
    </row>
    <row r="96" spans="1:12">
      <c r="A96" s="30">
        <f t="shared" si="4"/>
        <v>88</v>
      </c>
      <c r="B96" s="22" t="s">
        <v>607</v>
      </c>
      <c r="C96" s="30">
        <v>20160101</v>
      </c>
      <c r="D96" s="30">
        <v>20210917</v>
      </c>
      <c r="F96" s="30" t="s">
        <v>806</v>
      </c>
      <c r="H96" s="30" t="s">
        <v>447</v>
      </c>
      <c r="I96" s="30" t="s">
        <v>802</v>
      </c>
      <c r="J96" s="30" t="s">
        <v>805</v>
      </c>
      <c r="K96" s="30" t="s">
        <v>805</v>
      </c>
      <c r="L96" s="30" t="s">
        <v>145</v>
      </c>
    </row>
    <row r="97" spans="1:12">
      <c r="A97" s="30">
        <f t="shared" ref="A97:A160" si="5">A96+1</f>
        <v>89</v>
      </c>
      <c r="B97" s="22" t="s">
        <v>607</v>
      </c>
      <c r="C97" s="30">
        <v>20160101</v>
      </c>
      <c r="D97" s="30">
        <v>20210917</v>
      </c>
      <c r="F97" s="30" t="s">
        <v>806</v>
      </c>
      <c r="H97" s="30" t="s">
        <v>447</v>
      </c>
      <c r="I97" s="30" t="s">
        <v>617</v>
      </c>
      <c r="J97" s="30" t="s">
        <v>805</v>
      </c>
      <c r="K97" s="30" t="s">
        <v>805</v>
      </c>
      <c r="L97" s="30" t="s">
        <v>145</v>
      </c>
    </row>
    <row r="98" spans="1:12">
      <c r="A98" s="30">
        <f t="shared" si="5"/>
        <v>90</v>
      </c>
      <c r="B98" s="22" t="s">
        <v>607</v>
      </c>
      <c r="C98" s="30">
        <v>20160101</v>
      </c>
      <c r="D98" s="30">
        <v>20210917</v>
      </c>
      <c r="F98" s="30" t="s">
        <v>806</v>
      </c>
      <c r="H98" s="30" t="s">
        <v>447</v>
      </c>
      <c r="I98" s="30" t="s">
        <v>127</v>
      </c>
      <c r="J98" s="30" t="s">
        <v>805</v>
      </c>
      <c r="K98" s="30" t="s">
        <v>805</v>
      </c>
      <c r="L98" s="30" t="s">
        <v>145</v>
      </c>
    </row>
    <row r="99" spans="1:12">
      <c r="A99" s="30">
        <f t="shared" si="5"/>
        <v>91</v>
      </c>
      <c r="B99" s="22" t="s">
        <v>607</v>
      </c>
      <c r="C99" s="30">
        <v>20160101</v>
      </c>
      <c r="D99" s="30">
        <v>20210917</v>
      </c>
      <c r="F99" s="30" t="s">
        <v>806</v>
      </c>
      <c r="H99" s="30" t="s">
        <v>447</v>
      </c>
      <c r="I99" s="30" t="s">
        <v>849</v>
      </c>
      <c r="J99" s="30" t="s">
        <v>805</v>
      </c>
      <c r="K99" s="30" t="s">
        <v>805</v>
      </c>
      <c r="L99" s="30" t="s">
        <v>145</v>
      </c>
    </row>
    <row r="100" spans="1:12">
      <c r="A100" s="30">
        <f t="shared" si="5"/>
        <v>92</v>
      </c>
      <c r="B100" s="22" t="s">
        <v>607</v>
      </c>
      <c r="C100" s="30">
        <v>20160101</v>
      </c>
      <c r="D100" s="30">
        <v>20210917</v>
      </c>
      <c r="F100" s="30" t="s">
        <v>806</v>
      </c>
      <c r="H100" s="30" t="s">
        <v>447</v>
      </c>
      <c r="I100" s="30" t="s">
        <v>850</v>
      </c>
      <c r="J100" s="30" t="s">
        <v>805</v>
      </c>
      <c r="K100" s="30" t="s">
        <v>805</v>
      </c>
      <c r="L100" s="30" t="s">
        <v>145</v>
      </c>
    </row>
    <row r="101" spans="1:12">
      <c r="A101" s="30">
        <f t="shared" si="5"/>
        <v>93</v>
      </c>
      <c r="B101" s="22" t="s">
        <v>607</v>
      </c>
      <c r="C101" s="30">
        <v>20160101</v>
      </c>
      <c r="D101" s="30">
        <v>20210917</v>
      </c>
      <c r="F101" s="30" t="s">
        <v>806</v>
      </c>
      <c r="H101" s="30" t="s">
        <v>447</v>
      </c>
      <c r="I101" s="30" t="s">
        <v>851</v>
      </c>
      <c r="J101" s="30" t="s">
        <v>805</v>
      </c>
      <c r="K101" s="30" t="s">
        <v>805</v>
      </c>
      <c r="L101" s="30" t="s">
        <v>145</v>
      </c>
    </row>
    <row r="102" spans="1:12">
      <c r="A102" s="30">
        <f t="shared" si="5"/>
        <v>94</v>
      </c>
      <c r="B102" s="22" t="s">
        <v>607</v>
      </c>
      <c r="C102" s="30">
        <v>20160101</v>
      </c>
      <c r="D102" s="30">
        <v>20210917</v>
      </c>
      <c r="F102" s="30" t="s">
        <v>806</v>
      </c>
      <c r="H102" s="30" t="s">
        <v>447</v>
      </c>
      <c r="I102" s="30" t="s">
        <v>854</v>
      </c>
      <c r="J102" s="30" t="s">
        <v>805</v>
      </c>
      <c r="K102" s="30" t="s">
        <v>805</v>
      </c>
      <c r="L102" s="30" t="s">
        <v>145</v>
      </c>
    </row>
    <row r="103" spans="1:12">
      <c r="A103" s="30">
        <f t="shared" si="5"/>
        <v>95</v>
      </c>
      <c r="B103" s="22" t="s">
        <v>607</v>
      </c>
      <c r="C103" s="30">
        <v>20160101</v>
      </c>
      <c r="D103" s="30">
        <v>20210917</v>
      </c>
      <c r="F103" s="30" t="s">
        <v>806</v>
      </c>
      <c r="H103" s="30" t="s">
        <v>447</v>
      </c>
      <c r="I103" s="30" t="s">
        <v>855</v>
      </c>
      <c r="J103" s="30" t="s">
        <v>805</v>
      </c>
      <c r="K103" s="30" t="s">
        <v>805</v>
      </c>
      <c r="L103" s="30" t="s">
        <v>145</v>
      </c>
    </row>
    <row r="104" spans="1:12">
      <c r="A104" s="30">
        <f t="shared" si="5"/>
        <v>96</v>
      </c>
      <c r="B104" s="22" t="s">
        <v>607</v>
      </c>
      <c r="C104" s="30">
        <v>20160101</v>
      </c>
      <c r="D104" s="30">
        <v>20210917</v>
      </c>
      <c r="F104" s="30" t="s">
        <v>806</v>
      </c>
      <c r="H104" s="30" t="s">
        <v>447</v>
      </c>
      <c r="I104" s="30" t="s">
        <v>856</v>
      </c>
      <c r="J104" s="30" t="s">
        <v>805</v>
      </c>
      <c r="K104" s="30" t="s">
        <v>805</v>
      </c>
      <c r="L104" s="30" t="s">
        <v>145</v>
      </c>
    </row>
    <row r="105" spans="1:12">
      <c r="A105" s="30">
        <f t="shared" si="5"/>
        <v>97</v>
      </c>
      <c r="B105" s="22" t="s">
        <v>607</v>
      </c>
      <c r="C105" s="30">
        <v>20160101</v>
      </c>
      <c r="D105" s="30">
        <v>20210917</v>
      </c>
      <c r="F105" s="30" t="s">
        <v>806</v>
      </c>
      <c r="H105" s="30" t="s">
        <v>447</v>
      </c>
      <c r="I105" s="30" t="s">
        <v>160</v>
      </c>
      <c r="J105" s="30" t="s">
        <v>805</v>
      </c>
      <c r="K105" s="30" t="s">
        <v>805</v>
      </c>
      <c r="L105" s="30" t="s">
        <v>145</v>
      </c>
    </row>
    <row r="106" spans="1:12">
      <c r="A106" s="30">
        <f t="shared" si="5"/>
        <v>98</v>
      </c>
      <c r="B106" s="22" t="s">
        <v>607</v>
      </c>
      <c r="C106" s="30">
        <v>20160101</v>
      </c>
      <c r="D106" s="30">
        <v>20210917</v>
      </c>
      <c r="F106" s="30" t="s">
        <v>806</v>
      </c>
      <c r="H106" s="30" t="s">
        <v>447</v>
      </c>
      <c r="I106" s="30" t="s">
        <v>129</v>
      </c>
      <c r="J106" s="30" t="s">
        <v>805</v>
      </c>
      <c r="K106" s="30" t="s">
        <v>805</v>
      </c>
      <c r="L106" s="30" t="s">
        <v>145</v>
      </c>
    </row>
    <row r="107" spans="1:12">
      <c r="A107" s="30">
        <f t="shared" si="5"/>
        <v>99</v>
      </c>
      <c r="B107" s="22" t="s">
        <v>607</v>
      </c>
      <c r="C107" s="30">
        <v>20160101</v>
      </c>
      <c r="D107" s="30">
        <v>20210917</v>
      </c>
      <c r="F107" s="30" t="s">
        <v>806</v>
      </c>
      <c r="H107" s="30" t="s">
        <v>447</v>
      </c>
      <c r="I107" s="30" t="s">
        <v>148</v>
      </c>
      <c r="J107" s="30" t="s">
        <v>805</v>
      </c>
      <c r="K107" s="30" t="s">
        <v>805</v>
      </c>
      <c r="L107" s="30" t="s">
        <v>145</v>
      </c>
    </row>
    <row r="108" spans="1:12">
      <c r="A108" s="30">
        <f t="shared" si="5"/>
        <v>100</v>
      </c>
      <c r="B108" s="22" t="s">
        <v>607</v>
      </c>
      <c r="C108" s="30">
        <v>20160101</v>
      </c>
      <c r="D108" s="30">
        <v>20210917</v>
      </c>
      <c r="F108" s="30" t="s">
        <v>806</v>
      </c>
      <c r="H108" s="30" t="s">
        <v>447</v>
      </c>
      <c r="I108" s="30" t="s">
        <v>126</v>
      </c>
      <c r="J108" s="30" t="s">
        <v>805</v>
      </c>
      <c r="K108" s="30" t="s">
        <v>805</v>
      </c>
      <c r="L108" s="30" t="s">
        <v>145</v>
      </c>
    </row>
    <row r="109" spans="1:12">
      <c r="A109" s="30">
        <f t="shared" si="5"/>
        <v>101</v>
      </c>
      <c r="B109" s="22" t="s">
        <v>607</v>
      </c>
      <c r="C109" s="30">
        <v>20160101</v>
      </c>
      <c r="D109" s="30">
        <v>20210917</v>
      </c>
      <c r="F109" s="30" t="s">
        <v>806</v>
      </c>
      <c r="H109" s="30" t="s">
        <v>447</v>
      </c>
      <c r="I109" s="30" t="s">
        <v>615</v>
      </c>
      <c r="J109" s="30" t="s">
        <v>805</v>
      </c>
      <c r="K109" s="30" t="s">
        <v>805</v>
      </c>
      <c r="L109" s="30" t="s">
        <v>145</v>
      </c>
    </row>
    <row r="110" spans="1:12">
      <c r="A110" s="30">
        <f t="shared" si="5"/>
        <v>102</v>
      </c>
      <c r="B110" s="22" t="s">
        <v>607</v>
      </c>
      <c r="C110" s="30">
        <v>20160101</v>
      </c>
      <c r="D110" s="30">
        <v>20210917</v>
      </c>
      <c r="F110" s="30" t="s">
        <v>806</v>
      </c>
      <c r="H110" s="30" t="s">
        <v>447</v>
      </c>
      <c r="I110" s="30" t="s">
        <v>802</v>
      </c>
      <c r="J110" s="30" t="s">
        <v>805</v>
      </c>
      <c r="K110" s="30" t="s">
        <v>805</v>
      </c>
      <c r="L110" s="30" t="s">
        <v>145</v>
      </c>
    </row>
    <row r="111" spans="1:12">
      <c r="A111" s="30">
        <f t="shared" si="5"/>
        <v>103</v>
      </c>
      <c r="B111" s="22" t="s">
        <v>607</v>
      </c>
      <c r="C111" s="30">
        <v>20160101</v>
      </c>
      <c r="D111" s="30">
        <v>20210917</v>
      </c>
      <c r="F111" s="30" t="s">
        <v>806</v>
      </c>
      <c r="H111" s="30" t="s">
        <v>447</v>
      </c>
      <c r="I111" s="30" t="s">
        <v>617</v>
      </c>
      <c r="J111" s="30" t="s">
        <v>805</v>
      </c>
      <c r="K111" s="30" t="s">
        <v>805</v>
      </c>
      <c r="L111" s="30" t="s">
        <v>145</v>
      </c>
    </row>
    <row r="112" spans="1:12">
      <c r="A112" s="30">
        <f t="shared" si="5"/>
        <v>104</v>
      </c>
      <c r="B112" s="22" t="s">
        <v>607</v>
      </c>
      <c r="C112" s="30">
        <v>20160101</v>
      </c>
      <c r="D112" s="30">
        <v>20210917</v>
      </c>
      <c r="F112" s="30" t="s">
        <v>806</v>
      </c>
      <c r="H112" s="30" t="s">
        <v>447</v>
      </c>
      <c r="I112" s="30" t="s">
        <v>127</v>
      </c>
      <c r="J112" s="30" t="s">
        <v>805</v>
      </c>
      <c r="K112" s="30" t="s">
        <v>805</v>
      </c>
      <c r="L112" s="30" t="s">
        <v>145</v>
      </c>
    </row>
    <row r="113" spans="1:12">
      <c r="A113" s="30">
        <f t="shared" si="5"/>
        <v>105</v>
      </c>
      <c r="B113" s="22" t="s">
        <v>607</v>
      </c>
      <c r="C113" s="30">
        <v>20160101</v>
      </c>
      <c r="D113" s="30">
        <v>20210917</v>
      </c>
      <c r="F113" s="30" t="s">
        <v>806</v>
      </c>
      <c r="H113" s="30" t="s">
        <v>447</v>
      </c>
      <c r="I113" s="30" t="s">
        <v>849</v>
      </c>
      <c r="J113" s="30" t="s">
        <v>805</v>
      </c>
      <c r="K113" s="30" t="s">
        <v>805</v>
      </c>
      <c r="L113" s="30" t="s">
        <v>145</v>
      </c>
    </row>
    <row r="114" spans="1:12">
      <c r="A114" s="30">
        <f t="shared" si="5"/>
        <v>106</v>
      </c>
      <c r="B114" s="22" t="s">
        <v>607</v>
      </c>
      <c r="C114" s="30">
        <v>20160101</v>
      </c>
      <c r="D114" s="30">
        <v>20210917</v>
      </c>
      <c r="F114" s="30" t="s">
        <v>806</v>
      </c>
      <c r="H114" s="30" t="s">
        <v>447</v>
      </c>
      <c r="I114" s="30" t="s">
        <v>850</v>
      </c>
      <c r="J114" s="30" t="s">
        <v>805</v>
      </c>
      <c r="K114" s="30" t="s">
        <v>805</v>
      </c>
      <c r="L114" s="30" t="s">
        <v>145</v>
      </c>
    </row>
    <row r="115" spans="1:12">
      <c r="A115" s="30">
        <f t="shared" si="5"/>
        <v>107</v>
      </c>
      <c r="B115" s="22" t="s">
        <v>607</v>
      </c>
      <c r="C115" s="30">
        <v>20160101</v>
      </c>
      <c r="D115" s="30">
        <v>20210917</v>
      </c>
      <c r="F115" s="30" t="s">
        <v>806</v>
      </c>
      <c r="H115" s="30" t="s">
        <v>447</v>
      </c>
      <c r="I115" s="30" t="s">
        <v>851</v>
      </c>
      <c r="J115" s="30" t="s">
        <v>805</v>
      </c>
      <c r="K115" s="30" t="s">
        <v>805</v>
      </c>
      <c r="L115" s="30" t="s">
        <v>145</v>
      </c>
    </row>
    <row r="116" spans="1:12">
      <c r="A116" s="30">
        <f t="shared" si="5"/>
        <v>108</v>
      </c>
      <c r="B116" s="22" t="s">
        <v>607</v>
      </c>
      <c r="C116" s="30">
        <v>20160101</v>
      </c>
      <c r="D116" s="30">
        <v>20210917</v>
      </c>
      <c r="F116" s="30" t="s">
        <v>806</v>
      </c>
      <c r="H116" s="30" t="s">
        <v>447</v>
      </c>
      <c r="I116" s="30" t="s">
        <v>854</v>
      </c>
      <c r="J116" s="30" t="s">
        <v>805</v>
      </c>
      <c r="K116" s="30" t="s">
        <v>805</v>
      </c>
      <c r="L116" s="30" t="s">
        <v>145</v>
      </c>
    </row>
    <row r="117" spans="1:12">
      <c r="A117" s="30">
        <f t="shared" si="5"/>
        <v>109</v>
      </c>
      <c r="B117" s="22" t="s">
        <v>607</v>
      </c>
      <c r="C117" s="30">
        <v>20160101</v>
      </c>
      <c r="D117" s="30">
        <v>20210917</v>
      </c>
      <c r="F117" s="30" t="s">
        <v>806</v>
      </c>
      <c r="H117" s="30" t="s">
        <v>447</v>
      </c>
      <c r="I117" s="30" t="s">
        <v>855</v>
      </c>
      <c r="J117" s="30" t="s">
        <v>805</v>
      </c>
      <c r="K117" s="30" t="s">
        <v>805</v>
      </c>
      <c r="L117" s="30" t="s">
        <v>145</v>
      </c>
    </row>
    <row r="118" spans="1:12">
      <c r="A118" s="30">
        <f t="shared" si="5"/>
        <v>110</v>
      </c>
      <c r="B118" s="22" t="s">
        <v>607</v>
      </c>
      <c r="C118" s="30">
        <v>20160101</v>
      </c>
      <c r="D118" s="30">
        <v>20210917</v>
      </c>
      <c r="F118" s="30" t="s">
        <v>806</v>
      </c>
      <c r="H118" s="30" t="s">
        <v>447</v>
      </c>
      <c r="I118" s="30" t="s">
        <v>856</v>
      </c>
      <c r="J118" s="30" t="s">
        <v>805</v>
      </c>
      <c r="K118" s="30" t="s">
        <v>805</v>
      </c>
      <c r="L118" s="30" t="s">
        <v>145</v>
      </c>
    </row>
    <row r="119" spans="1:12">
      <c r="A119" s="30">
        <f t="shared" si="5"/>
        <v>111</v>
      </c>
      <c r="B119" s="22" t="s">
        <v>607</v>
      </c>
      <c r="C119" s="30">
        <v>20160101</v>
      </c>
      <c r="D119" s="30">
        <v>20210917</v>
      </c>
      <c r="F119" s="30" t="s">
        <v>806</v>
      </c>
      <c r="H119" s="30" t="s">
        <v>447</v>
      </c>
      <c r="I119" s="30" t="s">
        <v>160</v>
      </c>
      <c r="J119" s="30" t="s">
        <v>805</v>
      </c>
      <c r="K119" s="30" t="s">
        <v>805</v>
      </c>
      <c r="L119" s="30" t="s">
        <v>145</v>
      </c>
    </row>
    <row r="120" spans="1:12">
      <c r="A120" s="30">
        <f t="shared" si="5"/>
        <v>112</v>
      </c>
      <c r="B120" s="22" t="s">
        <v>607</v>
      </c>
      <c r="C120" s="30">
        <v>20160101</v>
      </c>
      <c r="D120" s="30">
        <v>20210917</v>
      </c>
      <c r="F120" s="30" t="s">
        <v>806</v>
      </c>
      <c r="H120" s="30" t="s">
        <v>447</v>
      </c>
      <c r="I120" s="30" t="s">
        <v>129</v>
      </c>
      <c r="J120" s="30" t="s">
        <v>805</v>
      </c>
      <c r="K120" s="30" t="s">
        <v>805</v>
      </c>
      <c r="L120" s="30" t="s">
        <v>145</v>
      </c>
    </row>
    <row r="121" spans="1:12">
      <c r="A121" s="30">
        <f t="shared" si="5"/>
        <v>113</v>
      </c>
      <c r="B121" s="22" t="s">
        <v>607</v>
      </c>
      <c r="C121" s="30">
        <v>20160101</v>
      </c>
      <c r="D121" s="30">
        <v>20210917</v>
      </c>
      <c r="F121" s="30" t="s">
        <v>806</v>
      </c>
      <c r="H121" s="30" t="s">
        <v>447</v>
      </c>
      <c r="I121" s="30" t="s">
        <v>148</v>
      </c>
      <c r="J121" s="30" t="s">
        <v>805</v>
      </c>
      <c r="K121" s="30" t="s">
        <v>805</v>
      </c>
      <c r="L121" s="30" t="s">
        <v>145</v>
      </c>
    </row>
    <row r="122" spans="1:12">
      <c r="A122" s="30">
        <f t="shared" si="5"/>
        <v>114</v>
      </c>
      <c r="B122" s="22" t="s">
        <v>607</v>
      </c>
      <c r="C122" s="30">
        <v>20160101</v>
      </c>
      <c r="D122" s="30">
        <v>20210917</v>
      </c>
      <c r="F122" s="30" t="s">
        <v>806</v>
      </c>
      <c r="H122" s="30" t="s">
        <v>447</v>
      </c>
      <c r="I122" s="30" t="s">
        <v>126</v>
      </c>
      <c r="J122" s="30" t="s">
        <v>805</v>
      </c>
      <c r="K122" s="30" t="s">
        <v>805</v>
      </c>
      <c r="L122" s="30" t="s">
        <v>145</v>
      </c>
    </row>
    <row r="123" spans="1:12">
      <c r="A123" s="30">
        <f t="shared" si="5"/>
        <v>115</v>
      </c>
      <c r="B123" s="22" t="s">
        <v>607</v>
      </c>
      <c r="C123" s="30">
        <v>20160101</v>
      </c>
      <c r="D123" s="30">
        <v>20210917</v>
      </c>
      <c r="F123" s="30" t="s">
        <v>806</v>
      </c>
      <c r="H123" s="30" t="s">
        <v>447</v>
      </c>
      <c r="I123" s="30" t="s">
        <v>615</v>
      </c>
      <c r="J123" s="30" t="s">
        <v>805</v>
      </c>
      <c r="K123" s="30" t="s">
        <v>805</v>
      </c>
      <c r="L123" s="30" t="s">
        <v>145</v>
      </c>
    </row>
    <row r="124" spans="1:12">
      <c r="A124" s="30">
        <f t="shared" si="5"/>
        <v>116</v>
      </c>
      <c r="B124" s="22" t="s">
        <v>607</v>
      </c>
      <c r="C124" s="30">
        <v>20160101</v>
      </c>
      <c r="D124" s="30">
        <v>20210917</v>
      </c>
      <c r="F124" s="30" t="s">
        <v>806</v>
      </c>
      <c r="H124" s="30" t="s">
        <v>447</v>
      </c>
      <c r="I124" s="30" t="s">
        <v>802</v>
      </c>
      <c r="J124" s="30" t="s">
        <v>805</v>
      </c>
      <c r="K124" s="30" t="s">
        <v>805</v>
      </c>
      <c r="L124" s="30" t="s">
        <v>145</v>
      </c>
    </row>
    <row r="125" spans="1:12">
      <c r="A125" s="30">
        <f t="shared" si="5"/>
        <v>117</v>
      </c>
      <c r="B125" s="22" t="s">
        <v>607</v>
      </c>
      <c r="C125" s="30">
        <v>20160101</v>
      </c>
      <c r="D125" s="30">
        <v>20210917</v>
      </c>
      <c r="F125" s="30" t="s">
        <v>806</v>
      </c>
      <c r="H125" s="30" t="s">
        <v>447</v>
      </c>
      <c r="I125" s="30" t="s">
        <v>617</v>
      </c>
      <c r="J125" s="30" t="s">
        <v>805</v>
      </c>
      <c r="K125" s="30" t="s">
        <v>805</v>
      </c>
      <c r="L125" s="30" t="s">
        <v>145</v>
      </c>
    </row>
    <row r="126" spans="1:12">
      <c r="A126" s="30">
        <f t="shared" si="5"/>
        <v>118</v>
      </c>
      <c r="B126" s="22" t="s">
        <v>607</v>
      </c>
      <c r="C126" s="30">
        <v>20160101</v>
      </c>
      <c r="D126" s="30">
        <v>20210917</v>
      </c>
      <c r="F126" s="30" t="s">
        <v>806</v>
      </c>
      <c r="H126" s="30" t="s">
        <v>447</v>
      </c>
      <c r="I126" s="30" t="s">
        <v>127</v>
      </c>
      <c r="J126" s="30" t="s">
        <v>805</v>
      </c>
      <c r="K126" s="30" t="s">
        <v>805</v>
      </c>
      <c r="L126" s="30" t="s">
        <v>145</v>
      </c>
    </row>
    <row r="127" spans="1:12">
      <c r="A127" s="30">
        <f t="shared" si="5"/>
        <v>119</v>
      </c>
      <c r="B127" s="22" t="s">
        <v>607</v>
      </c>
      <c r="C127" s="30">
        <v>20160101</v>
      </c>
      <c r="D127" s="30">
        <v>20210917</v>
      </c>
      <c r="F127" s="30" t="s">
        <v>806</v>
      </c>
      <c r="H127" s="30" t="s">
        <v>447</v>
      </c>
      <c r="I127" s="30" t="s">
        <v>849</v>
      </c>
      <c r="J127" s="30" t="s">
        <v>805</v>
      </c>
      <c r="K127" s="30" t="s">
        <v>805</v>
      </c>
      <c r="L127" s="30" t="s">
        <v>145</v>
      </c>
    </row>
    <row r="128" spans="1:12">
      <c r="A128" s="30">
        <f t="shared" si="5"/>
        <v>120</v>
      </c>
      <c r="B128" s="22" t="s">
        <v>607</v>
      </c>
      <c r="C128" s="30">
        <v>20160101</v>
      </c>
      <c r="D128" s="30">
        <v>20210917</v>
      </c>
      <c r="F128" s="30" t="s">
        <v>806</v>
      </c>
      <c r="H128" s="30" t="s">
        <v>447</v>
      </c>
      <c r="I128" s="30" t="s">
        <v>850</v>
      </c>
      <c r="J128" s="30" t="s">
        <v>805</v>
      </c>
      <c r="K128" s="30" t="s">
        <v>805</v>
      </c>
      <c r="L128" s="30" t="s">
        <v>145</v>
      </c>
    </row>
    <row r="129" spans="1:12">
      <c r="A129" s="30">
        <f t="shared" si="5"/>
        <v>121</v>
      </c>
      <c r="B129" s="22" t="s">
        <v>607</v>
      </c>
      <c r="C129" s="30">
        <v>20160101</v>
      </c>
      <c r="D129" s="30">
        <v>20210917</v>
      </c>
      <c r="F129" s="30" t="s">
        <v>806</v>
      </c>
      <c r="H129" s="30" t="s">
        <v>447</v>
      </c>
      <c r="I129" s="30" t="s">
        <v>851</v>
      </c>
      <c r="J129" s="30" t="s">
        <v>805</v>
      </c>
      <c r="K129" s="30" t="s">
        <v>805</v>
      </c>
      <c r="L129" s="30" t="s">
        <v>145</v>
      </c>
    </row>
    <row r="130" spans="1:12">
      <c r="A130" s="30">
        <f t="shared" si="5"/>
        <v>122</v>
      </c>
      <c r="B130" s="22" t="s">
        <v>607</v>
      </c>
      <c r="C130" s="30">
        <v>20160101</v>
      </c>
      <c r="D130" s="30">
        <v>20210917</v>
      </c>
      <c r="F130" s="30" t="s">
        <v>806</v>
      </c>
      <c r="H130" s="30" t="s">
        <v>447</v>
      </c>
      <c r="I130" s="30" t="s">
        <v>854</v>
      </c>
      <c r="J130" s="30" t="s">
        <v>805</v>
      </c>
      <c r="K130" s="30" t="s">
        <v>805</v>
      </c>
      <c r="L130" s="30" t="s">
        <v>145</v>
      </c>
    </row>
    <row r="131" spans="1:12">
      <c r="A131" s="30">
        <f t="shared" si="5"/>
        <v>123</v>
      </c>
      <c r="B131" s="22" t="s">
        <v>607</v>
      </c>
      <c r="C131" s="30">
        <v>20160101</v>
      </c>
      <c r="D131" s="30">
        <v>20210917</v>
      </c>
      <c r="F131" s="30" t="s">
        <v>806</v>
      </c>
      <c r="H131" s="30" t="s">
        <v>447</v>
      </c>
      <c r="I131" s="30" t="s">
        <v>855</v>
      </c>
      <c r="J131" s="30" t="s">
        <v>805</v>
      </c>
      <c r="K131" s="30" t="s">
        <v>805</v>
      </c>
      <c r="L131" s="30" t="s">
        <v>145</v>
      </c>
    </row>
    <row r="132" spans="1:12">
      <c r="A132" s="30">
        <f t="shared" si="5"/>
        <v>124</v>
      </c>
      <c r="B132" s="22" t="s">
        <v>607</v>
      </c>
      <c r="C132" s="30">
        <v>20160101</v>
      </c>
      <c r="D132" s="30">
        <v>20210917</v>
      </c>
      <c r="F132" s="30" t="s">
        <v>806</v>
      </c>
      <c r="H132" s="30" t="s">
        <v>447</v>
      </c>
      <c r="I132" s="30" t="s">
        <v>856</v>
      </c>
      <c r="J132" s="30" t="s">
        <v>805</v>
      </c>
      <c r="K132" s="30" t="s">
        <v>805</v>
      </c>
      <c r="L132" s="30" t="s">
        <v>145</v>
      </c>
    </row>
    <row r="133" spans="1:12">
      <c r="A133" s="30">
        <f t="shared" si="5"/>
        <v>125</v>
      </c>
      <c r="B133" s="22" t="s">
        <v>607</v>
      </c>
      <c r="C133" s="30">
        <v>20160101</v>
      </c>
      <c r="D133" s="30">
        <v>20210917</v>
      </c>
      <c r="F133" s="30" t="s">
        <v>806</v>
      </c>
      <c r="H133" s="30" t="s">
        <v>447</v>
      </c>
      <c r="I133" s="30" t="s">
        <v>160</v>
      </c>
      <c r="J133" s="30" t="s">
        <v>805</v>
      </c>
      <c r="K133" s="30" t="s">
        <v>805</v>
      </c>
      <c r="L133" s="30" t="s">
        <v>145</v>
      </c>
    </row>
    <row r="134" spans="1:12">
      <c r="A134" s="30">
        <f t="shared" si="5"/>
        <v>126</v>
      </c>
      <c r="B134" s="22" t="s">
        <v>607</v>
      </c>
      <c r="C134" s="30">
        <v>20160101</v>
      </c>
      <c r="D134" s="30">
        <v>20210917</v>
      </c>
      <c r="F134" s="30" t="s">
        <v>806</v>
      </c>
      <c r="H134" s="30" t="s">
        <v>447</v>
      </c>
      <c r="I134" s="30" t="s">
        <v>129</v>
      </c>
      <c r="J134" s="30" t="s">
        <v>805</v>
      </c>
      <c r="K134" s="30" t="s">
        <v>805</v>
      </c>
      <c r="L134" s="30" t="s">
        <v>145</v>
      </c>
    </row>
    <row r="135" spans="1:12">
      <c r="A135" s="30">
        <f t="shared" si="5"/>
        <v>127</v>
      </c>
      <c r="B135" s="22" t="s">
        <v>607</v>
      </c>
      <c r="C135" s="30">
        <v>20160101</v>
      </c>
      <c r="D135" s="30">
        <v>20210917</v>
      </c>
      <c r="F135" s="30" t="s">
        <v>806</v>
      </c>
      <c r="H135" s="30" t="s">
        <v>447</v>
      </c>
      <c r="I135" s="30" t="s">
        <v>148</v>
      </c>
      <c r="J135" s="30" t="s">
        <v>805</v>
      </c>
      <c r="K135" s="30" t="s">
        <v>805</v>
      </c>
      <c r="L135" s="30" t="s">
        <v>145</v>
      </c>
    </row>
    <row r="136" spans="1:12">
      <c r="A136" s="30">
        <f t="shared" si="5"/>
        <v>128</v>
      </c>
      <c r="B136" s="22" t="s">
        <v>607</v>
      </c>
      <c r="C136" s="30">
        <v>20160101</v>
      </c>
      <c r="D136" s="30">
        <v>20210917</v>
      </c>
      <c r="F136" s="30" t="s">
        <v>806</v>
      </c>
      <c r="H136" s="30" t="s">
        <v>447</v>
      </c>
      <c r="I136" s="30" t="s">
        <v>126</v>
      </c>
      <c r="J136" s="30" t="s">
        <v>805</v>
      </c>
      <c r="K136" s="30" t="s">
        <v>805</v>
      </c>
      <c r="L136" s="30" t="s">
        <v>145</v>
      </c>
    </row>
    <row r="137" spans="1:12">
      <c r="A137" s="30">
        <f t="shared" si="5"/>
        <v>129</v>
      </c>
      <c r="B137" s="22" t="s">
        <v>607</v>
      </c>
      <c r="C137" s="30">
        <v>20160101</v>
      </c>
      <c r="D137" s="30">
        <v>20210917</v>
      </c>
      <c r="F137" s="30" t="s">
        <v>806</v>
      </c>
      <c r="H137" s="30" t="s">
        <v>447</v>
      </c>
      <c r="I137" s="30" t="s">
        <v>615</v>
      </c>
      <c r="J137" s="30" t="s">
        <v>805</v>
      </c>
      <c r="K137" s="30" t="s">
        <v>805</v>
      </c>
      <c r="L137" s="30" t="s">
        <v>145</v>
      </c>
    </row>
    <row r="138" spans="1:12">
      <c r="A138" s="30">
        <f t="shared" si="5"/>
        <v>130</v>
      </c>
      <c r="B138" s="22" t="s">
        <v>607</v>
      </c>
      <c r="C138" s="30">
        <v>20160101</v>
      </c>
      <c r="D138" s="30">
        <v>20210917</v>
      </c>
      <c r="F138" s="30" t="s">
        <v>806</v>
      </c>
      <c r="H138" s="30" t="s">
        <v>447</v>
      </c>
      <c r="I138" s="30" t="s">
        <v>802</v>
      </c>
      <c r="J138" s="30" t="s">
        <v>805</v>
      </c>
      <c r="K138" s="30" t="s">
        <v>805</v>
      </c>
      <c r="L138" s="30" t="s">
        <v>145</v>
      </c>
    </row>
    <row r="139" spans="1:12">
      <c r="A139" s="30">
        <f t="shared" si="5"/>
        <v>131</v>
      </c>
      <c r="B139" s="22" t="s">
        <v>607</v>
      </c>
      <c r="C139" s="30">
        <v>20160101</v>
      </c>
      <c r="D139" s="30">
        <v>20210917</v>
      </c>
      <c r="F139" s="30" t="s">
        <v>806</v>
      </c>
      <c r="H139" s="30" t="s">
        <v>447</v>
      </c>
      <c r="I139" s="30" t="s">
        <v>617</v>
      </c>
      <c r="J139" s="30" t="s">
        <v>805</v>
      </c>
      <c r="K139" s="30" t="s">
        <v>805</v>
      </c>
      <c r="L139" s="30" t="s">
        <v>145</v>
      </c>
    </row>
    <row r="140" spans="1:12">
      <c r="A140" s="30">
        <f t="shared" si="5"/>
        <v>132</v>
      </c>
      <c r="B140" s="22" t="s">
        <v>607</v>
      </c>
      <c r="C140" s="30">
        <v>20160101</v>
      </c>
      <c r="D140" s="30">
        <v>20210917</v>
      </c>
      <c r="F140" s="30" t="s">
        <v>806</v>
      </c>
      <c r="H140" s="30" t="s">
        <v>447</v>
      </c>
      <c r="I140" s="30" t="s">
        <v>127</v>
      </c>
      <c r="J140" s="30" t="s">
        <v>805</v>
      </c>
      <c r="K140" s="30" t="s">
        <v>805</v>
      </c>
      <c r="L140" s="30" t="s">
        <v>145</v>
      </c>
    </row>
    <row r="141" spans="1:12">
      <c r="A141" s="30">
        <f t="shared" si="5"/>
        <v>133</v>
      </c>
      <c r="B141" s="22" t="s">
        <v>607</v>
      </c>
      <c r="C141" s="30">
        <v>20160101</v>
      </c>
      <c r="D141" s="30">
        <v>20210917</v>
      </c>
      <c r="F141" s="30" t="s">
        <v>806</v>
      </c>
      <c r="H141" s="30" t="s">
        <v>447</v>
      </c>
      <c r="I141" s="30" t="s">
        <v>849</v>
      </c>
      <c r="J141" s="30" t="s">
        <v>805</v>
      </c>
      <c r="K141" s="30" t="s">
        <v>805</v>
      </c>
      <c r="L141" s="30" t="s">
        <v>145</v>
      </c>
    </row>
    <row r="142" spans="1:12">
      <c r="A142" s="30">
        <f t="shared" si="5"/>
        <v>134</v>
      </c>
      <c r="B142" s="22" t="s">
        <v>607</v>
      </c>
      <c r="C142" s="30">
        <v>20160101</v>
      </c>
      <c r="D142" s="30">
        <v>20210917</v>
      </c>
      <c r="F142" s="30" t="s">
        <v>806</v>
      </c>
      <c r="H142" s="30" t="s">
        <v>447</v>
      </c>
      <c r="I142" s="30" t="s">
        <v>850</v>
      </c>
      <c r="J142" s="30" t="s">
        <v>805</v>
      </c>
      <c r="K142" s="30" t="s">
        <v>805</v>
      </c>
      <c r="L142" s="30" t="s">
        <v>145</v>
      </c>
    </row>
    <row r="143" spans="1:12">
      <c r="A143" s="30">
        <f t="shared" si="5"/>
        <v>135</v>
      </c>
      <c r="B143" s="22" t="s">
        <v>607</v>
      </c>
      <c r="C143" s="30">
        <v>20160101</v>
      </c>
      <c r="D143" s="30">
        <v>20210917</v>
      </c>
      <c r="F143" s="30" t="s">
        <v>806</v>
      </c>
      <c r="H143" s="30" t="s">
        <v>447</v>
      </c>
      <c r="I143" s="30" t="s">
        <v>851</v>
      </c>
      <c r="J143" s="30" t="s">
        <v>805</v>
      </c>
      <c r="K143" s="30" t="s">
        <v>805</v>
      </c>
      <c r="L143" s="30" t="s">
        <v>145</v>
      </c>
    </row>
    <row r="144" spans="1:12">
      <c r="A144" s="30">
        <f t="shared" si="5"/>
        <v>136</v>
      </c>
      <c r="B144" s="22" t="s">
        <v>607</v>
      </c>
      <c r="C144" s="30">
        <v>20160101</v>
      </c>
      <c r="D144" s="30">
        <v>20210917</v>
      </c>
      <c r="F144" s="30" t="s">
        <v>806</v>
      </c>
      <c r="H144" s="30" t="s">
        <v>447</v>
      </c>
      <c r="I144" s="30" t="s">
        <v>854</v>
      </c>
      <c r="J144" s="30" t="s">
        <v>805</v>
      </c>
      <c r="K144" s="30" t="s">
        <v>805</v>
      </c>
      <c r="L144" s="30" t="s">
        <v>145</v>
      </c>
    </row>
    <row r="145" spans="1:12">
      <c r="A145" s="30">
        <f t="shared" si="5"/>
        <v>137</v>
      </c>
      <c r="B145" s="22" t="s">
        <v>607</v>
      </c>
      <c r="C145" s="30">
        <v>20160101</v>
      </c>
      <c r="D145" s="30">
        <v>20210917</v>
      </c>
      <c r="F145" s="30" t="s">
        <v>806</v>
      </c>
      <c r="H145" s="30" t="s">
        <v>447</v>
      </c>
      <c r="I145" s="30" t="s">
        <v>855</v>
      </c>
      <c r="J145" s="30" t="s">
        <v>805</v>
      </c>
      <c r="K145" s="30" t="s">
        <v>805</v>
      </c>
      <c r="L145" s="30" t="s">
        <v>145</v>
      </c>
    </row>
    <row r="146" spans="1:12">
      <c r="A146" s="30">
        <f t="shared" si="5"/>
        <v>138</v>
      </c>
      <c r="B146" s="22" t="s">
        <v>607</v>
      </c>
      <c r="C146" s="30">
        <v>20160101</v>
      </c>
      <c r="D146" s="30">
        <v>20210917</v>
      </c>
      <c r="F146" s="30" t="s">
        <v>806</v>
      </c>
      <c r="H146" s="30" t="s">
        <v>447</v>
      </c>
      <c r="I146" s="30" t="s">
        <v>856</v>
      </c>
      <c r="J146" s="30" t="s">
        <v>805</v>
      </c>
      <c r="K146" s="30" t="s">
        <v>805</v>
      </c>
      <c r="L146" s="30" t="s">
        <v>145</v>
      </c>
    </row>
    <row r="147" spans="1:12">
      <c r="A147" s="30">
        <f t="shared" si="5"/>
        <v>139</v>
      </c>
      <c r="B147" s="22" t="s">
        <v>607</v>
      </c>
      <c r="C147" s="30">
        <v>20160101</v>
      </c>
      <c r="D147" s="30">
        <v>20210917</v>
      </c>
      <c r="F147" s="30" t="s">
        <v>806</v>
      </c>
      <c r="H147" s="30" t="s">
        <v>447</v>
      </c>
      <c r="I147" s="30" t="s">
        <v>160</v>
      </c>
      <c r="J147" s="30" t="s">
        <v>805</v>
      </c>
      <c r="K147" s="30" t="s">
        <v>805</v>
      </c>
      <c r="L147" s="30" t="s">
        <v>145</v>
      </c>
    </row>
    <row r="148" spans="1:12">
      <c r="A148" s="30">
        <f t="shared" si="5"/>
        <v>140</v>
      </c>
      <c r="B148" s="22" t="s">
        <v>607</v>
      </c>
      <c r="C148" s="30">
        <v>20160101</v>
      </c>
      <c r="D148" s="30">
        <v>20210917</v>
      </c>
      <c r="F148" s="30" t="s">
        <v>806</v>
      </c>
      <c r="H148" s="30" t="s">
        <v>447</v>
      </c>
      <c r="I148" s="30" t="s">
        <v>129</v>
      </c>
      <c r="J148" s="30" t="s">
        <v>805</v>
      </c>
      <c r="K148" s="30" t="s">
        <v>805</v>
      </c>
      <c r="L148" s="30" t="s">
        <v>145</v>
      </c>
    </row>
    <row r="149" spans="1:12">
      <c r="A149" s="30">
        <f t="shared" si="5"/>
        <v>141</v>
      </c>
      <c r="B149" s="22" t="s">
        <v>607</v>
      </c>
      <c r="C149" s="30">
        <v>20160101</v>
      </c>
      <c r="D149" s="30">
        <v>20210917</v>
      </c>
      <c r="F149" s="30" t="s">
        <v>806</v>
      </c>
      <c r="H149" s="30" t="s">
        <v>447</v>
      </c>
      <c r="I149" s="30" t="s">
        <v>148</v>
      </c>
      <c r="J149" s="30" t="s">
        <v>805</v>
      </c>
      <c r="K149" s="30" t="s">
        <v>805</v>
      </c>
      <c r="L149" s="30" t="s">
        <v>145</v>
      </c>
    </row>
    <row r="150" spans="1:12">
      <c r="A150" s="30">
        <f t="shared" si="5"/>
        <v>142</v>
      </c>
      <c r="B150" s="22" t="s">
        <v>607</v>
      </c>
      <c r="C150" s="30">
        <v>20160101</v>
      </c>
      <c r="D150" s="30">
        <v>20210917</v>
      </c>
      <c r="F150" s="30" t="s">
        <v>806</v>
      </c>
      <c r="H150" s="30" t="s">
        <v>447</v>
      </c>
      <c r="I150" s="30" t="s">
        <v>126</v>
      </c>
      <c r="J150" s="30" t="s">
        <v>805</v>
      </c>
      <c r="K150" s="30" t="s">
        <v>805</v>
      </c>
      <c r="L150" s="30" t="s">
        <v>145</v>
      </c>
    </row>
    <row r="151" spans="1:12">
      <c r="A151" s="30">
        <f t="shared" si="5"/>
        <v>143</v>
      </c>
      <c r="B151" s="22" t="s">
        <v>607</v>
      </c>
      <c r="C151" s="30">
        <v>20160101</v>
      </c>
      <c r="D151" s="30">
        <v>20210917</v>
      </c>
      <c r="F151" s="30" t="s">
        <v>806</v>
      </c>
      <c r="H151" s="30" t="s">
        <v>447</v>
      </c>
      <c r="I151" s="30" t="s">
        <v>615</v>
      </c>
      <c r="J151" s="30" t="s">
        <v>805</v>
      </c>
      <c r="K151" s="30" t="s">
        <v>805</v>
      </c>
      <c r="L151" s="30" t="s">
        <v>145</v>
      </c>
    </row>
    <row r="152" spans="1:12">
      <c r="A152" s="30">
        <f t="shared" si="5"/>
        <v>144</v>
      </c>
      <c r="B152" s="22" t="s">
        <v>607</v>
      </c>
      <c r="C152" s="30">
        <v>20160101</v>
      </c>
      <c r="D152" s="30">
        <v>20210917</v>
      </c>
      <c r="F152" s="30" t="s">
        <v>806</v>
      </c>
      <c r="H152" s="30" t="s">
        <v>447</v>
      </c>
      <c r="I152" s="30" t="s">
        <v>802</v>
      </c>
      <c r="J152" s="30" t="s">
        <v>805</v>
      </c>
      <c r="K152" s="30" t="s">
        <v>805</v>
      </c>
      <c r="L152" s="30" t="s">
        <v>145</v>
      </c>
    </row>
    <row r="153" spans="1:12">
      <c r="A153" s="30">
        <f t="shared" si="5"/>
        <v>145</v>
      </c>
      <c r="B153" s="22" t="s">
        <v>607</v>
      </c>
      <c r="C153" s="30">
        <v>20160101</v>
      </c>
      <c r="D153" s="30">
        <v>20210917</v>
      </c>
      <c r="F153" s="30" t="s">
        <v>806</v>
      </c>
      <c r="H153" s="30" t="s">
        <v>447</v>
      </c>
      <c r="I153" s="30" t="s">
        <v>617</v>
      </c>
      <c r="J153" s="30" t="s">
        <v>805</v>
      </c>
      <c r="K153" s="30" t="s">
        <v>805</v>
      </c>
      <c r="L153" s="30" t="s">
        <v>145</v>
      </c>
    </row>
    <row r="154" spans="1:12">
      <c r="A154" s="30">
        <f t="shared" si="5"/>
        <v>146</v>
      </c>
      <c r="B154" s="22" t="s">
        <v>607</v>
      </c>
      <c r="C154" s="30">
        <v>20160101</v>
      </c>
      <c r="D154" s="30">
        <v>20210917</v>
      </c>
      <c r="F154" s="30" t="s">
        <v>806</v>
      </c>
      <c r="H154" s="30" t="s">
        <v>447</v>
      </c>
      <c r="I154" s="30" t="s">
        <v>127</v>
      </c>
      <c r="J154" s="30" t="s">
        <v>805</v>
      </c>
      <c r="K154" s="30" t="s">
        <v>805</v>
      </c>
      <c r="L154" s="30" t="s">
        <v>145</v>
      </c>
    </row>
    <row r="155" spans="1:12">
      <c r="A155" s="30">
        <f t="shared" si="5"/>
        <v>147</v>
      </c>
      <c r="B155" s="22" t="s">
        <v>607</v>
      </c>
      <c r="C155" s="30">
        <v>20160101</v>
      </c>
      <c r="D155" s="30">
        <v>20210917</v>
      </c>
      <c r="F155" s="30" t="s">
        <v>806</v>
      </c>
      <c r="H155" s="30" t="s">
        <v>447</v>
      </c>
      <c r="I155" s="30" t="s">
        <v>849</v>
      </c>
      <c r="J155" s="30" t="s">
        <v>805</v>
      </c>
      <c r="K155" s="30" t="s">
        <v>805</v>
      </c>
      <c r="L155" s="30" t="s">
        <v>145</v>
      </c>
    </row>
    <row r="156" spans="1:12">
      <c r="A156" s="30">
        <f t="shared" si="5"/>
        <v>148</v>
      </c>
      <c r="B156" s="22" t="s">
        <v>607</v>
      </c>
      <c r="C156" s="30">
        <v>20160101</v>
      </c>
      <c r="D156" s="30">
        <v>20210917</v>
      </c>
      <c r="F156" s="30" t="s">
        <v>806</v>
      </c>
      <c r="H156" s="30" t="s">
        <v>447</v>
      </c>
      <c r="I156" s="30" t="s">
        <v>850</v>
      </c>
      <c r="J156" s="30" t="s">
        <v>805</v>
      </c>
      <c r="K156" s="30" t="s">
        <v>805</v>
      </c>
      <c r="L156" s="30" t="s">
        <v>145</v>
      </c>
    </row>
    <row r="157" spans="1:12">
      <c r="A157" s="30">
        <f t="shared" si="5"/>
        <v>149</v>
      </c>
      <c r="B157" s="22" t="s">
        <v>607</v>
      </c>
      <c r="C157" s="30">
        <v>20160101</v>
      </c>
      <c r="D157" s="30">
        <v>20210917</v>
      </c>
      <c r="F157" s="30" t="s">
        <v>806</v>
      </c>
      <c r="H157" s="30" t="s">
        <v>447</v>
      </c>
      <c r="I157" s="30" t="s">
        <v>851</v>
      </c>
      <c r="J157" s="30" t="s">
        <v>805</v>
      </c>
      <c r="K157" s="30" t="s">
        <v>805</v>
      </c>
      <c r="L157" s="30" t="s">
        <v>145</v>
      </c>
    </row>
    <row r="158" spans="1:12">
      <c r="A158" s="30">
        <f t="shared" si="5"/>
        <v>150</v>
      </c>
      <c r="B158" s="22" t="s">
        <v>607</v>
      </c>
      <c r="C158" s="30">
        <v>20160101</v>
      </c>
      <c r="D158" s="30">
        <v>20210917</v>
      </c>
      <c r="F158" s="30" t="s">
        <v>806</v>
      </c>
      <c r="H158" s="30" t="s">
        <v>447</v>
      </c>
      <c r="I158" s="30" t="s">
        <v>854</v>
      </c>
      <c r="J158" s="30" t="s">
        <v>805</v>
      </c>
      <c r="K158" s="30" t="s">
        <v>805</v>
      </c>
      <c r="L158" s="30" t="s">
        <v>145</v>
      </c>
    </row>
    <row r="159" spans="1:12">
      <c r="A159" s="30">
        <f t="shared" si="5"/>
        <v>151</v>
      </c>
      <c r="B159" s="22" t="s">
        <v>607</v>
      </c>
      <c r="C159" s="30">
        <v>20160101</v>
      </c>
      <c r="D159" s="30">
        <v>20210917</v>
      </c>
      <c r="F159" s="30" t="s">
        <v>806</v>
      </c>
      <c r="H159" s="30" t="s">
        <v>447</v>
      </c>
      <c r="I159" s="30" t="s">
        <v>855</v>
      </c>
      <c r="J159" s="30" t="s">
        <v>805</v>
      </c>
      <c r="K159" s="30" t="s">
        <v>805</v>
      </c>
      <c r="L159" s="30" t="s">
        <v>145</v>
      </c>
    </row>
    <row r="160" spans="1:12">
      <c r="A160" s="30">
        <f t="shared" si="5"/>
        <v>152</v>
      </c>
      <c r="B160" s="22" t="s">
        <v>607</v>
      </c>
      <c r="C160" s="30">
        <v>20160101</v>
      </c>
      <c r="D160" s="30">
        <v>20210917</v>
      </c>
      <c r="F160" s="30" t="s">
        <v>806</v>
      </c>
      <c r="H160" s="30" t="s">
        <v>447</v>
      </c>
      <c r="I160" s="30" t="s">
        <v>856</v>
      </c>
      <c r="J160" s="30" t="s">
        <v>805</v>
      </c>
      <c r="K160" s="30" t="s">
        <v>805</v>
      </c>
      <c r="L160" s="30" t="s">
        <v>145</v>
      </c>
    </row>
    <row r="161" spans="1:12">
      <c r="A161" s="30">
        <f t="shared" ref="A161:A224" si="6">A160+1</f>
        <v>153</v>
      </c>
      <c r="B161" s="22" t="s">
        <v>607</v>
      </c>
      <c r="C161" s="30">
        <v>20160101</v>
      </c>
      <c r="D161" s="30">
        <v>20210917</v>
      </c>
      <c r="F161" s="30" t="s">
        <v>806</v>
      </c>
      <c r="H161" s="30" t="s">
        <v>447</v>
      </c>
      <c r="I161" s="30" t="s">
        <v>160</v>
      </c>
      <c r="J161" s="30" t="s">
        <v>805</v>
      </c>
      <c r="K161" s="30" t="s">
        <v>805</v>
      </c>
      <c r="L161" s="30" t="s">
        <v>145</v>
      </c>
    </row>
    <row r="162" spans="1:12">
      <c r="A162" s="30">
        <f t="shared" si="6"/>
        <v>154</v>
      </c>
      <c r="B162" s="22" t="s">
        <v>607</v>
      </c>
      <c r="C162" s="30">
        <v>20160101</v>
      </c>
      <c r="D162" s="30">
        <v>20210917</v>
      </c>
      <c r="F162" s="30" t="s">
        <v>806</v>
      </c>
      <c r="H162" s="30" t="s">
        <v>447</v>
      </c>
      <c r="I162" s="30" t="s">
        <v>129</v>
      </c>
      <c r="J162" s="30" t="s">
        <v>805</v>
      </c>
      <c r="K162" s="30" t="s">
        <v>805</v>
      </c>
      <c r="L162" s="30" t="s">
        <v>145</v>
      </c>
    </row>
    <row r="163" spans="1:12">
      <c r="A163" s="30">
        <f t="shared" si="6"/>
        <v>155</v>
      </c>
      <c r="B163" s="22" t="s">
        <v>607</v>
      </c>
      <c r="C163" s="30">
        <v>20160101</v>
      </c>
      <c r="D163" s="30">
        <v>20210917</v>
      </c>
      <c r="F163" s="30" t="s">
        <v>806</v>
      </c>
      <c r="H163" s="30" t="s">
        <v>447</v>
      </c>
      <c r="I163" s="30" t="s">
        <v>148</v>
      </c>
      <c r="J163" s="30" t="s">
        <v>805</v>
      </c>
      <c r="K163" s="30" t="s">
        <v>805</v>
      </c>
      <c r="L163" s="30" t="s">
        <v>145</v>
      </c>
    </row>
    <row r="164" spans="1:12">
      <c r="A164" s="30">
        <f t="shared" si="6"/>
        <v>156</v>
      </c>
      <c r="B164" s="22" t="s">
        <v>607</v>
      </c>
      <c r="C164" s="30">
        <v>20160101</v>
      </c>
      <c r="D164" s="30">
        <v>20210917</v>
      </c>
      <c r="F164" s="30" t="s">
        <v>806</v>
      </c>
      <c r="H164" s="30" t="s">
        <v>447</v>
      </c>
      <c r="I164" s="30" t="s">
        <v>126</v>
      </c>
      <c r="J164" s="30" t="s">
        <v>805</v>
      </c>
      <c r="K164" s="30" t="s">
        <v>805</v>
      </c>
      <c r="L164" s="30" t="s">
        <v>145</v>
      </c>
    </row>
    <row r="165" spans="1:12">
      <c r="A165" s="30">
        <f t="shared" si="6"/>
        <v>157</v>
      </c>
      <c r="B165" s="22" t="s">
        <v>607</v>
      </c>
      <c r="C165" s="30">
        <v>20160101</v>
      </c>
      <c r="D165" s="30">
        <v>20210917</v>
      </c>
      <c r="F165" s="30" t="s">
        <v>806</v>
      </c>
      <c r="H165" s="30" t="s">
        <v>447</v>
      </c>
      <c r="I165" s="30" t="s">
        <v>615</v>
      </c>
      <c r="J165" s="30" t="s">
        <v>805</v>
      </c>
      <c r="K165" s="30" t="s">
        <v>805</v>
      </c>
      <c r="L165" s="30" t="s">
        <v>145</v>
      </c>
    </row>
    <row r="166" spans="1:12">
      <c r="A166" s="30">
        <f t="shared" si="6"/>
        <v>158</v>
      </c>
      <c r="B166" s="22" t="s">
        <v>607</v>
      </c>
      <c r="C166" s="30">
        <v>20160101</v>
      </c>
      <c r="D166" s="30">
        <v>20210917</v>
      </c>
      <c r="F166" s="30" t="s">
        <v>806</v>
      </c>
      <c r="H166" s="30" t="s">
        <v>447</v>
      </c>
      <c r="I166" s="30" t="s">
        <v>802</v>
      </c>
      <c r="J166" s="30" t="s">
        <v>805</v>
      </c>
      <c r="K166" s="30" t="s">
        <v>805</v>
      </c>
      <c r="L166" s="30" t="s">
        <v>145</v>
      </c>
    </row>
    <row r="167" spans="1:12">
      <c r="A167" s="30">
        <f t="shared" si="6"/>
        <v>159</v>
      </c>
      <c r="B167" s="22" t="s">
        <v>607</v>
      </c>
      <c r="C167" s="30">
        <v>20160101</v>
      </c>
      <c r="D167" s="30">
        <v>20210917</v>
      </c>
      <c r="F167" s="30" t="s">
        <v>806</v>
      </c>
      <c r="H167" s="30" t="s">
        <v>447</v>
      </c>
      <c r="I167" s="30" t="s">
        <v>617</v>
      </c>
      <c r="J167" s="30" t="s">
        <v>805</v>
      </c>
      <c r="K167" s="30" t="s">
        <v>805</v>
      </c>
      <c r="L167" s="30" t="s">
        <v>145</v>
      </c>
    </row>
    <row r="168" spans="1:12">
      <c r="A168" s="30">
        <f t="shared" si="6"/>
        <v>160</v>
      </c>
      <c r="B168" s="22" t="s">
        <v>607</v>
      </c>
      <c r="C168" s="30">
        <v>20160101</v>
      </c>
      <c r="D168" s="30">
        <v>20210917</v>
      </c>
      <c r="F168" s="30" t="s">
        <v>806</v>
      </c>
      <c r="H168" s="30" t="s">
        <v>447</v>
      </c>
      <c r="I168" s="30" t="s">
        <v>127</v>
      </c>
      <c r="J168" s="30" t="s">
        <v>805</v>
      </c>
      <c r="K168" s="30" t="s">
        <v>805</v>
      </c>
      <c r="L168" s="30" t="s">
        <v>145</v>
      </c>
    </row>
    <row r="169" spans="1:12">
      <c r="A169" s="30">
        <f t="shared" si="6"/>
        <v>161</v>
      </c>
      <c r="B169" s="22" t="s">
        <v>607</v>
      </c>
      <c r="C169" s="30">
        <v>20160101</v>
      </c>
      <c r="D169" s="30">
        <v>20210917</v>
      </c>
      <c r="F169" s="30" t="s">
        <v>806</v>
      </c>
      <c r="H169" s="30" t="s">
        <v>447</v>
      </c>
      <c r="I169" s="30" t="s">
        <v>849</v>
      </c>
      <c r="J169" s="30" t="s">
        <v>805</v>
      </c>
      <c r="K169" s="30" t="s">
        <v>805</v>
      </c>
      <c r="L169" s="30" t="s">
        <v>145</v>
      </c>
    </row>
    <row r="170" spans="1:12">
      <c r="A170" s="30">
        <f t="shared" si="6"/>
        <v>162</v>
      </c>
      <c r="B170" s="22" t="s">
        <v>607</v>
      </c>
      <c r="C170" s="30">
        <v>20160101</v>
      </c>
      <c r="D170" s="30">
        <v>20210917</v>
      </c>
      <c r="F170" s="30" t="s">
        <v>806</v>
      </c>
      <c r="H170" s="30" t="s">
        <v>447</v>
      </c>
      <c r="I170" s="30" t="s">
        <v>850</v>
      </c>
      <c r="J170" s="30" t="s">
        <v>805</v>
      </c>
      <c r="K170" s="30" t="s">
        <v>805</v>
      </c>
      <c r="L170" s="30" t="s">
        <v>145</v>
      </c>
    </row>
    <row r="171" spans="1:12">
      <c r="A171" s="30">
        <f t="shared" si="6"/>
        <v>163</v>
      </c>
      <c r="B171" s="22" t="s">
        <v>607</v>
      </c>
      <c r="C171" s="30">
        <v>20160101</v>
      </c>
      <c r="D171" s="30">
        <v>20210917</v>
      </c>
      <c r="F171" s="30" t="s">
        <v>806</v>
      </c>
      <c r="H171" s="30" t="s">
        <v>447</v>
      </c>
      <c r="I171" s="30" t="s">
        <v>851</v>
      </c>
      <c r="J171" s="30" t="s">
        <v>805</v>
      </c>
      <c r="K171" s="30" t="s">
        <v>805</v>
      </c>
      <c r="L171" s="30" t="s">
        <v>145</v>
      </c>
    </row>
    <row r="172" spans="1:12">
      <c r="A172" s="30">
        <f t="shared" si="6"/>
        <v>164</v>
      </c>
      <c r="B172" s="22" t="s">
        <v>607</v>
      </c>
      <c r="C172" s="30">
        <v>20160101</v>
      </c>
      <c r="D172" s="30">
        <v>20210917</v>
      </c>
      <c r="F172" s="30" t="s">
        <v>806</v>
      </c>
      <c r="H172" s="30" t="s">
        <v>447</v>
      </c>
      <c r="I172" s="30" t="s">
        <v>854</v>
      </c>
      <c r="J172" s="30" t="s">
        <v>805</v>
      </c>
      <c r="K172" s="30" t="s">
        <v>805</v>
      </c>
      <c r="L172" s="30" t="s">
        <v>145</v>
      </c>
    </row>
    <row r="173" spans="1:12">
      <c r="A173" s="30">
        <f t="shared" si="6"/>
        <v>165</v>
      </c>
      <c r="B173" s="22" t="s">
        <v>607</v>
      </c>
      <c r="C173" s="30">
        <v>20160101</v>
      </c>
      <c r="D173" s="30">
        <v>20210917</v>
      </c>
      <c r="F173" s="30" t="s">
        <v>806</v>
      </c>
      <c r="H173" s="30" t="s">
        <v>447</v>
      </c>
      <c r="I173" s="30" t="s">
        <v>855</v>
      </c>
      <c r="J173" s="30" t="s">
        <v>805</v>
      </c>
      <c r="K173" s="30" t="s">
        <v>805</v>
      </c>
      <c r="L173" s="30" t="s">
        <v>145</v>
      </c>
    </row>
    <row r="174" spans="1:12">
      <c r="A174" s="30">
        <f t="shared" si="6"/>
        <v>166</v>
      </c>
      <c r="B174" s="22" t="s">
        <v>607</v>
      </c>
      <c r="C174" s="30">
        <v>20160101</v>
      </c>
      <c r="D174" s="30">
        <v>20210917</v>
      </c>
      <c r="F174" s="30" t="s">
        <v>806</v>
      </c>
      <c r="H174" s="30" t="s">
        <v>447</v>
      </c>
      <c r="I174" s="30" t="s">
        <v>856</v>
      </c>
      <c r="J174" s="30" t="s">
        <v>805</v>
      </c>
      <c r="K174" s="30" t="s">
        <v>805</v>
      </c>
      <c r="L174" s="30" t="s">
        <v>145</v>
      </c>
    </row>
    <row r="175" spans="1:12">
      <c r="A175" s="30">
        <f t="shared" si="6"/>
        <v>167</v>
      </c>
      <c r="B175" s="22" t="s">
        <v>607</v>
      </c>
      <c r="C175" s="30">
        <v>20160101</v>
      </c>
      <c r="D175" s="30">
        <v>20210917</v>
      </c>
      <c r="F175" s="30" t="s">
        <v>806</v>
      </c>
      <c r="H175" s="30" t="s">
        <v>447</v>
      </c>
      <c r="I175" s="30" t="s">
        <v>160</v>
      </c>
      <c r="J175" s="30" t="s">
        <v>805</v>
      </c>
      <c r="K175" s="30" t="s">
        <v>805</v>
      </c>
      <c r="L175" s="30" t="s">
        <v>145</v>
      </c>
    </row>
    <row r="176" spans="1:12">
      <c r="A176" s="30">
        <f t="shared" si="6"/>
        <v>168</v>
      </c>
      <c r="B176" s="22" t="s">
        <v>607</v>
      </c>
      <c r="C176" s="30">
        <v>20160101</v>
      </c>
      <c r="D176" s="30">
        <v>20210917</v>
      </c>
      <c r="F176" s="30" t="s">
        <v>806</v>
      </c>
      <c r="H176" s="30" t="s">
        <v>447</v>
      </c>
      <c r="I176" s="30" t="s">
        <v>129</v>
      </c>
      <c r="J176" s="30" t="s">
        <v>805</v>
      </c>
      <c r="K176" s="30" t="s">
        <v>805</v>
      </c>
      <c r="L176" s="30" t="s">
        <v>145</v>
      </c>
    </row>
    <row r="177" spans="1:12">
      <c r="A177" s="30">
        <f t="shared" si="6"/>
        <v>169</v>
      </c>
      <c r="B177" s="22" t="s">
        <v>607</v>
      </c>
      <c r="C177" s="30">
        <v>20160101</v>
      </c>
      <c r="D177" s="30">
        <v>20210917</v>
      </c>
      <c r="F177" s="30" t="s">
        <v>806</v>
      </c>
      <c r="H177" s="30" t="s">
        <v>447</v>
      </c>
      <c r="I177" s="30" t="s">
        <v>148</v>
      </c>
      <c r="J177" s="30" t="s">
        <v>805</v>
      </c>
      <c r="K177" s="30" t="s">
        <v>805</v>
      </c>
      <c r="L177" s="30" t="s">
        <v>145</v>
      </c>
    </row>
    <row r="178" spans="1:12">
      <c r="A178" s="30">
        <f t="shared" si="6"/>
        <v>170</v>
      </c>
      <c r="B178" s="22" t="s">
        <v>607</v>
      </c>
      <c r="C178" s="30">
        <v>20160101</v>
      </c>
      <c r="D178" s="30">
        <v>20210917</v>
      </c>
      <c r="F178" s="30" t="s">
        <v>806</v>
      </c>
      <c r="H178" s="30" t="s">
        <v>447</v>
      </c>
      <c r="I178" s="30" t="s">
        <v>126</v>
      </c>
      <c r="J178" s="30" t="s">
        <v>805</v>
      </c>
      <c r="K178" s="30" t="s">
        <v>805</v>
      </c>
      <c r="L178" s="30" t="s">
        <v>145</v>
      </c>
    </row>
    <row r="179" spans="1:12">
      <c r="A179" s="30">
        <f t="shared" si="6"/>
        <v>171</v>
      </c>
      <c r="B179" s="22" t="s">
        <v>607</v>
      </c>
      <c r="C179" s="30">
        <v>20160101</v>
      </c>
      <c r="D179" s="30">
        <v>20210917</v>
      </c>
      <c r="F179" s="30" t="s">
        <v>806</v>
      </c>
      <c r="H179" s="30" t="s">
        <v>447</v>
      </c>
      <c r="I179" s="30" t="s">
        <v>615</v>
      </c>
      <c r="J179" s="30" t="s">
        <v>805</v>
      </c>
      <c r="K179" s="30" t="s">
        <v>805</v>
      </c>
      <c r="L179" s="30" t="s">
        <v>145</v>
      </c>
    </row>
    <row r="180" spans="1:12">
      <c r="A180" s="30">
        <f t="shared" si="6"/>
        <v>172</v>
      </c>
      <c r="B180" s="22" t="s">
        <v>607</v>
      </c>
      <c r="C180" s="30">
        <v>20160101</v>
      </c>
      <c r="D180" s="30">
        <v>20210917</v>
      </c>
      <c r="F180" s="30" t="s">
        <v>806</v>
      </c>
      <c r="H180" s="30" t="s">
        <v>447</v>
      </c>
      <c r="I180" s="30" t="s">
        <v>802</v>
      </c>
      <c r="J180" s="30" t="s">
        <v>805</v>
      </c>
      <c r="K180" s="30" t="s">
        <v>805</v>
      </c>
      <c r="L180" s="30" t="s">
        <v>145</v>
      </c>
    </row>
    <row r="181" spans="1:12">
      <c r="A181" s="30">
        <f t="shared" si="6"/>
        <v>173</v>
      </c>
      <c r="B181" s="22" t="s">
        <v>607</v>
      </c>
      <c r="C181" s="30">
        <v>20160101</v>
      </c>
      <c r="D181" s="30">
        <v>20210917</v>
      </c>
      <c r="F181" s="30" t="s">
        <v>806</v>
      </c>
      <c r="H181" s="30" t="s">
        <v>447</v>
      </c>
      <c r="I181" s="30" t="s">
        <v>617</v>
      </c>
      <c r="J181" s="30" t="s">
        <v>805</v>
      </c>
      <c r="K181" s="30" t="s">
        <v>805</v>
      </c>
      <c r="L181" s="30" t="s">
        <v>145</v>
      </c>
    </row>
    <row r="182" spans="1:12">
      <c r="A182" s="30">
        <f t="shared" si="6"/>
        <v>174</v>
      </c>
      <c r="B182" s="22" t="s">
        <v>607</v>
      </c>
      <c r="C182" s="30">
        <v>20160101</v>
      </c>
      <c r="D182" s="30">
        <v>20210917</v>
      </c>
      <c r="F182" s="30" t="s">
        <v>806</v>
      </c>
      <c r="H182" s="30" t="s">
        <v>447</v>
      </c>
      <c r="I182" s="30" t="s">
        <v>127</v>
      </c>
      <c r="J182" s="30" t="s">
        <v>805</v>
      </c>
      <c r="K182" s="30" t="s">
        <v>805</v>
      </c>
      <c r="L182" s="30" t="s">
        <v>145</v>
      </c>
    </row>
    <row r="183" spans="1:12">
      <c r="A183" s="30">
        <f t="shared" si="6"/>
        <v>175</v>
      </c>
      <c r="B183" s="22" t="s">
        <v>607</v>
      </c>
      <c r="C183" s="30">
        <v>20160101</v>
      </c>
      <c r="D183" s="30">
        <v>20210917</v>
      </c>
      <c r="F183" s="30" t="s">
        <v>806</v>
      </c>
      <c r="H183" s="30" t="s">
        <v>447</v>
      </c>
      <c r="I183" s="30" t="s">
        <v>849</v>
      </c>
      <c r="J183" s="30" t="s">
        <v>805</v>
      </c>
      <c r="K183" s="30" t="s">
        <v>805</v>
      </c>
      <c r="L183" s="30" t="s">
        <v>145</v>
      </c>
    </row>
    <row r="184" spans="1:12">
      <c r="A184" s="30">
        <f t="shared" si="6"/>
        <v>176</v>
      </c>
      <c r="B184" s="22" t="s">
        <v>607</v>
      </c>
      <c r="C184" s="30">
        <v>20160101</v>
      </c>
      <c r="D184" s="30">
        <v>20210917</v>
      </c>
      <c r="F184" s="30" t="s">
        <v>806</v>
      </c>
      <c r="H184" s="30" t="s">
        <v>447</v>
      </c>
      <c r="I184" s="30" t="s">
        <v>850</v>
      </c>
      <c r="J184" s="30" t="s">
        <v>805</v>
      </c>
      <c r="K184" s="30" t="s">
        <v>805</v>
      </c>
      <c r="L184" s="30" t="s">
        <v>145</v>
      </c>
    </row>
    <row r="185" spans="1:12">
      <c r="A185" s="30">
        <f t="shared" si="6"/>
        <v>177</v>
      </c>
      <c r="B185" s="22" t="s">
        <v>607</v>
      </c>
      <c r="C185" s="30">
        <v>20160101</v>
      </c>
      <c r="D185" s="30">
        <v>20210917</v>
      </c>
      <c r="F185" s="30" t="s">
        <v>806</v>
      </c>
      <c r="H185" s="30" t="s">
        <v>447</v>
      </c>
      <c r="I185" s="30" t="s">
        <v>851</v>
      </c>
      <c r="J185" s="30" t="s">
        <v>805</v>
      </c>
      <c r="K185" s="30" t="s">
        <v>805</v>
      </c>
      <c r="L185" s="30" t="s">
        <v>145</v>
      </c>
    </row>
    <row r="186" spans="1:12">
      <c r="A186" s="30">
        <f t="shared" si="6"/>
        <v>178</v>
      </c>
      <c r="B186" s="22" t="s">
        <v>607</v>
      </c>
      <c r="C186" s="30">
        <v>20160101</v>
      </c>
      <c r="D186" s="30">
        <v>20210917</v>
      </c>
      <c r="F186" s="30" t="s">
        <v>806</v>
      </c>
      <c r="H186" s="30" t="s">
        <v>447</v>
      </c>
      <c r="I186" s="30" t="s">
        <v>854</v>
      </c>
      <c r="J186" s="30" t="s">
        <v>805</v>
      </c>
      <c r="K186" s="30" t="s">
        <v>805</v>
      </c>
      <c r="L186" s="30" t="s">
        <v>145</v>
      </c>
    </row>
    <row r="187" spans="1:12">
      <c r="A187" s="30">
        <f t="shared" si="6"/>
        <v>179</v>
      </c>
      <c r="B187" s="22" t="s">
        <v>607</v>
      </c>
      <c r="C187" s="30">
        <v>20160101</v>
      </c>
      <c r="D187" s="30">
        <v>20210917</v>
      </c>
      <c r="F187" s="30" t="s">
        <v>806</v>
      </c>
      <c r="H187" s="30" t="s">
        <v>447</v>
      </c>
      <c r="I187" s="30" t="s">
        <v>855</v>
      </c>
      <c r="J187" s="30" t="s">
        <v>805</v>
      </c>
      <c r="K187" s="30" t="s">
        <v>805</v>
      </c>
      <c r="L187" s="30" t="s">
        <v>145</v>
      </c>
    </row>
    <row r="188" spans="1:12">
      <c r="A188" s="14">
        <f t="shared" si="6"/>
        <v>180</v>
      </c>
      <c r="B188" s="44" t="s">
        <v>607</v>
      </c>
      <c r="C188" s="30">
        <v>20160101</v>
      </c>
      <c r="D188" s="30">
        <v>20210917</v>
      </c>
      <c r="F188" s="14" t="s">
        <v>806</v>
      </c>
      <c r="H188" s="14" t="s">
        <v>447</v>
      </c>
      <c r="I188" s="14" t="s">
        <v>856</v>
      </c>
      <c r="J188" s="14" t="s">
        <v>805</v>
      </c>
      <c r="K188" s="14" t="s">
        <v>805</v>
      </c>
      <c r="L188" s="14" t="s">
        <v>145</v>
      </c>
    </row>
    <row r="189" spans="1:12">
      <c r="A189" s="30">
        <f t="shared" si="6"/>
        <v>181</v>
      </c>
      <c r="B189" s="22" t="s">
        <v>607</v>
      </c>
      <c r="C189" s="30">
        <v>20160101</v>
      </c>
      <c r="D189" s="30">
        <v>20210917</v>
      </c>
      <c r="F189" s="30" t="s">
        <v>806</v>
      </c>
      <c r="H189" s="30" t="s">
        <v>447</v>
      </c>
      <c r="I189" s="30" t="s">
        <v>160</v>
      </c>
      <c r="J189" s="30" t="s">
        <v>805</v>
      </c>
      <c r="K189" s="30" t="s">
        <v>805</v>
      </c>
      <c r="L189" s="30" t="s">
        <v>145</v>
      </c>
    </row>
    <row r="190" spans="1:12">
      <c r="A190" s="30">
        <f t="shared" si="6"/>
        <v>182</v>
      </c>
      <c r="B190" s="22" t="s">
        <v>607</v>
      </c>
      <c r="C190" s="30">
        <v>20160101</v>
      </c>
      <c r="D190" s="30">
        <v>20210917</v>
      </c>
      <c r="F190" s="30" t="s">
        <v>806</v>
      </c>
      <c r="H190" s="30" t="s">
        <v>447</v>
      </c>
      <c r="I190" s="30" t="s">
        <v>129</v>
      </c>
      <c r="J190" s="30" t="s">
        <v>805</v>
      </c>
      <c r="K190" s="30" t="s">
        <v>805</v>
      </c>
      <c r="L190" s="30" t="s">
        <v>145</v>
      </c>
    </row>
    <row r="191" spans="1:12">
      <c r="A191" s="30">
        <f t="shared" si="6"/>
        <v>183</v>
      </c>
      <c r="B191" s="22" t="s">
        <v>607</v>
      </c>
      <c r="C191" s="30">
        <v>20160101</v>
      </c>
      <c r="D191" s="30">
        <v>20210917</v>
      </c>
      <c r="F191" s="30" t="s">
        <v>806</v>
      </c>
      <c r="H191" s="30" t="s">
        <v>447</v>
      </c>
      <c r="I191" s="30" t="s">
        <v>148</v>
      </c>
      <c r="J191" s="30" t="s">
        <v>805</v>
      </c>
      <c r="K191" s="30" t="s">
        <v>805</v>
      </c>
      <c r="L191" s="30" t="s">
        <v>145</v>
      </c>
    </row>
    <row r="192" spans="1:12">
      <c r="A192" s="30">
        <f t="shared" si="6"/>
        <v>184</v>
      </c>
      <c r="B192" s="22" t="s">
        <v>607</v>
      </c>
      <c r="C192" s="30">
        <v>20160101</v>
      </c>
      <c r="D192" s="30">
        <v>20210917</v>
      </c>
      <c r="F192" s="30" t="s">
        <v>806</v>
      </c>
      <c r="H192" s="30" t="s">
        <v>447</v>
      </c>
      <c r="I192" s="30" t="s">
        <v>126</v>
      </c>
      <c r="J192" s="30" t="s">
        <v>805</v>
      </c>
      <c r="K192" s="30" t="s">
        <v>805</v>
      </c>
      <c r="L192" s="30" t="s">
        <v>145</v>
      </c>
    </row>
    <row r="193" spans="1:12">
      <c r="A193" s="30">
        <f t="shared" si="6"/>
        <v>185</v>
      </c>
      <c r="B193" s="22" t="s">
        <v>607</v>
      </c>
      <c r="C193" s="30">
        <v>20160101</v>
      </c>
      <c r="D193" s="30">
        <v>20210917</v>
      </c>
      <c r="F193" s="30" t="s">
        <v>806</v>
      </c>
      <c r="H193" s="30" t="s">
        <v>447</v>
      </c>
      <c r="I193" s="30" t="s">
        <v>615</v>
      </c>
      <c r="J193" s="30" t="s">
        <v>805</v>
      </c>
      <c r="K193" s="30" t="s">
        <v>805</v>
      </c>
      <c r="L193" s="30" t="s">
        <v>145</v>
      </c>
    </row>
    <row r="194" spans="1:12">
      <c r="A194" s="30">
        <f t="shared" si="6"/>
        <v>186</v>
      </c>
      <c r="B194" s="22" t="s">
        <v>607</v>
      </c>
      <c r="C194" s="30">
        <v>20160101</v>
      </c>
      <c r="D194" s="30">
        <v>20210917</v>
      </c>
      <c r="F194" s="30" t="s">
        <v>806</v>
      </c>
      <c r="H194" s="30" t="s">
        <v>447</v>
      </c>
      <c r="I194" s="30" t="s">
        <v>802</v>
      </c>
      <c r="J194" s="30" t="s">
        <v>805</v>
      </c>
      <c r="K194" s="30" t="s">
        <v>805</v>
      </c>
      <c r="L194" s="30" t="s">
        <v>145</v>
      </c>
    </row>
    <row r="195" spans="1:12">
      <c r="A195" s="30">
        <f t="shared" si="6"/>
        <v>187</v>
      </c>
      <c r="B195" s="22" t="s">
        <v>607</v>
      </c>
      <c r="C195" s="30">
        <v>20160101</v>
      </c>
      <c r="D195" s="30">
        <v>20210917</v>
      </c>
      <c r="F195" s="30" t="s">
        <v>806</v>
      </c>
      <c r="H195" s="30" t="s">
        <v>447</v>
      </c>
      <c r="I195" s="30" t="s">
        <v>617</v>
      </c>
      <c r="J195" s="30" t="s">
        <v>805</v>
      </c>
      <c r="K195" s="30" t="s">
        <v>805</v>
      </c>
      <c r="L195" s="30" t="s">
        <v>145</v>
      </c>
    </row>
    <row r="196" spans="1:12">
      <c r="A196" s="30">
        <f t="shared" si="6"/>
        <v>188</v>
      </c>
      <c r="B196" s="22" t="s">
        <v>607</v>
      </c>
      <c r="C196" s="30">
        <v>20160101</v>
      </c>
      <c r="D196" s="30">
        <v>20210917</v>
      </c>
      <c r="F196" s="30" t="s">
        <v>806</v>
      </c>
      <c r="H196" s="30" t="s">
        <v>447</v>
      </c>
      <c r="I196" s="30" t="s">
        <v>127</v>
      </c>
      <c r="J196" s="30" t="s">
        <v>805</v>
      </c>
      <c r="K196" s="30" t="s">
        <v>805</v>
      </c>
      <c r="L196" s="30" t="s">
        <v>145</v>
      </c>
    </row>
    <row r="197" spans="1:12">
      <c r="A197" s="30">
        <f t="shared" si="6"/>
        <v>189</v>
      </c>
      <c r="B197" s="22" t="s">
        <v>607</v>
      </c>
      <c r="C197" s="30">
        <v>20160101</v>
      </c>
      <c r="D197" s="30">
        <v>20210917</v>
      </c>
      <c r="F197" s="30" t="s">
        <v>806</v>
      </c>
      <c r="H197" s="30" t="s">
        <v>447</v>
      </c>
      <c r="I197" s="30" t="s">
        <v>849</v>
      </c>
      <c r="J197" s="30" t="s">
        <v>805</v>
      </c>
      <c r="K197" s="30" t="s">
        <v>805</v>
      </c>
      <c r="L197" s="30" t="s">
        <v>145</v>
      </c>
    </row>
    <row r="198" spans="1:12">
      <c r="A198" s="30">
        <f t="shared" si="6"/>
        <v>190</v>
      </c>
      <c r="B198" s="22" t="s">
        <v>607</v>
      </c>
      <c r="C198" s="30">
        <v>20160101</v>
      </c>
      <c r="D198" s="30">
        <v>20210917</v>
      </c>
      <c r="F198" s="30" t="s">
        <v>806</v>
      </c>
      <c r="H198" s="30" t="s">
        <v>447</v>
      </c>
      <c r="I198" s="30" t="s">
        <v>850</v>
      </c>
      <c r="J198" s="30" t="s">
        <v>805</v>
      </c>
      <c r="K198" s="30" t="s">
        <v>805</v>
      </c>
      <c r="L198" s="30" t="s">
        <v>145</v>
      </c>
    </row>
    <row r="199" spans="1:12">
      <c r="A199" s="30">
        <f t="shared" si="6"/>
        <v>191</v>
      </c>
      <c r="B199" s="22" t="s">
        <v>607</v>
      </c>
      <c r="C199" s="30">
        <v>20160101</v>
      </c>
      <c r="D199" s="30">
        <v>20210917</v>
      </c>
      <c r="F199" s="30" t="s">
        <v>806</v>
      </c>
      <c r="H199" s="30" t="s">
        <v>447</v>
      </c>
      <c r="I199" s="30" t="s">
        <v>851</v>
      </c>
      <c r="J199" s="30" t="s">
        <v>805</v>
      </c>
      <c r="K199" s="30" t="s">
        <v>805</v>
      </c>
      <c r="L199" s="30" t="s">
        <v>145</v>
      </c>
    </row>
    <row r="200" spans="1:12">
      <c r="A200" s="30">
        <f t="shared" si="6"/>
        <v>192</v>
      </c>
      <c r="B200" s="22" t="s">
        <v>607</v>
      </c>
      <c r="C200" s="30">
        <v>20160101</v>
      </c>
      <c r="D200" s="30">
        <v>20210917</v>
      </c>
      <c r="F200" s="30" t="s">
        <v>806</v>
      </c>
      <c r="H200" s="30" t="s">
        <v>447</v>
      </c>
      <c r="I200" s="30" t="s">
        <v>854</v>
      </c>
      <c r="J200" s="30" t="s">
        <v>805</v>
      </c>
      <c r="K200" s="30" t="s">
        <v>805</v>
      </c>
      <c r="L200" s="30" t="s">
        <v>145</v>
      </c>
    </row>
    <row r="201" spans="1:12">
      <c r="A201" s="30">
        <f t="shared" si="6"/>
        <v>193</v>
      </c>
      <c r="B201" s="22" t="s">
        <v>607</v>
      </c>
      <c r="C201" s="30">
        <v>20160101</v>
      </c>
      <c r="D201" s="30">
        <v>20210917</v>
      </c>
      <c r="F201" s="30" t="s">
        <v>806</v>
      </c>
      <c r="H201" s="30" t="s">
        <v>447</v>
      </c>
      <c r="I201" s="30" t="s">
        <v>855</v>
      </c>
      <c r="J201" s="30" t="s">
        <v>805</v>
      </c>
      <c r="K201" s="30" t="s">
        <v>805</v>
      </c>
      <c r="L201" s="30" t="s">
        <v>145</v>
      </c>
    </row>
    <row r="202" spans="1:12">
      <c r="A202" s="30">
        <f t="shared" si="6"/>
        <v>194</v>
      </c>
      <c r="B202" s="22" t="s">
        <v>607</v>
      </c>
      <c r="C202" s="30">
        <v>20160101</v>
      </c>
      <c r="D202" s="30">
        <v>20210917</v>
      </c>
      <c r="F202" s="30" t="s">
        <v>806</v>
      </c>
      <c r="H202" s="30" t="s">
        <v>447</v>
      </c>
      <c r="I202" s="30" t="s">
        <v>856</v>
      </c>
      <c r="J202" s="30" t="s">
        <v>805</v>
      </c>
      <c r="K202" s="30" t="s">
        <v>805</v>
      </c>
      <c r="L202" s="30" t="s">
        <v>145</v>
      </c>
    </row>
    <row r="203" spans="1:12">
      <c r="A203" s="30">
        <f t="shared" si="6"/>
        <v>195</v>
      </c>
      <c r="B203" s="22" t="s">
        <v>607</v>
      </c>
      <c r="C203" s="30">
        <v>20160101</v>
      </c>
      <c r="D203" s="30">
        <v>20210917</v>
      </c>
      <c r="F203" s="30" t="s">
        <v>806</v>
      </c>
      <c r="H203" s="30" t="s">
        <v>447</v>
      </c>
      <c r="I203" s="30" t="s">
        <v>160</v>
      </c>
      <c r="J203" s="30" t="s">
        <v>805</v>
      </c>
      <c r="K203" s="30" t="s">
        <v>805</v>
      </c>
      <c r="L203" s="30" t="s">
        <v>145</v>
      </c>
    </row>
    <row r="204" spans="1:12">
      <c r="A204" s="30">
        <f t="shared" si="6"/>
        <v>196</v>
      </c>
      <c r="B204" s="22" t="s">
        <v>607</v>
      </c>
      <c r="C204" s="30">
        <v>20160101</v>
      </c>
      <c r="D204" s="30">
        <v>20210917</v>
      </c>
      <c r="F204" s="30" t="s">
        <v>806</v>
      </c>
      <c r="H204" s="30" t="s">
        <v>447</v>
      </c>
      <c r="I204" s="30" t="s">
        <v>129</v>
      </c>
      <c r="J204" s="30" t="s">
        <v>805</v>
      </c>
      <c r="K204" s="30" t="s">
        <v>805</v>
      </c>
      <c r="L204" s="30" t="s">
        <v>145</v>
      </c>
    </row>
    <row r="205" spans="1:12">
      <c r="A205" s="30">
        <f t="shared" si="6"/>
        <v>197</v>
      </c>
      <c r="B205" s="22" t="s">
        <v>607</v>
      </c>
      <c r="C205" s="30">
        <v>20160101</v>
      </c>
      <c r="D205" s="30">
        <v>20210917</v>
      </c>
      <c r="F205" s="30" t="s">
        <v>806</v>
      </c>
      <c r="H205" s="30" t="s">
        <v>447</v>
      </c>
      <c r="I205" s="30" t="s">
        <v>148</v>
      </c>
      <c r="J205" s="30" t="s">
        <v>805</v>
      </c>
      <c r="K205" s="30" t="s">
        <v>805</v>
      </c>
      <c r="L205" s="30" t="s">
        <v>145</v>
      </c>
    </row>
    <row r="206" spans="1:12">
      <c r="A206" s="30">
        <f t="shared" si="6"/>
        <v>198</v>
      </c>
      <c r="B206" s="22" t="s">
        <v>607</v>
      </c>
      <c r="C206" s="30">
        <v>20160101</v>
      </c>
      <c r="D206" s="30">
        <v>20210917</v>
      </c>
      <c r="F206" s="30" t="s">
        <v>806</v>
      </c>
      <c r="H206" s="30" t="s">
        <v>447</v>
      </c>
      <c r="I206" s="30" t="s">
        <v>126</v>
      </c>
      <c r="J206" s="30" t="s">
        <v>805</v>
      </c>
      <c r="K206" s="30" t="s">
        <v>805</v>
      </c>
      <c r="L206" s="30" t="s">
        <v>145</v>
      </c>
    </row>
    <row r="207" spans="1:12">
      <c r="A207" s="30">
        <f t="shared" si="6"/>
        <v>199</v>
      </c>
      <c r="B207" s="22" t="s">
        <v>607</v>
      </c>
      <c r="C207" s="30">
        <v>20160101</v>
      </c>
      <c r="D207" s="30">
        <v>20210917</v>
      </c>
      <c r="F207" s="30" t="s">
        <v>806</v>
      </c>
      <c r="H207" s="30" t="s">
        <v>447</v>
      </c>
      <c r="I207" s="30" t="s">
        <v>615</v>
      </c>
      <c r="J207" s="30" t="s">
        <v>805</v>
      </c>
      <c r="K207" s="30" t="s">
        <v>805</v>
      </c>
      <c r="L207" s="30" t="s">
        <v>145</v>
      </c>
    </row>
    <row r="208" spans="1:12">
      <c r="A208" s="30">
        <f t="shared" si="6"/>
        <v>200</v>
      </c>
      <c r="B208" s="22" t="s">
        <v>607</v>
      </c>
      <c r="C208" s="30">
        <v>20160101</v>
      </c>
      <c r="D208" s="30">
        <v>20210917</v>
      </c>
      <c r="F208" s="30" t="s">
        <v>806</v>
      </c>
      <c r="H208" s="30" t="s">
        <v>447</v>
      </c>
      <c r="I208" s="30" t="s">
        <v>802</v>
      </c>
      <c r="J208" s="30" t="s">
        <v>805</v>
      </c>
      <c r="K208" s="30" t="s">
        <v>805</v>
      </c>
      <c r="L208" s="30" t="s">
        <v>145</v>
      </c>
    </row>
    <row r="209" spans="1:12">
      <c r="A209" s="30">
        <f t="shared" si="6"/>
        <v>201</v>
      </c>
      <c r="B209" s="22" t="s">
        <v>607</v>
      </c>
      <c r="C209" s="30">
        <v>20160101</v>
      </c>
      <c r="D209" s="30">
        <v>20210917</v>
      </c>
      <c r="F209" s="30" t="s">
        <v>806</v>
      </c>
      <c r="H209" s="30" t="s">
        <v>447</v>
      </c>
      <c r="I209" s="30" t="s">
        <v>617</v>
      </c>
      <c r="J209" s="30" t="s">
        <v>805</v>
      </c>
      <c r="K209" s="30" t="s">
        <v>805</v>
      </c>
      <c r="L209" s="30" t="s">
        <v>145</v>
      </c>
    </row>
    <row r="210" spans="1:12">
      <c r="A210" s="30">
        <f t="shared" si="6"/>
        <v>202</v>
      </c>
      <c r="B210" s="22" t="s">
        <v>607</v>
      </c>
      <c r="C210" s="30">
        <v>20160101</v>
      </c>
      <c r="D210" s="30">
        <v>20210917</v>
      </c>
      <c r="F210" s="30" t="s">
        <v>806</v>
      </c>
      <c r="H210" s="30" t="s">
        <v>447</v>
      </c>
      <c r="I210" s="30" t="s">
        <v>127</v>
      </c>
      <c r="J210" s="30" t="s">
        <v>805</v>
      </c>
      <c r="K210" s="30" t="s">
        <v>805</v>
      </c>
      <c r="L210" s="30" t="s">
        <v>145</v>
      </c>
    </row>
    <row r="211" spans="1:12">
      <c r="A211" s="30">
        <f t="shared" si="6"/>
        <v>203</v>
      </c>
      <c r="B211" s="22" t="s">
        <v>607</v>
      </c>
      <c r="C211" s="30">
        <v>20160101</v>
      </c>
      <c r="D211" s="30">
        <v>20210917</v>
      </c>
      <c r="F211" s="30" t="s">
        <v>806</v>
      </c>
      <c r="H211" s="30" t="s">
        <v>447</v>
      </c>
      <c r="I211" s="30" t="s">
        <v>849</v>
      </c>
      <c r="J211" s="30" t="s">
        <v>805</v>
      </c>
      <c r="K211" s="30" t="s">
        <v>805</v>
      </c>
      <c r="L211" s="30" t="s">
        <v>145</v>
      </c>
    </row>
    <row r="212" spans="1:12">
      <c r="A212" s="30">
        <f t="shared" si="6"/>
        <v>204</v>
      </c>
      <c r="B212" s="22" t="s">
        <v>607</v>
      </c>
      <c r="C212" s="30">
        <v>20160101</v>
      </c>
      <c r="D212" s="30">
        <v>20210917</v>
      </c>
      <c r="F212" s="30" t="s">
        <v>806</v>
      </c>
      <c r="H212" s="30" t="s">
        <v>447</v>
      </c>
      <c r="I212" s="30" t="s">
        <v>850</v>
      </c>
      <c r="J212" s="30" t="s">
        <v>805</v>
      </c>
      <c r="K212" s="30" t="s">
        <v>805</v>
      </c>
      <c r="L212" s="30" t="s">
        <v>145</v>
      </c>
    </row>
    <row r="213" spans="1:12">
      <c r="A213" s="30">
        <f t="shared" si="6"/>
        <v>205</v>
      </c>
      <c r="B213" s="22" t="s">
        <v>607</v>
      </c>
      <c r="C213" s="30">
        <v>20160101</v>
      </c>
      <c r="D213" s="30">
        <v>20210917</v>
      </c>
      <c r="F213" s="30" t="s">
        <v>806</v>
      </c>
      <c r="H213" s="30" t="s">
        <v>447</v>
      </c>
      <c r="I213" s="30" t="s">
        <v>851</v>
      </c>
      <c r="J213" s="30" t="s">
        <v>805</v>
      </c>
      <c r="K213" s="30" t="s">
        <v>805</v>
      </c>
      <c r="L213" s="30" t="s">
        <v>145</v>
      </c>
    </row>
    <row r="214" spans="1:12">
      <c r="A214" s="30">
        <f t="shared" si="6"/>
        <v>206</v>
      </c>
      <c r="B214" s="22" t="s">
        <v>607</v>
      </c>
      <c r="C214" s="30">
        <v>20160101</v>
      </c>
      <c r="D214" s="30">
        <v>20210917</v>
      </c>
      <c r="F214" s="30" t="s">
        <v>806</v>
      </c>
      <c r="H214" s="30" t="s">
        <v>447</v>
      </c>
      <c r="I214" s="30" t="s">
        <v>854</v>
      </c>
      <c r="J214" s="30" t="s">
        <v>805</v>
      </c>
      <c r="K214" s="30" t="s">
        <v>805</v>
      </c>
      <c r="L214" s="30" t="s">
        <v>145</v>
      </c>
    </row>
    <row r="215" spans="1:12">
      <c r="A215" s="30">
        <f t="shared" si="6"/>
        <v>207</v>
      </c>
      <c r="B215" s="22" t="s">
        <v>607</v>
      </c>
      <c r="C215" s="30">
        <v>20160101</v>
      </c>
      <c r="D215" s="30">
        <v>20210917</v>
      </c>
      <c r="F215" s="30" t="s">
        <v>806</v>
      </c>
      <c r="H215" s="30" t="s">
        <v>447</v>
      </c>
      <c r="I215" s="30" t="s">
        <v>855</v>
      </c>
      <c r="J215" s="30" t="s">
        <v>805</v>
      </c>
      <c r="K215" s="30" t="s">
        <v>805</v>
      </c>
      <c r="L215" s="30" t="s">
        <v>145</v>
      </c>
    </row>
    <row r="216" spans="1:12">
      <c r="A216" s="30">
        <f t="shared" si="6"/>
        <v>208</v>
      </c>
      <c r="B216" s="22" t="s">
        <v>607</v>
      </c>
      <c r="C216" s="30">
        <v>20160101</v>
      </c>
      <c r="D216" s="30">
        <v>20210917</v>
      </c>
      <c r="F216" s="30" t="s">
        <v>806</v>
      </c>
      <c r="H216" s="30" t="s">
        <v>447</v>
      </c>
      <c r="I216" s="30" t="s">
        <v>856</v>
      </c>
      <c r="J216" s="30" t="s">
        <v>805</v>
      </c>
      <c r="K216" s="30" t="s">
        <v>805</v>
      </c>
      <c r="L216" s="30" t="s">
        <v>145</v>
      </c>
    </row>
    <row r="217" spans="1:12">
      <c r="A217" s="30">
        <f t="shared" si="6"/>
        <v>209</v>
      </c>
      <c r="B217" s="22" t="s">
        <v>607</v>
      </c>
      <c r="C217" s="30">
        <v>20160101</v>
      </c>
      <c r="D217" s="30">
        <v>20210917</v>
      </c>
      <c r="F217" s="30" t="s">
        <v>806</v>
      </c>
      <c r="H217" s="30" t="s">
        <v>447</v>
      </c>
      <c r="I217" s="30" t="s">
        <v>160</v>
      </c>
      <c r="J217" s="30" t="s">
        <v>805</v>
      </c>
      <c r="K217" s="30" t="s">
        <v>805</v>
      </c>
      <c r="L217" s="30" t="s">
        <v>145</v>
      </c>
    </row>
    <row r="218" spans="1:12">
      <c r="A218" s="30">
        <f t="shared" si="6"/>
        <v>210</v>
      </c>
      <c r="B218" s="22" t="s">
        <v>607</v>
      </c>
      <c r="C218" s="30">
        <v>20160101</v>
      </c>
      <c r="D218" s="30">
        <v>20210917</v>
      </c>
      <c r="F218" s="30" t="s">
        <v>806</v>
      </c>
      <c r="H218" s="30" t="s">
        <v>447</v>
      </c>
      <c r="I218" s="30" t="s">
        <v>129</v>
      </c>
      <c r="J218" s="30" t="s">
        <v>805</v>
      </c>
      <c r="K218" s="30" t="s">
        <v>805</v>
      </c>
      <c r="L218" s="30" t="s">
        <v>145</v>
      </c>
    </row>
    <row r="219" spans="1:12">
      <c r="A219" s="30">
        <f t="shared" si="6"/>
        <v>211</v>
      </c>
      <c r="B219" s="22" t="s">
        <v>607</v>
      </c>
      <c r="C219" s="30">
        <v>20160101</v>
      </c>
      <c r="D219" s="30">
        <v>20210917</v>
      </c>
      <c r="F219" s="30" t="s">
        <v>806</v>
      </c>
      <c r="H219" s="30" t="s">
        <v>447</v>
      </c>
      <c r="I219" s="30" t="s">
        <v>148</v>
      </c>
      <c r="J219" s="30" t="s">
        <v>805</v>
      </c>
      <c r="K219" s="30" t="s">
        <v>805</v>
      </c>
      <c r="L219" s="30" t="s">
        <v>145</v>
      </c>
    </row>
    <row r="220" spans="1:12">
      <c r="A220" s="30">
        <f t="shared" si="6"/>
        <v>212</v>
      </c>
      <c r="B220" s="22" t="s">
        <v>607</v>
      </c>
      <c r="C220" s="30">
        <v>20160101</v>
      </c>
      <c r="D220" s="30">
        <v>20210917</v>
      </c>
      <c r="F220" s="30" t="s">
        <v>806</v>
      </c>
      <c r="H220" s="30" t="s">
        <v>447</v>
      </c>
      <c r="I220" s="30" t="s">
        <v>126</v>
      </c>
      <c r="J220" s="30" t="s">
        <v>805</v>
      </c>
      <c r="K220" s="30" t="s">
        <v>805</v>
      </c>
      <c r="L220" s="30" t="s">
        <v>145</v>
      </c>
    </row>
    <row r="221" spans="1:12">
      <c r="A221" s="30">
        <f t="shared" si="6"/>
        <v>213</v>
      </c>
      <c r="B221" s="22" t="s">
        <v>607</v>
      </c>
      <c r="C221" s="30">
        <v>20160101</v>
      </c>
      <c r="D221" s="30">
        <v>20210917</v>
      </c>
      <c r="F221" s="30" t="s">
        <v>806</v>
      </c>
      <c r="H221" s="30" t="s">
        <v>447</v>
      </c>
      <c r="I221" s="30" t="s">
        <v>615</v>
      </c>
      <c r="J221" s="30" t="s">
        <v>805</v>
      </c>
      <c r="K221" s="30" t="s">
        <v>805</v>
      </c>
      <c r="L221" s="30" t="s">
        <v>145</v>
      </c>
    </row>
    <row r="222" spans="1:12">
      <c r="A222" s="30">
        <f t="shared" si="6"/>
        <v>214</v>
      </c>
      <c r="B222" s="22" t="s">
        <v>607</v>
      </c>
      <c r="C222" s="30">
        <v>20160101</v>
      </c>
      <c r="D222" s="30">
        <v>20210917</v>
      </c>
      <c r="F222" s="30" t="s">
        <v>806</v>
      </c>
      <c r="H222" s="30" t="s">
        <v>447</v>
      </c>
      <c r="I222" s="30" t="s">
        <v>802</v>
      </c>
      <c r="J222" s="30" t="s">
        <v>805</v>
      </c>
      <c r="K222" s="30" t="s">
        <v>805</v>
      </c>
      <c r="L222" s="30" t="s">
        <v>145</v>
      </c>
    </row>
    <row r="223" spans="1:12">
      <c r="A223" s="30">
        <f t="shared" si="6"/>
        <v>215</v>
      </c>
      <c r="B223" s="22" t="s">
        <v>607</v>
      </c>
      <c r="C223" s="30">
        <v>20160101</v>
      </c>
      <c r="D223" s="30">
        <v>20210917</v>
      </c>
      <c r="F223" s="30" t="s">
        <v>806</v>
      </c>
      <c r="H223" s="30" t="s">
        <v>447</v>
      </c>
      <c r="I223" s="30" t="s">
        <v>617</v>
      </c>
      <c r="J223" s="30" t="s">
        <v>805</v>
      </c>
      <c r="K223" s="30" t="s">
        <v>805</v>
      </c>
      <c r="L223" s="30" t="s">
        <v>145</v>
      </c>
    </row>
    <row r="224" spans="1:12">
      <c r="A224" s="30">
        <f t="shared" si="6"/>
        <v>216</v>
      </c>
      <c r="B224" s="22" t="s">
        <v>607</v>
      </c>
      <c r="C224" s="30">
        <v>20160101</v>
      </c>
      <c r="D224" s="30">
        <v>20210917</v>
      </c>
      <c r="F224" s="30" t="s">
        <v>806</v>
      </c>
      <c r="H224" s="30" t="s">
        <v>447</v>
      </c>
      <c r="I224" s="30" t="s">
        <v>127</v>
      </c>
      <c r="J224" s="30" t="s">
        <v>805</v>
      </c>
      <c r="K224" s="30" t="s">
        <v>805</v>
      </c>
      <c r="L224" s="30" t="s">
        <v>145</v>
      </c>
    </row>
    <row r="225" spans="1:12">
      <c r="A225" s="30">
        <f t="shared" ref="A225:A288" si="7">A224+1</f>
        <v>217</v>
      </c>
      <c r="B225" s="22" t="s">
        <v>607</v>
      </c>
      <c r="C225" s="30">
        <v>20160101</v>
      </c>
      <c r="D225" s="30">
        <v>20210917</v>
      </c>
      <c r="F225" s="30" t="s">
        <v>806</v>
      </c>
      <c r="H225" s="30" t="s">
        <v>447</v>
      </c>
      <c r="I225" s="30" t="s">
        <v>849</v>
      </c>
      <c r="J225" s="30" t="s">
        <v>805</v>
      </c>
      <c r="K225" s="30" t="s">
        <v>805</v>
      </c>
      <c r="L225" s="30" t="s">
        <v>145</v>
      </c>
    </row>
    <row r="226" spans="1:12">
      <c r="A226" s="30">
        <f t="shared" si="7"/>
        <v>218</v>
      </c>
      <c r="B226" s="22" t="s">
        <v>607</v>
      </c>
      <c r="C226" s="30">
        <v>20160101</v>
      </c>
      <c r="D226" s="30">
        <v>20210917</v>
      </c>
      <c r="F226" s="30" t="s">
        <v>806</v>
      </c>
      <c r="H226" s="30" t="s">
        <v>447</v>
      </c>
      <c r="I226" s="30" t="s">
        <v>850</v>
      </c>
      <c r="J226" s="30" t="s">
        <v>805</v>
      </c>
      <c r="K226" s="30" t="s">
        <v>805</v>
      </c>
      <c r="L226" s="30" t="s">
        <v>145</v>
      </c>
    </row>
    <row r="227" spans="1:12">
      <c r="A227" s="30">
        <f t="shared" si="7"/>
        <v>219</v>
      </c>
      <c r="B227" s="22" t="s">
        <v>607</v>
      </c>
      <c r="C227" s="30">
        <v>20160101</v>
      </c>
      <c r="D227" s="30">
        <v>20210917</v>
      </c>
      <c r="F227" s="30" t="s">
        <v>806</v>
      </c>
      <c r="H227" s="30" t="s">
        <v>447</v>
      </c>
      <c r="I227" s="30" t="s">
        <v>851</v>
      </c>
      <c r="J227" s="30" t="s">
        <v>805</v>
      </c>
      <c r="K227" s="30" t="s">
        <v>805</v>
      </c>
      <c r="L227" s="30" t="s">
        <v>145</v>
      </c>
    </row>
    <row r="228" spans="1:12">
      <c r="A228" s="30">
        <f t="shared" si="7"/>
        <v>220</v>
      </c>
      <c r="B228" s="22" t="s">
        <v>607</v>
      </c>
      <c r="C228" s="30">
        <v>20160101</v>
      </c>
      <c r="D228" s="30">
        <v>20210917</v>
      </c>
      <c r="F228" s="30" t="s">
        <v>806</v>
      </c>
      <c r="H228" s="30" t="s">
        <v>447</v>
      </c>
      <c r="I228" s="30" t="s">
        <v>854</v>
      </c>
      <c r="J228" s="30" t="s">
        <v>805</v>
      </c>
      <c r="K228" s="30" t="s">
        <v>805</v>
      </c>
      <c r="L228" s="30" t="s">
        <v>145</v>
      </c>
    </row>
    <row r="229" spans="1:12">
      <c r="A229" s="30">
        <f t="shared" si="7"/>
        <v>221</v>
      </c>
      <c r="B229" s="22" t="s">
        <v>607</v>
      </c>
      <c r="C229" s="30">
        <v>20160101</v>
      </c>
      <c r="D229" s="30">
        <v>20210917</v>
      </c>
      <c r="F229" s="30" t="s">
        <v>806</v>
      </c>
      <c r="H229" s="30" t="s">
        <v>447</v>
      </c>
      <c r="I229" s="30" t="s">
        <v>855</v>
      </c>
      <c r="J229" s="30" t="s">
        <v>805</v>
      </c>
      <c r="K229" s="30" t="s">
        <v>805</v>
      </c>
      <c r="L229" s="30" t="s">
        <v>145</v>
      </c>
    </row>
    <row r="230" spans="1:12">
      <c r="A230" s="30">
        <f t="shared" si="7"/>
        <v>222</v>
      </c>
      <c r="B230" s="22" t="s">
        <v>607</v>
      </c>
      <c r="C230" s="30">
        <v>20160101</v>
      </c>
      <c r="D230" s="30">
        <v>20210917</v>
      </c>
      <c r="F230" s="30" t="s">
        <v>806</v>
      </c>
      <c r="H230" s="30" t="s">
        <v>447</v>
      </c>
      <c r="I230" s="30" t="s">
        <v>856</v>
      </c>
      <c r="J230" s="30" t="s">
        <v>805</v>
      </c>
      <c r="K230" s="30" t="s">
        <v>805</v>
      </c>
      <c r="L230" s="30" t="s">
        <v>145</v>
      </c>
    </row>
    <row r="231" spans="1:12">
      <c r="A231" s="30">
        <f t="shared" si="7"/>
        <v>223</v>
      </c>
      <c r="B231" s="22" t="s">
        <v>607</v>
      </c>
      <c r="C231" s="30">
        <v>20160101</v>
      </c>
      <c r="D231" s="30">
        <v>20210917</v>
      </c>
      <c r="F231" s="30" t="s">
        <v>806</v>
      </c>
      <c r="H231" s="30" t="s">
        <v>447</v>
      </c>
      <c r="I231" s="30" t="s">
        <v>160</v>
      </c>
      <c r="J231" s="30" t="s">
        <v>805</v>
      </c>
      <c r="K231" s="30" t="s">
        <v>805</v>
      </c>
      <c r="L231" s="30" t="s">
        <v>145</v>
      </c>
    </row>
    <row r="232" spans="1:12">
      <c r="A232" s="30">
        <f t="shared" si="7"/>
        <v>224</v>
      </c>
      <c r="B232" s="22" t="s">
        <v>607</v>
      </c>
      <c r="C232" s="30">
        <v>20160101</v>
      </c>
      <c r="D232" s="30">
        <v>20210917</v>
      </c>
      <c r="F232" s="30" t="s">
        <v>806</v>
      </c>
      <c r="H232" s="30" t="s">
        <v>447</v>
      </c>
      <c r="I232" s="30" t="s">
        <v>129</v>
      </c>
      <c r="J232" s="30" t="s">
        <v>805</v>
      </c>
      <c r="K232" s="30" t="s">
        <v>805</v>
      </c>
      <c r="L232" s="30" t="s">
        <v>145</v>
      </c>
    </row>
    <row r="233" spans="1:12">
      <c r="A233" s="30">
        <f t="shared" si="7"/>
        <v>225</v>
      </c>
      <c r="B233" s="22" t="s">
        <v>607</v>
      </c>
      <c r="C233" s="30">
        <v>20160101</v>
      </c>
      <c r="D233" s="30">
        <v>20210917</v>
      </c>
      <c r="F233" s="30" t="s">
        <v>806</v>
      </c>
      <c r="H233" s="30" t="s">
        <v>447</v>
      </c>
      <c r="I233" s="30" t="s">
        <v>148</v>
      </c>
      <c r="J233" s="30" t="s">
        <v>805</v>
      </c>
      <c r="K233" s="30" t="s">
        <v>805</v>
      </c>
      <c r="L233" s="30" t="s">
        <v>145</v>
      </c>
    </row>
    <row r="234" spans="1:12">
      <c r="A234" s="30">
        <f t="shared" si="7"/>
        <v>226</v>
      </c>
      <c r="B234" s="22" t="s">
        <v>607</v>
      </c>
      <c r="C234" s="30">
        <v>20160101</v>
      </c>
      <c r="D234" s="30">
        <v>20210917</v>
      </c>
      <c r="F234" s="30" t="s">
        <v>806</v>
      </c>
      <c r="H234" s="30" t="s">
        <v>447</v>
      </c>
      <c r="I234" s="30" t="s">
        <v>126</v>
      </c>
      <c r="J234" s="30" t="s">
        <v>805</v>
      </c>
      <c r="K234" s="30" t="s">
        <v>805</v>
      </c>
      <c r="L234" s="30" t="s">
        <v>145</v>
      </c>
    </row>
    <row r="235" spans="1:12">
      <c r="A235" s="30">
        <f t="shared" si="7"/>
        <v>227</v>
      </c>
      <c r="B235" s="22" t="s">
        <v>607</v>
      </c>
      <c r="C235" s="30">
        <v>20160101</v>
      </c>
      <c r="D235" s="30">
        <v>20210917</v>
      </c>
      <c r="F235" s="30" t="s">
        <v>806</v>
      </c>
      <c r="H235" s="30" t="s">
        <v>447</v>
      </c>
      <c r="I235" s="30" t="s">
        <v>615</v>
      </c>
      <c r="J235" s="30" t="s">
        <v>805</v>
      </c>
      <c r="K235" s="30" t="s">
        <v>805</v>
      </c>
      <c r="L235" s="30" t="s">
        <v>145</v>
      </c>
    </row>
    <row r="236" spans="1:12">
      <c r="A236" s="30">
        <f t="shared" si="7"/>
        <v>228</v>
      </c>
      <c r="B236" s="22" t="s">
        <v>607</v>
      </c>
      <c r="C236" s="30">
        <v>20160101</v>
      </c>
      <c r="D236" s="30">
        <v>20210917</v>
      </c>
      <c r="F236" s="30" t="s">
        <v>806</v>
      </c>
      <c r="H236" s="30" t="s">
        <v>447</v>
      </c>
      <c r="I236" s="30" t="s">
        <v>802</v>
      </c>
      <c r="J236" s="30" t="s">
        <v>805</v>
      </c>
      <c r="K236" s="30" t="s">
        <v>805</v>
      </c>
      <c r="L236" s="30" t="s">
        <v>145</v>
      </c>
    </row>
    <row r="237" spans="1:12">
      <c r="A237" s="30">
        <f t="shared" si="7"/>
        <v>229</v>
      </c>
      <c r="B237" s="22" t="s">
        <v>607</v>
      </c>
      <c r="C237" s="30">
        <v>20160101</v>
      </c>
      <c r="D237" s="30">
        <v>20210917</v>
      </c>
      <c r="F237" s="30" t="s">
        <v>806</v>
      </c>
      <c r="H237" s="30" t="s">
        <v>447</v>
      </c>
      <c r="I237" s="30" t="s">
        <v>617</v>
      </c>
      <c r="J237" s="30" t="s">
        <v>805</v>
      </c>
      <c r="K237" s="30" t="s">
        <v>805</v>
      </c>
      <c r="L237" s="30" t="s">
        <v>145</v>
      </c>
    </row>
    <row r="238" spans="1:12">
      <c r="A238" s="30">
        <f t="shared" si="7"/>
        <v>230</v>
      </c>
      <c r="B238" s="22" t="s">
        <v>607</v>
      </c>
      <c r="C238" s="30">
        <v>20160101</v>
      </c>
      <c r="D238" s="30">
        <v>20210917</v>
      </c>
      <c r="F238" s="30" t="s">
        <v>806</v>
      </c>
      <c r="H238" s="30" t="s">
        <v>447</v>
      </c>
      <c r="I238" s="30" t="s">
        <v>127</v>
      </c>
      <c r="J238" s="30" t="s">
        <v>805</v>
      </c>
      <c r="K238" s="30" t="s">
        <v>805</v>
      </c>
      <c r="L238" s="30" t="s">
        <v>145</v>
      </c>
    </row>
    <row r="239" spans="1:12">
      <c r="A239" s="30">
        <f t="shared" si="7"/>
        <v>231</v>
      </c>
      <c r="B239" s="22" t="s">
        <v>607</v>
      </c>
      <c r="C239" s="30">
        <v>20160101</v>
      </c>
      <c r="D239" s="30">
        <v>20210917</v>
      </c>
      <c r="F239" s="30" t="s">
        <v>806</v>
      </c>
      <c r="H239" s="30" t="s">
        <v>447</v>
      </c>
      <c r="I239" s="30" t="s">
        <v>849</v>
      </c>
      <c r="J239" s="30" t="s">
        <v>805</v>
      </c>
      <c r="K239" s="30" t="s">
        <v>805</v>
      </c>
      <c r="L239" s="30" t="s">
        <v>145</v>
      </c>
    </row>
    <row r="240" spans="1:12">
      <c r="A240" s="30">
        <f t="shared" si="7"/>
        <v>232</v>
      </c>
      <c r="B240" s="22" t="s">
        <v>607</v>
      </c>
      <c r="C240" s="30">
        <v>20160101</v>
      </c>
      <c r="D240" s="30">
        <v>20210917</v>
      </c>
      <c r="F240" s="30" t="s">
        <v>806</v>
      </c>
      <c r="H240" s="30" t="s">
        <v>447</v>
      </c>
      <c r="I240" s="30" t="s">
        <v>850</v>
      </c>
      <c r="J240" s="30" t="s">
        <v>805</v>
      </c>
      <c r="K240" s="30" t="s">
        <v>805</v>
      </c>
      <c r="L240" s="30" t="s">
        <v>145</v>
      </c>
    </row>
    <row r="241" spans="1:12">
      <c r="A241" s="30">
        <f t="shared" si="7"/>
        <v>233</v>
      </c>
      <c r="B241" s="22" t="s">
        <v>607</v>
      </c>
      <c r="C241" s="30">
        <v>20160101</v>
      </c>
      <c r="D241" s="30">
        <v>20210917</v>
      </c>
      <c r="F241" s="30" t="s">
        <v>806</v>
      </c>
      <c r="H241" s="30" t="s">
        <v>447</v>
      </c>
      <c r="I241" s="30" t="s">
        <v>851</v>
      </c>
      <c r="J241" s="30" t="s">
        <v>805</v>
      </c>
      <c r="K241" s="30" t="s">
        <v>805</v>
      </c>
      <c r="L241" s="30" t="s">
        <v>145</v>
      </c>
    </row>
    <row r="242" spans="1:12">
      <c r="A242" s="30">
        <f t="shared" si="7"/>
        <v>234</v>
      </c>
      <c r="B242" s="22" t="s">
        <v>607</v>
      </c>
      <c r="C242" s="30">
        <v>20160101</v>
      </c>
      <c r="D242" s="30">
        <v>20210917</v>
      </c>
      <c r="F242" s="30" t="s">
        <v>806</v>
      </c>
      <c r="H242" s="30" t="s">
        <v>447</v>
      </c>
      <c r="I242" s="30" t="s">
        <v>854</v>
      </c>
      <c r="J242" s="30" t="s">
        <v>805</v>
      </c>
      <c r="K242" s="30" t="s">
        <v>805</v>
      </c>
      <c r="L242" s="30" t="s">
        <v>145</v>
      </c>
    </row>
    <row r="243" spans="1:12">
      <c r="A243" s="30">
        <f t="shared" si="7"/>
        <v>235</v>
      </c>
      <c r="B243" s="22" t="s">
        <v>607</v>
      </c>
      <c r="C243" s="30">
        <v>20160101</v>
      </c>
      <c r="D243" s="30">
        <v>20210917</v>
      </c>
      <c r="F243" s="30" t="s">
        <v>806</v>
      </c>
      <c r="H243" s="30" t="s">
        <v>447</v>
      </c>
      <c r="I243" s="30" t="s">
        <v>855</v>
      </c>
      <c r="J243" s="30" t="s">
        <v>805</v>
      </c>
      <c r="K243" s="30" t="s">
        <v>805</v>
      </c>
      <c r="L243" s="30" t="s">
        <v>145</v>
      </c>
    </row>
    <row r="244" spans="1:12">
      <c r="A244" s="30">
        <f t="shared" si="7"/>
        <v>236</v>
      </c>
      <c r="B244" s="22" t="s">
        <v>607</v>
      </c>
      <c r="C244" s="30">
        <v>20160101</v>
      </c>
      <c r="D244" s="30">
        <v>20210917</v>
      </c>
      <c r="F244" s="30" t="s">
        <v>806</v>
      </c>
      <c r="H244" s="30" t="s">
        <v>447</v>
      </c>
      <c r="I244" s="30" t="s">
        <v>856</v>
      </c>
      <c r="J244" s="30" t="s">
        <v>805</v>
      </c>
      <c r="K244" s="30" t="s">
        <v>805</v>
      </c>
      <c r="L244" s="30" t="s">
        <v>145</v>
      </c>
    </row>
    <row r="245" spans="1:12">
      <c r="A245" s="30">
        <f t="shared" si="7"/>
        <v>237</v>
      </c>
      <c r="B245" s="22" t="s">
        <v>607</v>
      </c>
      <c r="C245" s="30">
        <v>20160101</v>
      </c>
      <c r="D245" s="30">
        <v>20210917</v>
      </c>
      <c r="F245" s="30" t="s">
        <v>806</v>
      </c>
      <c r="H245" s="30" t="s">
        <v>447</v>
      </c>
      <c r="I245" s="30" t="s">
        <v>160</v>
      </c>
      <c r="J245" s="30" t="s">
        <v>805</v>
      </c>
      <c r="K245" s="30" t="s">
        <v>805</v>
      </c>
      <c r="L245" s="30" t="s">
        <v>145</v>
      </c>
    </row>
    <row r="246" spans="1:12">
      <c r="A246" s="30">
        <f t="shared" si="7"/>
        <v>238</v>
      </c>
      <c r="B246" s="22" t="s">
        <v>607</v>
      </c>
      <c r="C246" s="30">
        <v>20160101</v>
      </c>
      <c r="D246" s="30">
        <v>20210917</v>
      </c>
      <c r="F246" s="30" t="s">
        <v>806</v>
      </c>
      <c r="H246" s="30" t="s">
        <v>447</v>
      </c>
      <c r="I246" s="30" t="s">
        <v>129</v>
      </c>
      <c r="J246" s="30" t="s">
        <v>805</v>
      </c>
      <c r="K246" s="30" t="s">
        <v>805</v>
      </c>
      <c r="L246" s="30" t="s">
        <v>145</v>
      </c>
    </row>
    <row r="247" spans="1:12">
      <c r="A247" s="30">
        <f t="shared" si="7"/>
        <v>239</v>
      </c>
      <c r="B247" s="22" t="s">
        <v>607</v>
      </c>
      <c r="C247" s="30">
        <v>20160101</v>
      </c>
      <c r="D247" s="30">
        <v>20210917</v>
      </c>
      <c r="F247" s="30" t="s">
        <v>806</v>
      </c>
      <c r="H247" s="30" t="s">
        <v>447</v>
      </c>
      <c r="I247" s="30" t="s">
        <v>148</v>
      </c>
      <c r="J247" s="30" t="s">
        <v>805</v>
      </c>
      <c r="K247" s="30" t="s">
        <v>805</v>
      </c>
      <c r="L247" s="30" t="s">
        <v>145</v>
      </c>
    </row>
    <row r="248" spans="1:12">
      <c r="A248" s="30">
        <f t="shared" si="7"/>
        <v>240</v>
      </c>
      <c r="B248" s="22" t="s">
        <v>607</v>
      </c>
      <c r="C248" s="30">
        <v>20160101</v>
      </c>
      <c r="D248" s="30">
        <v>20210917</v>
      </c>
      <c r="F248" s="30" t="s">
        <v>806</v>
      </c>
      <c r="H248" s="30" t="s">
        <v>447</v>
      </c>
      <c r="I248" s="30" t="s">
        <v>126</v>
      </c>
      <c r="J248" s="30" t="s">
        <v>805</v>
      </c>
      <c r="K248" s="30" t="s">
        <v>805</v>
      </c>
      <c r="L248" s="30" t="s">
        <v>145</v>
      </c>
    </row>
    <row r="249" spans="1:12">
      <c r="A249" s="30">
        <f t="shared" si="7"/>
        <v>241</v>
      </c>
      <c r="B249" s="22" t="s">
        <v>607</v>
      </c>
      <c r="C249" s="30">
        <v>20160101</v>
      </c>
      <c r="D249" s="30">
        <v>20210917</v>
      </c>
      <c r="F249" s="30" t="s">
        <v>806</v>
      </c>
      <c r="H249" s="30" t="s">
        <v>447</v>
      </c>
      <c r="I249" s="30" t="s">
        <v>615</v>
      </c>
      <c r="J249" s="30" t="s">
        <v>805</v>
      </c>
      <c r="K249" s="30" t="s">
        <v>805</v>
      </c>
      <c r="L249" s="30" t="s">
        <v>145</v>
      </c>
    </row>
    <row r="250" spans="1:12">
      <c r="A250" s="30">
        <f t="shared" si="7"/>
        <v>242</v>
      </c>
      <c r="B250" s="22" t="s">
        <v>607</v>
      </c>
      <c r="C250" s="30">
        <v>20160101</v>
      </c>
      <c r="D250" s="30">
        <v>20210917</v>
      </c>
      <c r="F250" s="30" t="s">
        <v>806</v>
      </c>
      <c r="H250" s="30" t="s">
        <v>447</v>
      </c>
      <c r="I250" s="30" t="s">
        <v>802</v>
      </c>
      <c r="J250" s="30" t="s">
        <v>805</v>
      </c>
      <c r="K250" s="30" t="s">
        <v>805</v>
      </c>
      <c r="L250" s="30" t="s">
        <v>145</v>
      </c>
    </row>
    <row r="251" spans="1:12">
      <c r="A251" s="30">
        <f t="shared" si="7"/>
        <v>243</v>
      </c>
      <c r="B251" s="22" t="s">
        <v>607</v>
      </c>
      <c r="C251" s="30">
        <v>20160101</v>
      </c>
      <c r="D251" s="30">
        <v>20210917</v>
      </c>
      <c r="F251" s="30" t="s">
        <v>806</v>
      </c>
      <c r="H251" s="30" t="s">
        <v>447</v>
      </c>
      <c r="I251" s="30" t="s">
        <v>617</v>
      </c>
      <c r="J251" s="30" t="s">
        <v>805</v>
      </c>
      <c r="K251" s="30" t="s">
        <v>805</v>
      </c>
      <c r="L251" s="30" t="s">
        <v>145</v>
      </c>
    </row>
    <row r="252" spans="1:12">
      <c r="A252" s="30">
        <f t="shared" si="7"/>
        <v>244</v>
      </c>
      <c r="B252" s="22" t="s">
        <v>607</v>
      </c>
      <c r="C252" s="30">
        <v>20160101</v>
      </c>
      <c r="D252" s="30">
        <v>20210917</v>
      </c>
      <c r="F252" s="30" t="s">
        <v>806</v>
      </c>
      <c r="H252" s="30" t="s">
        <v>447</v>
      </c>
      <c r="I252" s="30" t="s">
        <v>127</v>
      </c>
      <c r="J252" s="30" t="s">
        <v>805</v>
      </c>
      <c r="K252" s="30" t="s">
        <v>805</v>
      </c>
      <c r="L252" s="30" t="s">
        <v>145</v>
      </c>
    </row>
    <row r="253" spans="1:12">
      <c r="A253" s="30">
        <f t="shared" si="7"/>
        <v>245</v>
      </c>
      <c r="B253" s="22" t="s">
        <v>607</v>
      </c>
      <c r="C253" s="30">
        <v>20160101</v>
      </c>
      <c r="D253" s="30">
        <v>20210917</v>
      </c>
      <c r="F253" s="30" t="s">
        <v>806</v>
      </c>
      <c r="H253" s="30" t="s">
        <v>447</v>
      </c>
      <c r="I253" s="30" t="s">
        <v>849</v>
      </c>
      <c r="J253" s="30" t="s">
        <v>805</v>
      </c>
      <c r="K253" s="30" t="s">
        <v>805</v>
      </c>
      <c r="L253" s="30" t="s">
        <v>145</v>
      </c>
    </row>
    <row r="254" spans="1:12">
      <c r="A254" s="30">
        <f t="shared" si="7"/>
        <v>246</v>
      </c>
      <c r="B254" s="22" t="s">
        <v>607</v>
      </c>
      <c r="C254" s="30">
        <v>20160101</v>
      </c>
      <c r="D254" s="30">
        <v>20210917</v>
      </c>
      <c r="F254" s="30" t="s">
        <v>806</v>
      </c>
      <c r="H254" s="30" t="s">
        <v>447</v>
      </c>
      <c r="I254" s="30" t="s">
        <v>850</v>
      </c>
      <c r="J254" s="30" t="s">
        <v>805</v>
      </c>
      <c r="K254" s="30" t="s">
        <v>805</v>
      </c>
      <c r="L254" s="30" t="s">
        <v>145</v>
      </c>
    </row>
    <row r="255" spans="1:12">
      <c r="A255" s="30">
        <f t="shared" si="7"/>
        <v>247</v>
      </c>
      <c r="B255" s="22" t="s">
        <v>607</v>
      </c>
      <c r="C255" s="30">
        <v>20160101</v>
      </c>
      <c r="D255" s="30">
        <v>20210917</v>
      </c>
      <c r="F255" s="30" t="s">
        <v>806</v>
      </c>
      <c r="H255" s="30" t="s">
        <v>447</v>
      </c>
      <c r="I255" s="30" t="s">
        <v>851</v>
      </c>
      <c r="J255" s="30" t="s">
        <v>805</v>
      </c>
      <c r="K255" s="30" t="s">
        <v>805</v>
      </c>
      <c r="L255" s="30" t="s">
        <v>145</v>
      </c>
    </row>
    <row r="256" spans="1:12">
      <c r="A256" s="30">
        <f t="shared" si="7"/>
        <v>248</v>
      </c>
      <c r="B256" s="22" t="s">
        <v>607</v>
      </c>
      <c r="C256" s="30">
        <v>20160101</v>
      </c>
      <c r="D256" s="30">
        <v>20210917</v>
      </c>
      <c r="F256" s="30" t="s">
        <v>806</v>
      </c>
      <c r="H256" s="30" t="s">
        <v>447</v>
      </c>
      <c r="I256" s="30" t="s">
        <v>854</v>
      </c>
      <c r="J256" s="30" t="s">
        <v>805</v>
      </c>
      <c r="K256" s="30" t="s">
        <v>805</v>
      </c>
      <c r="L256" s="30" t="s">
        <v>145</v>
      </c>
    </row>
    <row r="257" spans="1:12">
      <c r="A257" s="30">
        <f t="shared" si="7"/>
        <v>249</v>
      </c>
      <c r="B257" s="22" t="s">
        <v>607</v>
      </c>
      <c r="C257" s="30">
        <v>20160101</v>
      </c>
      <c r="D257" s="30">
        <v>20210917</v>
      </c>
      <c r="F257" s="30" t="s">
        <v>806</v>
      </c>
      <c r="H257" s="30" t="s">
        <v>447</v>
      </c>
      <c r="I257" s="30" t="s">
        <v>855</v>
      </c>
      <c r="J257" s="30" t="s">
        <v>805</v>
      </c>
      <c r="K257" s="30" t="s">
        <v>805</v>
      </c>
      <c r="L257" s="30" t="s">
        <v>145</v>
      </c>
    </row>
    <row r="258" spans="1:12">
      <c r="A258" s="30">
        <f t="shared" si="7"/>
        <v>250</v>
      </c>
      <c r="B258" s="22" t="s">
        <v>607</v>
      </c>
      <c r="C258" s="30">
        <v>20160101</v>
      </c>
      <c r="D258" s="30">
        <v>20210917</v>
      </c>
      <c r="F258" s="30" t="s">
        <v>806</v>
      </c>
      <c r="H258" s="30" t="s">
        <v>447</v>
      </c>
      <c r="I258" s="30" t="s">
        <v>856</v>
      </c>
      <c r="J258" s="30" t="s">
        <v>805</v>
      </c>
      <c r="K258" s="30" t="s">
        <v>805</v>
      </c>
      <c r="L258" s="30" t="s">
        <v>145</v>
      </c>
    </row>
    <row r="259" spans="1:12">
      <c r="A259" s="30">
        <f t="shared" si="7"/>
        <v>251</v>
      </c>
      <c r="B259" s="22" t="s">
        <v>607</v>
      </c>
      <c r="C259" s="30">
        <v>20160101</v>
      </c>
      <c r="D259" s="30">
        <v>20210917</v>
      </c>
      <c r="F259" s="30" t="s">
        <v>806</v>
      </c>
      <c r="H259" s="30" t="s">
        <v>447</v>
      </c>
      <c r="I259" s="30" t="s">
        <v>160</v>
      </c>
      <c r="J259" s="30" t="s">
        <v>805</v>
      </c>
      <c r="K259" s="30" t="s">
        <v>805</v>
      </c>
      <c r="L259" s="30" t="s">
        <v>145</v>
      </c>
    </row>
    <row r="260" spans="1:12">
      <c r="A260" s="30">
        <f t="shared" si="7"/>
        <v>252</v>
      </c>
      <c r="B260" s="22" t="s">
        <v>607</v>
      </c>
      <c r="C260" s="30">
        <v>20160101</v>
      </c>
      <c r="D260" s="30">
        <v>20210917</v>
      </c>
      <c r="F260" s="30" t="s">
        <v>806</v>
      </c>
      <c r="H260" s="30" t="s">
        <v>447</v>
      </c>
      <c r="I260" s="30" t="s">
        <v>129</v>
      </c>
      <c r="J260" s="30" t="s">
        <v>805</v>
      </c>
      <c r="K260" s="30" t="s">
        <v>805</v>
      </c>
      <c r="L260" s="30" t="s">
        <v>145</v>
      </c>
    </row>
    <row r="261" spans="1:12">
      <c r="A261" s="30">
        <f t="shared" si="7"/>
        <v>253</v>
      </c>
      <c r="B261" s="22" t="s">
        <v>607</v>
      </c>
      <c r="C261" s="30">
        <v>20160101</v>
      </c>
      <c r="D261" s="30">
        <v>20210917</v>
      </c>
      <c r="F261" s="30" t="s">
        <v>806</v>
      </c>
      <c r="H261" s="30" t="s">
        <v>447</v>
      </c>
      <c r="I261" s="30" t="s">
        <v>148</v>
      </c>
      <c r="J261" s="30" t="s">
        <v>805</v>
      </c>
      <c r="K261" s="30" t="s">
        <v>805</v>
      </c>
      <c r="L261" s="30" t="s">
        <v>145</v>
      </c>
    </row>
    <row r="262" spans="1:12">
      <c r="A262" s="30">
        <f t="shared" si="7"/>
        <v>254</v>
      </c>
      <c r="B262" s="22" t="s">
        <v>607</v>
      </c>
      <c r="C262" s="30">
        <v>20160101</v>
      </c>
      <c r="D262" s="30">
        <v>20210917</v>
      </c>
      <c r="F262" s="30" t="s">
        <v>806</v>
      </c>
      <c r="H262" s="30" t="s">
        <v>447</v>
      </c>
      <c r="I262" s="30" t="s">
        <v>126</v>
      </c>
      <c r="J262" s="30" t="s">
        <v>805</v>
      </c>
      <c r="K262" s="30" t="s">
        <v>805</v>
      </c>
      <c r="L262" s="30" t="s">
        <v>145</v>
      </c>
    </row>
    <row r="263" spans="1:12">
      <c r="A263" s="30">
        <f t="shared" si="7"/>
        <v>255</v>
      </c>
      <c r="B263" s="22" t="s">
        <v>607</v>
      </c>
      <c r="C263" s="30">
        <v>20160101</v>
      </c>
      <c r="D263" s="30">
        <v>20210917</v>
      </c>
      <c r="F263" s="30" t="s">
        <v>806</v>
      </c>
      <c r="H263" s="30" t="s">
        <v>447</v>
      </c>
      <c r="I263" s="30" t="s">
        <v>615</v>
      </c>
      <c r="J263" s="30" t="s">
        <v>805</v>
      </c>
      <c r="K263" s="30" t="s">
        <v>805</v>
      </c>
      <c r="L263" s="30" t="s">
        <v>145</v>
      </c>
    </row>
    <row r="264" spans="1:12">
      <c r="A264" s="30">
        <f t="shared" si="7"/>
        <v>256</v>
      </c>
      <c r="B264" s="22" t="s">
        <v>607</v>
      </c>
      <c r="C264" s="30">
        <v>20160101</v>
      </c>
      <c r="D264" s="30">
        <v>20210917</v>
      </c>
      <c r="F264" s="30" t="s">
        <v>806</v>
      </c>
      <c r="H264" s="30" t="s">
        <v>447</v>
      </c>
      <c r="I264" s="30" t="s">
        <v>802</v>
      </c>
      <c r="J264" s="30" t="s">
        <v>805</v>
      </c>
      <c r="K264" s="30" t="s">
        <v>805</v>
      </c>
      <c r="L264" s="30" t="s">
        <v>145</v>
      </c>
    </row>
    <row r="265" spans="1:12">
      <c r="A265" s="30">
        <f t="shared" si="7"/>
        <v>257</v>
      </c>
      <c r="B265" s="22" t="s">
        <v>607</v>
      </c>
      <c r="C265" s="30">
        <v>20160101</v>
      </c>
      <c r="D265" s="30">
        <v>20210917</v>
      </c>
      <c r="F265" s="30" t="s">
        <v>806</v>
      </c>
      <c r="H265" s="30" t="s">
        <v>447</v>
      </c>
      <c r="I265" s="30" t="s">
        <v>617</v>
      </c>
      <c r="J265" s="30" t="s">
        <v>805</v>
      </c>
      <c r="K265" s="30" t="s">
        <v>805</v>
      </c>
      <c r="L265" s="30" t="s">
        <v>145</v>
      </c>
    </row>
    <row r="266" spans="1:12">
      <c r="A266" s="30">
        <f t="shared" si="7"/>
        <v>258</v>
      </c>
      <c r="B266" s="22" t="s">
        <v>607</v>
      </c>
      <c r="C266" s="30">
        <v>20160101</v>
      </c>
      <c r="D266" s="30">
        <v>20210917</v>
      </c>
      <c r="F266" s="30" t="s">
        <v>806</v>
      </c>
      <c r="H266" s="30" t="s">
        <v>447</v>
      </c>
      <c r="I266" s="30" t="s">
        <v>127</v>
      </c>
      <c r="J266" s="30" t="s">
        <v>805</v>
      </c>
      <c r="K266" s="30" t="s">
        <v>805</v>
      </c>
      <c r="L266" s="30" t="s">
        <v>145</v>
      </c>
    </row>
    <row r="267" spans="1:12">
      <c r="A267" s="30">
        <f t="shared" si="7"/>
        <v>259</v>
      </c>
      <c r="B267" s="22" t="s">
        <v>607</v>
      </c>
      <c r="C267" s="30">
        <v>20160101</v>
      </c>
      <c r="D267" s="30">
        <v>20210917</v>
      </c>
      <c r="F267" s="30" t="s">
        <v>806</v>
      </c>
      <c r="H267" s="30" t="s">
        <v>447</v>
      </c>
      <c r="I267" s="30" t="s">
        <v>849</v>
      </c>
      <c r="J267" s="30" t="s">
        <v>805</v>
      </c>
      <c r="K267" s="30" t="s">
        <v>805</v>
      </c>
      <c r="L267" s="30" t="s">
        <v>145</v>
      </c>
    </row>
    <row r="268" spans="1:12">
      <c r="A268" s="30">
        <f t="shared" si="7"/>
        <v>260</v>
      </c>
      <c r="B268" s="22" t="s">
        <v>607</v>
      </c>
      <c r="C268" s="30">
        <v>20160101</v>
      </c>
      <c r="D268" s="30">
        <v>20210917</v>
      </c>
      <c r="F268" s="30" t="s">
        <v>806</v>
      </c>
      <c r="H268" s="30" t="s">
        <v>447</v>
      </c>
      <c r="I268" s="30" t="s">
        <v>850</v>
      </c>
      <c r="J268" s="30" t="s">
        <v>805</v>
      </c>
      <c r="K268" s="30" t="s">
        <v>805</v>
      </c>
      <c r="L268" s="30" t="s">
        <v>145</v>
      </c>
    </row>
    <row r="269" spans="1:12">
      <c r="A269" s="30">
        <f t="shared" si="7"/>
        <v>261</v>
      </c>
      <c r="B269" s="22" t="s">
        <v>607</v>
      </c>
      <c r="C269" s="30">
        <v>20160101</v>
      </c>
      <c r="D269" s="30">
        <v>20210917</v>
      </c>
      <c r="F269" s="30" t="s">
        <v>806</v>
      </c>
      <c r="H269" s="30" t="s">
        <v>447</v>
      </c>
      <c r="I269" s="30" t="s">
        <v>851</v>
      </c>
      <c r="J269" s="30" t="s">
        <v>805</v>
      </c>
      <c r="K269" s="30" t="s">
        <v>805</v>
      </c>
      <c r="L269" s="30" t="s">
        <v>145</v>
      </c>
    </row>
    <row r="270" spans="1:12">
      <c r="A270" s="30">
        <f t="shared" si="7"/>
        <v>262</v>
      </c>
      <c r="B270" s="22" t="s">
        <v>607</v>
      </c>
      <c r="C270" s="30">
        <v>20160101</v>
      </c>
      <c r="D270" s="30">
        <v>20210917</v>
      </c>
      <c r="F270" s="30" t="s">
        <v>806</v>
      </c>
      <c r="H270" s="30" t="s">
        <v>447</v>
      </c>
      <c r="I270" s="30" t="s">
        <v>854</v>
      </c>
      <c r="J270" s="30" t="s">
        <v>805</v>
      </c>
      <c r="K270" s="30" t="s">
        <v>805</v>
      </c>
      <c r="L270" s="30" t="s">
        <v>145</v>
      </c>
    </row>
    <row r="271" spans="1:12">
      <c r="A271" s="30">
        <f t="shared" si="7"/>
        <v>263</v>
      </c>
      <c r="B271" s="22" t="s">
        <v>607</v>
      </c>
      <c r="C271" s="30">
        <v>20160101</v>
      </c>
      <c r="D271" s="30">
        <v>20210917</v>
      </c>
      <c r="F271" s="30" t="s">
        <v>806</v>
      </c>
      <c r="H271" s="30" t="s">
        <v>447</v>
      </c>
      <c r="I271" s="30" t="s">
        <v>855</v>
      </c>
      <c r="J271" s="30" t="s">
        <v>805</v>
      </c>
      <c r="K271" s="30" t="s">
        <v>805</v>
      </c>
      <c r="L271" s="30" t="s">
        <v>145</v>
      </c>
    </row>
    <row r="272" spans="1:12">
      <c r="A272" s="30">
        <f t="shared" si="7"/>
        <v>264</v>
      </c>
      <c r="B272" s="22" t="s">
        <v>607</v>
      </c>
      <c r="C272" s="30">
        <v>20160101</v>
      </c>
      <c r="D272" s="30">
        <v>20210917</v>
      </c>
      <c r="F272" s="30" t="s">
        <v>806</v>
      </c>
      <c r="H272" s="30" t="s">
        <v>447</v>
      </c>
      <c r="I272" s="30" t="s">
        <v>856</v>
      </c>
      <c r="J272" s="30" t="s">
        <v>805</v>
      </c>
      <c r="K272" s="30" t="s">
        <v>805</v>
      </c>
      <c r="L272" s="30" t="s">
        <v>145</v>
      </c>
    </row>
    <row r="273" spans="1:12">
      <c r="A273" s="30">
        <f t="shared" si="7"/>
        <v>265</v>
      </c>
      <c r="B273" s="22" t="s">
        <v>607</v>
      </c>
      <c r="C273" s="30">
        <v>20160101</v>
      </c>
      <c r="D273" s="30">
        <v>20210917</v>
      </c>
      <c r="F273" s="30" t="s">
        <v>806</v>
      </c>
      <c r="H273" s="30" t="s">
        <v>447</v>
      </c>
      <c r="I273" s="30" t="s">
        <v>160</v>
      </c>
      <c r="J273" s="30" t="s">
        <v>805</v>
      </c>
      <c r="K273" s="30" t="s">
        <v>805</v>
      </c>
      <c r="L273" s="30" t="s">
        <v>145</v>
      </c>
    </row>
    <row r="274" spans="1:12">
      <c r="A274" s="30">
        <f t="shared" si="7"/>
        <v>266</v>
      </c>
      <c r="B274" s="22" t="s">
        <v>607</v>
      </c>
      <c r="C274" s="30">
        <v>20160101</v>
      </c>
      <c r="D274" s="30">
        <v>20210917</v>
      </c>
      <c r="F274" s="30" t="s">
        <v>806</v>
      </c>
      <c r="H274" s="30" t="s">
        <v>447</v>
      </c>
      <c r="I274" s="30" t="s">
        <v>129</v>
      </c>
      <c r="J274" s="30" t="s">
        <v>805</v>
      </c>
      <c r="K274" s="30" t="s">
        <v>805</v>
      </c>
      <c r="L274" s="30" t="s">
        <v>145</v>
      </c>
    </row>
    <row r="275" spans="1:12">
      <c r="A275" s="30">
        <f t="shared" si="7"/>
        <v>267</v>
      </c>
      <c r="B275" s="22" t="s">
        <v>607</v>
      </c>
      <c r="C275" s="30">
        <v>20160101</v>
      </c>
      <c r="D275" s="30">
        <v>20210917</v>
      </c>
      <c r="F275" s="30" t="s">
        <v>806</v>
      </c>
      <c r="H275" s="30" t="s">
        <v>447</v>
      </c>
      <c r="I275" s="30" t="s">
        <v>148</v>
      </c>
      <c r="J275" s="30" t="s">
        <v>805</v>
      </c>
      <c r="K275" s="30" t="s">
        <v>805</v>
      </c>
      <c r="L275" s="30" t="s">
        <v>145</v>
      </c>
    </row>
    <row r="276" spans="1:12">
      <c r="A276" s="30">
        <f t="shared" si="7"/>
        <v>268</v>
      </c>
      <c r="B276" s="22" t="s">
        <v>607</v>
      </c>
      <c r="C276" s="30">
        <v>20160101</v>
      </c>
      <c r="D276" s="30">
        <v>20210917</v>
      </c>
      <c r="F276" s="30" t="s">
        <v>806</v>
      </c>
      <c r="H276" s="30" t="s">
        <v>447</v>
      </c>
      <c r="I276" s="30" t="s">
        <v>126</v>
      </c>
      <c r="J276" s="30" t="s">
        <v>805</v>
      </c>
      <c r="K276" s="30" t="s">
        <v>805</v>
      </c>
      <c r="L276" s="30" t="s">
        <v>145</v>
      </c>
    </row>
    <row r="277" spans="1:12">
      <c r="A277" s="30">
        <f t="shared" si="7"/>
        <v>269</v>
      </c>
      <c r="B277" s="22" t="s">
        <v>607</v>
      </c>
      <c r="C277" s="30">
        <v>20160101</v>
      </c>
      <c r="D277" s="30">
        <v>20210917</v>
      </c>
      <c r="F277" s="30" t="s">
        <v>806</v>
      </c>
      <c r="H277" s="30" t="s">
        <v>447</v>
      </c>
      <c r="I277" s="30" t="s">
        <v>615</v>
      </c>
      <c r="J277" s="30" t="s">
        <v>805</v>
      </c>
      <c r="K277" s="30" t="s">
        <v>805</v>
      </c>
      <c r="L277" s="30" t="s">
        <v>145</v>
      </c>
    </row>
    <row r="278" spans="1:12">
      <c r="A278" s="30">
        <f t="shared" si="7"/>
        <v>270</v>
      </c>
      <c r="B278" s="22" t="s">
        <v>607</v>
      </c>
      <c r="C278" s="30">
        <v>20160101</v>
      </c>
      <c r="D278" s="30">
        <v>20210917</v>
      </c>
      <c r="F278" s="30" t="s">
        <v>806</v>
      </c>
      <c r="H278" s="30" t="s">
        <v>447</v>
      </c>
      <c r="I278" s="30" t="s">
        <v>802</v>
      </c>
      <c r="J278" s="30" t="s">
        <v>805</v>
      </c>
      <c r="K278" s="30" t="s">
        <v>805</v>
      </c>
      <c r="L278" s="30" t="s">
        <v>145</v>
      </c>
    </row>
    <row r="279" spans="1:12">
      <c r="A279" s="30">
        <f t="shared" si="7"/>
        <v>271</v>
      </c>
      <c r="B279" s="22" t="s">
        <v>607</v>
      </c>
      <c r="C279" s="30">
        <v>20160101</v>
      </c>
      <c r="D279" s="30">
        <v>20210917</v>
      </c>
      <c r="F279" s="30" t="s">
        <v>806</v>
      </c>
      <c r="H279" s="30" t="s">
        <v>447</v>
      </c>
      <c r="I279" s="30" t="s">
        <v>617</v>
      </c>
      <c r="J279" s="30" t="s">
        <v>805</v>
      </c>
      <c r="K279" s="30" t="s">
        <v>805</v>
      </c>
      <c r="L279" s="30" t="s">
        <v>145</v>
      </c>
    </row>
    <row r="280" spans="1:12">
      <c r="A280" s="30">
        <f t="shared" si="7"/>
        <v>272</v>
      </c>
      <c r="B280" s="22" t="s">
        <v>607</v>
      </c>
      <c r="C280" s="30">
        <v>20160101</v>
      </c>
      <c r="D280" s="30">
        <v>20210917</v>
      </c>
      <c r="F280" s="30" t="s">
        <v>806</v>
      </c>
      <c r="H280" s="30" t="s">
        <v>447</v>
      </c>
      <c r="I280" s="30" t="s">
        <v>127</v>
      </c>
      <c r="J280" s="30" t="s">
        <v>805</v>
      </c>
      <c r="K280" s="30" t="s">
        <v>805</v>
      </c>
      <c r="L280" s="30" t="s">
        <v>145</v>
      </c>
    </row>
    <row r="281" spans="1:12">
      <c r="A281" s="30">
        <f t="shared" si="7"/>
        <v>273</v>
      </c>
      <c r="B281" s="22" t="s">
        <v>607</v>
      </c>
      <c r="C281" s="30">
        <v>20160101</v>
      </c>
      <c r="D281" s="30">
        <v>20210917</v>
      </c>
      <c r="F281" s="30" t="s">
        <v>806</v>
      </c>
      <c r="H281" s="30" t="s">
        <v>447</v>
      </c>
      <c r="I281" s="30" t="s">
        <v>849</v>
      </c>
      <c r="J281" s="30" t="s">
        <v>805</v>
      </c>
      <c r="K281" s="30" t="s">
        <v>805</v>
      </c>
      <c r="L281" s="30" t="s">
        <v>145</v>
      </c>
    </row>
    <row r="282" spans="1:12">
      <c r="A282" s="30">
        <f t="shared" si="7"/>
        <v>274</v>
      </c>
      <c r="B282" s="22" t="s">
        <v>607</v>
      </c>
      <c r="C282" s="30">
        <v>20160101</v>
      </c>
      <c r="D282" s="30">
        <v>20210917</v>
      </c>
      <c r="F282" s="30" t="s">
        <v>806</v>
      </c>
      <c r="H282" s="30" t="s">
        <v>447</v>
      </c>
      <c r="I282" s="30" t="s">
        <v>850</v>
      </c>
      <c r="J282" s="30" t="s">
        <v>805</v>
      </c>
      <c r="K282" s="30" t="s">
        <v>805</v>
      </c>
      <c r="L282" s="30" t="s">
        <v>145</v>
      </c>
    </row>
    <row r="283" spans="1:12">
      <c r="A283" s="30">
        <f t="shared" si="7"/>
        <v>275</v>
      </c>
      <c r="B283" s="22" t="s">
        <v>607</v>
      </c>
      <c r="C283" s="30">
        <v>20160101</v>
      </c>
      <c r="D283" s="30">
        <v>20210917</v>
      </c>
      <c r="F283" s="30" t="s">
        <v>806</v>
      </c>
      <c r="H283" s="30" t="s">
        <v>447</v>
      </c>
      <c r="I283" s="30" t="s">
        <v>851</v>
      </c>
      <c r="J283" s="30" t="s">
        <v>805</v>
      </c>
      <c r="K283" s="30" t="s">
        <v>805</v>
      </c>
      <c r="L283" s="30" t="s">
        <v>145</v>
      </c>
    </row>
    <row r="284" spans="1:12">
      <c r="A284" s="30">
        <f t="shared" si="7"/>
        <v>276</v>
      </c>
      <c r="B284" s="22" t="s">
        <v>607</v>
      </c>
      <c r="C284" s="30">
        <v>20160101</v>
      </c>
      <c r="D284" s="30">
        <v>20210917</v>
      </c>
      <c r="F284" s="30" t="s">
        <v>806</v>
      </c>
      <c r="H284" s="30" t="s">
        <v>447</v>
      </c>
      <c r="I284" s="30" t="s">
        <v>854</v>
      </c>
      <c r="J284" s="30" t="s">
        <v>805</v>
      </c>
      <c r="K284" s="30" t="s">
        <v>805</v>
      </c>
      <c r="L284" s="30" t="s">
        <v>145</v>
      </c>
    </row>
    <row r="285" spans="1:12">
      <c r="A285" s="30">
        <f t="shared" si="7"/>
        <v>277</v>
      </c>
      <c r="B285" s="22" t="s">
        <v>607</v>
      </c>
      <c r="C285" s="30">
        <v>20160101</v>
      </c>
      <c r="D285" s="30">
        <v>20210917</v>
      </c>
      <c r="F285" s="30" t="s">
        <v>806</v>
      </c>
      <c r="H285" s="30" t="s">
        <v>447</v>
      </c>
      <c r="I285" s="30" t="s">
        <v>855</v>
      </c>
      <c r="J285" s="30" t="s">
        <v>805</v>
      </c>
      <c r="K285" s="30" t="s">
        <v>805</v>
      </c>
      <c r="L285" s="30" t="s">
        <v>145</v>
      </c>
    </row>
    <row r="286" spans="1:12">
      <c r="A286" s="30">
        <f t="shared" si="7"/>
        <v>278</v>
      </c>
      <c r="B286" s="22" t="s">
        <v>607</v>
      </c>
      <c r="C286" s="30">
        <v>20160101</v>
      </c>
      <c r="D286" s="30">
        <v>20210917</v>
      </c>
      <c r="F286" s="30" t="s">
        <v>806</v>
      </c>
      <c r="H286" s="30" t="s">
        <v>447</v>
      </c>
      <c r="I286" s="30" t="s">
        <v>856</v>
      </c>
      <c r="J286" s="30" t="s">
        <v>805</v>
      </c>
      <c r="K286" s="30" t="s">
        <v>805</v>
      </c>
      <c r="L286" s="30" t="s">
        <v>145</v>
      </c>
    </row>
    <row r="287" spans="1:12">
      <c r="A287" s="30">
        <f t="shared" si="7"/>
        <v>279</v>
      </c>
      <c r="B287" s="22" t="s">
        <v>607</v>
      </c>
      <c r="C287" s="30">
        <v>20160101</v>
      </c>
      <c r="D287" s="30">
        <v>20210917</v>
      </c>
      <c r="F287" s="30" t="s">
        <v>806</v>
      </c>
      <c r="H287" s="30" t="s">
        <v>447</v>
      </c>
      <c r="I287" s="30" t="s">
        <v>160</v>
      </c>
      <c r="J287" s="30" t="s">
        <v>805</v>
      </c>
      <c r="K287" s="30" t="s">
        <v>805</v>
      </c>
      <c r="L287" s="30" t="s">
        <v>145</v>
      </c>
    </row>
    <row r="288" spans="1:12">
      <c r="A288" s="30">
        <f t="shared" si="7"/>
        <v>280</v>
      </c>
      <c r="B288" s="22" t="s">
        <v>607</v>
      </c>
      <c r="C288" s="30">
        <v>20160101</v>
      </c>
      <c r="D288" s="30">
        <v>20210917</v>
      </c>
      <c r="F288" s="30" t="s">
        <v>806</v>
      </c>
      <c r="H288" s="30" t="s">
        <v>447</v>
      </c>
      <c r="I288" s="30" t="s">
        <v>129</v>
      </c>
      <c r="J288" s="30" t="s">
        <v>805</v>
      </c>
      <c r="K288" s="30" t="s">
        <v>805</v>
      </c>
      <c r="L288" s="30" t="s">
        <v>145</v>
      </c>
    </row>
    <row r="289" spans="1:12">
      <c r="A289" s="30">
        <f t="shared" ref="A289:A328" si="8">A288+1</f>
        <v>281</v>
      </c>
      <c r="B289" s="22" t="s">
        <v>607</v>
      </c>
      <c r="C289" s="30">
        <v>20160101</v>
      </c>
      <c r="D289" s="30">
        <v>20210917</v>
      </c>
      <c r="F289" s="30" t="s">
        <v>806</v>
      </c>
      <c r="H289" s="30" t="s">
        <v>447</v>
      </c>
      <c r="I289" s="30" t="s">
        <v>148</v>
      </c>
      <c r="J289" s="30" t="s">
        <v>805</v>
      </c>
      <c r="K289" s="30" t="s">
        <v>805</v>
      </c>
      <c r="L289" s="30" t="s">
        <v>145</v>
      </c>
    </row>
    <row r="290" spans="1:12">
      <c r="A290" s="30">
        <f t="shared" si="8"/>
        <v>282</v>
      </c>
      <c r="B290" s="22" t="s">
        <v>607</v>
      </c>
      <c r="C290" s="30">
        <v>20160101</v>
      </c>
      <c r="D290" s="30">
        <v>20210917</v>
      </c>
      <c r="F290" s="30" t="s">
        <v>806</v>
      </c>
      <c r="H290" s="30" t="s">
        <v>447</v>
      </c>
      <c r="I290" s="30" t="s">
        <v>126</v>
      </c>
      <c r="J290" s="30" t="s">
        <v>805</v>
      </c>
      <c r="K290" s="30" t="s">
        <v>805</v>
      </c>
      <c r="L290" s="30" t="s">
        <v>145</v>
      </c>
    </row>
    <row r="291" spans="1:12">
      <c r="A291" s="30">
        <f t="shared" si="8"/>
        <v>283</v>
      </c>
      <c r="B291" s="22" t="s">
        <v>607</v>
      </c>
      <c r="C291" s="30">
        <v>20160101</v>
      </c>
      <c r="D291" s="30">
        <v>20210917</v>
      </c>
      <c r="F291" s="30" t="s">
        <v>806</v>
      </c>
      <c r="H291" s="30" t="s">
        <v>447</v>
      </c>
      <c r="I291" s="30" t="s">
        <v>615</v>
      </c>
      <c r="J291" s="30" t="s">
        <v>805</v>
      </c>
      <c r="K291" s="30" t="s">
        <v>805</v>
      </c>
      <c r="L291" s="30" t="s">
        <v>145</v>
      </c>
    </row>
    <row r="292" spans="1:12">
      <c r="A292" s="30">
        <f t="shared" si="8"/>
        <v>284</v>
      </c>
      <c r="B292" s="22" t="s">
        <v>607</v>
      </c>
      <c r="C292" s="30">
        <v>20160101</v>
      </c>
      <c r="D292" s="30">
        <v>20210917</v>
      </c>
      <c r="F292" s="30" t="s">
        <v>806</v>
      </c>
      <c r="H292" s="30" t="s">
        <v>447</v>
      </c>
      <c r="I292" s="30" t="s">
        <v>802</v>
      </c>
      <c r="J292" s="30" t="s">
        <v>805</v>
      </c>
      <c r="K292" s="30" t="s">
        <v>805</v>
      </c>
      <c r="L292" s="30" t="s">
        <v>145</v>
      </c>
    </row>
    <row r="293" spans="1:12">
      <c r="A293" s="30">
        <f t="shared" si="8"/>
        <v>285</v>
      </c>
      <c r="B293" s="22" t="s">
        <v>607</v>
      </c>
      <c r="C293" s="30">
        <v>20160101</v>
      </c>
      <c r="D293" s="30">
        <v>20210917</v>
      </c>
      <c r="F293" s="30" t="s">
        <v>806</v>
      </c>
      <c r="H293" s="30" t="s">
        <v>447</v>
      </c>
      <c r="I293" s="30" t="s">
        <v>617</v>
      </c>
      <c r="J293" s="30" t="s">
        <v>805</v>
      </c>
      <c r="K293" s="30" t="s">
        <v>805</v>
      </c>
      <c r="L293" s="30" t="s">
        <v>145</v>
      </c>
    </row>
    <row r="294" spans="1:12">
      <c r="A294" s="30">
        <f t="shared" si="8"/>
        <v>286</v>
      </c>
      <c r="B294" s="22" t="s">
        <v>607</v>
      </c>
      <c r="C294" s="30">
        <v>20160101</v>
      </c>
      <c r="D294" s="30">
        <v>20210917</v>
      </c>
      <c r="F294" s="30" t="s">
        <v>806</v>
      </c>
      <c r="H294" s="30" t="s">
        <v>447</v>
      </c>
      <c r="I294" s="30" t="s">
        <v>127</v>
      </c>
      <c r="J294" s="30" t="s">
        <v>805</v>
      </c>
      <c r="K294" s="30" t="s">
        <v>805</v>
      </c>
      <c r="L294" s="30" t="s">
        <v>145</v>
      </c>
    </row>
    <row r="295" spans="1:12">
      <c r="A295" s="30">
        <f t="shared" si="8"/>
        <v>287</v>
      </c>
      <c r="B295" s="22" t="s">
        <v>607</v>
      </c>
      <c r="C295" s="30">
        <v>20160101</v>
      </c>
      <c r="D295" s="30">
        <v>20210917</v>
      </c>
      <c r="F295" s="30" t="s">
        <v>806</v>
      </c>
      <c r="H295" s="30" t="s">
        <v>447</v>
      </c>
      <c r="I295" s="30" t="s">
        <v>849</v>
      </c>
      <c r="J295" s="30" t="s">
        <v>805</v>
      </c>
      <c r="K295" s="30" t="s">
        <v>805</v>
      </c>
      <c r="L295" s="30" t="s">
        <v>145</v>
      </c>
    </row>
    <row r="296" spans="1:12">
      <c r="A296" s="30">
        <f t="shared" si="8"/>
        <v>288</v>
      </c>
      <c r="B296" s="22" t="s">
        <v>607</v>
      </c>
      <c r="C296" s="30">
        <v>20160101</v>
      </c>
      <c r="D296" s="30">
        <v>20210917</v>
      </c>
      <c r="F296" s="30" t="s">
        <v>806</v>
      </c>
      <c r="H296" s="30" t="s">
        <v>447</v>
      </c>
      <c r="I296" s="30" t="s">
        <v>850</v>
      </c>
      <c r="J296" s="30" t="s">
        <v>805</v>
      </c>
      <c r="K296" s="30" t="s">
        <v>805</v>
      </c>
      <c r="L296" s="30" t="s">
        <v>145</v>
      </c>
    </row>
    <row r="297" spans="1:12">
      <c r="A297" s="30">
        <f t="shared" si="8"/>
        <v>289</v>
      </c>
      <c r="B297" s="22" t="s">
        <v>607</v>
      </c>
      <c r="C297" s="30">
        <v>20160101</v>
      </c>
      <c r="D297" s="30">
        <v>20210917</v>
      </c>
      <c r="F297" s="30" t="s">
        <v>806</v>
      </c>
      <c r="H297" s="30" t="s">
        <v>447</v>
      </c>
      <c r="I297" s="30" t="s">
        <v>851</v>
      </c>
      <c r="J297" s="30" t="s">
        <v>805</v>
      </c>
      <c r="K297" s="30" t="s">
        <v>805</v>
      </c>
      <c r="L297" s="30" t="s">
        <v>145</v>
      </c>
    </row>
    <row r="298" spans="1:12">
      <c r="A298" s="30">
        <f t="shared" si="8"/>
        <v>290</v>
      </c>
      <c r="B298" s="22" t="s">
        <v>607</v>
      </c>
      <c r="C298" s="30">
        <v>20160101</v>
      </c>
      <c r="D298" s="30">
        <v>20210917</v>
      </c>
      <c r="F298" s="30" t="s">
        <v>806</v>
      </c>
      <c r="H298" s="30" t="s">
        <v>447</v>
      </c>
      <c r="I298" s="30" t="s">
        <v>854</v>
      </c>
      <c r="J298" s="30" t="s">
        <v>805</v>
      </c>
      <c r="K298" s="30" t="s">
        <v>805</v>
      </c>
      <c r="L298" s="30" t="s">
        <v>145</v>
      </c>
    </row>
    <row r="299" spans="1:12">
      <c r="A299" s="30">
        <f t="shared" si="8"/>
        <v>291</v>
      </c>
      <c r="B299" s="22" t="s">
        <v>607</v>
      </c>
      <c r="C299" s="30">
        <v>20160101</v>
      </c>
      <c r="D299" s="30">
        <v>20210917</v>
      </c>
      <c r="F299" s="30" t="s">
        <v>806</v>
      </c>
      <c r="H299" s="30" t="s">
        <v>447</v>
      </c>
      <c r="I299" s="30" t="s">
        <v>855</v>
      </c>
      <c r="J299" s="30" t="s">
        <v>805</v>
      </c>
      <c r="K299" s="30" t="s">
        <v>805</v>
      </c>
      <c r="L299" s="30" t="s">
        <v>145</v>
      </c>
    </row>
    <row r="300" spans="1:12">
      <c r="A300" s="30">
        <f t="shared" si="8"/>
        <v>292</v>
      </c>
      <c r="B300" s="22" t="s">
        <v>607</v>
      </c>
      <c r="C300" s="30">
        <v>20160101</v>
      </c>
      <c r="D300" s="30">
        <v>20210917</v>
      </c>
      <c r="F300" s="30" t="s">
        <v>806</v>
      </c>
      <c r="H300" s="30" t="s">
        <v>447</v>
      </c>
      <c r="I300" s="30" t="s">
        <v>856</v>
      </c>
      <c r="J300" s="30" t="s">
        <v>805</v>
      </c>
      <c r="K300" s="30" t="s">
        <v>805</v>
      </c>
      <c r="L300" s="30" t="s">
        <v>145</v>
      </c>
    </row>
    <row r="301" spans="1:12">
      <c r="A301" s="30">
        <f t="shared" si="8"/>
        <v>293</v>
      </c>
      <c r="B301" s="22" t="s">
        <v>607</v>
      </c>
      <c r="C301" s="30">
        <v>20160101</v>
      </c>
      <c r="D301" s="30">
        <v>20210917</v>
      </c>
      <c r="F301" s="30" t="s">
        <v>806</v>
      </c>
      <c r="H301" s="30" t="s">
        <v>447</v>
      </c>
      <c r="I301" s="30" t="s">
        <v>160</v>
      </c>
      <c r="J301" s="30" t="s">
        <v>805</v>
      </c>
      <c r="K301" s="30" t="s">
        <v>805</v>
      </c>
      <c r="L301" s="30" t="s">
        <v>145</v>
      </c>
    </row>
    <row r="302" spans="1:12">
      <c r="A302" s="30">
        <f t="shared" si="8"/>
        <v>294</v>
      </c>
      <c r="B302" s="22" t="s">
        <v>607</v>
      </c>
      <c r="C302" s="30">
        <v>20160101</v>
      </c>
      <c r="D302" s="30">
        <v>20210917</v>
      </c>
      <c r="F302" s="30" t="s">
        <v>806</v>
      </c>
      <c r="H302" s="30" t="s">
        <v>447</v>
      </c>
      <c r="I302" s="30" t="s">
        <v>129</v>
      </c>
      <c r="J302" s="30" t="s">
        <v>805</v>
      </c>
      <c r="K302" s="30" t="s">
        <v>805</v>
      </c>
      <c r="L302" s="30" t="s">
        <v>145</v>
      </c>
    </row>
    <row r="303" spans="1:12">
      <c r="A303" s="30">
        <f t="shared" si="8"/>
        <v>295</v>
      </c>
      <c r="B303" s="22" t="s">
        <v>607</v>
      </c>
      <c r="C303" s="30">
        <v>20160101</v>
      </c>
      <c r="D303" s="30">
        <v>20210917</v>
      </c>
      <c r="F303" s="30" t="s">
        <v>806</v>
      </c>
      <c r="H303" s="30" t="s">
        <v>447</v>
      </c>
      <c r="I303" s="30" t="s">
        <v>148</v>
      </c>
      <c r="J303" s="30" t="s">
        <v>805</v>
      </c>
      <c r="K303" s="30" t="s">
        <v>805</v>
      </c>
      <c r="L303" s="30" t="s">
        <v>145</v>
      </c>
    </row>
    <row r="304" spans="1:12">
      <c r="A304" s="30">
        <f t="shared" si="8"/>
        <v>296</v>
      </c>
      <c r="B304" s="22" t="s">
        <v>607</v>
      </c>
      <c r="C304" s="30">
        <v>20160101</v>
      </c>
      <c r="D304" s="30">
        <v>20210917</v>
      </c>
      <c r="F304" s="30" t="s">
        <v>806</v>
      </c>
      <c r="H304" s="30" t="s">
        <v>447</v>
      </c>
      <c r="I304" s="30" t="s">
        <v>126</v>
      </c>
      <c r="J304" s="30" t="s">
        <v>805</v>
      </c>
      <c r="K304" s="30" t="s">
        <v>805</v>
      </c>
      <c r="L304" s="30" t="s">
        <v>145</v>
      </c>
    </row>
    <row r="305" spans="1:12">
      <c r="A305" s="30">
        <f t="shared" si="8"/>
        <v>297</v>
      </c>
      <c r="B305" s="22" t="s">
        <v>607</v>
      </c>
      <c r="C305" s="30">
        <v>20160101</v>
      </c>
      <c r="D305" s="30">
        <v>20210917</v>
      </c>
      <c r="F305" s="30" t="s">
        <v>806</v>
      </c>
      <c r="H305" s="30" t="s">
        <v>447</v>
      </c>
      <c r="I305" s="30" t="s">
        <v>615</v>
      </c>
      <c r="J305" s="30" t="s">
        <v>805</v>
      </c>
      <c r="K305" s="30" t="s">
        <v>805</v>
      </c>
      <c r="L305" s="30" t="s">
        <v>145</v>
      </c>
    </row>
    <row r="306" spans="1:12">
      <c r="A306" s="30">
        <f t="shared" si="8"/>
        <v>298</v>
      </c>
      <c r="B306" s="22" t="s">
        <v>607</v>
      </c>
      <c r="C306" s="30">
        <v>20160101</v>
      </c>
      <c r="D306" s="30">
        <v>20210917</v>
      </c>
      <c r="F306" s="30" t="s">
        <v>806</v>
      </c>
      <c r="H306" s="30" t="s">
        <v>447</v>
      </c>
      <c r="I306" s="30" t="s">
        <v>802</v>
      </c>
      <c r="J306" s="30" t="s">
        <v>805</v>
      </c>
      <c r="K306" s="30" t="s">
        <v>805</v>
      </c>
      <c r="L306" s="30" t="s">
        <v>145</v>
      </c>
    </row>
    <row r="307" spans="1:12">
      <c r="A307" s="30">
        <f t="shared" si="8"/>
        <v>299</v>
      </c>
      <c r="B307" s="22" t="s">
        <v>607</v>
      </c>
      <c r="C307" s="30">
        <v>20160101</v>
      </c>
      <c r="D307" s="30">
        <v>20210917</v>
      </c>
      <c r="F307" s="30" t="s">
        <v>806</v>
      </c>
      <c r="H307" s="30" t="s">
        <v>447</v>
      </c>
      <c r="I307" s="30" t="s">
        <v>617</v>
      </c>
      <c r="J307" s="30" t="s">
        <v>805</v>
      </c>
      <c r="K307" s="30" t="s">
        <v>805</v>
      </c>
      <c r="L307" s="30" t="s">
        <v>145</v>
      </c>
    </row>
    <row r="308" spans="1:12">
      <c r="A308" s="30">
        <f t="shared" si="8"/>
        <v>300</v>
      </c>
      <c r="B308" s="22" t="s">
        <v>607</v>
      </c>
      <c r="C308" s="30">
        <v>20160101</v>
      </c>
      <c r="D308" s="30">
        <v>20210917</v>
      </c>
      <c r="F308" s="30" t="s">
        <v>806</v>
      </c>
      <c r="H308" s="30" t="s">
        <v>447</v>
      </c>
      <c r="I308" s="30" t="s">
        <v>127</v>
      </c>
      <c r="J308" s="30" t="s">
        <v>805</v>
      </c>
      <c r="K308" s="30" t="s">
        <v>805</v>
      </c>
      <c r="L308" s="30" t="s">
        <v>145</v>
      </c>
    </row>
    <row r="309" spans="1:12">
      <c r="A309" s="30">
        <f t="shared" si="8"/>
        <v>301</v>
      </c>
      <c r="B309" s="22" t="s">
        <v>607</v>
      </c>
      <c r="C309" s="30">
        <v>20160101</v>
      </c>
      <c r="D309" s="30">
        <v>20210917</v>
      </c>
      <c r="F309" s="30" t="s">
        <v>806</v>
      </c>
      <c r="H309" s="30" t="s">
        <v>447</v>
      </c>
      <c r="I309" s="30" t="s">
        <v>849</v>
      </c>
      <c r="J309" s="30" t="s">
        <v>805</v>
      </c>
      <c r="K309" s="30" t="s">
        <v>805</v>
      </c>
      <c r="L309" s="30" t="s">
        <v>145</v>
      </c>
    </row>
    <row r="310" spans="1:12">
      <c r="A310" s="30">
        <f t="shared" si="8"/>
        <v>302</v>
      </c>
      <c r="B310" s="22" t="s">
        <v>607</v>
      </c>
      <c r="C310" s="30">
        <v>20160101</v>
      </c>
      <c r="D310" s="30">
        <v>20210917</v>
      </c>
      <c r="F310" s="30" t="s">
        <v>806</v>
      </c>
      <c r="H310" s="30" t="s">
        <v>447</v>
      </c>
      <c r="I310" s="30" t="s">
        <v>850</v>
      </c>
      <c r="J310" s="30" t="s">
        <v>805</v>
      </c>
      <c r="K310" s="30" t="s">
        <v>805</v>
      </c>
      <c r="L310" s="30" t="s">
        <v>145</v>
      </c>
    </row>
    <row r="311" spans="1:12">
      <c r="A311" s="30">
        <f t="shared" si="8"/>
        <v>303</v>
      </c>
      <c r="B311" s="22" t="s">
        <v>607</v>
      </c>
      <c r="C311" s="30">
        <v>20160101</v>
      </c>
      <c r="D311" s="30">
        <v>20210917</v>
      </c>
      <c r="F311" s="30" t="s">
        <v>806</v>
      </c>
      <c r="H311" s="30" t="s">
        <v>447</v>
      </c>
      <c r="I311" s="30" t="s">
        <v>851</v>
      </c>
      <c r="J311" s="30" t="s">
        <v>805</v>
      </c>
      <c r="K311" s="30" t="s">
        <v>805</v>
      </c>
      <c r="L311" s="30" t="s">
        <v>145</v>
      </c>
    </row>
    <row r="312" spans="1:12">
      <c r="A312" s="30">
        <f t="shared" si="8"/>
        <v>304</v>
      </c>
      <c r="B312" s="22" t="s">
        <v>607</v>
      </c>
      <c r="C312" s="30">
        <v>20160101</v>
      </c>
      <c r="D312" s="30">
        <v>20210917</v>
      </c>
      <c r="F312" s="30" t="s">
        <v>806</v>
      </c>
      <c r="H312" s="30" t="s">
        <v>447</v>
      </c>
      <c r="I312" s="30" t="s">
        <v>854</v>
      </c>
      <c r="J312" s="30" t="s">
        <v>805</v>
      </c>
      <c r="K312" s="30" t="s">
        <v>805</v>
      </c>
      <c r="L312" s="30" t="s">
        <v>145</v>
      </c>
    </row>
    <row r="313" spans="1:12">
      <c r="A313" s="30">
        <f t="shared" si="8"/>
        <v>305</v>
      </c>
      <c r="B313" s="22" t="s">
        <v>607</v>
      </c>
      <c r="C313" s="30">
        <v>20160101</v>
      </c>
      <c r="D313" s="30">
        <v>20210917</v>
      </c>
      <c r="F313" s="30" t="s">
        <v>806</v>
      </c>
      <c r="H313" s="30" t="s">
        <v>447</v>
      </c>
      <c r="I313" s="30" t="s">
        <v>855</v>
      </c>
      <c r="J313" s="30" t="s">
        <v>805</v>
      </c>
      <c r="K313" s="30" t="s">
        <v>805</v>
      </c>
      <c r="L313" s="30" t="s">
        <v>145</v>
      </c>
    </row>
    <row r="314" spans="1:12">
      <c r="A314" s="30">
        <f t="shared" si="8"/>
        <v>306</v>
      </c>
      <c r="B314" s="22" t="s">
        <v>607</v>
      </c>
      <c r="C314" s="30">
        <v>20160101</v>
      </c>
      <c r="D314" s="30">
        <v>20210917</v>
      </c>
      <c r="F314" s="30" t="s">
        <v>806</v>
      </c>
      <c r="H314" s="30" t="s">
        <v>447</v>
      </c>
      <c r="I314" s="30" t="s">
        <v>856</v>
      </c>
      <c r="J314" s="30" t="s">
        <v>805</v>
      </c>
      <c r="K314" s="30" t="s">
        <v>805</v>
      </c>
      <c r="L314" s="30" t="s">
        <v>145</v>
      </c>
    </row>
    <row r="315" spans="1:12">
      <c r="A315" s="30">
        <f t="shared" si="8"/>
        <v>307</v>
      </c>
      <c r="B315" s="22" t="s">
        <v>607</v>
      </c>
      <c r="C315" s="30">
        <v>20160101</v>
      </c>
      <c r="D315" s="30">
        <v>20210917</v>
      </c>
      <c r="F315" s="30" t="s">
        <v>806</v>
      </c>
      <c r="H315" s="30" t="s">
        <v>447</v>
      </c>
      <c r="I315" s="30" t="s">
        <v>160</v>
      </c>
      <c r="J315" s="30" t="s">
        <v>805</v>
      </c>
      <c r="K315" s="30" t="s">
        <v>805</v>
      </c>
      <c r="L315" s="30" t="s">
        <v>145</v>
      </c>
    </row>
    <row r="316" spans="1:12">
      <c r="A316" s="30">
        <f t="shared" si="8"/>
        <v>308</v>
      </c>
      <c r="B316" s="22" t="s">
        <v>607</v>
      </c>
      <c r="C316" s="30">
        <v>20160101</v>
      </c>
      <c r="D316" s="30">
        <v>20210917</v>
      </c>
      <c r="F316" s="30" t="s">
        <v>806</v>
      </c>
      <c r="H316" s="30" t="s">
        <v>447</v>
      </c>
      <c r="I316" s="30" t="s">
        <v>129</v>
      </c>
      <c r="J316" s="30" t="s">
        <v>805</v>
      </c>
      <c r="K316" s="30" t="s">
        <v>805</v>
      </c>
      <c r="L316" s="30" t="s">
        <v>145</v>
      </c>
    </row>
    <row r="317" spans="1:12">
      <c r="A317" s="30">
        <f t="shared" si="8"/>
        <v>309</v>
      </c>
      <c r="B317" s="22" t="s">
        <v>607</v>
      </c>
      <c r="C317" s="30">
        <v>20160101</v>
      </c>
      <c r="D317" s="30">
        <v>20210917</v>
      </c>
      <c r="F317" s="30" t="s">
        <v>806</v>
      </c>
      <c r="H317" s="30" t="s">
        <v>447</v>
      </c>
      <c r="I317" s="30" t="s">
        <v>148</v>
      </c>
      <c r="J317" s="30" t="s">
        <v>805</v>
      </c>
      <c r="K317" s="30" t="s">
        <v>805</v>
      </c>
      <c r="L317" s="30" t="s">
        <v>145</v>
      </c>
    </row>
    <row r="318" spans="1:12">
      <c r="A318" s="30">
        <f t="shared" si="8"/>
        <v>310</v>
      </c>
      <c r="B318" s="22" t="s">
        <v>607</v>
      </c>
      <c r="C318" s="30">
        <v>20160101</v>
      </c>
      <c r="D318" s="30">
        <v>20210917</v>
      </c>
      <c r="F318" s="30" t="s">
        <v>806</v>
      </c>
      <c r="H318" s="30" t="s">
        <v>447</v>
      </c>
      <c r="I318" s="30" t="s">
        <v>126</v>
      </c>
      <c r="J318" s="30" t="s">
        <v>805</v>
      </c>
      <c r="K318" s="30" t="s">
        <v>805</v>
      </c>
      <c r="L318" s="30" t="s">
        <v>145</v>
      </c>
    </row>
    <row r="319" spans="1:12">
      <c r="A319" s="30">
        <f t="shared" si="8"/>
        <v>311</v>
      </c>
      <c r="B319" s="22" t="s">
        <v>607</v>
      </c>
      <c r="C319" s="30">
        <v>20160101</v>
      </c>
      <c r="D319" s="30">
        <v>20210917</v>
      </c>
      <c r="F319" s="30" t="s">
        <v>806</v>
      </c>
      <c r="H319" s="30" t="s">
        <v>447</v>
      </c>
      <c r="I319" s="30" t="s">
        <v>615</v>
      </c>
      <c r="J319" s="30" t="s">
        <v>805</v>
      </c>
      <c r="K319" s="30" t="s">
        <v>805</v>
      </c>
      <c r="L319" s="30" t="s">
        <v>145</v>
      </c>
    </row>
    <row r="320" spans="1:12">
      <c r="A320" s="30">
        <f t="shared" si="8"/>
        <v>312</v>
      </c>
      <c r="B320" s="22" t="s">
        <v>607</v>
      </c>
      <c r="C320" s="30">
        <v>20160101</v>
      </c>
      <c r="D320" s="30">
        <v>20210917</v>
      </c>
      <c r="F320" s="30" t="s">
        <v>806</v>
      </c>
      <c r="H320" s="30" t="s">
        <v>447</v>
      </c>
      <c r="I320" s="30" t="s">
        <v>802</v>
      </c>
      <c r="J320" s="30" t="s">
        <v>805</v>
      </c>
      <c r="K320" s="30" t="s">
        <v>805</v>
      </c>
      <c r="L320" s="30" t="s">
        <v>145</v>
      </c>
    </row>
    <row r="321" spans="1:12">
      <c r="A321" s="30">
        <f t="shared" si="8"/>
        <v>313</v>
      </c>
      <c r="B321" s="22" t="s">
        <v>607</v>
      </c>
      <c r="C321" s="30">
        <v>20160101</v>
      </c>
      <c r="D321" s="30">
        <v>20210917</v>
      </c>
      <c r="F321" s="30" t="s">
        <v>806</v>
      </c>
      <c r="H321" s="30" t="s">
        <v>447</v>
      </c>
      <c r="I321" s="30" t="s">
        <v>617</v>
      </c>
      <c r="J321" s="30" t="s">
        <v>805</v>
      </c>
      <c r="K321" s="30" t="s">
        <v>805</v>
      </c>
      <c r="L321" s="30" t="s">
        <v>145</v>
      </c>
    </row>
    <row r="322" spans="1:12">
      <c r="A322" s="30">
        <f t="shared" si="8"/>
        <v>314</v>
      </c>
      <c r="B322" s="22" t="s">
        <v>607</v>
      </c>
      <c r="C322" s="30">
        <v>20160101</v>
      </c>
      <c r="D322" s="30">
        <v>20210917</v>
      </c>
      <c r="F322" s="30" t="s">
        <v>806</v>
      </c>
      <c r="H322" s="30" t="s">
        <v>447</v>
      </c>
      <c r="I322" s="30" t="s">
        <v>127</v>
      </c>
      <c r="J322" s="30" t="s">
        <v>805</v>
      </c>
      <c r="K322" s="30" t="s">
        <v>805</v>
      </c>
      <c r="L322" s="30" t="s">
        <v>145</v>
      </c>
    </row>
    <row r="323" spans="1:12">
      <c r="A323" s="30">
        <f t="shared" si="8"/>
        <v>315</v>
      </c>
      <c r="B323" s="22" t="s">
        <v>607</v>
      </c>
      <c r="C323" s="30">
        <v>20160101</v>
      </c>
      <c r="D323" s="30">
        <v>20210917</v>
      </c>
      <c r="F323" s="30" t="s">
        <v>806</v>
      </c>
      <c r="H323" s="30" t="s">
        <v>447</v>
      </c>
      <c r="I323" s="30" t="s">
        <v>849</v>
      </c>
      <c r="J323" s="30" t="s">
        <v>805</v>
      </c>
      <c r="K323" s="30" t="s">
        <v>805</v>
      </c>
      <c r="L323" s="30" t="s">
        <v>145</v>
      </c>
    </row>
    <row r="324" spans="1:12">
      <c r="A324" s="30">
        <f t="shared" si="8"/>
        <v>316</v>
      </c>
      <c r="B324" s="22" t="s">
        <v>607</v>
      </c>
      <c r="C324" s="30">
        <v>20160101</v>
      </c>
      <c r="D324" s="30">
        <v>20210917</v>
      </c>
      <c r="F324" s="30" t="s">
        <v>806</v>
      </c>
      <c r="H324" s="30" t="s">
        <v>447</v>
      </c>
      <c r="I324" s="30" t="s">
        <v>850</v>
      </c>
      <c r="J324" s="30" t="s">
        <v>805</v>
      </c>
      <c r="K324" s="30" t="s">
        <v>805</v>
      </c>
      <c r="L324" s="30" t="s">
        <v>145</v>
      </c>
    </row>
    <row r="325" spans="1:12">
      <c r="A325" s="30">
        <f t="shared" si="8"/>
        <v>317</v>
      </c>
      <c r="B325" s="22" t="s">
        <v>607</v>
      </c>
      <c r="C325" s="30">
        <v>20160101</v>
      </c>
      <c r="D325" s="30">
        <v>20210917</v>
      </c>
      <c r="F325" s="30" t="s">
        <v>806</v>
      </c>
      <c r="H325" s="30" t="s">
        <v>447</v>
      </c>
      <c r="I325" s="30" t="s">
        <v>851</v>
      </c>
      <c r="J325" s="30" t="s">
        <v>805</v>
      </c>
      <c r="K325" s="30" t="s">
        <v>805</v>
      </c>
      <c r="L325" s="30" t="s">
        <v>145</v>
      </c>
    </row>
    <row r="326" spans="1:12">
      <c r="A326" s="30">
        <f t="shared" si="8"/>
        <v>318</v>
      </c>
      <c r="B326" s="22" t="s">
        <v>607</v>
      </c>
      <c r="C326" s="30">
        <v>20160101</v>
      </c>
      <c r="D326" s="30">
        <v>20210917</v>
      </c>
      <c r="F326" s="30" t="s">
        <v>806</v>
      </c>
      <c r="H326" s="30" t="s">
        <v>447</v>
      </c>
      <c r="I326" s="30" t="s">
        <v>854</v>
      </c>
      <c r="J326" s="30" t="s">
        <v>805</v>
      </c>
      <c r="K326" s="30" t="s">
        <v>805</v>
      </c>
      <c r="L326" s="30" t="s">
        <v>145</v>
      </c>
    </row>
    <row r="327" spans="1:12">
      <c r="A327" s="30">
        <f t="shared" si="8"/>
        <v>319</v>
      </c>
      <c r="B327" s="22" t="s">
        <v>607</v>
      </c>
      <c r="C327" s="30">
        <v>20160101</v>
      </c>
      <c r="D327" s="30">
        <v>20210917</v>
      </c>
      <c r="F327" s="30" t="s">
        <v>806</v>
      </c>
      <c r="H327" s="30" t="s">
        <v>447</v>
      </c>
      <c r="I327" s="30" t="s">
        <v>855</v>
      </c>
      <c r="J327" s="30" t="s">
        <v>805</v>
      </c>
      <c r="K327" s="30" t="s">
        <v>805</v>
      </c>
      <c r="L327" s="30" t="s">
        <v>145</v>
      </c>
    </row>
    <row r="328" spans="1:12">
      <c r="A328" s="30">
        <f t="shared" si="8"/>
        <v>320</v>
      </c>
      <c r="B328" s="22" t="s">
        <v>607</v>
      </c>
      <c r="C328" s="30">
        <v>20160101</v>
      </c>
      <c r="D328" s="30">
        <v>20210917</v>
      </c>
      <c r="F328" s="30" t="s">
        <v>806</v>
      </c>
      <c r="H328" s="30" t="s">
        <v>447</v>
      </c>
      <c r="I328" s="30" t="s">
        <v>856</v>
      </c>
      <c r="J328" s="30" t="s">
        <v>805</v>
      </c>
      <c r="K328" s="30" t="s">
        <v>805</v>
      </c>
      <c r="L328" s="30" t="s">
        <v>145</v>
      </c>
    </row>
    <row r="330" spans="1:12">
      <c r="B330" s="2"/>
    </row>
    <row r="334" spans="1:12">
      <c r="B334" s="22"/>
    </row>
    <row r="335" spans="1:12">
      <c r="B335" s="22"/>
    </row>
  </sheetData>
  <phoneticPr fontId="7"/>
  <pageMargins left="0.7" right="0.7" top="0.75" bottom="0.75" header="0.3" footer="0.3"/>
  <pageSetup paperSize="9" orientation="portrait" r:id="rId1"/>
  <legacy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6"/>
  <sheetViews>
    <sheetView zoomScale="115" zoomScaleNormal="115" workbookViewId="0">
      <pane ySplit="1" topLeftCell="A83" activePane="bottomLeft" state="frozen"/>
      <selection activeCell="C2" sqref="C2"/>
      <selection pane="bottomLeft" activeCell="E94" sqref="E94"/>
    </sheetView>
  </sheetViews>
  <sheetFormatPr defaultColWidth="8.6640625" defaultRowHeight="17.25"/>
  <cols>
    <col min="1" max="1" width="8.6640625" style="164"/>
    <col min="2" max="2" width="19.21875" style="164" customWidth="1"/>
    <col min="3" max="3" width="10.77734375" style="164" customWidth="1"/>
    <col min="4" max="4" width="43.109375" style="164" customWidth="1"/>
    <col min="5" max="5" width="40.5546875" style="164" customWidth="1"/>
    <col min="6" max="6" width="6.21875" style="164" customWidth="1"/>
    <col min="7" max="7" width="21.21875" style="164" customWidth="1"/>
    <col min="8" max="16384" width="8.6640625" style="164"/>
  </cols>
  <sheetData>
    <row r="1" spans="1:7">
      <c r="A1" s="164" t="s">
        <v>1498</v>
      </c>
      <c r="B1" s="164" t="s">
        <v>451</v>
      </c>
      <c r="C1" s="164" t="s">
        <v>452</v>
      </c>
      <c r="D1" s="164" t="s">
        <v>453</v>
      </c>
      <c r="E1" s="164" t="s">
        <v>454</v>
      </c>
      <c r="G1" s="164" t="s">
        <v>2746</v>
      </c>
    </row>
    <row r="2" spans="1:7">
      <c r="A2" s="106" t="s">
        <v>1624</v>
      </c>
      <c r="B2" s="102" t="s">
        <v>1624</v>
      </c>
      <c r="C2" s="164" t="s">
        <v>782</v>
      </c>
      <c r="D2" s="164" t="s">
        <v>1625</v>
      </c>
      <c r="E2" s="164" t="s">
        <v>1625</v>
      </c>
      <c r="G2" s="175" t="s">
        <v>2749</v>
      </c>
    </row>
    <row r="3" spans="1:7">
      <c r="A3" s="102" t="s">
        <v>766</v>
      </c>
      <c r="B3" s="164" t="s">
        <v>764</v>
      </c>
      <c r="C3" s="164" t="s">
        <v>691</v>
      </c>
      <c r="D3" s="164" t="s">
        <v>784</v>
      </c>
      <c r="E3" s="164" t="s">
        <v>784</v>
      </c>
      <c r="G3" s="175" t="s">
        <v>2747</v>
      </c>
    </row>
    <row r="4" spans="1:7">
      <c r="A4" s="102" t="s">
        <v>767</v>
      </c>
      <c r="B4" s="164" t="s">
        <v>765</v>
      </c>
      <c r="C4" s="164" t="s">
        <v>691</v>
      </c>
      <c r="D4" s="164" t="s">
        <v>785</v>
      </c>
      <c r="E4" s="164" t="s">
        <v>785</v>
      </c>
      <c r="G4" s="175" t="s">
        <v>2748</v>
      </c>
    </row>
    <row r="5" spans="1:7">
      <c r="A5" s="102" t="s">
        <v>4778</v>
      </c>
      <c r="B5" s="164" t="s">
        <v>4778</v>
      </c>
      <c r="C5" s="164" t="s">
        <v>775</v>
      </c>
      <c r="D5" s="164" t="s">
        <v>4779</v>
      </c>
      <c r="E5" s="164" t="s">
        <v>4779</v>
      </c>
      <c r="G5" s="175"/>
    </row>
    <row r="6" spans="1:7">
      <c r="A6" s="102" t="s">
        <v>768</v>
      </c>
      <c r="B6" s="164" t="s">
        <v>768</v>
      </c>
      <c r="C6" s="164" t="s">
        <v>691</v>
      </c>
      <c r="D6" s="164" t="s">
        <v>769</v>
      </c>
      <c r="E6" s="164" t="s">
        <v>769</v>
      </c>
      <c r="G6" s="176" t="s">
        <v>2750</v>
      </c>
    </row>
    <row r="7" spans="1:7">
      <c r="A7" s="102" t="s">
        <v>1476</v>
      </c>
      <c r="B7" s="164" t="s">
        <v>1476</v>
      </c>
      <c r="C7" s="164" t="s">
        <v>691</v>
      </c>
      <c r="D7" s="164" t="s">
        <v>1477</v>
      </c>
      <c r="E7" s="164" t="s">
        <v>1477</v>
      </c>
      <c r="G7" s="176" t="s">
        <v>2751</v>
      </c>
    </row>
    <row r="8" spans="1:7">
      <c r="A8" s="102" t="s">
        <v>1478</v>
      </c>
      <c r="B8" s="164" t="s">
        <v>1479</v>
      </c>
      <c r="C8" s="164" t="s">
        <v>691</v>
      </c>
      <c r="D8" s="164" t="s">
        <v>1479</v>
      </c>
      <c r="E8" s="164" t="s">
        <v>1479</v>
      </c>
      <c r="G8" s="176" t="s">
        <v>2752</v>
      </c>
    </row>
    <row r="9" spans="1:7">
      <c r="A9" s="102" t="s">
        <v>4776</v>
      </c>
      <c r="B9" s="164" t="s">
        <v>4776</v>
      </c>
      <c r="C9" s="164" t="s">
        <v>691</v>
      </c>
      <c r="D9" s="164" t="s">
        <v>4776</v>
      </c>
      <c r="E9" s="164" t="s">
        <v>4776</v>
      </c>
      <c r="G9" s="176" t="s">
        <v>4777</v>
      </c>
    </row>
    <row r="10" spans="1:7">
      <c r="A10" s="102" t="s">
        <v>770</v>
      </c>
      <c r="B10" s="164" t="s">
        <v>771</v>
      </c>
      <c r="C10" s="164" t="s">
        <v>691</v>
      </c>
      <c r="D10" s="164" t="s">
        <v>786</v>
      </c>
      <c r="E10" s="164" t="s">
        <v>5262</v>
      </c>
      <c r="G10" s="176" t="s">
        <v>2753</v>
      </c>
    </row>
    <row r="11" spans="1:7">
      <c r="A11" s="106" t="s">
        <v>778</v>
      </c>
      <c r="B11" s="157" t="s">
        <v>779</v>
      </c>
      <c r="C11" s="157" t="s">
        <v>691</v>
      </c>
      <c r="D11" s="157" t="s">
        <v>780</v>
      </c>
      <c r="E11" s="157" t="s">
        <v>780</v>
      </c>
      <c r="G11" s="176" t="s">
        <v>2754</v>
      </c>
    </row>
    <row r="12" spans="1:7">
      <c r="A12" s="102" t="s">
        <v>1472</v>
      </c>
      <c r="B12" s="164" t="s">
        <v>1473</v>
      </c>
      <c r="C12" s="164" t="s">
        <v>775</v>
      </c>
      <c r="D12" s="164" t="s">
        <v>1588</v>
      </c>
      <c r="E12" s="164" t="s">
        <v>1589</v>
      </c>
      <c r="G12" s="176" t="s">
        <v>2755</v>
      </c>
    </row>
    <row r="13" spans="1:7">
      <c r="A13" s="102" t="s">
        <v>773</v>
      </c>
      <c r="B13" s="164" t="s">
        <v>776</v>
      </c>
      <c r="C13" s="164" t="s">
        <v>775</v>
      </c>
      <c r="D13" s="164" t="s">
        <v>774</v>
      </c>
      <c r="E13" s="164" t="s">
        <v>777</v>
      </c>
      <c r="G13" s="176" t="s">
        <v>2756</v>
      </c>
    </row>
    <row r="14" spans="1:7">
      <c r="A14" s="102" t="s">
        <v>4780</v>
      </c>
      <c r="B14" s="164" t="s">
        <v>4780</v>
      </c>
      <c r="C14" s="164" t="s">
        <v>782</v>
      </c>
      <c r="D14" s="164" t="s">
        <v>4780</v>
      </c>
      <c r="E14" s="164" t="s">
        <v>4780</v>
      </c>
      <c r="G14" s="176"/>
    </row>
    <row r="15" spans="1:7">
      <c r="A15" s="164" t="s">
        <v>690</v>
      </c>
      <c r="B15" s="164" t="s">
        <v>149</v>
      </c>
      <c r="C15" s="164" t="s">
        <v>691</v>
      </c>
      <c r="D15" s="164" t="s">
        <v>1686</v>
      </c>
      <c r="E15" s="164" t="s">
        <v>1686</v>
      </c>
      <c r="G15" s="175" t="s">
        <v>2758</v>
      </c>
    </row>
    <row r="16" spans="1:7">
      <c r="A16" s="164" t="s">
        <v>692</v>
      </c>
      <c r="B16" s="164" t="s">
        <v>150</v>
      </c>
      <c r="C16" s="164" t="s">
        <v>691</v>
      </c>
      <c r="D16" s="164" t="s">
        <v>1687</v>
      </c>
      <c r="E16" s="164" t="s">
        <v>1687</v>
      </c>
      <c r="G16" s="175" t="s">
        <v>2758</v>
      </c>
    </row>
    <row r="17" spans="1:7">
      <c r="A17" s="164" t="s">
        <v>693</v>
      </c>
      <c r="B17" s="164" t="s">
        <v>151</v>
      </c>
      <c r="C17" s="164" t="s">
        <v>691</v>
      </c>
      <c r="D17" s="164" t="s">
        <v>1688</v>
      </c>
      <c r="E17" s="164" t="s">
        <v>1688</v>
      </c>
      <c r="G17" s="175" t="s">
        <v>2758</v>
      </c>
    </row>
    <row r="18" spans="1:7">
      <c r="A18" s="164" t="s">
        <v>694</v>
      </c>
      <c r="B18" s="164" t="s">
        <v>153</v>
      </c>
      <c r="C18" s="164" t="s">
        <v>691</v>
      </c>
      <c r="D18" s="164" t="s">
        <v>1689</v>
      </c>
      <c r="E18" s="164" t="s">
        <v>1689</v>
      </c>
      <c r="G18" s="175" t="s">
        <v>2758</v>
      </c>
    </row>
    <row r="19" spans="1:7">
      <c r="A19" s="164" t="s">
        <v>695</v>
      </c>
      <c r="B19" s="164" t="s">
        <v>155</v>
      </c>
      <c r="C19" s="164" t="s">
        <v>691</v>
      </c>
      <c r="D19" s="164" t="s">
        <v>1690</v>
      </c>
      <c r="E19" s="164" t="s">
        <v>1690</v>
      </c>
      <c r="G19" s="175" t="s">
        <v>2758</v>
      </c>
    </row>
    <row r="20" spans="1:7">
      <c r="A20" s="164" t="s">
        <v>696</v>
      </c>
      <c r="B20" s="164" t="s">
        <v>157</v>
      </c>
      <c r="C20" s="164" t="s">
        <v>691</v>
      </c>
      <c r="D20" s="164" t="s">
        <v>1691</v>
      </c>
      <c r="E20" s="164" t="s">
        <v>1691</v>
      </c>
      <c r="G20" s="175" t="s">
        <v>2758</v>
      </c>
    </row>
    <row r="21" spans="1:7">
      <c r="A21" s="102" t="s">
        <v>781</v>
      </c>
      <c r="B21" s="164" t="s">
        <v>617</v>
      </c>
      <c r="C21" s="164" t="s">
        <v>782</v>
      </c>
      <c r="D21" s="164" t="s">
        <v>787</v>
      </c>
      <c r="E21" s="164" t="s">
        <v>787</v>
      </c>
      <c r="G21" s="176" t="s">
        <v>2757</v>
      </c>
    </row>
    <row r="22" spans="1:7">
      <c r="A22" s="102" t="s">
        <v>1578</v>
      </c>
      <c r="B22" s="164" t="s">
        <v>1579</v>
      </c>
      <c r="C22" s="164" t="s">
        <v>782</v>
      </c>
      <c r="D22" s="164" t="s">
        <v>1580</v>
      </c>
      <c r="E22" s="164" t="s">
        <v>1580</v>
      </c>
      <c r="G22" s="176" t="s">
        <v>2757</v>
      </c>
    </row>
    <row r="23" spans="1:7">
      <c r="A23" s="102" t="s">
        <v>1576</v>
      </c>
      <c r="B23" s="164" t="s">
        <v>1577</v>
      </c>
      <c r="C23" s="92" t="s">
        <v>782</v>
      </c>
      <c r="D23" s="164" t="s">
        <v>1582</v>
      </c>
      <c r="E23" s="164" t="s">
        <v>1582</v>
      </c>
      <c r="G23" s="177" t="s">
        <v>2760</v>
      </c>
    </row>
    <row r="24" spans="1:7">
      <c r="A24" s="102" t="s">
        <v>1581</v>
      </c>
      <c r="B24" s="164" t="s">
        <v>1583</v>
      </c>
      <c r="C24" s="92" t="s">
        <v>782</v>
      </c>
      <c r="D24" s="164" t="s">
        <v>1584</v>
      </c>
      <c r="E24" s="164" t="s">
        <v>1584</v>
      </c>
      <c r="G24" s="177" t="s">
        <v>2760</v>
      </c>
    </row>
    <row r="25" spans="1:7">
      <c r="A25" s="102" t="s">
        <v>1586</v>
      </c>
      <c r="B25" s="164" t="s">
        <v>1587</v>
      </c>
      <c r="C25" s="92" t="s">
        <v>782</v>
      </c>
      <c r="D25" s="164" t="s">
        <v>1604</v>
      </c>
      <c r="E25" s="164" t="s">
        <v>1604</v>
      </c>
      <c r="G25" s="177" t="s">
        <v>2760</v>
      </c>
    </row>
    <row r="26" spans="1:7">
      <c r="A26" s="102" t="s">
        <v>1585</v>
      </c>
      <c r="B26" s="164" t="s">
        <v>1633</v>
      </c>
      <c r="C26" s="164" t="s">
        <v>775</v>
      </c>
      <c r="D26" s="164" t="s">
        <v>1634</v>
      </c>
      <c r="E26" s="164" t="s">
        <v>1605</v>
      </c>
      <c r="G26" s="177" t="s">
        <v>2760</v>
      </c>
    </row>
    <row r="27" spans="1:7">
      <c r="A27" s="102" t="s">
        <v>2052</v>
      </c>
      <c r="B27" s="102" t="s">
        <v>2052</v>
      </c>
      <c r="C27" s="92" t="s">
        <v>782</v>
      </c>
      <c r="D27" s="164" t="s">
        <v>2053</v>
      </c>
      <c r="E27" s="164" t="s">
        <v>2054</v>
      </c>
      <c r="G27" s="176" t="s">
        <v>2757</v>
      </c>
    </row>
    <row r="28" spans="1:7">
      <c r="A28" s="102" t="s">
        <v>1454</v>
      </c>
      <c r="B28" s="164" t="s">
        <v>1460</v>
      </c>
      <c r="C28" s="164" t="s">
        <v>782</v>
      </c>
      <c r="D28" s="164" t="s">
        <v>1466</v>
      </c>
      <c r="E28" s="164" t="s">
        <v>1466</v>
      </c>
      <c r="G28" s="176" t="s">
        <v>2757</v>
      </c>
    </row>
    <row r="29" spans="1:7">
      <c r="A29" s="102" t="s">
        <v>1455</v>
      </c>
      <c r="B29" s="164" t="s">
        <v>1461</v>
      </c>
      <c r="C29" s="164" t="s">
        <v>782</v>
      </c>
      <c r="D29" s="164" t="s">
        <v>1467</v>
      </c>
      <c r="E29" s="164" t="s">
        <v>1467</v>
      </c>
      <c r="G29" s="176" t="s">
        <v>2757</v>
      </c>
    </row>
    <row r="30" spans="1:7">
      <c r="A30" s="102" t="s">
        <v>1456</v>
      </c>
      <c r="B30" s="164" t="s">
        <v>1462</v>
      </c>
      <c r="C30" s="164" t="s">
        <v>782</v>
      </c>
      <c r="D30" s="164" t="s">
        <v>1468</v>
      </c>
      <c r="E30" s="164" t="s">
        <v>1468</v>
      </c>
      <c r="G30" s="176" t="s">
        <v>2757</v>
      </c>
    </row>
    <row r="31" spans="1:7">
      <c r="A31" s="102" t="s">
        <v>1457</v>
      </c>
      <c r="B31" s="164" t="s">
        <v>1463</v>
      </c>
      <c r="C31" s="164" t="s">
        <v>782</v>
      </c>
      <c r="D31" s="164" t="s">
        <v>1469</v>
      </c>
      <c r="E31" s="164" t="s">
        <v>1469</v>
      </c>
      <c r="G31" s="176" t="s">
        <v>2757</v>
      </c>
    </row>
    <row r="32" spans="1:7">
      <c r="A32" s="102" t="s">
        <v>1458</v>
      </c>
      <c r="B32" s="164" t="s">
        <v>1464</v>
      </c>
      <c r="C32" s="164" t="s">
        <v>782</v>
      </c>
      <c r="D32" s="164" t="s">
        <v>1470</v>
      </c>
      <c r="E32" s="164" t="s">
        <v>1470</v>
      </c>
      <c r="G32" s="176" t="s">
        <v>2757</v>
      </c>
    </row>
    <row r="33" spans="1:7">
      <c r="A33" s="102" t="s">
        <v>1459</v>
      </c>
      <c r="B33" s="164" t="s">
        <v>1465</v>
      </c>
      <c r="C33" s="164" t="s">
        <v>782</v>
      </c>
      <c r="D33" s="164" t="s">
        <v>1471</v>
      </c>
      <c r="E33" s="164" t="s">
        <v>1471</v>
      </c>
      <c r="G33" s="176" t="s">
        <v>2757</v>
      </c>
    </row>
    <row r="34" spans="1:7">
      <c r="A34" s="164" t="s">
        <v>455</v>
      </c>
      <c r="B34" s="164" t="s">
        <v>456</v>
      </c>
      <c r="C34" s="164" t="s">
        <v>457</v>
      </c>
      <c r="D34" s="164" t="s">
        <v>1698</v>
      </c>
      <c r="E34" s="164" t="s">
        <v>1638</v>
      </c>
      <c r="G34" s="176" t="s">
        <v>2761</v>
      </c>
    </row>
    <row r="35" spans="1:7">
      <c r="A35" s="164" t="s">
        <v>637</v>
      </c>
      <c r="B35" s="164" t="s">
        <v>638</v>
      </c>
      <c r="C35" s="164" t="s">
        <v>457</v>
      </c>
      <c r="D35" s="164" t="s">
        <v>1699</v>
      </c>
      <c r="E35" s="164" t="s">
        <v>1639</v>
      </c>
      <c r="G35" s="176" t="s">
        <v>2761</v>
      </c>
    </row>
    <row r="36" spans="1:7">
      <c r="A36" s="164" t="s">
        <v>639</v>
      </c>
      <c r="B36" s="164" t="s">
        <v>640</v>
      </c>
      <c r="C36" s="164" t="s">
        <v>457</v>
      </c>
      <c r="D36" s="164" t="s">
        <v>1700</v>
      </c>
      <c r="E36" s="164" t="s">
        <v>1640</v>
      </c>
      <c r="G36" s="176" t="s">
        <v>2761</v>
      </c>
    </row>
    <row r="37" spans="1:7">
      <c r="A37" s="164" t="s">
        <v>641</v>
      </c>
      <c r="B37" s="164" t="s">
        <v>642</v>
      </c>
      <c r="C37" s="164" t="s">
        <v>457</v>
      </c>
      <c r="D37" s="164" t="s">
        <v>1701</v>
      </c>
      <c r="E37" s="164" t="s">
        <v>1641</v>
      </c>
      <c r="G37" s="176" t="s">
        <v>2761</v>
      </c>
    </row>
    <row r="38" spans="1:7">
      <c r="A38" s="164" t="s">
        <v>643</v>
      </c>
      <c r="B38" s="164" t="s">
        <v>644</v>
      </c>
      <c r="C38" s="164" t="s">
        <v>457</v>
      </c>
      <c r="D38" s="164" t="s">
        <v>1702</v>
      </c>
      <c r="E38" s="164" t="s">
        <v>1642</v>
      </c>
      <c r="G38" s="176" t="s">
        <v>2761</v>
      </c>
    </row>
    <row r="39" spans="1:7">
      <c r="A39" s="164" t="s">
        <v>645</v>
      </c>
      <c r="B39" s="164" t="s">
        <v>646</v>
      </c>
      <c r="C39" s="164" t="s">
        <v>457</v>
      </c>
      <c r="D39" s="164" t="s">
        <v>1703</v>
      </c>
      <c r="E39" s="164" t="s">
        <v>1643</v>
      </c>
      <c r="G39" s="176" t="s">
        <v>2761</v>
      </c>
    </row>
    <row r="40" spans="1:7">
      <c r="A40" s="164" t="s">
        <v>647</v>
      </c>
      <c r="B40" s="164" t="s">
        <v>152</v>
      </c>
      <c r="C40" s="164" t="s">
        <v>457</v>
      </c>
      <c r="D40" s="164" t="s">
        <v>1704</v>
      </c>
      <c r="E40" s="164" t="s">
        <v>1644</v>
      </c>
      <c r="G40" s="176" t="s">
        <v>2762</v>
      </c>
    </row>
    <row r="41" spans="1:7">
      <c r="A41" s="164" t="s">
        <v>648</v>
      </c>
      <c r="B41" s="164" t="s">
        <v>154</v>
      </c>
      <c r="C41" s="164" t="s">
        <v>457</v>
      </c>
      <c r="D41" s="164" t="s">
        <v>1705</v>
      </c>
      <c r="E41" s="164" t="s">
        <v>1645</v>
      </c>
      <c r="G41" s="176" t="s">
        <v>2762</v>
      </c>
    </row>
    <row r="42" spans="1:7">
      <c r="A42" s="164" t="s">
        <v>649</v>
      </c>
      <c r="B42" s="164" t="s">
        <v>156</v>
      </c>
      <c r="C42" s="164" t="s">
        <v>457</v>
      </c>
      <c r="D42" s="164" t="s">
        <v>1706</v>
      </c>
      <c r="E42" s="164" t="s">
        <v>1646</v>
      </c>
      <c r="G42" s="176" t="s">
        <v>2762</v>
      </c>
    </row>
    <row r="43" spans="1:7">
      <c r="A43" s="164" t="s">
        <v>650</v>
      </c>
      <c r="B43" s="164" t="s">
        <v>158</v>
      </c>
      <c r="C43" s="164" t="s">
        <v>457</v>
      </c>
      <c r="D43" s="164" t="s">
        <v>1707</v>
      </c>
      <c r="E43" s="164" t="s">
        <v>1647</v>
      </c>
      <c r="G43" s="176" t="s">
        <v>2762</v>
      </c>
    </row>
    <row r="44" spans="1:7">
      <c r="A44" s="164" t="s">
        <v>651</v>
      </c>
      <c r="B44" s="164" t="s">
        <v>159</v>
      </c>
      <c r="C44" s="164" t="s">
        <v>457</v>
      </c>
      <c r="D44" s="164" t="s">
        <v>1708</v>
      </c>
      <c r="E44" s="164" t="s">
        <v>1648</v>
      </c>
      <c r="G44" s="176" t="s">
        <v>2762</v>
      </c>
    </row>
    <row r="45" spans="1:7">
      <c r="A45" s="164" t="s">
        <v>652</v>
      </c>
      <c r="B45" s="164" t="s">
        <v>161</v>
      </c>
      <c r="C45" s="164" t="s">
        <v>457</v>
      </c>
      <c r="D45" s="164" t="s">
        <v>1709</v>
      </c>
      <c r="E45" s="164" t="s">
        <v>1649</v>
      </c>
      <c r="G45" s="176" t="s">
        <v>2762</v>
      </c>
    </row>
    <row r="46" spans="1:7">
      <c r="A46" s="164" t="s">
        <v>653</v>
      </c>
      <c r="B46" s="164" t="s">
        <v>162</v>
      </c>
      <c r="C46" s="164" t="s">
        <v>457</v>
      </c>
      <c r="D46" s="164" t="s">
        <v>1710</v>
      </c>
      <c r="E46" s="164" t="s">
        <v>1650</v>
      </c>
      <c r="G46" s="176" t="s">
        <v>2763</v>
      </c>
    </row>
    <row r="47" spans="1:7">
      <c r="A47" s="164" t="s">
        <v>654</v>
      </c>
      <c r="B47" s="164" t="s">
        <v>655</v>
      </c>
      <c r="C47" s="164" t="s">
        <v>457</v>
      </c>
      <c r="D47" s="164" t="s">
        <v>1711</v>
      </c>
      <c r="E47" s="164" t="s">
        <v>1651</v>
      </c>
      <c r="G47" s="176" t="s">
        <v>2763</v>
      </c>
    </row>
    <row r="48" spans="1:7">
      <c r="A48" s="164" t="s">
        <v>656</v>
      </c>
      <c r="B48" s="164" t="s">
        <v>164</v>
      </c>
      <c r="C48" s="164" t="s">
        <v>457</v>
      </c>
      <c r="D48" s="164" t="s">
        <v>1712</v>
      </c>
      <c r="E48" s="164" t="s">
        <v>1652</v>
      </c>
      <c r="G48" s="176" t="s">
        <v>2763</v>
      </c>
    </row>
    <row r="49" spans="1:7">
      <c r="A49" s="164" t="s">
        <v>657</v>
      </c>
      <c r="B49" s="164" t="s">
        <v>165</v>
      </c>
      <c r="C49" s="164" t="s">
        <v>457</v>
      </c>
      <c r="D49" s="164" t="s">
        <v>1713</v>
      </c>
      <c r="E49" s="164" t="s">
        <v>1653</v>
      </c>
      <c r="G49" s="176" t="s">
        <v>2763</v>
      </c>
    </row>
    <row r="50" spans="1:7">
      <c r="A50" s="164" t="s">
        <v>658</v>
      </c>
      <c r="B50" s="164" t="s">
        <v>166</v>
      </c>
      <c r="C50" s="164" t="s">
        <v>457</v>
      </c>
      <c r="D50" s="164" t="s">
        <v>1714</v>
      </c>
      <c r="E50" s="164" t="s">
        <v>1654</v>
      </c>
      <c r="G50" s="176" t="s">
        <v>2763</v>
      </c>
    </row>
    <row r="51" spans="1:7">
      <c r="A51" s="164" t="s">
        <v>659</v>
      </c>
      <c r="B51" s="164" t="s">
        <v>167</v>
      </c>
      <c r="C51" s="164" t="s">
        <v>457</v>
      </c>
      <c r="D51" s="164" t="s">
        <v>1715</v>
      </c>
      <c r="E51" s="164" t="s">
        <v>1655</v>
      </c>
      <c r="G51" s="176" t="s">
        <v>2763</v>
      </c>
    </row>
    <row r="52" spans="1:7">
      <c r="A52" s="164" t="s">
        <v>660</v>
      </c>
      <c r="B52" s="164" t="s">
        <v>168</v>
      </c>
      <c r="C52" s="164" t="s">
        <v>457</v>
      </c>
      <c r="D52" s="164" t="s">
        <v>1716</v>
      </c>
      <c r="E52" s="164" t="s">
        <v>1656</v>
      </c>
      <c r="G52" s="176" t="s">
        <v>2764</v>
      </c>
    </row>
    <row r="53" spans="1:7">
      <c r="A53" s="164" t="s">
        <v>661</v>
      </c>
      <c r="B53" s="164" t="s">
        <v>169</v>
      </c>
      <c r="C53" s="164" t="s">
        <v>457</v>
      </c>
      <c r="D53" s="164" t="s">
        <v>1717</v>
      </c>
      <c r="E53" s="164" t="s">
        <v>1657</v>
      </c>
      <c r="G53" s="176" t="s">
        <v>2764</v>
      </c>
    </row>
    <row r="54" spans="1:7">
      <c r="A54" s="164" t="s">
        <v>662</v>
      </c>
      <c r="B54" s="164" t="s">
        <v>170</v>
      </c>
      <c r="C54" s="164" t="s">
        <v>457</v>
      </c>
      <c r="D54" s="164" t="s">
        <v>1718</v>
      </c>
      <c r="E54" s="164" t="s">
        <v>1658</v>
      </c>
      <c r="G54" s="176" t="s">
        <v>2764</v>
      </c>
    </row>
    <row r="55" spans="1:7">
      <c r="A55" s="164" t="s">
        <v>663</v>
      </c>
      <c r="B55" s="164" t="s">
        <v>171</v>
      </c>
      <c r="C55" s="164" t="s">
        <v>457</v>
      </c>
      <c r="D55" s="164" t="s">
        <v>1719</v>
      </c>
      <c r="E55" s="164" t="s">
        <v>1659</v>
      </c>
      <c r="G55" s="176" t="s">
        <v>2764</v>
      </c>
    </row>
    <row r="56" spans="1:7">
      <c r="A56" s="164" t="s">
        <v>664</v>
      </c>
      <c r="B56" s="164" t="s">
        <v>172</v>
      </c>
      <c r="C56" s="164" t="s">
        <v>457</v>
      </c>
      <c r="D56" s="164" t="s">
        <v>1720</v>
      </c>
      <c r="E56" s="164" t="s">
        <v>1660</v>
      </c>
      <c r="G56" s="176" t="s">
        <v>2764</v>
      </c>
    </row>
    <row r="57" spans="1:7">
      <c r="A57" s="164" t="s">
        <v>665</v>
      </c>
      <c r="B57" s="164" t="s">
        <v>173</v>
      </c>
      <c r="C57" s="164" t="s">
        <v>457</v>
      </c>
      <c r="D57" s="164" t="s">
        <v>1721</v>
      </c>
      <c r="E57" s="164" t="s">
        <v>1661</v>
      </c>
      <c r="G57" s="176" t="s">
        <v>2764</v>
      </c>
    </row>
    <row r="58" spans="1:7">
      <c r="A58" s="164" t="s">
        <v>666</v>
      </c>
      <c r="B58" s="164" t="s">
        <v>174</v>
      </c>
      <c r="C58" s="164" t="s">
        <v>457</v>
      </c>
      <c r="D58" s="164" t="s">
        <v>1722</v>
      </c>
      <c r="E58" s="164" t="s">
        <v>1662</v>
      </c>
      <c r="G58" s="176" t="s">
        <v>2765</v>
      </c>
    </row>
    <row r="59" spans="1:7">
      <c r="A59" s="164" t="s">
        <v>667</v>
      </c>
      <c r="B59" s="164" t="s">
        <v>175</v>
      </c>
      <c r="C59" s="164" t="s">
        <v>457</v>
      </c>
      <c r="D59" s="164" t="s">
        <v>1723</v>
      </c>
      <c r="E59" s="164" t="s">
        <v>1663</v>
      </c>
      <c r="G59" s="176" t="s">
        <v>2765</v>
      </c>
    </row>
    <row r="60" spans="1:7">
      <c r="A60" s="164" t="s">
        <v>668</v>
      </c>
      <c r="B60" s="164" t="s">
        <v>176</v>
      </c>
      <c r="C60" s="164" t="s">
        <v>457</v>
      </c>
      <c r="D60" s="164" t="s">
        <v>1724</v>
      </c>
      <c r="E60" s="164" t="s">
        <v>1664</v>
      </c>
      <c r="G60" s="176" t="s">
        <v>2765</v>
      </c>
    </row>
    <row r="61" spans="1:7">
      <c r="A61" s="164" t="s">
        <v>669</v>
      </c>
      <c r="B61" s="164" t="s">
        <v>177</v>
      </c>
      <c r="C61" s="164" t="s">
        <v>457</v>
      </c>
      <c r="D61" s="164" t="s">
        <v>1725</v>
      </c>
      <c r="E61" s="164" t="s">
        <v>1665</v>
      </c>
      <c r="G61" s="176" t="s">
        <v>2765</v>
      </c>
    </row>
    <row r="62" spans="1:7">
      <c r="A62" s="164" t="s">
        <v>670</v>
      </c>
      <c r="B62" s="164" t="s">
        <v>178</v>
      </c>
      <c r="C62" s="164" t="s">
        <v>457</v>
      </c>
      <c r="D62" s="164" t="s">
        <v>1726</v>
      </c>
      <c r="E62" s="164" t="s">
        <v>1666</v>
      </c>
      <c r="G62" s="176" t="s">
        <v>2765</v>
      </c>
    </row>
    <row r="63" spans="1:7">
      <c r="A63" s="164" t="s">
        <v>671</v>
      </c>
      <c r="B63" s="164" t="s">
        <v>179</v>
      </c>
      <c r="C63" s="164" t="s">
        <v>457</v>
      </c>
      <c r="D63" s="164" t="s">
        <v>1727</v>
      </c>
      <c r="E63" s="164" t="s">
        <v>1667</v>
      </c>
      <c r="G63" s="176" t="s">
        <v>2765</v>
      </c>
    </row>
    <row r="64" spans="1:7">
      <c r="A64" s="164" t="s">
        <v>672</v>
      </c>
      <c r="B64" s="164" t="s">
        <v>180</v>
      </c>
      <c r="C64" s="164" t="s">
        <v>457</v>
      </c>
      <c r="D64" s="164" t="s">
        <v>1728</v>
      </c>
      <c r="E64" s="164" t="s">
        <v>1668</v>
      </c>
      <c r="G64" s="176" t="s">
        <v>2766</v>
      </c>
    </row>
    <row r="65" spans="1:7">
      <c r="A65" s="164" t="s">
        <v>673</v>
      </c>
      <c r="B65" s="164" t="s">
        <v>181</v>
      </c>
      <c r="C65" s="164" t="s">
        <v>457</v>
      </c>
      <c r="D65" s="164" t="s">
        <v>1729</v>
      </c>
      <c r="E65" s="164" t="s">
        <v>1669</v>
      </c>
      <c r="G65" s="176" t="s">
        <v>2766</v>
      </c>
    </row>
    <row r="66" spans="1:7">
      <c r="A66" s="164" t="s">
        <v>674</v>
      </c>
      <c r="B66" s="164" t="s">
        <v>182</v>
      </c>
      <c r="C66" s="164" t="s">
        <v>457</v>
      </c>
      <c r="D66" s="164" t="s">
        <v>1730</v>
      </c>
      <c r="E66" s="164" t="s">
        <v>1670</v>
      </c>
      <c r="G66" s="176" t="s">
        <v>2766</v>
      </c>
    </row>
    <row r="67" spans="1:7">
      <c r="A67" s="164" t="s">
        <v>675</v>
      </c>
      <c r="B67" s="164" t="s">
        <v>183</v>
      </c>
      <c r="C67" s="164" t="s">
        <v>457</v>
      </c>
      <c r="D67" s="164" t="s">
        <v>1731</v>
      </c>
      <c r="E67" s="164" t="s">
        <v>1671</v>
      </c>
      <c r="G67" s="176" t="s">
        <v>2766</v>
      </c>
    </row>
    <row r="68" spans="1:7">
      <c r="A68" s="164" t="s">
        <v>676</v>
      </c>
      <c r="B68" s="164" t="s">
        <v>184</v>
      </c>
      <c r="C68" s="164" t="s">
        <v>457</v>
      </c>
      <c r="D68" s="164" t="s">
        <v>1732</v>
      </c>
      <c r="E68" s="164" t="s">
        <v>1672</v>
      </c>
      <c r="G68" s="176" t="s">
        <v>2766</v>
      </c>
    </row>
    <row r="69" spans="1:7">
      <c r="A69" s="164" t="s">
        <v>677</v>
      </c>
      <c r="B69" s="164" t="s">
        <v>185</v>
      </c>
      <c r="C69" s="164" t="s">
        <v>457</v>
      </c>
      <c r="D69" s="164" t="s">
        <v>1733</v>
      </c>
      <c r="E69" s="164" t="s">
        <v>1673</v>
      </c>
      <c r="G69" s="176" t="s">
        <v>2766</v>
      </c>
    </row>
    <row r="70" spans="1:7">
      <c r="A70" s="164" t="s">
        <v>678</v>
      </c>
      <c r="B70" s="164" t="s">
        <v>186</v>
      </c>
      <c r="C70" s="164" t="s">
        <v>457</v>
      </c>
      <c r="D70" s="164" t="s">
        <v>1734</v>
      </c>
      <c r="E70" s="164" t="s">
        <v>1674</v>
      </c>
      <c r="G70" s="176" t="s">
        <v>2767</v>
      </c>
    </row>
    <row r="71" spans="1:7">
      <c r="A71" s="164" t="s">
        <v>679</v>
      </c>
      <c r="B71" s="164" t="s">
        <v>187</v>
      </c>
      <c r="C71" s="164" t="s">
        <v>457</v>
      </c>
      <c r="D71" s="164" t="s">
        <v>1735</v>
      </c>
      <c r="E71" s="164" t="s">
        <v>1675</v>
      </c>
      <c r="G71" s="176" t="s">
        <v>2767</v>
      </c>
    </row>
    <row r="72" spans="1:7">
      <c r="A72" s="164" t="s">
        <v>680</v>
      </c>
      <c r="B72" s="164" t="s">
        <v>188</v>
      </c>
      <c r="C72" s="164" t="s">
        <v>457</v>
      </c>
      <c r="D72" s="164" t="s">
        <v>1736</v>
      </c>
      <c r="E72" s="164" t="s">
        <v>1676</v>
      </c>
      <c r="G72" s="176" t="s">
        <v>2767</v>
      </c>
    </row>
    <row r="73" spans="1:7">
      <c r="A73" s="164" t="s">
        <v>681</v>
      </c>
      <c r="B73" s="164" t="s">
        <v>189</v>
      </c>
      <c r="C73" s="164" t="s">
        <v>457</v>
      </c>
      <c r="D73" s="164" t="s">
        <v>1737</v>
      </c>
      <c r="E73" s="164" t="s">
        <v>1677</v>
      </c>
      <c r="G73" s="176" t="s">
        <v>2767</v>
      </c>
    </row>
    <row r="74" spans="1:7">
      <c r="A74" s="164" t="s">
        <v>682</v>
      </c>
      <c r="B74" s="164" t="s">
        <v>190</v>
      </c>
      <c r="C74" s="164" t="s">
        <v>457</v>
      </c>
      <c r="D74" s="164" t="s">
        <v>1738</v>
      </c>
      <c r="E74" s="164" t="s">
        <v>1678</v>
      </c>
      <c r="G74" s="176" t="s">
        <v>2767</v>
      </c>
    </row>
    <row r="75" spans="1:7">
      <c r="A75" s="164" t="s">
        <v>683</v>
      </c>
      <c r="B75" s="164" t="s">
        <v>191</v>
      </c>
      <c r="C75" s="164" t="s">
        <v>457</v>
      </c>
      <c r="D75" s="164" t="s">
        <v>1739</v>
      </c>
      <c r="E75" s="164" t="s">
        <v>1679</v>
      </c>
      <c r="G75" s="176" t="s">
        <v>2767</v>
      </c>
    </row>
    <row r="76" spans="1:7">
      <c r="A76" s="92" t="s">
        <v>684</v>
      </c>
      <c r="B76" s="164" t="s">
        <v>192</v>
      </c>
      <c r="C76" s="164" t="s">
        <v>457</v>
      </c>
      <c r="D76" s="164" t="s">
        <v>1740</v>
      </c>
      <c r="E76" s="164" t="s">
        <v>1680</v>
      </c>
      <c r="G76" s="176" t="s">
        <v>2768</v>
      </c>
    </row>
    <row r="77" spans="1:7">
      <c r="A77" s="92" t="s">
        <v>685</v>
      </c>
      <c r="B77" s="164" t="s">
        <v>193</v>
      </c>
      <c r="C77" s="164" t="s">
        <v>457</v>
      </c>
      <c r="D77" s="164" t="s">
        <v>1741</v>
      </c>
      <c r="E77" s="164" t="s">
        <v>1681</v>
      </c>
      <c r="G77" s="176" t="s">
        <v>2768</v>
      </c>
    </row>
    <row r="78" spans="1:7">
      <c r="A78" s="92" t="s">
        <v>686</v>
      </c>
      <c r="B78" s="164" t="s">
        <v>194</v>
      </c>
      <c r="C78" s="164" t="s">
        <v>457</v>
      </c>
      <c r="D78" s="164" t="s">
        <v>1742</v>
      </c>
      <c r="E78" s="164" t="s">
        <v>1682</v>
      </c>
      <c r="G78" s="176" t="s">
        <v>2768</v>
      </c>
    </row>
    <row r="79" spans="1:7">
      <c r="A79" s="92" t="s">
        <v>687</v>
      </c>
      <c r="B79" s="164" t="s">
        <v>195</v>
      </c>
      <c r="C79" s="164" t="s">
        <v>457</v>
      </c>
      <c r="D79" s="164" t="s">
        <v>1743</v>
      </c>
      <c r="E79" s="164" t="s">
        <v>1683</v>
      </c>
      <c r="G79" s="176" t="s">
        <v>2768</v>
      </c>
    </row>
    <row r="80" spans="1:7">
      <c r="A80" s="92" t="s">
        <v>688</v>
      </c>
      <c r="B80" s="164" t="s">
        <v>196</v>
      </c>
      <c r="C80" s="164" t="s">
        <v>457</v>
      </c>
      <c r="D80" s="164" t="s">
        <v>1744</v>
      </c>
      <c r="E80" s="164" t="s">
        <v>1684</v>
      </c>
      <c r="G80" s="176" t="s">
        <v>2768</v>
      </c>
    </row>
    <row r="81" spans="1:7">
      <c r="A81" s="92" t="s">
        <v>689</v>
      </c>
      <c r="B81" s="164" t="s">
        <v>197</v>
      </c>
      <c r="C81" s="164" t="s">
        <v>457</v>
      </c>
      <c r="D81" s="164" t="s">
        <v>1745</v>
      </c>
      <c r="E81" s="164" t="s">
        <v>1685</v>
      </c>
      <c r="G81" s="176" t="s">
        <v>2768</v>
      </c>
    </row>
    <row r="82" spans="1:7">
      <c r="A82" s="102" t="s">
        <v>1480</v>
      </c>
      <c r="B82" s="102" t="s">
        <v>1480</v>
      </c>
      <c r="C82" s="164" t="s">
        <v>775</v>
      </c>
      <c r="D82" s="164" t="s">
        <v>1848</v>
      </c>
      <c r="E82" s="164" t="s">
        <v>1826</v>
      </c>
      <c r="G82" s="176" t="s">
        <v>2769</v>
      </c>
    </row>
    <row r="83" spans="1:7">
      <c r="A83" s="102" t="s">
        <v>1481</v>
      </c>
      <c r="B83" s="102" t="s">
        <v>1481</v>
      </c>
      <c r="C83" s="164" t="s">
        <v>775</v>
      </c>
      <c r="D83" s="164" t="s">
        <v>1849</v>
      </c>
      <c r="E83" s="164" t="s">
        <v>1827</v>
      </c>
      <c r="G83" s="176" t="s">
        <v>2769</v>
      </c>
    </row>
    <row r="84" spans="1:7">
      <c r="A84" s="102" t="s">
        <v>1482</v>
      </c>
      <c r="B84" s="102" t="s">
        <v>1482</v>
      </c>
      <c r="C84" s="164" t="s">
        <v>775</v>
      </c>
      <c r="D84" s="164" t="s">
        <v>1850</v>
      </c>
      <c r="E84" s="164" t="s">
        <v>1828</v>
      </c>
      <c r="G84" s="176" t="s">
        <v>2769</v>
      </c>
    </row>
    <row r="85" spans="1:7">
      <c r="A85" s="102" t="s">
        <v>1483</v>
      </c>
      <c r="B85" s="102" t="s">
        <v>1483</v>
      </c>
      <c r="C85" s="164" t="s">
        <v>775</v>
      </c>
      <c r="D85" s="164" t="s">
        <v>1851</v>
      </c>
      <c r="E85" s="164" t="s">
        <v>1829</v>
      </c>
      <c r="G85" s="176" t="s">
        <v>2769</v>
      </c>
    </row>
    <row r="86" spans="1:7">
      <c r="A86" s="102" t="s">
        <v>1484</v>
      </c>
      <c r="B86" s="102" t="s">
        <v>1484</v>
      </c>
      <c r="C86" s="164" t="s">
        <v>775</v>
      </c>
      <c r="D86" s="164" t="s">
        <v>1852</v>
      </c>
      <c r="E86" s="164" t="s">
        <v>1830</v>
      </c>
      <c r="G86" s="176" t="s">
        <v>2769</v>
      </c>
    </row>
    <row r="87" spans="1:7">
      <c r="A87" s="102" t="s">
        <v>1485</v>
      </c>
      <c r="B87" s="102" t="s">
        <v>1485</v>
      </c>
      <c r="C87" s="164" t="s">
        <v>775</v>
      </c>
      <c r="D87" s="164" t="s">
        <v>1853</v>
      </c>
      <c r="E87" s="164" t="s">
        <v>1831</v>
      </c>
      <c r="G87" s="176" t="s">
        <v>2769</v>
      </c>
    </row>
    <row r="88" spans="1:7">
      <c r="A88" s="102" t="s">
        <v>1824</v>
      </c>
      <c r="B88" s="102" t="s">
        <v>1825</v>
      </c>
      <c r="C88" s="164" t="s">
        <v>775</v>
      </c>
      <c r="D88" s="164" t="s">
        <v>1854</v>
      </c>
      <c r="E88" s="164" t="s">
        <v>1832</v>
      </c>
      <c r="G88" s="176" t="s">
        <v>2757</v>
      </c>
    </row>
    <row r="89" spans="1:7">
      <c r="A89" s="102" t="s">
        <v>1837</v>
      </c>
      <c r="B89" s="102" t="s">
        <v>1842</v>
      </c>
      <c r="C89" s="164" t="s">
        <v>775</v>
      </c>
      <c r="D89" s="164" t="s">
        <v>1855</v>
      </c>
      <c r="E89" s="164" t="s">
        <v>1833</v>
      </c>
      <c r="G89" s="176" t="s">
        <v>2757</v>
      </c>
    </row>
    <row r="90" spans="1:7">
      <c r="A90" s="102" t="s">
        <v>1838</v>
      </c>
      <c r="B90" s="102" t="s">
        <v>1843</v>
      </c>
      <c r="C90" s="164" t="s">
        <v>775</v>
      </c>
      <c r="D90" s="164" t="s">
        <v>1856</v>
      </c>
      <c r="E90" s="164" t="s">
        <v>3611</v>
      </c>
      <c r="G90" s="176" t="s">
        <v>2757</v>
      </c>
    </row>
    <row r="91" spans="1:7">
      <c r="A91" s="102" t="s">
        <v>1839</v>
      </c>
      <c r="B91" s="102" t="s">
        <v>1844</v>
      </c>
      <c r="C91" s="164" t="s">
        <v>775</v>
      </c>
      <c r="D91" s="164" t="s">
        <v>2104</v>
      </c>
      <c r="E91" s="164" t="s">
        <v>1834</v>
      </c>
      <c r="G91" s="176" t="s">
        <v>2757</v>
      </c>
    </row>
    <row r="92" spans="1:7">
      <c r="A92" s="102" t="s">
        <v>1840</v>
      </c>
      <c r="B92" s="102" t="s">
        <v>1845</v>
      </c>
      <c r="C92" s="164" t="s">
        <v>775</v>
      </c>
      <c r="D92" s="164" t="s">
        <v>1857</v>
      </c>
      <c r="E92" s="164" t="s">
        <v>1835</v>
      </c>
      <c r="G92" s="176" t="s">
        <v>2757</v>
      </c>
    </row>
    <row r="93" spans="1:7">
      <c r="A93" s="102" t="s">
        <v>1841</v>
      </c>
      <c r="B93" s="102" t="s">
        <v>1846</v>
      </c>
      <c r="C93" s="164" t="s">
        <v>775</v>
      </c>
      <c r="D93" s="164" t="s">
        <v>1858</v>
      </c>
      <c r="E93" s="164" t="s">
        <v>1836</v>
      </c>
      <c r="G93" s="176" t="s">
        <v>2757</v>
      </c>
    </row>
    <row r="94" spans="1:7">
      <c r="A94" s="102" t="s">
        <v>1847</v>
      </c>
      <c r="B94" s="102" t="s">
        <v>1847</v>
      </c>
      <c r="C94" s="164" t="s">
        <v>775</v>
      </c>
      <c r="D94" s="164" t="s">
        <v>1859</v>
      </c>
      <c r="E94" s="164" t="s">
        <v>1865</v>
      </c>
      <c r="G94" s="176" t="s">
        <v>2770</v>
      </c>
    </row>
    <row r="95" spans="1:7">
      <c r="A95" s="102" t="s">
        <v>1871</v>
      </c>
      <c r="B95" s="102" t="s">
        <v>1871</v>
      </c>
      <c r="C95" s="164" t="s">
        <v>775</v>
      </c>
      <c r="D95" s="164" t="s">
        <v>1860</v>
      </c>
      <c r="E95" s="164" t="s">
        <v>1866</v>
      </c>
      <c r="G95" s="176" t="s">
        <v>2770</v>
      </c>
    </row>
    <row r="96" spans="1:7">
      <c r="A96" s="102" t="s">
        <v>1872</v>
      </c>
      <c r="B96" s="102" t="s">
        <v>1872</v>
      </c>
      <c r="C96" s="164" t="s">
        <v>775</v>
      </c>
      <c r="D96" s="164" t="s">
        <v>1861</v>
      </c>
      <c r="E96" s="164" t="s">
        <v>1867</v>
      </c>
      <c r="G96" s="176" t="s">
        <v>2770</v>
      </c>
    </row>
    <row r="97" spans="1:7">
      <c r="A97" s="102" t="s">
        <v>1873</v>
      </c>
      <c r="B97" s="102" t="s">
        <v>1873</v>
      </c>
      <c r="C97" s="164" t="s">
        <v>775</v>
      </c>
      <c r="D97" s="164" t="s">
        <v>1862</v>
      </c>
      <c r="E97" s="164" t="s">
        <v>1868</v>
      </c>
      <c r="G97" s="176" t="s">
        <v>2770</v>
      </c>
    </row>
    <row r="98" spans="1:7">
      <c r="A98" s="102" t="s">
        <v>1874</v>
      </c>
      <c r="B98" s="102" t="s">
        <v>1874</v>
      </c>
      <c r="C98" s="164" t="s">
        <v>775</v>
      </c>
      <c r="D98" s="164" t="s">
        <v>1863</v>
      </c>
      <c r="E98" s="164" t="s">
        <v>1869</v>
      </c>
      <c r="G98" s="176" t="s">
        <v>2770</v>
      </c>
    </row>
    <row r="99" spans="1:7">
      <c r="A99" s="102" t="s">
        <v>1875</v>
      </c>
      <c r="B99" s="102" t="s">
        <v>1875</v>
      </c>
      <c r="C99" s="164" t="s">
        <v>775</v>
      </c>
      <c r="D99" s="164" t="s">
        <v>1864</v>
      </c>
      <c r="E99" s="164" t="s">
        <v>1870</v>
      </c>
      <c r="G99" s="176" t="s">
        <v>2770</v>
      </c>
    </row>
    <row r="100" spans="1:7">
      <c r="A100" s="164" t="s">
        <v>1876</v>
      </c>
      <c r="B100" s="164" t="s">
        <v>1876</v>
      </c>
      <c r="C100" s="164" t="s">
        <v>457</v>
      </c>
      <c r="D100" s="164" t="s">
        <v>1882</v>
      </c>
      <c r="E100" s="164" t="s">
        <v>1888</v>
      </c>
      <c r="G100" s="176" t="s">
        <v>2771</v>
      </c>
    </row>
    <row r="101" spans="1:7">
      <c r="A101" s="164" t="s">
        <v>1877</v>
      </c>
      <c r="B101" s="164" t="s">
        <v>1877</v>
      </c>
      <c r="C101" s="164" t="s">
        <v>457</v>
      </c>
      <c r="D101" s="164" t="s">
        <v>1883</v>
      </c>
      <c r="E101" s="164" t="s">
        <v>1889</v>
      </c>
      <c r="G101" s="176" t="s">
        <v>2771</v>
      </c>
    </row>
    <row r="102" spans="1:7">
      <c r="A102" s="164" t="s">
        <v>1878</v>
      </c>
      <c r="B102" s="164" t="s">
        <v>1878</v>
      </c>
      <c r="C102" s="164" t="s">
        <v>457</v>
      </c>
      <c r="D102" s="164" t="s">
        <v>1884</v>
      </c>
      <c r="E102" s="164" t="s">
        <v>1890</v>
      </c>
      <c r="G102" s="176" t="s">
        <v>2771</v>
      </c>
    </row>
    <row r="103" spans="1:7">
      <c r="A103" s="164" t="s">
        <v>1879</v>
      </c>
      <c r="B103" s="164" t="s">
        <v>1879</v>
      </c>
      <c r="C103" s="164" t="s">
        <v>457</v>
      </c>
      <c r="D103" s="164" t="s">
        <v>1885</v>
      </c>
      <c r="E103" s="164" t="s">
        <v>1891</v>
      </c>
      <c r="G103" s="176" t="s">
        <v>2771</v>
      </c>
    </row>
    <row r="104" spans="1:7">
      <c r="A104" s="164" t="s">
        <v>1880</v>
      </c>
      <c r="B104" s="164" t="s">
        <v>1880</v>
      </c>
      <c r="C104" s="164" t="s">
        <v>457</v>
      </c>
      <c r="D104" s="164" t="s">
        <v>1886</v>
      </c>
      <c r="E104" s="164" t="s">
        <v>1892</v>
      </c>
      <c r="G104" s="176" t="s">
        <v>2771</v>
      </c>
    </row>
    <row r="105" spans="1:7">
      <c r="A105" s="164" t="s">
        <v>1881</v>
      </c>
      <c r="B105" s="164" t="s">
        <v>1881</v>
      </c>
      <c r="C105" s="164" t="s">
        <v>457</v>
      </c>
      <c r="D105" s="164" t="s">
        <v>1887</v>
      </c>
      <c r="E105" s="164" t="s">
        <v>1893</v>
      </c>
      <c r="G105" s="176" t="s">
        <v>2771</v>
      </c>
    </row>
    <row r="106" spans="1:7">
      <c r="A106" s="164" t="s">
        <v>1894</v>
      </c>
      <c r="B106" s="164" t="s">
        <v>1894</v>
      </c>
      <c r="C106" s="164" t="s">
        <v>457</v>
      </c>
      <c r="D106" s="164" t="s">
        <v>1895</v>
      </c>
      <c r="E106" s="164" t="s">
        <v>1906</v>
      </c>
      <c r="G106" s="176" t="s">
        <v>2772</v>
      </c>
    </row>
    <row r="107" spans="1:7">
      <c r="A107" s="164" t="s">
        <v>1896</v>
      </c>
      <c r="B107" s="164" t="s">
        <v>1896</v>
      </c>
      <c r="C107" s="164" t="s">
        <v>457</v>
      </c>
      <c r="D107" s="164" t="s">
        <v>1897</v>
      </c>
      <c r="E107" s="164" t="s">
        <v>1907</v>
      </c>
      <c r="G107" s="176" t="s">
        <v>2772</v>
      </c>
    </row>
    <row r="108" spans="1:7">
      <c r="A108" s="164" t="s">
        <v>1898</v>
      </c>
      <c r="B108" s="164" t="s">
        <v>1898</v>
      </c>
      <c r="C108" s="164" t="s">
        <v>457</v>
      </c>
      <c r="D108" s="164" t="s">
        <v>1899</v>
      </c>
      <c r="E108" s="164" t="s">
        <v>1908</v>
      </c>
      <c r="G108" s="176" t="s">
        <v>2772</v>
      </c>
    </row>
    <row r="109" spans="1:7">
      <c r="A109" s="164" t="s">
        <v>1900</v>
      </c>
      <c r="B109" s="164" t="s">
        <v>1900</v>
      </c>
      <c r="C109" s="164" t="s">
        <v>457</v>
      </c>
      <c r="D109" s="164" t="s">
        <v>1901</v>
      </c>
      <c r="E109" s="164" t="s">
        <v>1909</v>
      </c>
      <c r="G109" s="176" t="s">
        <v>2772</v>
      </c>
    </row>
    <row r="110" spans="1:7">
      <c r="A110" s="164" t="s">
        <v>1902</v>
      </c>
      <c r="B110" s="164" t="s">
        <v>1902</v>
      </c>
      <c r="C110" s="164" t="s">
        <v>457</v>
      </c>
      <c r="D110" s="164" t="s">
        <v>1903</v>
      </c>
      <c r="E110" s="164" t="s">
        <v>1910</v>
      </c>
      <c r="G110" s="176" t="s">
        <v>2772</v>
      </c>
    </row>
    <row r="111" spans="1:7">
      <c r="A111" s="164" t="s">
        <v>1904</v>
      </c>
      <c r="B111" s="164" t="s">
        <v>1904</v>
      </c>
      <c r="C111" s="164" t="s">
        <v>457</v>
      </c>
      <c r="D111" s="164" t="s">
        <v>1905</v>
      </c>
      <c r="E111" s="164" t="s">
        <v>1911</v>
      </c>
      <c r="G111" s="176" t="s">
        <v>2772</v>
      </c>
    </row>
    <row r="112" spans="1:7">
      <c r="A112" s="164" t="s">
        <v>1912</v>
      </c>
      <c r="B112" s="164" t="s">
        <v>1912</v>
      </c>
      <c r="C112" s="164" t="s">
        <v>457</v>
      </c>
      <c r="D112" s="164" t="s">
        <v>1913</v>
      </c>
      <c r="E112" s="164" t="s">
        <v>1924</v>
      </c>
      <c r="G112" s="176" t="s">
        <v>2773</v>
      </c>
    </row>
    <row r="113" spans="1:7">
      <c r="A113" s="164" t="s">
        <v>1914</v>
      </c>
      <c r="B113" s="164" t="s">
        <v>1914</v>
      </c>
      <c r="C113" s="164" t="s">
        <v>457</v>
      </c>
      <c r="D113" s="164" t="s">
        <v>1915</v>
      </c>
      <c r="E113" s="164" t="s">
        <v>1925</v>
      </c>
      <c r="G113" s="176" t="s">
        <v>2773</v>
      </c>
    </row>
    <row r="114" spans="1:7">
      <c r="A114" s="164" t="s">
        <v>1916</v>
      </c>
      <c r="B114" s="164" t="s">
        <v>1916</v>
      </c>
      <c r="C114" s="164" t="s">
        <v>457</v>
      </c>
      <c r="D114" s="164" t="s">
        <v>1917</v>
      </c>
      <c r="E114" s="164" t="s">
        <v>1926</v>
      </c>
      <c r="G114" s="176" t="s">
        <v>2773</v>
      </c>
    </row>
    <row r="115" spans="1:7">
      <c r="A115" s="164" t="s">
        <v>1918</v>
      </c>
      <c r="B115" s="164" t="s">
        <v>1918</v>
      </c>
      <c r="C115" s="164" t="s">
        <v>457</v>
      </c>
      <c r="D115" s="164" t="s">
        <v>1919</v>
      </c>
      <c r="E115" s="164" t="s">
        <v>1927</v>
      </c>
      <c r="G115" s="176" t="s">
        <v>2773</v>
      </c>
    </row>
    <row r="116" spans="1:7">
      <c r="A116" s="164" t="s">
        <v>1920</v>
      </c>
      <c r="B116" s="164" t="s">
        <v>1920</v>
      </c>
      <c r="C116" s="164" t="s">
        <v>457</v>
      </c>
      <c r="D116" s="164" t="s">
        <v>1921</v>
      </c>
      <c r="E116" s="164" t="s">
        <v>1928</v>
      </c>
      <c r="G116" s="176" t="s">
        <v>2773</v>
      </c>
    </row>
    <row r="117" spans="1:7">
      <c r="A117" s="164" t="s">
        <v>1922</v>
      </c>
      <c r="B117" s="164" t="s">
        <v>1922</v>
      </c>
      <c r="C117" s="164" t="s">
        <v>457</v>
      </c>
      <c r="D117" s="164" t="s">
        <v>1923</v>
      </c>
      <c r="E117" s="164" t="s">
        <v>1929</v>
      </c>
      <c r="G117" s="176" t="s">
        <v>2773</v>
      </c>
    </row>
    <row r="118" spans="1:7">
      <c r="A118" s="164" t="s">
        <v>1930</v>
      </c>
      <c r="B118" s="164" t="s">
        <v>1930</v>
      </c>
      <c r="C118" s="164" t="s">
        <v>457</v>
      </c>
      <c r="D118" s="164" t="s">
        <v>1931</v>
      </c>
      <c r="E118" s="164" t="s">
        <v>1942</v>
      </c>
      <c r="G118" s="176" t="s">
        <v>2774</v>
      </c>
    </row>
    <row r="119" spans="1:7">
      <c r="A119" s="164" t="s">
        <v>1932</v>
      </c>
      <c r="B119" s="164" t="s">
        <v>1932</v>
      </c>
      <c r="C119" s="164" t="s">
        <v>457</v>
      </c>
      <c r="D119" s="164" t="s">
        <v>1933</v>
      </c>
      <c r="E119" s="164" t="s">
        <v>1943</v>
      </c>
      <c r="G119" s="176" t="s">
        <v>2774</v>
      </c>
    </row>
    <row r="120" spans="1:7">
      <c r="A120" s="164" t="s">
        <v>1934</v>
      </c>
      <c r="B120" s="164" t="s">
        <v>1934</v>
      </c>
      <c r="C120" s="164" t="s">
        <v>457</v>
      </c>
      <c r="D120" s="164" t="s">
        <v>1935</v>
      </c>
      <c r="E120" s="164" t="s">
        <v>1944</v>
      </c>
      <c r="G120" s="176" t="s">
        <v>2774</v>
      </c>
    </row>
    <row r="121" spans="1:7">
      <c r="A121" s="164" t="s">
        <v>1936</v>
      </c>
      <c r="B121" s="164" t="s">
        <v>1936</v>
      </c>
      <c r="C121" s="164" t="s">
        <v>457</v>
      </c>
      <c r="D121" s="164" t="s">
        <v>1937</v>
      </c>
      <c r="E121" s="164" t="s">
        <v>1945</v>
      </c>
      <c r="G121" s="176" t="s">
        <v>2774</v>
      </c>
    </row>
    <row r="122" spans="1:7">
      <c r="A122" s="164" t="s">
        <v>1938</v>
      </c>
      <c r="B122" s="164" t="s">
        <v>1938</v>
      </c>
      <c r="C122" s="164" t="s">
        <v>457</v>
      </c>
      <c r="D122" s="164" t="s">
        <v>1939</v>
      </c>
      <c r="E122" s="164" t="s">
        <v>1946</v>
      </c>
      <c r="G122" s="176" t="s">
        <v>2774</v>
      </c>
    </row>
    <row r="123" spans="1:7">
      <c r="A123" s="164" t="s">
        <v>1940</v>
      </c>
      <c r="B123" s="164" t="s">
        <v>1940</v>
      </c>
      <c r="C123" s="164" t="s">
        <v>457</v>
      </c>
      <c r="D123" s="164" t="s">
        <v>1941</v>
      </c>
      <c r="E123" s="164" t="s">
        <v>1947</v>
      </c>
      <c r="G123" s="176" t="s">
        <v>2774</v>
      </c>
    </row>
    <row r="124" spans="1:7">
      <c r="A124" s="164" t="s">
        <v>1948</v>
      </c>
      <c r="B124" s="164" t="s">
        <v>1948</v>
      </c>
      <c r="C124" s="164" t="s">
        <v>457</v>
      </c>
      <c r="D124" s="164" t="s">
        <v>1949</v>
      </c>
      <c r="E124" s="164" t="s">
        <v>1960</v>
      </c>
      <c r="G124" s="176" t="s">
        <v>2775</v>
      </c>
    </row>
    <row r="125" spans="1:7">
      <c r="A125" s="164" t="s">
        <v>1950</v>
      </c>
      <c r="B125" s="164" t="s">
        <v>1950</v>
      </c>
      <c r="C125" s="164" t="s">
        <v>457</v>
      </c>
      <c r="D125" s="164" t="s">
        <v>1951</v>
      </c>
      <c r="E125" s="164" t="s">
        <v>1961</v>
      </c>
      <c r="G125" s="176" t="s">
        <v>2775</v>
      </c>
    </row>
    <row r="126" spans="1:7">
      <c r="A126" s="164" t="s">
        <v>1952</v>
      </c>
      <c r="B126" s="164" t="s">
        <v>1952</v>
      </c>
      <c r="C126" s="164" t="s">
        <v>457</v>
      </c>
      <c r="D126" s="164" t="s">
        <v>1953</v>
      </c>
      <c r="E126" s="164" t="s">
        <v>1962</v>
      </c>
      <c r="G126" s="176" t="s">
        <v>2775</v>
      </c>
    </row>
    <row r="127" spans="1:7">
      <c r="A127" s="164" t="s">
        <v>1954</v>
      </c>
      <c r="B127" s="164" t="s">
        <v>1954</v>
      </c>
      <c r="C127" s="164" t="s">
        <v>457</v>
      </c>
      <c r="D127" s="164" t="s">
        <v>1955</v>
      </c>
      <c r="E127" s="164" t="s">
        <v>1963</v>
      </c>
      <c r="G127" s="176" t="s">
        <v>2775</v>
      </c>
    </row>
    <row r="128" spans="1:7">
      <c r="A128" s="164" t="s">
        <v>1956</v>
      </c>
      <c r="B128" s="164" t="s">
        <v>1956</v>
      </c>
      <c r="C128" s="164" t="s">
        <v>457</v>
      </c>
      <c r="D128" s="164" t="s">
        <v>1957</v>
      </c>
      <c r="E128" s="164" t="s">
        <v>3609</v>
      </c>
      <c r="G128" s="176" t="s">
        <v>2775</v>
      </c>
    </row>
    <row r="129" spans="1:7">
      <c r="A129" s="164" t="s">
        <v>1958</v>
      </c>
      <c r="B129" s="164" t="s">
        <v>1958</v>
      </c>
      <c r="C129" s="164" t="s">
        <v>457</v>
      </c>
      <c r="D129" s="164" t="s">
        <v>1959</v>
      </c>
      <c r="E129" s="164" t="s">
        <v>1964</v>
      </c>
      <c r="G129" s="176" t="s">
        <v>2775</v>
      </c>
    </row>
    <row r="130" spans="1:7">
      <c r="A130" s="164" t="s">
        <v>1965</v>
      </c>
      <c r="B130" s="164" t="s">
        <v>1965</v>
      </c>
      <c r="C130" s="164" t="s">
        <v>457</v>
      </c>
      <c r="D130" s="164" t="s">
        <v>1966</v>
      </c>
      <c r="E130" s="164" t="s">
        <v>1977</v>
      </c>
      <c r="G130" s="176" t="s">
        <v>2776</v>
      </c>
    </row>
    <row r="131" spans="1:7">
      <c r="A131" s="164" t="s">
        <v>1967</v>
      </c>
      <c r="B131" s="164" t="s">
        <v>1967</v>
      </c>
      <c r="C131" s="164" t="s">
        <v>457</v>
      </c>
      <c r="D131" s="164" t="s">
        <v>1968</v>
      </c>
      <c r="E131" s="164" t="s">
        <v>1978</v>
      </c>
      <c r="G131" s="176" t="s">
        <v>2776</v>
      </c>
    </row>
    <row r="132" spans="1:7">
      <c r="A132" s="164" t="s">
        <v>1969</v>
      </c>
      <c r="B132" s="164" t="s">
        <v>1969</v>
      </c>
      <c r="C132" s="164" t="s">
        <v>457</v>
      </c>
      <c r="D132" s="164" t="s">
        <v>1970</v>
      </c>
      <c r="E132" s="164" t="s">
        <v>1979</v>
      </c>
      <c r="G132" s="176" t="s">
        <v>2776</v>
      </c>
    </row>
    <row r="133" spans="1:7">
      <c r="A133" s="164" t="s">
        <v>1971</v>
      </c>
      <c r="B133" s="164" t="s">
        <v>1971</v>
      </c>
      <c r="C133" s="164" t="s">
        <v>457</v>
      </c>
      <c r="D133" s="164" t="s">
        <v>1972</v>
      </c>
      <c r="E133" s="164" t="s">
        <v>1980</v>
      </c>
      <c r="G133" s="176" t="s">
        <v>2776</v>
      </c>
    </row>
    <row r="134" spans="1:7">
      <c r="A134" s="164" t="s">
        <v>1973</v>
      </c>
      <c r="B134" s="164" t="s">
        <v>1973</v>
      </c>
      <c r="C134" s="164" t="s">
        <v>457</v>
      </c>
      <c r="D134" s="164" t="s">
        <v>1974</v>
      </c>
      <c r="E134" s="164" t="s">
        <v>1981</v>
      </c>
      <c r="G134" s="176" t="s">
        <v>2776</v>
      </c>
    </row>
    <row r="135" spans="1:7">
      <c r="A135" s="164" t="s">
        <v>1975</v>
      </c>
      <c r="B135" s="164" t="s">
        <v>1975</v>
      </c>
      <c r="C135" s="164" t="s">
        <v>457</v>
      </c>
      <c r="D135" s="164" t="s">
        <v>1976</v>
      </c>
      <c r="E135" s="164" t="s">
        <v>1982</v>
      </c>
      <c r="G135" s="176" t="s">
        <v>2776</v>
      </c>
    </row>
    <row r="136" spans="1:7">
      <c r="A136" s="164" t="s">
        <v>1983</v>
      </c>
      <c r="B136" s="164" t="s">
        <v>1983</v>
      </c>
      <c r="C136" s="164" t="s">
        <v>457</v>
      </c>
      <c r="D136" s="164" t="s">
        <v>1984</v>
      </c>
      <c r="E136" s="164" t="s">
        <v>1995</v>
      </c>
      <c r="G136" s="176" t="s">
        <v>2777</v>
      </c>
    </row>
    <row r="137" spans="1:7">
      <c r="A137" s="164" t="s">
        <v>1985</v>
      </c>
      <c r="B137" s="164" t="s">
        <v>1985</v>
      </c>
      <c r="C137" s="164" t="s">
        <v>457</v>
      </c>
      <c r="D137" s="164" t="s">
        <v>1986</v>
      </c>
      <c r="E137" s="164" t="s">
        <v>1996</v>
      </c>
      <c r="G137" s="176" t="s">
        <v>2777</v>
      </c>
    </row>
    <row r="138" spans="1:7">
      <c r="A138" s="164" t="s">
        <v>1987</v>
      </c>
      <c r="B138" s="164" t="s">
        <v>1987</v>
      </c>
      <c r="C138" s="164" t="s">
        <v>457</v>
      </c>
      <c r="D138" s="164" t="s">
        <v>1988</v>
      </c>
      <c r="E138" s="164" t="s">
        <v>1997</v>
      </c>
      <c r="G138" s="176" t="s">
        <v>2777</v>
      </c>
    </row>
    <row r="139" spans="1:7">
      <c r="A139" s="164" t="s">
        <v>1989</v>
      </c>
      <c r="B139" s="164" t="s">
        <v>1989</v>
      </c>
      <c r="C139" s="164" t="s">
        <v>457</v>
      </c>
      <c r="D139" s="164" t="s">
        <v>1990</v>
      </c>
      <c r="E139" s="164" t="s">
        <v>1998</v>
      </c>
      <c r="G139" s="176" t="s">
        <v>2777</v>
      </c>
    </row>
    <row r="140" spans="1:7">
      <c r="A140" s="164" t="s">
        <v>1991</v>
      </c>
      <c r="B140" s="164" t="s">
        <v>1991</v>
      </c>
      <c r="C140" s="164" t="s">
        <v>457</v>
      </c>
      <c r="D140" s="164" t="s">
        <v>1992</v>
      </c>
      <c r="E140" s="164" t="s">
        <v>1999</v>
      </c>
      <c r="G140" s="176" t="s">
        <v>2777</v>
      </c>
    </row>
    <row r="141" spans="1:7">
      <c r="A141" s="164" t="s">
        <v>1993</v>
      </c>
      <c r="B141" s="164" t="s">
        <v>1993</v>
      </c>
      <c r="C141" s="164" t="s">
        <v>457</v>
      </c>
      <c r="D141" s="164" t="s">
        <v>1994</v>
      </c>
      <c r="E141" s="164" t="s">
        <v>2000</v>
      </c>
      <c r="G141" s="176" t="s">
        <v>2777</v>
      </c>
    </row>
    <row r="142" spans="1:7">
      <c r="A142" s="164" t="s">
        <v>2527</v>
      </c>
      <c r="B142" s="164" t="s">
        <v>2527</v>
      </c>
      <c r="C142" s="164" t="s">
        <v>782</v>
      </c>
      <c r="D142" s="164" t="s">
        <v>2528</v>
      </c>
      <c r="E142" s="164" t="s">
        <v>2528</v>
      </c>
      <c r="G142" s="178" t="s">
        <v>2778</v>
      </c>
    </row>
    <row r="143" spans="1:7">
      <c r="A143" s="164" t="s">
        <v>2529</v>
      </c>
      <c r="B143" s="164" t="s">
        <v>2529</v>
      </c>
      <c r="C143" s="164" t="s">
        <v>782</v>
      </c>
      <c r="D143" s="164" t="s">
        <v>2542</v>
      </c>
      <c r="E143" s="164" t="s">
        <v>2531</v>
      </c>
      <c r="G143" s="178" t="s">
        <v>2778</v>
      </c>
    </row>
    <row r="144" spans="1:7">
      <c r="A144" s="164" t="s">
        <v>2530</v>
      </c>
      <c r="B144" s="164" t="s">
        <v>2530</v>
      </c>
      <c r="C144" s="164" t="s">
        <v>782</v>
      </c>
      <c r="D144" s="164" t="s">
        <v>2543</v>
      </c>
      <c r="E144" s="164" t="s">
        <v>2532</v>
      </c>
      <c r="G144" s="178" t="s">
        <v>2778</v>
      </c>
    </row>
    <row r="145" spans="1:7">
      <c r="A145" s="164" t="s">
        <v>849</v>
      </c>
      <c r="B145" s="164" t="s">
        <v>849</v>
      </c>
      <c r="C145" s="164" t="s">
        <v>775</v>
      </c>
      <c r="D145" s="164" t="s">
        <v>2544</v>
      </c>
      <c r="E145" s="164" t="s">
        <v>2533</v>
      </c>
      <c r="G145" s="178" t="s">
        <v>2778</v>
      </c>
    </row>
    <row r="146" spans="1:7">
      <c r="A146" s="164" t="s">
        <v>2534</v>
      </c>
      <c r="B146" s="164" t="s">
        <v>2534</v>
      </c>
      <c r="C146" s="164" t="s">
        <v>775</v>
      </c>
      <c r="D146" s="164" t="s">
        <v>2545</v>
      </c>
      <c r="E146" s="164" t="s">
        <v>2536</v>
      </c>
      <c r="G146" s="178" t="s">
        <v>2778</v>
      </c>
    </row>
    <row r="147" spans="1:7">
      <c r="A147" s="164" t="s">
        <v>2535</v>
      </c>
      <c r="B147" s="164" t="s">
        <v>2535</v>
      </c>
      <c r="C147" s="164" t="s">
        <v>775</v>
      </c>
      <c r="D147" s="164" t="s">
        <v>2546</v>
      </c>
      <c r="E147" s="164" t="s">
        <v>2537</v>
      </c>
      <c r="G147" s="178" t="s">
        <v>2778</v>
      </c>
    </row>
    <row r="148" spans="1:7">
      <c r="A148" s="164" t="s">
        <v>3689</v>
      </c>
      <c r="G148" s="178"/>
    </row>
    <row r="149" spans="1:7">
      <c r="A149" s="164" t="s">
        <v>3687</v>
      </c>
      <c r="B149" s="164" t="s">
        <v>3597</v>
      </c>
      <c r="C149" s="164" t="s">
        <v>782</v>
      </c>
      <c r="D149" s="164" t="s">
        <v>3607</v>
      </c>
      <c r="E149" s="164" t="s">
        <v>3603</v>
      </c>
      <c r="G149" s="178" t="s">
        <v>3598</v>
      </c>
    </row>
    <row r="150" spans="1:7">
      <c r="A150" s="164" t="s">
        <v>3688</v>
      </c>
      <c r="B150" s="164" t="s">
        <v>3601</v>
      </c>
      <c r="C150" s="164" t="s">
        <v>775</v>
      </c>
      <c r="D150" s="164" t="s">
        <v>3608</v>
      </c>
      <c r="E150" s="164" t="s">
        <v>3610</v>
      </c>
      <c r="G150" s="178"/>
    </row>
    <row r="151" spans="1:7">
      <c r="A151" s="164" t="s">
        <v>1399</v>
      </c>
      <c r="B151" s="164" t="s">
        <v>1399</v>
      </c>
      <c r="C151" s="164" t="s">
        <v>782</v>
      </c>
      <c r="D151" s="164" t="s">
        <v>3600</v>
      </c>
      <c r="E151" s="164" t="s">
        <v>3600</v>
      </c>
      <c r="G151" s="178"/>
    </row>
    <row r="152" spans="1:7">
      <c r="A152" s="164" t="s">
        <v>3599</v>
      </c>
      <c r="B152" s="164" t="s">
        <v>3599</v>
      </c>
      <c r="C152" s="164" t="s">
        <v>775</v>
      </c>
      <c r="D152" s="164" t="s">
        <v>3606</v>
      </c>
      <c r="E152" s="164" t="s">
        <v>3606</v>
      </c>
    </row>
    <row r="153" spans="1:7">
      <c r="A153" s="164" t="s">
        <v>3690</v>
      </c>
    </row>
    <row r="154" spans="1:7">
      <c r="A154" s="164" t="s">
        <v>3597</v>
      </c>
      <c r="B154" s="164" t="s">
        <v>3597</v>
      </c>
      <c r="C154" s="164" t="s">
        <v>775</v>
      </c>
      <c r="D154" s="29" t="s">
        <v>3691</v>
      </c>
      <c r="E154" s="29" t="s">
        <v>3693</v>
      </c>
    </row>
    <row r="155" spans="1:7">
      <c r="A155" s="164" t="s">
        <v>3601</v>
      </c>
      <c r="B155" s="164" t="s">
        <v>3601</v>
      </c>
      <c r="C155" s="164" t="s">
        <v>775</v>
      </c>
      <c r="D155" s="29" t="s">
        <v>3692</v>
      </c>
      <c r="E155" s="29" t="s">
        <v>3694</v>
      </c>
    </row>
    <row r="156" spans="1:7">
      <c r="A156" s="164" t="s">
        <v>3835</v>
      </c>
    </row>
    <row r="157" spans="1:7">
      <c r="A157" s="164" t="s">
        <v>3836</v>
      </c>
      <c r="B157" s="164" t="s">
        <v>3836</v>
      </c>
      <c r="C157" s="164" t="s">
        <v>775</v>
      </c>
      <c r="D157" s="164" t="s">
        <v>3894</v>
      </c>
      <c r="E157" s="164" t="s">
        <v>3848</v>
      </c>
    </row>
    <row r="158" spans="1:7">
      <c r="A158" s="164" t="s">
        <v>3837</v>
      </c>
      <c r="B158" s="164" t="s">
        <v>3837</v>
      </c>
      <c r="C158" s="164" t="s">
        <v>775</v>
      </c>
      <c r="D158" s="164" t="s">
        <v>3895</v>
      </c>
      <c r="E158" s="164" t="s">
        <v>3849</v>
      </c>
    </row>
    <row r="159" spans="1:7">
      <c r="A159" s="164" t="s">
        <v>3838</v>
      </c>
      <c r="B159" s="164" t="s">
        <v>3838</v>
      </c>
      <c r="C159" s="164" t="s">
        <v>775</v>
      </c>
      <c r="D159" s="164" t="s">
        <v>3896</v>
      </c>
      <c r="E159" s="164" t="s">
        <v>3850</v>
      </c>
    </row>
    <row r="160" spans="1:7">
      <c r="A160" s="164" t="s">
        <v>3839</v>
      </c>
      <c r="B160" s="164" t="s">
        <v>3839</v>
      </c>
      <c r="C160" s="164" t="s">
        <v>775</v>
      </c>
      <c r="D160" s="164" t="s">
        <v>3897</v>
      </c>
      <c r="E160" s="164" t="s">
        <v>3851</v>
      </c>
    </row>
    <row r="161" spans="1:5">
      <c r="A161" s="164" t="s">
        <v>3840</v>
      </c>
      <c r="B161" s="164" t="s">
        <v>3840</v>
      </c>
      <c r="C161" s="164" t="s">
        <v>775</v>
      </c>
      <c r="D161" s="164" t="s">
        <v>3898</v>
      </c>
      <c r="E161" s="164" t="s">
        <v>3852</v>
      </c>
    </row>
    <row r="162" spans="1:5">
      <c r="A162" s="164" t="s">
        <v>3841</v>
      </c>
      <c r="B162" s="164" t="s">
        <v>3841</v>
      </c>
      <c r="C162" s="164" t="s">
        <v>775</v>
      </c>
      <c r="D162" s="164" t="s">
        <v>3899</v>
      </c>
      <c r="E162" s="164" t="s">
        <v>3853</v>
      </c>
    </row>
    <row r="163" spans="1:5">
      <c r="A163" s="164" t="s">
        <v>3842</v>
      </c>
      <c r="B163" s="164" t="s">
        <v>3842</v>
      </c>
      <c r="C163" s="164" t="s">
        <v>775</v>
      </c>
      <c r="D163" s="164" t="s">
        <v>3844</v>
      </c>
      <c r="E163" s="164" t="s">
        <v>3846</v>
      </c>
    </row>
    <row r="164" spans="1:5">
      <c r="A164" s="164" t="s">
        <v>3843</v>
      </c>
      <c r="B164" s="164" t="s">
        <v>3843</v>
      </c>
      <c r="C164" s="164" t="s">
        <v>775</v>
      </c>
      <c r="D164" s="164" t="s">
        <v>3845</v>
      </c>
      <c r="E164" s="164" t="s">
        <v>3847</v>
      </c>
    </row>
    <row r="165" spans="1:5">
      <c r="A165" s="164" t="s">
        <v>3854</v>
      </c>
      <c r="B165" s="164" t="s">
        <v>3854</v>
      </c>
      <c r="C165" s="164" t="s">
        <v>775</v>
      </c>
      <c r="D165" s="164" t="s">
        <v>3900</v>
      </c>
      <c r="E165" s="164" t="s">
        <v>3862</v>
      </c>
    </row>
    <row r="166" spans="1:5">
      <c r="A166" s="164" t="s">
        <v>3855</v>
      </c>
      <c r="B166" s="164" t="s">
        <v>3855</v>
      </c>
      <c r="C166" s="164" t="s">
        <v>775</v>
      </c>
      <c r="D166" s="164" t="s">
        <v>3901</v>
      </c>
      <c r="E166" s="164" t="s">
        <v>3863</v>
      </c>
    </row>
    <row r="167" spans="1:5">
      <c r="A167" s="164" t="s">
        <v>3856</v>
      </c>
      <c r="B167" s="164" t="s">
        <v>3856</v>
      </c>
      <c r="C167" s="164" t="s">
        <v>775</v>
      </c>
      <c r="D167" s="164" t="s">
        <v>3902</v>
      </c>
      <c r="E167" s="164" t="s">
        <v>3864</v>
      </c>
    </row>
    <row r="168" spans="1:5">
      <c r="A168" s="164" t="s">
        <v>3857</v>
      </c>
      <c r="B168" s="164" t="s">
        <v>3857</v>
      </c>
      <c r="C168" s="164" t="s">
        <v>775</v>
      </c>
      <c r="D168" s="164" t="s">
        <v>3903</v>
      </c>
      <c r="E168" s="164" t="s">
        <v>3865</v>
      </c>
    </row>
    <row r="169" spans="1:5">
      <c r="A169" s="164" t="s">
        <v>3858</v>
      </c>
      <c r="B169" s="164" t="s">
        <v>3858</v>
      </c>
      <c r="C169" s="164" t="s">
        <v>775</v>
      </c>
      <c r="D169" s="164" t="s">
        <v>3904</v>
      </c>
      <c r="E169" s="164" t="s">
        <v>3866</v>
      </c>
    </row>
    <row r="170" spans="1:5">
      <c r="A170" s="164" t="s">
        <v>3859</v>
      </c>
      <c r="B170" s="164" t="s">
        <v>3859</v>
      </c>
      <c r="C170" s="164" t="s">
        <v>775</v>
      </c>
      <c r="D170" s="164" t="s">
        <v>3905</v>
      </c>
      <c r="E170" s="164" t="s">
        <v>3867</v>
      </c>
    </row>
    <row r="171" spans="1:5">
      <c r="A171" s="164" t="s">
        <v>3860</v>
      </c>
      <c r="B171" s="164" t="s">
        <v>3860</v>
      </c>
      <c r="C171" s="164" t="s">
        <v>775</v>
      </c>
      <c r="D171" s="164" t="s">
        <v>3868</v>
      </c>
      <c r="E171" s="164" t="s">
        <v>3870</v>
      </c>
    </row>
    <row r="172" spans="1:5">
      <c r="A172" s="164" t="s">
        <v>3861</v>
      </c>
      <c r="B172" s="164" t="s">
        <v>3861</v>
      </c>
      <c r="C172" s="164" t="s">
        <v>775</v>
      </c>
      <c r="D172" s="164" t="s">
        <v>3869</v>
      </c>
      <c r="E172" s="164" t="s">
        <v>3871</v>
      </c>
    </row>
    <row r="173" spans="1:5">
      <c r="A173" s="164" t="s">
        <v>3872</v>
      </c>
      <c r="B173" s="164" t="s">
        <v>3872</v>
      </c>
      <c r="C173" s="164" t="s">
        <v>775</v>
      </c>
      <c r="D173" s="164" t="s">
        <v>3906</v>
      </c>
      <c r="E173" s="164" t="s">
        <v>3873</v>
      </c>
    </row>
    <row r="174" spans="1:5">
      <c r="A174" s="164" t="s">
        <v>3874</v>
      </c>
      <c r="B174" s="164" t="s">
        <v>3874</v>
      </c>
      <c r="C174" s="164" t="s">
        <v>775</v>
      </c>
      <c r="D174" s="164" t="s">
        <v>3907</v>
      </c>
      <c r="E174" s="164" t="s">
        <v>3875</v>
      </c>
    </row>
    <row r="175" spans="1:5">
      <c r="A175" s="164" t="s">
        <v>3876</v>
      </c>
      <c r="B175" s="164" t="s">
        <v>3876</v>
      </c>
      <c r="C175" s="164" t="s">
        <v>775</v>
      </c>
      <c r="D175" s="164" t="s">
        <v>3908</v>
      </c>
      <c r="E175" s="164" t="s">
        <v>3877</v>
      </c>
    </row>
    <row r="176" spans="1:5">
      <c r="A176" s="164" t="s">
        <v>3878</v>
      </c>
      <c r="B176" s="164" t="s">
        <v>3878</v>
      </c>
      <c r="C176" s="164" t="s">
        <v>775</v>
      </c>
      <c r="D176" s="164" t="s">
        <v>3909</v>
      </c>
      <c r="E176" s="164" t="s">
        <v>3879</v>
      </c>
    </row>
    <row r="177" spans="1:5">
      <c r="A177" s="164" t="s">
        <v>3880</v>
      </c>
      <c r="B177" s="164" t="s">
        <v>3880</v>
      </c>
      <c r="C177" s="164" t="s">
        <v>775</v>
      </c>
      <c r="D177" s="164" t="s">
        <v>3910</v>
      </c>
      <c r="E177" s="164" t="s">
        <v>3881</v>
      </c>
    </row>
    <row r="178" spans="1:5">
      <c r="A178" s="164" t="s">
        <v>3882</v>
      </c>
      <c r="B178" s="164" t="s">
        <v>3882</v>
      </c>
      <c r="C178" s="164" t="s">
        <v>775</v>
      </c>
      <c r="D178" s="164" t="s">
        <v>3911</v>
      </c>
      <c r="E178" s="164" t="s">
        <v>3883</v>
      </c>
    </row>
    <row r="179" spans="1:5">
      <c r="A179" s="164" t="s">
        <v>3884</v>
      </c>
      <c r="B179" s="164" t="s">
        <v>3884</v>
      </c>
      <c r="C179" s="164" t="s">
        <v>775</v>
      </c>
      <c r="D179" s="164" t="s">
        <v>3886</v>
      </c>
      <c r="E179" s="164" t="s">
        <v>3889</v>
      </c>
    </row>
    <row r="180" spans="1:5">
      <c r="A180" s="164" t="s">
        <v>3885</v>
      </c>
      <c r="B180" s="164" t="s">
        <v>3885</v>
      </c>
      <c r="C180" s="164" t="s">
        <v>775</v>
      </c>
      <c r="D180" s="164" t="s">
        <v>3887</v>
      </c>
      <c r="E180" s="164" t="s">
        <v>3888</v>
      </c>
    </row>
    <row r="181" spans="1:5">
      <c r="A181" s="164" t="s">
        <v>4337</v>
      </c>
    </row>
    <row r="182" spans="1:5">
      <c r="A182" s="164" t="s">
        <v>4213</v>
      </c>
      <c r="B182" s="164" t="s">
        <v>4213</v>
      </c>
      <c r="C182" s="164" t="s">
        <v>782</v>
      </c>
      <c r="D182" s="164" t="s">
        <v>4214</v>
      </c>
      <c r="E182" s="164" t="s">
        <v>4215</v>
      </c>
    </row>
    <row r="183" spans="1:5">
      <c r="A183" s="164" t="s">
        <v>4216</v>
      </c>
      <c r="B183" s="164" t="s">
        <v>4216</v>
      </c>
      <c r="C183" s="164" t="s">
        <v>782</v>
      </c>
      <c r="D183" s="164" t="s">
        <v>4235</v>
      </c>
      <c r="E183" s="164" t="s">
        <v>4254</v>
      </c>
    </row>
    <row r="184" spans="1:5">
      <c r="A184" s="164" t="s">
        <v>4217</v>
      </c>
      <c r="B184" s="164" t="s">
        <v>4217</v>
      </c>
      <c r="C184" s="164" t="s">
        <v>782</v>
      </c>
      <c r="D184" s="164" t="s">
        <v>4236</v>
      </c>
      <c r="E184" s="164" t="s">
        <v>4255</v>
      </c>
    </row>
    <row r="185" spans="1:5">
      <c r="A185" s="164" t="s">
        <v>4218</v>
      </c>
      <c r="B185" s="164" t="s">
        <v>4218</v>
      </c>
      <c r="C185" s="164" t="s">
        <v>782</v>
      </c>
      <c r="D185" s="164" t="s">
        <v>4237</v>
      </c>
      <c r="E185" s="164" t="s">
        <v>4256</v>
      </c>
    </row>
    <row r="186" spans="1:5">
      <c r="A186" s="164" t="s">
        <v>4219</v>
      </c>
      <c r="B186" s="164" t="s">
        <v>4219</v>
      </c>
      <c r="C186" s="164" t="s">
        <v>782</v>
      </c>
      <c r="D186" s="164" t="s">
        <v>4238</v>
      </c>
      <c r="E186" s="164" t="s">
        <v>4257</v>
      </c>
    </row>
    <row r="187" spans="1:5">
      <c r="A187" s="164" t="s">
        <v>4220</v>
      </c>
      <c r="B187" s="164" t="s">
        <v>4220</v>
      </c>
      <c r="C187" s="164" t="s">
        <v>782</v>
      </c>
      <c r="D187" s="164" t="s">
        <v>4239</v>
      </c>
      <c r="E187" s="164" t="s">
        <v>4258</v>
      </c>
    </row>
    <row r="188" spans="1:5">
      <c r="A188" s="164" t="s">
        <v>4221</v>
      </c>
      <c r="B188" s="164" t="s">
        <v>4221</v>
      </c>
      <c r="C188" s="164" t="s">
        <v>782</v>
      </c>
      <c r="D188" s="164" t="s">
        <v>4240</v>
      </c>
      <c r="E188" s="164" t="s">
        <v>4259</v>
      </c>
    </row>
    <row r="189" spans="1:5">
      <c r="A189" s="164" t="s">
        <v>4222</v>
      </c>
      <c r="B189" s="164" t="s">
        <v>4222</v>
      </c>
      <c r="C189" s="164" t="s">
        <v>782</v>
      </c>
      <c r="D189" s="164" t="s">
        <v>4241</v>
      </c>
      <c r="E189" s="164" t="s">
        <v>4260</v>
      </c>
    </row>
    <row r="190" spans="1:5">
      <c r="A190" s="164" t="s">
        <v>4223</v>
      </c>
      <c r="B190" s="164" t="s">
        <v>4223</v>
      </c>
      <c r="C190" s="164" t="s">
        <v>782</v>
      </c>
      <c r="D190" s="164" t="s">
        <v>4242</v>
      </c>
      <c r="E190" s="164" t="s">
        <v>4261</v>
      </c>
    </row>
    <row r="191" spans="1:5">
      <c r="A191" s="164" t="s">
        <v>4224</v>
      </c>
      <c r="B191" s="164" t="s">
        <v>4224</v>
      </c>
      <c r="C191" s="164" t="s">
        <v>782</v>
      </c>
      <c r="D191" s="164" t="s">
        <v>4243</v>
      </c>
      <c r="E191" s="164" t="s">
        <v>4262</v>
      </c>
    </row>
    <row r="192" spans="1:5">
      <c r="A192" s="164" t="s">
        <v>4225</v>
      </c>
      <c r="B192" s="164" t="s">
        <v>4225</v>
      </c>
      <c r="C192" s="164" t="s">
        <v>782</v>
      </c>
      <c r="D192" s="164" t="s">
        <v>4244</v>
      </c>
      <c r="E192" s="164" t="s">
        <v>4263</v>
      </c>
    </row>
    <row r="193" spans="1:5">
      <c r="A193" s="164" t="s">
        <v>4226</v>
      </c>
      <c r="B193" s="164" t="s">
        <v>4226</v>
      </c>
      <c r="C193" s="164" t="s">
        <v>782</v>
      </c>
      <c r="D193" s="164" t="s">
        <v>4245</v>
      </c>
      <c r="E193" s="164" t="s">
        <v>4264</v>
      </c>
    </row>
    <row r="194" spans="1:5">
      <c r="A194" s="164" t="s">
        <v>4227</v>
      </c>
      <c r="B194" s="164" t="s">
        <v>4227</v>
      </c>
      <c r="C194" s="164" t="s">
        <v>782</v>
      </c>
      <c r="D194" s="164" t="s">
        <v>4246</v>
      </c>
      <c r="E194" s="164" t="s">
        <v>4265</v>
      </c>
    </row>
    <row r="195" spans="1:5">
      <c r="A195" s="164" t="s">
        <v>4228</v>
      </c>
      <c r="B195" s="164" t="s">
        <v>4228</v>
      </c>
      <c r="C195" s="164" t="s">
        <v>782</v>
      </c>
      <c r="D195" s="164" t="s">
        <v>4247</v>
      </c>
      <c r="E195" s="164" t="s">
        <v>4266</v>
      </c>
    </row>
    <row r="196" spans="1:5">
      <c r="A196" s="164" t="s">
        <v>4229</v>
      </c>
      <c r="B196" s="164" t="s">
        <v>4229</v>
      </c>
      <c r="C196" s="164" t="s">
        <v>782</v>
      </c>
      <c r="D196" s="164" t="s">
        <v>4248</v>
      </c>
      <c r="E196" s="164" t="s">
        <v>4267</v>
      </c>
    </row>
    <row r="197" spans="1:5">
      <c r="A197" s="164" t="s">
        <v>4230</v>
      </c>
      <c r="B197" s="164" t="s">
        <v>4230</v>
      </c>
      <c r="C197" s="164" t="s">
        <v>782</v>
      </c>
      <c r="D197" s="164" t="s">
        <v>4249</v>
      </c>
      <c r="E197" s="164" t="s">
        <v>4268</v>
      </c>
    </row>
    <row r="198" spans="1:5">
      <c r="A198" s="164" t="s">
        <v>4231</v>
      </c>
      <c r="B198" s="164" t="s">
        <v>4231</v>
      </c>
      <c r="C198" s="164" t="s">
        <v>782</v>
      </c>
      <c r="D198" s="164" t="s">
        <v>4250</v>
      </c>
      <c r="E198" s="164" t="s">
        <v>4269</v>
      </c>
    </row>
    <row r="199" spans="1:5">
      <c r="A199" s="164" t="s">
        <v>4232</v>
      </c>
      <c r="B199" s="164" t="s">
        <v>4232</v>
      </c>
      <c r="C199" s="164" t="s">
        <v>782</v>
      </c>
      <c r="D199" s="164" t="s">
        <v>4251</v>
      </c>
      <c r="E199" s="164" t="s">
        <v>4270</v>
      </c>
    </row>
    <row r="200" spans="1:5">
      <c r="A200" s="164" t="s">
        <v>4233</v>
      </c>
      <c r="B200" s="164" t="s">
        <v>4233</v>
      </c>
      <c r="C200" s="164" t="s">
        <v>782</v>
      </c>
      <c r="D200" s="164" t="s">
        <v>4252</v>
      </c>
      <c r="E200" s="164" t="s">
        <v>4271</v>
      </c>
    </row>
    <row r="201" spans="1:5">
      <c r="A201" s="164" t="s">
        <v>4234</v>
      </c>
      <c r="B201" s="164" t="s">
        <v>4234</v>
      </c>
      <c r="C201" s="164" t="s">
        <v>782</v>
      </c>
      <c r="D201" s="164" t="s">
        <v>4253</v>
      </c>
      <c r="E201" s="164" t="s">
        <v>4272</v>
      </c>
    </row>
    <row r="202" spans="1:5">
      <c r="A202" s="102" t="s">
        <v>4338</v>
      </c>
      <c r="B202" s="102"/>
    </row>
    <row r="203" spans="1:5">
      <c r="A203" s="102" t="s">
        <v>4298</v>
      </c>
      <c r="B203" s="102" t="s">
        <v>4274</v>
      </c>
      <c r="C203" s="164" t="s">
        <v>775</v>
      </c>
      <c r="D203" s="164" t="s">
        <v>4276</v>
      </c>
      <c r="E203" s="164" t="s">
        <v>4278</v>
      </c>
    </row>
    <row r="204" spans="1:5">
      <c r="A204" s="164" t="s">
        <v>4273</v>
      </c>
      <c r="B204" s="164" t="s">
        <v>4273</v>
      </c>
      <c r="C204" s="164" t="s">
        <v>775</v>
      </c>
      <c r="D204" s="164" t="s">
        <v>4275</v>
      </c>
      <c r="E204" s="164" t="s">
        <v>4277</v>
      </c>
    </row>
    <row r="205" spans="1:5">
      <c r="A205" s="164" t="s">
        <v>4279</v>
      </c>
      <c r="B205" s="164" t="s">
        <v>4279</v>
      </c>
      <c r="C205" s="164" t="s">
        <v>775</v>
      </c>
      <c r="D205" s="164" t="s">
        <v>4299</v>
      </c>
      <c r="E205" s="164" t="s">
        <v>4318</v>
      </c>
    </row>
    <row r="206" spans="1:5">
      <c r="A206" s="164" t="s">
        <v>4280</v>
      </c>
      <c r="B206" s="164" t="s">
        <v>4280</v>
      </c>
      <c r="C206" s="164" t="s">
        <v>775</v>
      </c>
      <c r="D206" s="164" t="s">
        <v>4300</v>
      </c>
      <c r="E206" s="164" t="s">
        <v>4319</v>
      </c>
    </row>
    <row r="207" spans="1:5">
      <c r="A207" s="164" t="s">
        <v>4281</v>
      </c>
      <c r="B207" s="164" t="s">
        <v>4281</v>
      </c>
      <c r="C207" s="164" t="s">
        <v>775</v>
      </c>
      <c r="D207" s="164" t="s">
        <v>4301</v>
      </c>
      <c r="E207" s="164" t="s">
        <v>4320</v>
      </c>
    </row>
    <row r="208" spans="1:5">
      <c r="A208" s="164" t="s">
        <v>4282</v>
      </c>
      <c r="B208" s="164" t="s">
        <v>4282</v>
      </c>
      <c r="C208" s="164" t="s">
        <v>775</v>
      </c>
      <c r="D208" s="164" t="s">
        <v>4302</v>
      </c>
      <c r="E208" s="164" t="s">
        <v>4321</v>
      </c>
    </row>
    <row r="209" spans="1:5">
      <c r="A209" s="164" t="s">
        <v>4283</v>
      </c>
      <c r="B209" s="164" t="s">
        <v>4283</v>
      </c>
      <c r="C209" s="164" t="s">
        <v>775</v>
      </c>
      <c r="D209" s="164" t="s">
        <v>4303</v>
      </c>
      <c r="E209" s="164" t="s">
        <v>4322</v>
      </c>
    </row>
    <row r="210" spans="1:5">
      <c r="A210" s="164" t="s">
        <v>4284</v>
      </c>
      <c r="B210" s="164" t="s">
        <v>4284</v>
      </c>
      <c r="C210" s="164" t="s">
        <v>775</v>
      </c>
      <c r="D210" s="164" t="s">
        <v>4304</v>
      </c>
      <c r="E210" s="164" t="s">
        <v>4323</v>
      </c>
    </row>
    <row r="211" spans="1:5">
      <c r="A211" s="164" t="s">
        <v>4285</v>
      </c>
      <c r="B211" s="164" t="s">
        <v>4285</v>
      </c>
      <c r="C211" s="164" t="s">
        <v>775</v>
      </c>
      <c r="D211" s="164" t="s">
        <v>4305</v>
      </c>
      <c r="E211" s="164" t="s">
        <v>4324</v>
      </c>
    </row>
    <row r="212" spans="1:5">
      <c r="A212" s="164" t="s">
        <v>4286</v>
      </c>
      <c r="B212" s="164" t="s">
        <v>4286</v>
      </c>
      <c r="C212" s="164" t="s">
        <v>775</v>
      </c>
      <c r="D212" s="164" t="s">
        <v>4306</v>
      </c>
      <c r="E212" s="164" t="s">
        <v>4325</v>
      </c>
    </row>
    <row r="213" spans="1:5">
      <c r="A213" s="164" t="s">
        <v>4287</v>
      </c>
      <c r="B213" s="164" t="s">
        <v>4287</v>
      </c>
      <c r="C213" s="164" t="s">
        <v>775</v>
      </c>
      <c r="D213" s="164" t="s">
        <v>4307</v>
      </c>
      <c r="E213" s="164" t="s">
        <v>4326</v>
      </c>
    </row>
    <row r="214" spans="1:5">
      <c r="A214" s="164" t="s">
        <v>4288</v>
      </c>
      <c r="B214" s="164" t="s">
        <v>4288</v>
      </c>
      <c r="C214" s="164" t="s">
        <v>775</v>
      </c>
      <c r="D214" s="164" t="s">
        <v>4308</v>
      </c>
      <c r="E214" s="164" t="s">
        <v>4327</v>
      </c>
    </row>
    <row r="215" spans="1:5">
      <c r="A215" s="164" t="s">
        <v>4289</v>
      </c>
      <c r="B215" s="164" t="s">
        <v>4289</v>
      </c>
      <c r="C215" s="164" t="s">
        <v>775</v>
      </c>
      <c r="D215" s="164" t="s">
        <v>4309</v>
      </c>
      <c r="E215" s="164" t="s">
        <v>4328</v>
      </c>
    </row>
    <row r="216" spans="1:5">
      <c r="A216" s="164" t="s">
        <v>4290</v>
      </c>
      <c r="B216" s="164" t="s">
        <v>4290</v>
      </c>
      <c r="C216" s="164" t="s">
        <v>775</v>
      </c>
      <c r="D216" s="164" t="s">
        <v>4310</v>
      </c>
      <c r="E216" s="164" t="s">
        <v>4329</v>
      </c>
    </row>
    <row r="217" spans="1:5">
      <c r="A217" s="164" t="s">
        <v>4291</v>
      </c>
      <c r="B217" s="164" t="s">
        <v>4291</v>
      </c>
      <c r="C217" s="164" t="s">
        <v>775</v>
      </c>
      <c r="D217" s="164" t="s">
        <v>4311</v>
      </c>
      <c r="E217" s="164" t="s">
        <v>4330</v>
      </c>
    </row>
    <row r="218" spans="1:5">
      <c r="A218" s="164" t="s">
        <v>4292</v>
      </c>
      <c r="B218" s="164" t="s">
        <v>4292</v>
      </c>
      <c r="C218" s="164" t="s">
        <v>775</v>
      </c>
      <c r="D218" s="164" t="s">
        <v>4312</v>
      </c>
      <c r="E218" s="164" t="s">
        <v>4331</v>
      </c>
    </row>
    <row r="219" spans="1:5">
      <c r="A219" s="164" t="s">
        <v>4293</v>
      </c>
      <c r="B219" s="164" t="s">
        <v>4293</v>
      </c>
      <c r="C219" s="164" t="s">
        <v>775</v>
      </c>
      <c r="D219" s="164" t="s">
        <v>4313</v>
      </c>
      <c r="E219" s="164" t="s">
        <v>4332</v>
      </c>
    </row>
    <row r="220" spans="1:5">
      <c r="A220" s="164" t="s">
        <v>4294</v>
      </c>
      <c r="B220" s="164" t="s">
        <v>4294</v>
      </c>
      <c r="C220" s="164" t="s">
        <v>775</v>
      </c>
      <c r="D220" s="164" t="s">
        <v>4314</v>
      </c>
      <c r="E220" s="164" t="s">
        <v>4333</v>
      </c>
    </row>
    <row r="221" spans="1:5">
      <c r="A221" s="164" t="s">
        <v>4295</v>
      </c>
      <c r="B221" s="164" t="s">
        <v>4295</v>
      </c>
      <c r="C221" s="164" t="s">
        <v>775</v>
      </c>
      <c r="D221" s="164" t="s">
        <v>4315</v>
      </c>
      <c r="E221" s="164" t="s">
        <v>4334</v>
      </c>
    </row>
    <row r="222" spans="1:5">
      <c r="A222" s="164" t="s">
        <v>4296</v>
      </c>
      <c r="B222" s="164" t="s">
        <v>4296</v>
      </c>
      <c r="C222" s="164" t="s">
        <v>775</v>
      </c>
      <c r="D222" s="164" t="s">
        <v>4316</v>
      </c>
      <c r="E222" s="164" t="s">
        <v>4335</v>
      </c>
    </row>
    <row r="223" spans="1:5">
      <c r="A223" s="164" t="s">
        <v>4297</v>
      </c>
      <c r="B223" s="164" t="s">
        <v>4297</v>
      </c>
      <c r="C223" s="164" t="s">
        <v>775</v>
      </c>
      <c r="D223" s="164" t="s">
        <v>4317</v>
      </c>
      <c r="E223" s="164" t="s">
        <v>4336</v>
      </c>
    </row>
    <row r="224" spans="1:5">
      <c r="A224" s="164" t="s">
        <v>4339</v>
      </c>
    </row>
    <row r="225" spans="1:5">
      <c r="A225" s="164" t="s">
        <v>4340</v>
      </c>
      <c r="B225" s="164" t="s">
        <v>4340</v>
      </c>
      <c r="C225" s="164" t="s">
        <v>457</v>
      </c>
      <c r="D225" s="164" t="s">
        <v>4341</v>
      </c>
      <c r="E225" s="164" t="s">
        <v>4342</v>
      </c>
    </row>
    <row r="226" spans="1:5">
      <c r="A226" s="164" t="s">
        <v>4343</v>
      </c>
      <c r="B226" s="164" t="s">
        <v>4343</v>
      </c>
      <c r="C226" s="164" t="s">
        <v>457</v>
      </c>
      <c r="D226" s="164" t="s">
        <v>4344</v>
      </c>
      <c r="E226" s="164" t="s">
        <v>4345</v>
      </c>
    </row>
    <row r="227" spans="1:5">
      <c r="A227" s="164" t="s">
        <v>4346</v>
      </c>
      <c r="B227" s="164" t="s">
        <v>4346</v>
      </c>
      <c r="C227" s="164" t="s">
        <v>457</v>
      </c>
      <c r="D227" s="164" t="s">
        <v>4347</v>
      </c>
      <c r="E227" s="164" t="s">
        <v>4348</v>
      </c>
    </row>
    <row r="228" spans="1:5">
      <c r="A228" s="164" t="s">
        <v>4349</v>
      </c>
      <c r="B228" s="164" t="s">
        <v>4349</v>
      </c>
      <c r="C228" s="164" t="s">
        <v>457</v>
      </c>
      <c r="D228" s="164" t="s">
        <v>4350</v>
      </c>
      <c r="E228" s="164" t="s">
        <v>4351</v>
      </c>
    </row>
    <row r="229" spans="1:5">
      <c r="A229" s="164" t="s">
        <v>4352</v>
      </c>
      <c r="B229" s="164" t="s">
        <v>4352</v>
      </c>
      <c r="C229" s="164" t="s">
        <v>457</v>
      </c>
      <c r="D229" s="164" t="s">
        <v>4353</v>
      </c>
      <c r="E229" s="164" t="s">
        <v>4354</v>
      </c>
    </row>
    <row r="230" spans="1:5">
      <c r="A230" s="164" t="s">
        <v>4355</v>
      </c>
      <c r="B230" s="164" t="s">
        <v>4355</v>
      </c>
      <c r="C230" s="164" t="s">
        <v>457</v>
      </c>
      <c r="D230" s="164" t="s">
        <v>4356</v>
      </c>
      <c r="E230" s="164" t="s">
        <v>4357</v>
      </c>
    </row>
    <row r="231" spans="1:5">
      <c r="A231" s="164" t="s">
        <v>4358</v>
      </c>
      <c r="B231" s="164" t="s">
        <v>4358</v>
      </c>
      <c r="C231" s="164" t="s">
        <v>457</v>
      </c>
      <c r="D231" s="164" t="s">
        <v>4359</v>
      </c>
      <c r="E231" s="164" t="s">
        <v>4360</v>
      </c>
    </row>
    <row r="232" spans="1:5">
      <c r="A232" s="164" t="s">
        <v>4361</v>
      </c>
      <c r="B232" s="164" t="s">
        <v>4361</v>
      </c>
      <c r="C232" s="164" t="s">
        <v>457</v>
      </c>
      <c r="D232" s="164" t="s">
        <v>4362</v>
      </c>
      <c r="E232" s="164" t="s">
        <v>4363</v>
      </c>
    </row>
    <row r="233" spans="1:5">
      <c r="A233" s="164" t="s">
        <v>4364</v>
      </c>
      <c r="B233" s="164" t="s">
        <v>4364</v>
      </c>
      <c r="C233" s="164" t="s">
        <v>457</v>
      </c>
      <c r="D233" s="164" t="s">
        <v>4365</v>
      </c>
      <c r="E233" s="164" t="s">
        <v>4366</v>
      </c>
    </row>
    <row r="234" spans="1:5">
      <c r="A234" s="164" t="s">
        <v>4367</v>
      </c>
      <c r="B234" s="164" t="s">
        <v>4367</v>
      </c>
      <c r="C234" s="164" t="s">
        <v>457</v>
      </c>
      <c r="D234" s="164" t="s">
        <v>4368</v>
      </c>
      <c r="E234" s="164" t="s">
        <v>4369</v>
      </c>
    </row>
    <row r="235" spans="1:5">
      <c r="A235" s="164" t="s">
        <v>4370</v>
      </c>
      <c r="B235" s="164" t="s">
        <v>4370</v>
      </c>
      <c r="C235" s="164" t="s">
        <v>457</v>
      </c>
      <c r="D235" s="164" t="s">
        <v>4371</v>
      </c>
      <c r="E235" s="164" t="s">
        <v>4372</v>
      </c>
    </row>
    <row r="236" spans="1:5">
      <c r="A236" s="164" t="s">
        <v>4373</v>
      </c>
      <c r="B236" s="164" t="s">
        <v>4373</v>
      </c>
      <c r="C236" s="164" t="s">
        <v>457</v>
      </c>
      <c r="D236" s="164" t="s">
        <v>4374</v>
      </c>
      <c r="E236" s="164" t="s">
        <v>4375</v>
      </c>
    </row>
    <row r="237" spans="1:5">
      <c r="A237" s="164" t="s">
        <v>4376</v>
      </c>
      <c r="B237" s="164" t="s">
        <v>4376</v>
      </c>
      <c r="C237" s="164" t="s">
        <v>457</v>
      </c>
      <c r="D237" s="164" t="s">
        <v>4377</v>
      </c>
      <c r="E237" s="164" t="s">
        <v>4378</v>
      </c>
    </row>
    <row r="238" spans="1:5">
      <c r="A238" s="164" t="s">
        <v>4379</v>
      </c>
      <c r="B238" s="164" t="s">
        <v>4379</v>
      </c>
      <c r="C238" s="164" t="s">
        <v>457</v>
      </c>
      <c r="D238" s="164" t="s">
        <v>4380</v>
      </c>
      <c r="E238" s="164" t="s">
        <v>4381</v>
      </c>
    </row>
    <row r="239" spans="1:5">
      <c r="A239" s="164" t="s">
        <v>4382</v>
      </c>
      <c r="B239" s="164" t="s">
        <v>4382</v>
      </c>
      <c r="C239" s="164" t="s">
        <v>457</v>
      </c>
      <c r="D239" s="164" t="s">
        <v>4383</v>
      </c>
      <c r="E239" s="164" t="s">
        <v>4384</v>
      </c>
    </row>
    <row r="240" spans="1:5">
      <c r="A240" s="164" t="s">
        <v>4385</v>
      </c>
      <c r="B240" s="164" t="s">
        <v>4385</v>
      </c>
      <c r="C240" s="164" t="s">
        <v>457</v>
      </c>
      <c r="D240" s="164" t="s">
        <v>4386</v>
      </c>
      <c r="E240" s="164" t="s">
        <v>4387</v>
      </c>
    </row>
    <row r="241" spans="1:5">
      <c r="A241" s="164" t="s">
        <v>4388</v>
      </c>
      <c r="B241" s="164" t="s">
        <v>4388</v>
      </c>
      <c r="C241" s="164" t="s">
        <v>457</v>
      </c>
      <c r="D241" s="164" t="s">
        <v>4389</v>
      </c>
      <c r="E241" s="164" t="s">
        <v>4390</v>
      </c>
    </row>
    <row r="242" spans="1:5">
      <c r="A242" s="164" t="s">
        <v>4391</v>
      </c>
      <c r="B242" s="164" t="s">
        <v>4391</v>
      </c>
      <c r="C242" s="164" t="s">
        <v>457</v>
      </c>
      <c r="D242" s="164" t="s">
        <v>4392</v>
      </c>
      <c r="E242" s="164" t="s">
        <v>4393</v>
      </c>
    </row>
    <row r="243" spans="1:5">
      <c r="A243" s="164" t="s">
        <v>4394</v>
      </c>
      <c r="B243" s="164" t="s">
        <v>4394</v>
      </c>
      <c r="C243" s="164" t="s">
        <v>457</v>
      </c>
      <c r="D243" s="164" t="s">
        <v>4395</v>
      </c>
      <c r="E243" s="164" t="s">
        <v>4396</v>
      </c>
    </row>
    <row r="244" spans="1:5">
      <c r="A244" s="164" t="s">
        <v>4397</v>
      </c>
      <c r="B244" s="164" t="s">
        <v>4397</v>
      </c>
      <c r="C244" s="164" t="s">
        <v>457</v>
      </c>
      <c r="D244" s="164" t="s">
        <v>4398</v>
      </c>
      <c r="E244" s="164" t="s">
        <v>4399</v>
      </c>
    </row>
    <row r="245" spans="1:5">
      <c r="A245" s="164" t="s">
        <v>4400</v>
      </c>
    </row>
    <row r="246" spans="1:5">
      <c r="A246" s="164" t="s">
        <v>4401</v>
      </c>
      <c r="B246" s="164" t="s">
        <v>4401</v>
      </c>
      <c r="C246" s="164" t="s">
        <v>457</v>
      </c>
      <c r="D246" s="164" t="s">
        <v>4402</v>
      </c>
      <c r="E246" s="164" t="s">
        <v>4403</v>
      </c>
    </row>
    <row r="247" spans="1:5">
      <c r="A247" s="164" t="s">
        <v>4404</v>
      </c>
      <c r="B247" s="164" t="s">
        <v>4404</v>
      </c>
      <c r="C247" s="164" t="s">
        <v>457</v>
      </c>
      <c r="D247" s="164" t="s">
        <v>4405</v>
      </c>
      <c r="E247" s="164" t="s">
        <v>4406</v>
      </c>
    </row>
    <row r="248" spans="1:5">
      <c r="A248" s="164" t="s">
        <v>4407</v>
      </c>
      <c r="B248" s="164" t="s">
        <v>4407</v>
      </c>
      <c r="C248" s="164" t="s">
        <v>457</v>
      </c>
      <c r="D248" s="164" t="s">
        <v>4408</v>
      </c>
      <c r="E248" s="164" t="s">
        <v>4409</v>
      </c>
    </row>
    <row r="249" spans="1:5">
      <c r="A249" s="164" t="s">
        <v>4410</v>
      </c>
      <c r="B249" s="164" t="s">
        <v>4410</v>
      </c>
      <c r="C249" s="164" t="s">
        <v>457</v>
      </c>
      <c r="D249" s="164" t="s">
        <v>4411</v>
      </c>
      <c r="E249" s="164" t="s">
        <v>4412</v>
      </c>
    </row>
    <row r="250" spans="1:5">
      <c r="A250" s="164" t="s">
        <v>4413</v>
      </c>
      <c r="B250" s="164" t="s">
        <v>4413</v>
      </c>
      <c r="C250" s="164" t="s">
        <v>457</v>
      </c>
      <c r="D250" s="164" t="s">
        <v>4414</v>
      </c>
      <c r="E250" s="164" t="s">
        <v>4415</v>
      </c>
    </row>
    <row r="251" spans="1:5">
      <c r="A251" s="164" t="s">
        <v>4416</v>
      </c>
      <c r="B251" s="164" t="s">
        <v>4416</v>
      </c>
      <c r="C251" s="164" t="s">
        <v>457</v>
      </c>
      <c r="D251" s="164" t="s">
        <v>4417</v>
      </c>
      <c r="E251" s="164" t="s">
        <v>4418</v>
      </c>
    </row>
    <row r="252" spans="1:5">
      <c r="A252" s="164" t="s">
        <v>4419</v>
      </c>
      <c r="B252" s="164" t="s">
        <v>4419</v>
      </c>
      <c r="C252" s="164" t="s">
        <v>457</v>
      </c>
      <c r="D252" s="164" t="s">
        <v>4420</v>
      </c>
      <c r="E252" s="164" t="s">
        <v>4421</v>
      </c>
    </row>
    <row r="253" spans="1:5">
      <c r="A253" s="164" t="s">
        <v>4422</v>
      </c>
      <c r="B253" s="164" t="s">
        <v>4422</v>
      </c>
      <c r="C253" s="164" t="s">
        <v>457</v>
      </c>
      <c r="D253" s="164" t="s">
        <v>4423</v>
      </c>
      <c r="E253" s="164" t="s">
        <v>4424</v>
      </c>
    </row>
    <row r="254" spans="1:5">
      <c r="A254" s="164" t="s">
        <v>4425</v>
      </c>
      <c r="B254" s="164" t="s">
        <v>4425</v>
      </c>
      <c r="C254" s="164" t="s">
        <v>457</v>
      </c>
      <c r="D254" s="164" t="s">
        <v>4426</v>
      </c>
      <c r="E254" s="164" t="s">
        <v>4427</v>
      </c>
    </row>
    <row r="255" spans="1:5">
      <c r="A255" s="164" t="s">
        <v>4428</v>
      </c>
      <c r="B255" s="164" t="s">
        <v>4428</v>
      </c>
      <c r="C255" s="164" t="s">
        <v>457</v>
      </c>
      <c r="D255" s="164" t="s">
        <v>4429</v>
      </c>
      <c r="E255" s="164" t="s">
        <v>4430</v>
      </c>
    </row>
    <row r="256" spans="1:5">
      <c r="A256" s="164" t="s">
        <v>4431</v>
      </c>
      <c r="B256" s="164" t="s">
        <v>4431</v>
      </c>
      <c r="C256" s="164" t="s">
        <v>457</v>
      </c>
      <c r="D256" s="164" t="s">
        <v>4432</v>
      </c>
      <c r="E256" s="164" t="s">
        <v>4433</v>
      </c>
    </row>
    <row r="257" spans="1:5">
      <c r="A257" s="164" t="s">
        <v>4434</v>
      </c>
      <c r="B257" s="164" t="s">
        <v>4434</v>
      </c>
      <c r="C257" s="164" t="s">
        <v>457</v>
      </c>
      <c r="D257" s="164" t="s">
        <v>4435</v>
      </c>
      <c r="E257" s="164" t="s">
        <v>4436</v>
      </c>
    </row>
    <row r="258" spans="1:5">
      <c r="A258" s="164" t="s">
        <v>4437</v>
      </c>
      <c r="B258" s="164" t="s">
        <v>4437</v>
      </c>
      <c r="C258" s="164" t="s">
        <v>457</v>
      </c>
      <c r="D258" s="164" t="s">
        <v>4438</v>
      </c>
      <c r="E258" s="164" t="s">
        <v>4439</v>
      </c>
    </row>
    <row r="259" spans="1:5">
      <c r="A259" s="164" t="s">
        <v>4440</v>
      </c>
      <c r="B259" s="164" t="s">
        <v>4440</v>
      </c>
      <c r="C259" s="164" t="s">
        <v>457</v>
      </c>
      <c r="D259" s="164" t="s">
        <v>4441</v>
      </c>
      <c r="E259" s="164" t="s">
        <v>4442</v>
      </c>
    </row>
    <row r="260" spans="1:5">
      <c r="A260" s="164" t="s">
        <v>4443</v>
      </c>
      <c r="B260" s="164" t="s">
        <v>4443</v>
      </c>
      <c r="C260" s="164" t="s">
        <v>457</v>
      </c>
      <c r="D260" s="164" t="s">
        <v>4444</v>
      </c>
      <c r="E260" s="164" t="s">
        <v>4445</v>
      </c>
    </row>
    <row r="261" spans="1:5">
      <c r="A261" s="164" t="s">
        <v>4446</v>
      </c>
      <c r="B261" s="164" t="s">
        <v>4446</v>
      </c>
      <c r="C261" s="164" t="s">
        <v>457</v>
      </c>
      <c r="D261" s="164" t="s">
        <v>4447</v>
      </c>
      <c r="E261" s="164" t="s">
        <v>4448</v>
      </c>
    </row>
    <row r="262" spans="1:5">
      <c r="A262" s="164" t="s">
        <v>4449</v>
      </c>
      <c r="B262" s="164" t="s">
        <v>4449</v>
      </c>
      <c r="C262" s="164" t="s">
        <v>457</v>
      </c>
      <c r="D262" s="164" t="s">
        <v>4450</v>
      </c>
      <c r="E262" s="164" t="s">
        <v>4451</v>
      </c>
    </row>
    <row r="263" spans="1:5">
      <c r="A263" s="164" t="s">
        <v>4452</v>
      </c>
      <c r="B263" s="164" t="s">
        <v>4452</v>
      </c>
      <c r="C263" s="164" t="s">
        <v>457</v>
      </c>
      <c r="D263" s="164" t="s">
        <v>4453</v>
      </c>
      <c r="E263" s="164" t="s">
        <v>4454</v>
      </c>
    </row>
    <row r="264" spans="1:5">
      <c r="A264" s="164" t="s">
        <v>4455</v>
      </c>
      <c r="B264" s="164" t="s">
        <v>4455</v>
      </c>
      <c r="C264" s="164" t="s">
        <v>457</v>
      </c>
      <c r="D264" s="164" t="s">
        <v>4456</v>
      </c>
      <c r="E264" s="164" t="s">
        <v>4457</v>
      </c>
    </row>
    <row r="265" spans="1:5">
      <c r="A265" s="164" t="s">
        <v>4458</v>
      </c>
      <c r="B265" s="164" t="s">
        <v>4458</v>
      </c>
      <c r="C265" s="164" t="s">
        <v>457</v>
      </c>
      <c r="D265" s="164" t="s">
        <v>4459</v>
      </c>
      <c r="E265" s="164" t="s">
        <v>4460</v>
      </c>
    </row>
    <row r="266" spans="1:5">
      <c r="A266" s="164" t="s">
        <v>2450</v>
      </c>
      <c r="B266" s="164" t="s">
        <v>2450</v>
      </c>
      <c r="C266" s="164" t="s">
        <v>782</v>
      </c>
      <c r="D266" s="164" t="s">
        <v>4464</v>
      </c>
      <c r="E266" s="164" t="s">
        <v>4464</v>
      </c>
    </row>
    <row r="267" spans="1:5">
      <c r="A267" s="164" t="s">
        <v>4477</v>
      </c>
      <c r="B267" s="164" t="s">
        <v>4477</v>
      </c>
      <c r="C267" s="164" t="s">
        <v>457</v>
      </c>
      <c r="D267" s="164" t="s">
        <v>4476</v>
      </c>
      <c r="E267" s="164" t="s">
        <v>4478</v>
      </c>
    </row>
    <row r="268" spans="1:5">
      <c r="A268" s="164" t="s">
        <v>4558</v>
      </c>
      <c r="B268" s="164" t="s">
        <v>4558</v>
      </c>
      <c r="C268" s="164" t="s">
        <v>457</v>
      </c>
      <c r="D268" s="164" t="s">
        <v>4479</v>
      </c>
      <c r="E268" s="164" t="s">
        <v>4637</v>
      </c>
    </row>
    <row r="269" spans="1:5">
      <c r="A269" s="164" t="s">
        <v>4559</v>
      </c>
      <c r="B269" s="164" t="s">
        <v>4559</v>
      </c>
      <c r="C269" s="164" t="s">
        <v>457</v>
      </c>
      <c r="D269" s="164" t="s">
        <v>4480</v>
      </c>
      <c r="E269" s="164" t="s">
        <v>4638</v>
      </c>
    </row>
    <row r="270" spans="1:5">
      <c r="A270" s="164" t="s">
        <v>4560</v>
      </c>
      <c r="B270" s="164" t="s">
        <v>4560</v>
      </c>
      <c r="C270" s="164" t="s">
        <v>457</v>
      </c>
      <c r="D270" s="164" t="s">
        <v>4481</v>
      </c>
      <c r="E270" s="164" t="s">
        <v>4639</v>
      </c>
    </row>
    <row r="271" spans="1:5">
      <c r="A271" s="164" t="s">
        <v>4561</v>
      </c>
      <c r="B271" s="164" t="s">
        <v>4561</v>
      </c>
      <c r="C271" s="164" t="s">
        <v>457</v>
      </c>
      <c r="D271" s="164" t="s">
        <v>4482</v>
      </c>
      <c r="E271" s="164" t="s">
        <v>4640</v>
      </c>
    </row>
    <row r="272" spans="1:5">
      <c r="A272" s="164" t="s">
        <v>4562</v>
      </c>
      <c r="B272" s="164" t="s">
        <v>4562</v>
      </c>
      <c r="C272" s="164" t="s">
        <v>457</v>
      </c>
      <c r="D272" s="164" t="s">
        <v>4483</v>
      </c>
      <c r="E272" s="164" t="s">
        <v>4641</v>
      </c>
    </row>
    <row r="273" spans="1:5">
      <c r="A273" s="164" t="s">
        <v>4563</v>
      </c>
      <c r="B273" s="164" t="s">
        <v>4563</v>
      </c>
      <c r="C273" s="164" t="s">
        <v>457</v>
      </c>
      <c r="D273" s="164" t="s">
        <v>4484</v>
      </c>
      <c r="E273" s="164" t="s">
        <v>4642</v>
      </c>
    </row>
    <row r="274" spans="1:5">
      <c r="A274" s="164" t="s">
        <v>4564</v>
      </c>
      <c r="B274" s="164" t="s">
        <v>4564</v>
      </c>
      <c r="C274" s="164" t="s">
        <v>457</v>
      </c>
      <c r="D274" s="164" t="s">
        <v>4485</v>
      </c>
      <c r="E274" s="164" t="s">
        <v>4643</v>
      </c>
    </row>
    <row r="275" spans="1:5">
      <c r="A275" s="164" t="s">
        <v>4565</v>
      </c>
      <c r="B275" s="164" t="s">
        <v>4565</v>
      </c>
      <c r="C275" s="164" t="s">
        <v>457</v>
      </c>
      <c r="D275" s="164" t="s">
        <v>4486</v>
      </c>
      <c r="E275" s="164" t="s">
        <v>4644</v>
      </c>
    </row>
    <row r="276" spans="1:5">
      <c r="A276" s="164" t="s">
        <v>4566</v>
      </c>
      <c r="B276" s="164" t="s">
        <v>4566</v>
      </c>
      <c r="C276" s="164" t="s">
        <v>457</v>
      </c>
      <c r="D276" s="164" t="s">
        <v>4487</v>
      </c>
      <c r="E276" s="164" t="s">
        <v>4645</v>
      </c>
    </row>
    <row r="277" spans="1:5">
      <c r="A277" s="164" t="s">
        <v>4567</v>
      </c>
      <c r="B277" s="164" t="s">
        <v>4567</v>
      </c>
      <c r="C277" s="164" t="s">
        <v>457</v>
      </c>
      <c r="D277" s="164" t="s">
        <v>4488</v>
      </c>
      <c r="E277" s="164" t="s">
        <v>4646</v>
      </c>
    </row>
    <row r="278" spans="1:5">
      <c r="A278" s="164" t="s">
        <v>4568</v>
      </c>
      <c r="B278" s="164" t="s">
        <v>4568</v>
      </c>
      <c r="C278" s="164" t="s">
        <v>457</v>
      </c>
      <c r="D278" s="164" t="s">
        <v>4489</v>
      </c>
      <c r="E278" s="164" t="s">
        <v>4647</v>
      </c>
    </row>
    <row r="279" spans="1:5">
      <c r="A279" s="164" t="s">
        <v>4569</v>
      </c>
      <c r="B279" s="164" t="s">
        <v>4569</v>
      </c>
      <c r="C279" s="164" t="s">
        <v>457</v>
      </c>
      <c r="D279" s="164" t="s">
        <v>4490</v>
      </c>
      <c r="E279" s="164" t="s">
        <v>4648</v>
      </c>
    </row>
    <row r="280" spans="1:5">
      <c r="A280" s="164" t="s">
        <v>4570</v>
      </c>
      <c r="B280" s="164" t="s">
        <v>4570</v>
      </c>
      <c r="C280" s="164" t="s">
        <v>457</v>
      </c>
      <c r="D280" s="164" t="s">
        <v>4491</v>
      </c>
      <c r="E280" s="164" t="s">
        <v>4649</v>
      </c>
    </row>
    <row r="281" spans="1:5">
      <c r="A281" s="164" t="s">
        <v>4571</v>
      </c>
      <c r="B281" s="164" t="s">
        <v>4571</v>
      </c>
      <c r="C281" s="164" t="s">
        <v>457</v>
      </c>
      <c r="D281" s="164" t="s">
        <v>4492</v>
      </c>
      <c r="E281" s="164" t="s">
        <v>4650</v>
      </c>
    </row>
    <row r="282" spans="1:5">
      <c r="A282" s="164" t="s">
        <v>4572</v>
      </c>
      <c r="B282" s="164" t="s">
        <v>4572</v>
      </c>
      <c r="C282" s="164" t="s">
        <v>457</v>
      </c>
      <c r="D282" s="164" t="s">
        <v>4493</v>
      </c>
      <c r="E282" s="164" t="s">
        <v>4651</v>
      </c>
    </row>
    <row r="283" spans="1:5">
      <c r="A283" s="164" t="s">
        <v>4573</v>
      </c>
      <c r="B283" s="164" t="s">
        <v>4573</v>
      </c>
      <c r="C283" s="164" t="s">
        <v>457</v>
      </c>
      <c r="D283" s="164" t="s">
        <v>4494</v>
      </c>
      <c r="E283" s="164" t="s">
        <v>4652</v>
      </c>
    </row>
    <row r="284" spans="1:5">
      <c r="A284" s="164" t="s">
        <v>4574</v>
      </c>
      <c r="B284" s="164" t="s">
        <v>4574</v>
      </c>
      <c r="C284" s="164" t="s">
        <v>457</v>
      </c>
      <c r="D284" s="164" t="s">
        <v>4495</v>
      </c>
      <c r="E284" s="164" t="s">
        <v>4653</v>
      </c>
    </row>
    <row r="285" spans="1:5">
      <c r="A285" s="164" t="s">
        <v>4575</v>
      </c>
      <c r="B285" s="164" t="s">
        <v>4575</v>
      </c>
      <c r="C285" s="164" t="s">
        <v>457</v>
      </c>
      <c r="D285" s="164" t="s">
        <v>4496</v>
      </c>
      <c r="E285" s="164" t="s">
        <v>4654</v>
      </c>
    </row>
    <row r="286" spans="1:5">
      <c r="A286" s="164" t="s">
        <v>4576</v>
      </c>
      <c r="B286" s="164" t="s">
        <v>4576</v>
      </c>
      <c r="C286" s="164" t="s">
        <v>457</v>
      </c>
      <c r="D286" s="164" t="s">
        <v>4497</v>
      </c>
      <c r="E286" s="164" t="s">
        <v>4655</v>
      </c>
    </row>
    <row r="287" spans="1:5">
      <c r="A287" s="164" t="s">
        <v>4577</v>
      </c>
      <c r="B287" s="164" t="s">
        <v>4577</v>
      </c>
      <c r="C287" s="164" t="s">
        <v>457</v>
      </c>
      <c r="D287" s="164" t="s">
        <v>4498</v>
      </c>
      <c r="E287" s="164" t="s">
        <v>4656</v>
      </c>
    </row>
    <row r="288" spans="1:5">
      <c r="A288" s="164" t="s">
        <v>4578</v>
      </c>
      <c r="B288" s="164" t="s">
        <v>4578</v>
      </c>
      <c r="C288" s="164" t="s">
        <v>457</v>
      </c>
      <c r="D288" s="164" t="s">
        <v>4499</v>
      </c>
      <c r="E288" s="164" t="s">
        <v>4657</v>
      </c>
    </row>
    <row r="289" spans="1:5">
      <c r="A289" s="164" t="s">
        <v>4579</v>
      </c>
      <c r="B289" s="164" t="s">
        <v>4579</v>
      </c>
      <c r="C289" s="164" t="s">
        <v>457</v>
      </c>
      <c r="D289" s="164" t="s">
        <v>4500</v>
      </c>
      <c r="E289" s="164" t="s">
        <v>4658</v>
      </c>
    </row>
    <row r="290" spans="1:5">
      <c r="A290" s="164" t="s">
        <v>4580</v>
      </c>
      <c r="B290" s="164" t="s">
        <v>4580</v>
      </c>
      <c r="C290" s="164" t="s">
        <v>457</v>
      </c>
      <c r="D290" s="164" t="s">
        <v>4501</v>
      </c>
      <c r="E290" s="164" t="s">
        <v>4659</v>
      </c>
    </row>
    <row r="291" spans="1:5">
      <c r="A291" s="164" t="s">
        <v>4581</v>
      </c>
      <c r="B291" s="164" t="s">
        <v>4581</v>
      </c>
      <c r="C291" s="164" t="s">
        <v>457</v>
      </c>
      <c r="D291" s="164" t="s">
        <v>4502</v>
      </c>
      <c r="E291" s="164" t="s">
        <v>4660</v>
      </c>
    </row>
    <row r="292" spans="1:5">
      <c r="A292" s="164" t="s">
        <v>4582</v>
      </c>
      <c r="B292" s="164" t="s">
        <v>4582</v>
      </c>
      <c r="C292" s="164" t="s">
        <v>457</v>
      </c>
      <c r="D292" s="164" t="s">
        <v>4503</v>
      </c>
      <c r="E292" s="164" t="s">
        <v>4661</v>
      </c>
    </row>
    <row r="293" spans="1:5">
      <c r="A293" s="164" t="s">
        <v>4583</v>
      </c>
      <c r="B293" s="164" t="s">
        <v>4583</v>
      </c>
      <c r="C293" s="164" t="s">
        <v>457</v>
      </c>
      <c r="D293" s="164" t="s">
        <v>4504</v>
      </c>
      <c r="E293" s="164" t="s">
        <v>4662</v>
      </c>
    </row>
    <row r="294" spans="1:5">
      <c r="A294" s="164" t="s">
        <v>4584</v>
      </c>
      <c r="B294" s="164" t="s">
        <v>4584</v>
      </c>
      <c r="C294" s="164" t="s">
        <v>457</v>
      </c>
      <c r="D294" s="164" t="s">
        <v>4505</v>
      </c>
      <c r="E294" s="164" t="s">
        <v>4663</v>
      </c>
    </row>
    <row r="295" spans="1:5">
      <c r="A295" s="164" t="s">
        <v>4585</v>
      </c>
      <c r="B295" s="164" t="s">
        <v>4585</v>
      </c>
      <c r="C295" s="164" t="s">
        <v>457</v>
      </c>
      <c r="D295" s="164" t="s">
        <v>4506</v>
      </c>
      <c r="E295" s="164" t="s">
        <v>4664</v>
      </c>
    </row>
    <row r="296" spans="1:5">
      <c r="A296" s="164" t="s">
        <v>4586</v>
      </c>
      <c r="B296" s="164" t="s">
        <v>4586</v>
      </c>
      <c r="C296" s="164" t="s">
        <v>457</v>
      </c>
      <c r="D296" s="164" t="s">
        <v>4507</v>
      </c>
      <c r="E296" s="164" t="s">
        <v>4665</v>
      </c>
    </row>
    <row r="297" spans="1:5">
      <c r="A297" s="164" t="s">
        <v>4587</v>
      </c>
      <c r="B297" s="164" t="s">
        <v>4587</v>
      </c>
      <c r="C297" s="164" t="s">
        <v>457</v>
      </c>
      <c r="D297" s="164" t="s">
        <v>4508</v>
      </c>
      <c r="E297" s="164" t="s">
        <v>4666</v>
      </c>
    </row>
    <row r="298" spans="1:5">
      <c r="A298" s="164" t="s">
        <v>4588</v>
      </c>
      <c r="B298" s="164" t="s">
        <v>4588</v>
      </c>
      <c r="C298" s="164" t="s">
        <v>457</v>
      </c>
      <c r="D298" s="164" t="s">
        <v>4509</v>
      </c>
      <c r="E298" s="164" t="s">
        <v>4667</v>
      </c>
    </row>
    <row r="299" spans="1:5">
      <c r="A299" s="164" t="s">
        <v>4589</v>
      </c>
      <c r="B299" s="164" t="s">
        <v>4589</v>
      </c>
      <c r="C299" s="164" t="s">
        <v>457</v>
      </c>
      <c r="D299" s="164" t="s">
        <v>4510</v>
      </c>
      <c r="E299" s="164" t="s">
        <v>4668</v>
      </c>
    </row>
    <row r="300" spans="1:5">
      <c r="A300" s="164" t="s">
        <v>4590</v>
      </c>
      <c r="B300" s="164" t="s">
        <v>4590</v>
      </c>
      <c r="C300" s="164" t="s">
        <v>457</v>
      </c>
      <c r="D300" s="164" t="s">
        <v>4511</v>
      </c>
      <c r="E300" s="164" t="s">
        <v>4669</v>
      </c>
    </row>
    <row r="301" spans="1:5">
      <c r="A301" s="164" t="s">
        <v>4591</v>
      </c>
      <c r="B301" s="164" t="s">
        <v>4591</v>
      </c>
      <c r="C301" s="164" t="s">
        <v>457</v>
      </c>
      <c r="D301" s="164" t="s">
        <v>4512</v>
      </c>
      <c r="E301" s="164" t="s">
        <v>4670</v>
      </c>
    </row>
    <row r="302" spans="1:5">
      <c r="A302" s="164" t="s">
        <v>4592</v>
      </c>
      <c r="B302" s="164" t="s">
        <v>4592</v>
      </c>
      <c r="C302" s="164" t="s">
        <v>457</v>
      </c>
      <c r="D302" s="164" t="s">
        <v>4513</v>
      </c>
      <c r="E302" s="164" t="s">
        <v>4671</v>
      </c>
    </row>
    <row r="303" spans="1:5">
      <c r="A303" s="164" t="s">
        <v>4593</v>
      </c>
      <c r="B303" s="164" t="s">
        <v>4593</v>
      </c>
      <c r="C303" s="164" t="s">
        <v>457</v>
      </c>
      <c r="D303" s="164" t="s">
        <v>4514</v>
      </c>
      <c r="E303" s="164" t="s">
        <v>4672</v>
      </c>
    </row>
    <row r="304" spans="1:5">
      <c r="A304" s="164" t="s">
        <v>4594</v>
      </c>
      <c r="B304" s="164" t="s">
        <v>4594</v>
      </c>
      <c r="C304" s="164" t="s">
        <v>457</v>
      </c>
      <c r="D304" s="164" t="s">
        <v>4515</v>
      </c>
      <c r="E304" s="164" t="s">
        <v>4673</v>
      </c>
    </row>
    <row r="305" spans="1:5">
      <c r="A305" s="164" t="s">
        <v>4595</v>
      </c>
      <c r="B305" s="164" t="s">
        <v>4595</v>
      </c>
      <c r="C305" s="164" t="s">
        <v>457</v>
      </c>
      <c r="D305" s="164" t="s">
        <v>4516</v>
      </c>
      <c r="E305" s="164" t="s">
        <v>4674</v>
      </c>
    </row>
    <row r="306" spans="1:5">
      <c r="A306" s="164" t="s">
        <v>4596</v>
      </c>
      <c r="B306" s="164" t="s">
        <v>4596</v>
      </c>
      <c r="C306" s="164" t="s">
        <v>457</v>
      </c>
      <c r="D306" s="164" t="s">
        <v>4517</v>
      </c>
      <c r="E306" s="164" t="s">
        <v>4675</v>
      </c>
    </row>
    <row r="307" spans="1:5">
      <c r="A307" s="164" t="s">
        <v>4597</v>
      </c>
      <c r="B307" s="164" t="s">
        <v>4597</v>
      </c>
      <c r="C307" s="164" t="s">
        <v>457</v>
      </c>
      <c r="D307" s="164" t="s">
        <v>4518</v>
      </c>
      <c r="E307" s="164" t="s">
        <v>4676</v>
      </c>
    </row>
    <row r="308" spans="1:5">
      <c r="A308" s="164" t="s">
        <v>4598</v>
      </c>
      <c r="B308" s="164" t="s">
        <v>4598</v>
      </c>
      <c r="C308" s="164" t="s">
        <v>457</v>
      </c>
      <c r="D308" s="164" t="s">
        <v>4519</v>
      </c>
      <c r="E308" s="164" t="s">
        <v>4677</v>
      </c>
    </row>
    <row r="309" spans="1:5">
      <c r="A309" s="164" t="s">
        <v>4599</v>
      </c>
      <c r="B309" s="164" t="s">
        <v>4599</v>
      </c>
      <c r="C309" s="164" t="s">
        <v>457</v>
      </c>
      <c r="D309" s="164" t="s">
        <v>4520</v>
      </c>
      <c r="E309" s="164" t="s">
        <v>4678</v>
      </c>
    </row>
    <row r="310" spans="1:5">
      <c r="A310" s="164" t="s">
        <v>4600</v>
      </c>
      <c r="B310" s="164" t="s">
        <v>4600</v>
      </c>
      <c r="C310" s="164" t="s">
        <v>457</v>
      </c>
      <c r="D310" s="164" t="s">
        <v>4521</v>
      </c>
      <c r="E310" s="164" t="s">
        <v>4679</v>
      </c>
    </row>
    <row r="311" spans="1:5">
      <c r="A311" s="164" t="s">
        <v>4601</v>
      </c>
      <c r="B311" s="164" t="s">
        <v>4601</v>
      </c>
      <c r="C311" s="164" t="s">
        <v>457</v>
      </c>
      <c r="D311" s="164" t="s">
        <v>4522</v>
      </c>
      <c r="E311" s="164" t="s">
        <v>4680</v>
      </c>
    </row>
    <row r="312" spans="1:5">
      <c r="A312" s="164" t="s">
        <v>4602</v>
      </c>
      <c r="B312" s="164" t="s">
        <v>4602</v>
      </c>
      <c r="C312" s="164" t="s">
        <v>457</v>
      </c>
      <c r="D312" s="164" t="s">
        <v>4523</v>
      </c>
      <c r="E312" s="164" t="s">
        <v>4681</v>
      </c>
    </row>
    <row r="313" spans="1:5">
      <c r="A313" s="164" t="s">
        <v>4603</v>
      </c>
      <c r="B313" s="164" t="s">
        <v>4603</v>
      </c>
      <c r="C313" s="164" t="s">
        <v>457</v>
      </c>
      <c r="D313" s="164" t="s">
        <v>4524</v>
      </c>
      <c r="E313" s="164" t="s">
        <v>4682</v>
      </c>
    </row>
    <row r="314" spans="1:5">
      <c r="A314" s="164" t="s">
        <v>4604</v>
      </c>
      <c r="B314" s="164" t="s">
        <v>4604</v>
      </c>
      <c r="C314" s="164" t="s">
        <v>457</v>
      </c>
      <c r="D314" s="164" t="s">
        <v>4525</v>
      </c>
      <c r="E314" s="164" t="s">
        <v>4683</v>
      </c>
    </row>
    <row r="315" spans="1:5">
      <c r="A315" s="164" t="s">
        <v>4605</v>
      </c>
      <c r="B315" s="164" t="s">
        <v>4605</v>
      </c>
      <c r="C315" s="164" t="s">
        <v>457</v>
      </c>
      <c r="D315" s="164" t="s">
        <v>4526</v>
      </c>
      <c r="E315" s="164" t="s">
        <v>4684</v>
      </c>
    </row>
    <row r="316" spans="1:5">
      <c r="A316" s="164" t="s">
        <v>4606</v>
      </c>
      <c r="B316" s="164" t="s">
        <v>4606</v>
      </c>
      <c r="C316" s="164" t="s">
        <v>457</v>
      </c>
      <c r="D316" s="164" t="s">
        <v>4527</v>
      </c>
      <c r="E316" s="164" t="s">
        <v>4685</v>
      </c>
    </row>
    <row r="317" spans="1:5">
      <c r="A317" s="164" t="s">
        <v>4607</v>
      </c>
      <c r="B317" s="164" t="s">
        <v>4607</v>
      </c>
      <c r="C317" s="164" t="s">
        <v>457</v>
      </c>
      <c r="D317" s="164" t="s">
        <v>4528</v>
      </c>
      <c r="E317" s="164" t="s">
        <v>4686</v>
      </c>
    </row>
    <row r="318" spans="1:5">
      <c r="A318" s="164" t="s">
        <v>4608</v>
      </c>
      <c r="B318" s="164" t="s">
        <v>4608</v>
      </c>
      <c r="C318" s="164" t="s">
        <v>457</v>
      </c>
      <c r="D318" s="164" t="s">
        <v>4529</v>
      </c>
      <c r="E318" s="164" t="s">
        <v>4687</v>
      </c>
    </row>
    <row r="319" spans="1:5">
      <c r="A319" s="164" t="s">
        <v>4609</v>
      </c>
      <c r="B319" s="164" t="s">
        <v>4609</v>
      </c>
      <c r="C319" s="164" t="s">
        <v>457</v>
      </c>
      <c r="D319" s="164" t="s">
        <v>4530</v>
      </c>
      <c r="E319" s="164" t="s">
        <v>4688</v>
      </c>
    </row>
    <row r="320" spans="1:5">
      <c r="A320" s="164" t="s">
        <v>4610</v>
      </c>
      <c r="B320" s="164" t="s">
        <v>4610</v>
      </c>
      <c r="C320" s="164" t="s">
        <v>457</v>
      </c>
      <c r="D320" s="164" t="s">
        <v>4531</v>
      </c>
      <c r="E320" s="164" t="s">
        <v>4689</v>
      </c>
    </row>
    <row r="321" spans="1:5">
      <c r="A321" s="164" t="s">
        <v>4611</v>
      </c>
      <c r="B321" s="164" t="s">
        <v>4611</v>
      </c>
      <c r="C321" s="164" t="s">
        <v>457</v>
      </c>
      <c r="D321" s="164" t="s">
        <v>4532</v>
      </c>
      <c r="E321" s="164" t="s">
        <v>4690</v>
      </c>
    </row>
    <row r="322" spans="1:5">
      <c r="A322" s="164" t="s">
        <v>4612</v>
      </c>
      <c r="B322" s="164" t="s">
        <v>4612</v>
      </c>
      <c r="C322" s="164" t="s">
        <v>457</v>
      </c>
      <c r="D322" s="164" t="s">
        <v>4533</v>
      </c>
      <c r="E322" s="164" t="s">
        <v>4691</v>
      </c>
    </row>
    <row r="323" spans="1:5">
      <c r="A323" s="164" t="s">
        <v>4613</v>
      </c>
      <c r="B323" s="164" t="s">
        <v>4613</v>
      </c>
      <c r="C323" s="164" t="s">
        <v>457</v>
      </c>
      <c r="D323" s="164" t="s">
        <v>4534</v>
      </c>
      <c r="E323" s="164" t="s">
        <v>4692</v>
      </c>
    </row>
    <row r="324" spans="1:5">
      <c r="A324" s="164" t="s">
        <v>4614</v>
      </c>
      <c r="B324" s="164" t="s">
        <v>4614</v>
      </c>
      <c r="C324" s="164" t="s">
        <v>457</v>
      </c>
      <c r="D324" s="164" t="s">
        <v>4535</v>
      </c>
      <c r="E324" s="164" t="s">
        <v>4693</v>
      </c>
    </row>
    <row r="325" spans="1:5">
      <c r="A325" s="164" t="s">
        <v>4615</v>
      </c>
      <c r="B325" s="164" t="s">
        <v>4615</v>
      </c>
      <c r="C325" s="164" t="s">
        <v>457</v>
      </c>
      <c r="D325" s="164" t="s">
        <v>4536</v>
      </c>
      <c r="E325" s="164" t="s">
        <v>4694</v>
      </c>
    </row>
    <row r="326" spans="1:5">
      <c r="A326" s="164" t="s">
        <v>4616</v>
      </c>
      <c r="B326" s="164" t="s">
        <v>4616</v>
      </c>
      <c r="C326" s="164" t="s">
        <v>457</v>
      </c>
      <c r="D326" s="164" t="s">
        <v>4537</v>
      </c>
      <c r="E326" s="164" t="s">
        <v>4695</v>
      </c>
    </row>
    <row r="327" spans="1:5">
      <c r="A327" s="164" t="s">
        <v>4617</v>
      </c>
      <c r="B327" s="164" t="s">
        <v>4617</v>
      </c>
      <c r="C327" s="164" t="s">
        <v>457</v>
      </c>
      <c r="D327" s="164" t="s">
        <v>4538</v>
      </c>
      <c r="E327" s="164" t="s">
        <v>4696</v>
      </c>
    </row>
    <row r="328" spans="1:5">
      <c r="A328" s="164" t="s">
        <v>4618</v>
      </c>
      <c r="B328" s="164" t="s">
        <v>4618</v>
      </c>
      <c r="C328" s="164" t="s">
        <v>457</v>
      </c>
      <c r="D328" s="164" t="s">
        <v>4539</v>
      </c>
      <c r="E328" s="164" t="s">
        <v>4697</v>
      </c>
    </row>
    <row r="329" spans="1:5">
      <c r="A329" s="164" t="s">
        <v>4619</v>
      </c>
      <c r="B329" s="164" t="s">
        <v>4619</v>
      </c>
      <c r="C329" s="164" t="s">
        <v>457</v>
      </c>
      <c r="D329" s="164" t="s">
        <v>4540</v>
      </c>
      <c r="E329" s="164" t="s">
        <v>4698</v>
      </c>
    </row>
    <row r="330" spans="1:5">
      <c r="A330" s="164" t="s">
        <v>4620</v>
      </c>
      <c r="B330" s="164" t="s">
        <v>4620</v>
      </c>
      <c r="C330" s="164" t="s">
        <v>457</v>
      </c>
      <c r="D330" s="164" t="s">
        <v>4541</v>
      </c>
      <c r="E330" s="164" t="s">
        <v>4699</v>
      </c>
    </row>
    <row r="331" spans="1:5">
      <c r="A331" s="164" t="s">
        <v>4621</v>
      </c>
      <c r="B331" s="164" t="s">
        <v>4621</v>
      </c>
      <c r="C331" s="164" t="s">
        <v>457</v>
      </c>
      <c r="D331" s="164" t="s">
        <v>4542</v>
      </c>
      <c r="E331" s="164" t="s">
        <v>4700</v>
      </c>
    </row>
    <row r="332" spans="1:5">
      <c r="A332" s="164" t="s">
        <v>4622</v>
      </c>
      <c r="B332" s="164" t="s">
        <v>4622</v>
      </c>
      <c r="C332" s="164" t="s">
        <v>457</v>
      </c>
      <c r="D332" s="164" t="s">
        <v>4543</v>
      </c>
      <c r="E332" s="164" t="s">
        <v>4701</v>
      </c>
    </row>
    <row r="333" spans="1:5">
      <c r="A333" s="164" t="s">
        <v>4623</v>
      </c>
      <c r="B333" s="164" t="s">
        <v>4623</v>
      </c>
      <c r="C333" s="164" t="s">
        <v>457</v>
      </c>
      <c r="D333" s="164" t="s">
        <v>4544</v>
      </c>
      <c r="E333" s="164" t="s">
        <v>4702</v>
      </c>
    </row>
    <row r="334" spans="1:5">
      <c r="A334" s="164" t="s">
        <v>4624</v>
      </c>
      <c r="B334" s="164" t="s">
        <v>4624</v>
      </c>
      <c r="C334" s="164" t="s">
        <v>457</v>
      </c>
      <c r="D334" s="164" t="s">
        <v>4545</v>
      </c>
      <c r="E334" s="164" t="s">
        <v>4703</v>
      </c>
    </row>
    <row r="335" spans="1:5">
      <c r="A335" s="164" t="s">
        <v>4625</v>
      </c>
      <c r="B335" s="164" t="s">
        <v>4625</v>
      </c>
      <c r="C335" s="164" t="s">
        <v>457</v>
      </c>
      <c r="D335" s="164" t="s">
        <v>4546</v>
      </c>
      <c r="E335" s="164" t="s">
        <v>4704</v>
      </c>
    </row>
    <row r="336" spans="1:5">
      <c r="A336" s="164" t="s">
        <v>4626</v>
      </c>
      <c r="B336" s="164" t="s">
        <v>4626</v>
      </c>
      <c r="C336" s="164" t="s">
        <v>457</v>
      </c>
      <c r="D336" s="164" t="s">
        <v>4547</v>
      </c>
      <c r="E336" s="164" t="s">
        <v>4705</v>
      </c>
    </row>
    <row r="337" spans="1:5">
      <c r="A337" s="164" t="s">
        <v>4627</v>
      </c>
      <c r="B337" s="164" t="s">
        <v>4627</v>
      </c>
      <c r="C337" s="164" t="s">
        <v>457</v>
      </c>
      <c r="D337" s="164" t="s">
        <v>4548</v>
      </c>
      <c r="E337" s="164" t="s">
        <v>4706</v>
      </c>
    </row>
    <row r="338" spans="1:5">
      <c r="A338" s="164" t="s">
        <v>4628</v>
      </c>
      <c r="B338" s="164" t="s">
        <v>4628</v>
      </c>
      <c r="C338" s="164" t="s">
        <v>457</v>
      </c>
      <c r="D338" s="164" t="s">
        <v>4549</v>
      </c>
      <c r="E338" s="164" t="s">
        <v>4707</v>
      </c>
    </row>
    <row r="339" spans="1:5">
      <c r="A339" s="164" t="s">
        <v>4629</v>
      </c>
      <c r="B339" s="164" t="s">
        <v>4629</v>
      </c>
      <c r="C339" s="164" t="s">
        <v>457</v>
      </c>
      <c r="D339" s="164" t="s">
        <v>4550</v>
      </c>
      <c r="E339" s="164" t="s">
        <v>4708</v>
      </c>
    </row>
    <row r="340" spans="1:5">
      <c r="A340" s="164" t="s">
        <v>4630</v>
      </c>
      <c r="B340" s="164" t="s">
        <v>4630</v>
      </c>
      <c r="C340" s="164" t="s">
        <v>457</v>
      </c>
      <c r="D340" s="164" t="s">
        <v>4551</v>
      </c>
      <c r="E340" s="164" t="s">
        <v>4709</v>
      </c>
    </row>
    <row r="341" spans="1:5">
      <c r="A341" s="164" t="s">
        <v>4631</v>
      </c>
      <c r="B341" s="164" t="s">
        <v>4631</v>
      </c>
      <c r="C341" s="164" t="s">
        <v>457</v>
      </c>
      <c r="D341" s="164" t="s">
        <v>4552</v>
      </c>
      <c r="E341" s="164" t="s">
        <v>4710</v>
      </c>
    </row>
    <row r="342" spans="1:5">
      <c r="A342" s="164" t="s">
        <v>4632</v>
      </c>
      <c r="B342" s="164" t="s">
        <v>4632</v>
      </c>
      <c r="C342" s="164" t="s">
        <v>457</v>
      </c>
      <c r="D342" s="164" t="s">
        <v>4553</v>
      </c>
      <c r="E342" s="164" t="s">
        <v>4711</v>
      </c>
    </row>
    <row r="343" spans="1:5">
      <c r="A343" s="164" t="s">
        <v>4633</v>
      </c>
      <c r="B343" s="164" t="s">
        <v>4633</v>
      </c>
      <c r="C343" s="164" t="s">
        <v>457</v>
      </c>
      <c r="D343" s="164" t="s">
        <v>4554</v>
      </c>
      <c r="E343" s="164" t="s">
        <v>4712</v>
      </c>
    </row>
    <row r="344" spans="1:5">
      <c r="A344" s="164" t="s">
        <v>4634</v>
      </c>
      <c r="B344" s="164" t="s">
        <v>4634</v>
      </c>
      <c r="C344" s="164" t="s">
        <v>457</v>
      </c>
      <c r="D344" s="164" t="s">
        <v>4555</v>
      </c>
      <c r="E344" s="164" t="s">
        <v>4713</v>
      </c>
    </row>
    <row r="345" spans="1:5">
      <c r="A345" s="164" t="s">
        <v>4635</v>
      </c>
      <c r="B345" s="164" t="s">
        <v>4635</v>
      </c>
      <c r="C345" s="164" t="s">
        <v>457</v>
      </c>
      <c r="D345" s="164" t="s">
        <v>4556</v>
      </c>
      <c r="E345" s="164" t="s">
        <v>4714</v>
      </c>
    </row>
    <row r="346" spans="1:5">
      <c r="A346" s="164" t="s">
        <v>4636</v>
      </c>
      <c r="B346" s="164" t="s">
        <v>4636</v>
      </c>
      <c r="C346" s="164" t="s">
        <v>457</v>
      </c>
      <c r="D346" s="164" t="s">
        <v>4557</v>
      </c>
      <c r="E346" s="164" t="s">
        <v>4715</v>
      </c>
    </row>
    <row r="347" spans="1:5">
      <c r="A347" s="164" t="s">
        <v>4832</v>
      </c>
      <c r="B347" s="164" t="s">
        <v>4832</v>
      </c>
      <c r="C347" s="164" t="s">
        <v>457</v>
      </c>
      <c r="D347" s="164" t="s">
        <v>4833</v>
      </c>
      <c r="E347" s="164" t="s">
        <v>4834</v>
      </c>
    </row>
    <row r="348" spans="1:5">
      <c r="A348" s="164" t="s">
        <v>4835</v>
      </c>
      <c r="B348" s="164" t="s">
        <v>4835</v>
      </c>
      <c r="C348" s="164" t="s">
        <v>457</v>
      </c>
      <c r="D348" s="164" t="s">
        <v>4840</v>
      </c>
      <c r="E348" s="164" t="s">
        <v>4841</v>
      </c>
    </row>
    <row r="349" spans="1:5">
      <c r="A349" s="164" t="s">
        <v>4836</v>
      </c>
      <c r="B349" s="164" t="s">
        <v>4836</v>
      </c>
      <c r="C349" s="164" t="s">
        <v>457</v>
      </c>
      <c r="D349" s="164" t="s">
        <v>4842</v>
      </c>
      <c r="E349" s="164" t="s">
        <v>4843</v>
      </c>
    </row>
    <row r="350" spans="1:5">
      <c r="A350" s="164" t="s">
        <v>4837</v>
      </c>
      <c r="B350" s="164" t="s">
        <v>4837</v>
      </c>
      <c r="C350" s="164" t="s">
        <v>457</v>
      </c>
      <c r="D350" s="164" t="s">
        <v>4844</v>
      </c>
      <c r="E350" s="164" t="s">
        <v>4845</v>
      </c>
    </row>
    <row r="351" spans="1:5">
      <c r="A351" s="164" t="s">
        <v>4838</v>
      </c>
      <c r="B351" s="164" t="s">
        <v>4838</v>
      </c>
      <c r="C351" s="164" t="s">
        <v>457</v>
      </c>
      <c r="D351" s="164" t="s">
        <v>4846</v>
      </c>
      <c r="E351" s="164" t="s">
        <v>4847</v>
      </c>
    </row>
    <row r="352" spans="1:5">
      <c r="A352" s="164" t="s">
        <v>4839</v>
      </c>
      <c r="B352" s="164" t="s">
        <v>4839</v>
      </c>
      <c r="C352" s="164" t="s">
        <v>457</v>
      </c>
      <c r="D352" s="164" t="s">
        <v>4848</v>
      </c>
      <c r="E352" s="164" t="s">
        <v>4849</v>
      </c>
    </row>
    <row r="353" spans="1:5">
      <c r="A353" s="164" t="s">
        <v>4850</v>
      </c>
      <c r="B353" s="164" t="s">
        <v>4850</v>
      </c>
      <c r="C353" s="164" t="s">
        <v>457</v>
      </c>
      <c r="D353" s="164" t="s">
        <v>4851</v>
      </c>
      <c r="E353" s="164" t="s">
        <v>4852</v>
      </c>
    </row>
    <row r="354" spans="1:5">
      <c r="A354" s="164" t="s">
        <v>4853</v>
      </c>
      <c r="B354" s="164" t="s">
        <v>4853</v>
      </c>
      <c r="C354" s="164" t="s">
        <v>457</v>
      </c>
      <c r="D354" s="164" t="s">
        <v>4854</v>
      </c>
      <c r="E354" s="164" t="s">
        <v>4855</v>
      </c>
    </row>
    <row r="355" spans="1:5">
      <c r="A355" s="164" t="s">
        <v>4856</v>
      </c>
      <c r="B355" s="164" t="s">
        <v>4856</v>
      </c>
      <c r="C355" s="164" t="s">
        <v>457</v>
      </c>
      <c r="D355" s="164" t="s">
        <v>4857</v>
      </c>
      <c r="E355" s="164" t="s">
        <v>4858</v>
      </c>
    </row>
    <row r="356" spans="1:5">
      <c r="A356" s="164" t="s">
        <v>4859</v>
      </c>
      <c r="B356" s="164" t="s">
        <v>4859</v>
      </c>
      <c r="C356" s="164" t="s">
        <v>457</v>
      </c>
      <c r="D356" s="164" t="s">
        <v>4860</v>
      </c>
      <c r="E356" s="164" t="s">
        <v>4861</v>
      </c>
    </row>
    <row r="357" spans="1:5">
      <c r="A357" s="164" t="s">
        <v>4862</v>
      </c>
      <c r="B357" s="164" t="s">
        <v>4862</v>
      </c>
      <c r="C357" s="164" t="s">
        <v>457</v>
      </c>
      <c r="D357" s="164" t="s">
        <v>4863</v>
      </c>
      <c r="E357" s="164" t="s">
        <v>4864</v>
      </c>
    </row>
    <row r="358" spans="1:5">
      <c r="A358" s="164" t="s">
        <v>4865</v>
      </c>
      <c r="B358" s="164" t="s">
        <v>4865</v>
      </c>
      <c r="C358" s="164" t="s">
        <v>457</v>
      </c>
      <c r="D358" s="164" t="s">
        <v>4866</v>
      </c>
      <c r="E358" s="164" t="s">
        <v>4867</v>
      </c>
    </row>
    <row r="359" spans="1:5">
      <c r="A359" s="164" t="s">
        <v>4868</v>
      </c>
      <c r="B359" s="164" t="s">
        <v>4868</v>
      </c>
      <c r="C359" s="164" t="s">
        <v>457</v>
      </c>
      <c r="D359" s="164" t="s">
        <v>4874</v>
      </c>
      <c r="E359" s="164" t="s">
        <v>4875</v>
      </c>
    </row>
    <row r="360" spans="1:5">
      <c r="A360" s="164" t="s">
        <v>4869</v>
      </c>
      <c r="B360" s="164" t="s">
        <v>4869</v>
      </c>
      <c r="C360" s="164" t="s">
        <v>457</v>
      </c>
      <c r="D360" s="164" t="s">
        <v>4876</v>
      </c>
      <c r="E360" s="164" t="s">
        <v>4877</v>
      </c>
    </row>
    <row r="361" spans="1:5">
      <c r="A361" s="164" t="s">
        <v>4870</v>
      </c>
      <c r="B361" s="164" t="s">
        <v>4870</v>
      </c>
      <c r="C361" s="164" t="s">
        <v>457</v>
      </c>
      <c r="D361" s="164" t="s">
        <v>4878</v>
      </c>
      <c r="E361" s="164" t="s">
        <v>4879</v>
      </c>
    </row>
    <row r="362" spans="1:5">
      <c r="A362" s="164" t="s">
        <v>4871</v>
      </c>
      <c r="B362" s="164" t="s">
        <v>4871</v>
      </c>
      <c r="C362" s="164" t="s">
        <v>457</v>
      </c>
      <c r="D362" s="164" t="s">
        <v>4880</v>
      </c>
      <c r="E362" s="164" t="s">
        <v>4881</v>
      </c>
    </row>
    <row r="363" spans="1:5">
      <c r="A363" s="164" t="s">
        <v>4872</v>
      </c>
      <c r="B363" s="164" t="s">
        <v>4872</v>
      </c>
      <c r="C363" s="164" t="s">
        <v>457</v>
      </c>
      <c r="D363" s="164" t="s">
        <v>4882</v>
      </c>
      <c r="E363" s="164" t="s">
        <v>4883</v>
      </c>
    </row>
    <row r="364" spans="1:5">
      <c r="A364" s="164" t="s">
        <v>4873</v>
      </c>
      <c r="B364" s="164" t="s">
        <v>4873</v>
      </c>
      <c r="C364" s="164" t="s">
        <v>457</v>
      </c>
      <c r="D364" s="164" t="s">
        <v>4884</v>
      </c>
      <c r="E364" s="164" t="s">
        <v>4885</v>
      </c>
    </row>
    <row r="365" spans="1:5">
      <c r="A365" s="164" t="s">
        <v>4886</v>
      </c>
      <c r="B365" s="164" t="s">
        <v>4886</v>
      </c>
      <c r="C365" s="164" t="s">
        <v>457</v>
      </c>
      <c r="D365" s="164" t="s">
        <v>4887</v>
      </c>
      <c r="E365" s="164" t="s">
        <v>4888</v>
      </c>
    </row>
    <row r="366" spans="1:5">
      <c r="A366" s="164" t="s">
        <v>4889</v>
      </c>
      <c r="B366" s="164" t="s">
        <v>4889</v>
      </c>
      <c r="C366" s="164" t="s">
        <v>457</v>
      </c>
      <c r="D366" s="164" t="s">
        <v>4890</v>
      </c>
      <c r="E366" s="164" t="s">
        <v>4891</v>
      </c>
    </row>
    <row r="367" spans="1:5">
      <c r="A367" s="164" t="s">
        <v>4892</v>
      </c>
      <c r="B367" s="164" t="s">
        <v>4892</v>
      </c>
      <c r="C367" s="164" t="s">
        <v>457</v>
      </c>
      <c r="D367" s="164" t="s">
        <v>4893</v>
      </c>
      <c r="E367" s="164" t="s">
        <v>4894</v>
      </c>
    </row>
    <row r="368" spans="1:5">
      <c r="A368" s="164" t="s">
        <v>4895</v>
      </c>
      <c r="B368" s="164" t="s">
        <v>4895</v>
      </c>
      <c r="C368" s="164" t="s">
        <v>457</v>
      </c>
      <c r="D368" s="164" t="s">
        <v>4896</v>
      </c>
      <c r="E368" s="164" t="s">
        <v>4897</v>
      </c>
    </row>
    <row r="369" spans="1:5">
      <c r="A369" s="164" t="s">
        <v>4898</v>
      </c>
      <c r="B369" s="164" t="s">
        <v>4898</v>
      </c>
      <c r="C369" s="164" t="s">
        <v>457</v>
      </c>
      <c r="D369" s="164" t="s">
        <v>4899</v>
      </c>
      <c r="E369" s="164" t="s">
        <v>4900</v>
      </c>
    </row>
    <row r="370" spans="1:5">
      <c r="A370" s="164" t="s">
        <v>4901</v>
      </c>
      <c r="B370" s="164" t="s">
        <v>4901</v>
      </c>
      <c r="C370" s="164" t="s">
        <v>457</v>
      </c>
      <c r="D370" s="164" t="s">
        <v>4902</v>
      </c>
      <c r="E370" s="164" t="s">
        <v>4903</v>
      </c>
    </row>
    <row r="371" spans="1:5">
      <c r="A371" s="164" t="s">
        <v>4904</v>
      </c>
      <c r="B371" s="164" t="s">
        <v>4904</v>
      </c>
      <c r="C371" s="164" t="s">
        <v>457</v>
      </c>
      <c r="D371" s="164" t="s">
        <v>4922</v>
      </c>
      <c r="E371" s="164" t="s">
        <v>4923</v>
      </c>
    </row>
    <row r="372" spans="1:5">
      <c r="A372" s="164" t="s">
        <v>4905</v>
      </c>
      <c r="B372" s="164" t="s">
        <v>4905</v>
      </c>
      <c r="C372" s="164" t="s">
        <v>457</v>
      </c>
      <c r="D372" s="164" t="s">
        <v>4924</v>
      </c>
      <c r="E372" s="164" t="s">
        <v>4925</v>
      </c>
    </row>
    <row r="373" spans="1:5">
      <c r="A373" s="164" t="s">
        <v>4906</v>
      </c>
      <c r="B373" s="164" t="s">
        <v>4906</v>
      </c>
      <c r="C373" s="164" t="s">
        <v>457</v>
      </c>
      <c r="D373" s="164" t="s">
        <v>4926</v>
      </c>
      <c r="E373" s="164" t="s">
        <v>4927</v>
      </c>
    </row>
    <row r="374" spans="1:5">
      <c r="A374" s="164" t="s">
        <v>4907</v>
      </c>
      <c r="B374" s="164" t="s">
        <v>4907</v>
      </c>
      <c r="C374" s="164" t="s">
        <v>457</v>
      </c>
      <c r="D374" s="164" t="s">
        <v>4928</v>
      </c>
      <c r="E374" s="164" t="s">
        <v>4929</v>
      </c>
    </row>
    <row r="375" spans="1:5">
      <c r="A375" s="164" t="s">
        <v>4908</v>
      </c>
      <c r="B375" s="164" t="s">
        <v>4908</v>
      </c>
      <c r="C375" s="164" t="s">
        <v>457</v>
      </c>
      <c r="D375" s="164" t="s">
        <v>4930</v>
      </c>
      <c r="E375" s="164" t="s">
        <v>4931</v>
      </c>
    </row>
    <row r="376" spans="1:5">
      <c r="A376" s="164" t="s">
        <v>4909</v>
      </c>
      <c r="B376" s="164" t="s">
        <v>4909</v>
      </c>
      <c r="C376" s="164" t="s">
        <v>457</v>
      </c>
      <c r="D376" s="164" t="s">
        <v>4932</v>
      </c>
      <c r="E376" s="164" t="s">
        <v>4933</v>
      </c>
    </row>
    <row r="377" spans="1:5">
      <c r="A377" s="164" t="s">
        <v>4958</v>
      </c>
      <c r="B377" s="164" t="s">
        <v>4958</v>
      </c>
      <c r="C377" s="164" t="s">
        <v>457</v>
      </c>
      <c r="D377" s="164" t="s">
        <v>4959</v>
      </c>
      <c r="E377" s="164" t="s">
        <v>4960</v>
      </c>
    </row>
    <row r="378" spans="1:5">
      <c r="A378" s="164" t="s">
        <v>4961</v>
      </c>
      <c r="B378" s="164" t="s">
        <v>4961</v>
      </c>
      <c r="C378" s="164" t="s">
        <v>457</v>
      </c>
      <c r="D378" s="164" t="s">
        <v>4962</v>
      </c>
      <c r="E378" s="164" t="s">
        <v>4963</v>
      </c>
    </row>
    <row r="379" spans="1:5">
      <c r="A379" s="164" t="s">
        <v>4964</v>
      </c>
      <c r="B379" s="164" t="s">
        <v>4964</v>
      </c>
      <c r="C379" s="164" t="s">
        <v>457</v>
      </c>
      <c r="D379" s="164" t="s">
        <v>4965</v>
      </c>
      <c r="E379" s="164" t="s">
        <v>4966</v>
      </c>
    </row>
    <row r="380" spans="1:5">
      <c r="A380" s="164" t="s">
        <v>4967</v>
      </c>
      <c r="B380" s="164" t="s">
        <v>4967</v>
      </c>
      <c r="C380" s="164" t="s">
        <v>457</v>
      </c>
      <c r="D380" s="164" t="s">
        <v>4968</v>
      </c>
      <c r="E380" s="164" t="s">
        <v>4969</v>
      </c>
    </row>
    <row r="381" spans="1:5">
      <c r="A381" s="164" t="s">
        <v>4970</v>
      </c>
      <c r="B381" s="164" t="s">
        <v>4970</v>
      </c>
      <c r="C381" s="164" t="s">
        <v>457</v>
      </c>
      <c r="D381" s="164" t="s">
        <v>4971</v>
      </c>
      <c r="E381" s="164" t="s">
        <v>4972</v>
      </c>
    </row>
    <row r="382" spans="1:5">
      <c r="A382" s="164" t="s">
        <v>4973</v>
      </c>
      <c r="B382" s="164" t="s">
        <v>4973</v>
      </c>
      <c r="C382" s="164" t="s">
        <v>457</v>
      </c>
      <c r="D382" s="164" t="s">
        <v>4974</v>
      </c>
      <c r="E382" s="164" t="s">
        <v>4975</v>
      </c>
    </row>
    <row r="383" spans="1:5">
      <c r="A383" s="164" t="s">
        <v>4910</v>
      </c>
      <c r="B383" s="164" t="s">
        <v>4910</v>
      </c>
      <c r="C383" s="164" t="s">
        <v>457</v>
      </c>
      <c r="D383" s="164" t="s">
        <v>4934</v>
      </c>
      <c r="E383" s="164" t="s">
        <v>4935</v>
      </c>
    </row>
    <row r="384" spans="1:5">
      <c r="A384" s="164" t="s">
        <v>4911</v>
      </c>
      <c r="B384" s="164" t="s">
        <v>4911</v>
      </c>
      <c r="C384" s="164" t="s">
        <v>457</v>
      </c>
      <c r="D384" s="164" t="s">
        <v>4936</v>
      </c>
      <c r="E384" s="164" t="s">
        <v>4937</v>
      </c>
    </row>
    <row r="385" spans="1:5">
      <c r="A385" s="164" t="s">
        <v>4912</v>
      </c>
      <c r="B385" s="164" t="s">
        <v>4912</v>
      </c>
      <c r="C385" s="164" t="s">
        <v>457</v>
      </c>
      <c r="D385" s="164" t="s">
        <v>4938</v>
      </c>
      <c r="E385" s="164" t="s">
        <v>4939</v>
      </c>
    </row>
    <row r="386" spans="1:5">
      <c r="A386" s="164" t="s">
        <v>4913</v>
      </c>
      <c r="B386" s="164" t="s">
        <v>4913</v>
      </c>
      <c r="C386" s="164" t="s">
        <v>457</v>
      </c>
      <c r="D386" s="164" t="s">
        <v>4940</v>
      </c>
      <c r="E386" s="164" t="s">
        <v>4941</v>
      </c>
    </row>
    <row r="387" spans="1:5">
      <c r="A387" s="164" t="s">
        <v>4914</v>
      </c>
      <c r="B387" s="164" t="s">
        <v>4914</v>
      </c>
      <c r="C387" s="164" t="s">
        <v>457</v>
      </c>
      <c r="D387" s="164" t="s">
        <v>4942</v>
      </c>
      <c r="E387" s="164" t="s">
        <v>4943</v>
      </c>
    </row>
    <row r="388" spans="1:5">
      <c r="A388" s="164" t="s">
        <v>4915</v>
      </c>
      <c r="B388" s="164" t="s">
        <v>4915</v>
      </c>
      <c r="C388" s="164" t="s">
        <v>457</v>
      </c>
      <c r="D388" s="164" t="s">
        <v>4944</v>
      </c>
      <c r="E388" s="164" t="s">
        <v>4945</v>
      </c>
    </row>
    <row r="389" spans="1:5">
      <c r="A389" s="164" t="s">
        <v>4976</v>
      </c>
      <c r="B389" s="164" t="s">
        <v>4976</v>
      </c>
      <c r="C389" s="164" t="s">
        <v>457</v>
      </c>
      <c r="D389" s="164" t="s">
        <v>4977</v>
      </c>
      <c r="E389" s="164" t="s">
        <v>4978</v>
      </c>
    </row>
    <row r="390" spans="1:5">
      <c r="A390" s="164" t="s">
        <v>4979</v>
      </c>
      <c r="B390" s="164" t="s">
        <v>4979</v>
      </c>
      <c r="C390" s="164" t="s">
        <v>457</v>
      </c>
      <c r="D390" s="164" t="s">
        <v>4980</v>
      </c>
      <c r="E390" s="164" t="s">
        <v>4981</v>
      </c>
    </row>
    <row r="391" spans="1:5">
      <c r="A391" s="164" t="s">
        <v>4982</v>
      </c>
      <c r="B391" s="164" t="s">
        <v>4982</v>
      </c>
      <c r="C391" s="164" t="s">
        <v>457</v>
      </c>
      <c r="D391" s="164" t="s">
        <v>4983</v>
      </c>
      <c r="E391" s="164" t="s">
        <v>4984</v>
      </c>
    </row>
    <row r="392" spans="1:5">
      <c r="A392" s="164" t="s">
        <v>4985</v>
      </c>
      <c r="B392" s="164" t="s">
        <v>4985</v>
      </c>
      <c r="C392" s="164" t="s">
        <v>457</v>
      </c>
      <c r="D392" s="164" t="s">
        <v>4986</v>
      </c>
      <c r="E392" s="164" t="s">
        <v>4987</v>
      </c>
    </row>
    <row r="393" spans="1:5">
      <c r="A393" s="164" t="s">
        <v>4988</v>
      </c>
      <c r="B393" s="164" t="s">
        <v>4988</v>
      </c>
      <c r="C393" s="164" t="s">
        <v>457</v>
      </c>
      <c r="D393" s="164" t="s">
        <v>4989</v>
      </c>
      <c r="E393" s="164" t="s">
        <v>4990</v>
      </c>
    </row>
    <row r="394" spans="1:5">
      <c r="A394" s="164" t="s">
        <v>4991</v>
      </c>
      <c r="B394" s="164" t="s">
        <v>4991</v>
      </c>
      <c r="C394" s="164" t="s">
        <v>457</v>
      </c>
      <c r="D394" s="164" t="s">
        <v>4992</v>
      </c>
      <c r="E394" s="164" t="s">
        <v>4993</v>
      </c>
    </row>
    <row r="395" spans="1:5">
      <c r="A395" s="164" t="s">
        <v>4916</v>
      </c>
      <c r="B395" s="164" t="s">
        <v>4916</v>
      </c>
      <c r="C395" s="164" t="s">
        <v>457</v>
      </c>
      <c r="D395" s="164" t="s">
        <v>4946</v>
      </c>
      <c r="E395" s="164" t="s">
        <v>4947</v>
      </c>
    </row>
    <row r="396" spans="1:5">
      <c r="A396" s="164" t="s">
        <v>4917</v>
      </c>
      <c r="B396" s="164" t="s">
        <v>4917</v>
      </c>
      <c r="C396" s="164" t="s">
        <v>457</v>
      </c>
      <c r="D396" s="164" t="s">
        <v>4948</v>
      </c>
      <c r="E396" s="164" t="s">
        <v>4949</v>
      </c>
    </row>
    <row r="397" spans="1:5">
      <c r="A397" s="164" t="s">
        <v>4918</v>
      </c>
      <c r="B397" s="164" t="s">
        <v>4918</v>
      </c>
      <c r="C397" s="164" t="s">
        <v>457</v>
      </c>
      <c r="D397" s="164" t="s">
        <v>4950</v>
      </c>
      <c r="E397" s="164" t="s">
        <v>4951</v>
      </c>
    </row>
    <row r="398" spans="1:5">
      <c r="A398" s="164" t="s">
        <v>4919</v>
      </c>
      <c r="B398" s="164" t="s">
        <v>4919</v>
      </c>
      <c r="C398" s="164" t="s">
        <v>457</v>
      </c>
      <c r="D398" s="164" t="s">
        <v>4952</v>
      </c>
      <c r="E398" s="164" t="s">
        <v>4953</v>
      </c>
    </row>
    <row r="399" spans="1:5">
      <c r="A399" s="164" t="s">
        <v>4920</v>
      </c>
      <c r="B399" s="164" t="s">
        <v>4920</v>
      </c>
      <c r="C399" s="164" t="s">
        <v>457</v>
      </c>
      <c r="D399" s="164" t="s">
        <v>4954</v>
      </c>
      <c r="E399" s="164" t="s">
        <v>4955</v>
      </c>
    </row>
    <row r="400" spans="1:5">
      <c r="A400" s="164" t="s">
        <v>4921</v>
      </c>
      <c r="B400" s="164" t="s">
        <v>4921</v>
      </c>
      <c r="C400" s="164" t="s">
        <v>457</v>
      </c>
      <c r="D400" s="164" t="s">
        <v>4956</v>
      </c>
      <c r="E400" s="164" t="s">
        <v>4957</v>
      </c>
    </row>
    <row r="401" spans="1:5">
      <c r="A401" s="164" t="s">
        <v>4994</v>
      </c>
      <c r="B401" s="164" t="s">
        <v>4994</v>
      </c>
      <c r="C401" s="164" t="s">
        <v>457</v>
      </c>
      <c r="D401" s="164" t="s">
        <v>4995</v>
      </c>
      <c r="E401" s="164" t="s">
        <v>4996</v>
      </c>
    </row>
    <row r="402" spans="1:5">
      <c r="A402" s="164" t="s">
        <v>4997</v>
      </c>
      <c r="B402" s="164" t="s">
        <v>4997</v>
      </c>
      <c r="C402" s="164" t="s">
        <v>457</v>
      </c>
      <c r="D402" s="164" t="s">
        <v>4998</v>
      </c>
      <c r="E402" s="164" t="s">
        <v>4999</v>
      </c>
    </row>
    <row r="403" spans="1:5">
      <c r="A403" s="164" t="s">
        <v>5000</v>
      </c>
      <c r="B403" s="164" t="s">
        <v>5000</v>
      </c>
      <c r="C403" s="164" t="s">
        <v>457</v>
      </c>
      <c r="D403" s="164" t="s">
        <v>5001</v>
      </c>
      <c r="E403" s="164" t="s">
        <v>5002</v>
      </c>
    </row>
    <row r="404" spans="1:5">
      <c r="A404" s="164" t="s">
        <v>5003</v>
      </c>
      <c r="B404" s="164" t="s">
        <v>5003</v>
      </c>
      <c r="C404" s="164" t="s">
        <v>457</v>
      </c>
      <c r="D404" s="164" t="s">
        <v>5004</v>
      </c>
      <c r="E404" s="164" t="s">
        <v>5005</v>
      </c>
    </row>
    <row r="405" spans="1:5">
      <c r="A405" s="164" t="s">
        <v>5006</v>
      </c>
      <c r="B405" s="164" t="s">
        <v>5006</v>
      </c>
      <c r="C405" s="164" t="s">
        <v>457</v>
      </c>
      <c r="D405" s="164" t="s">
        <v>5007</v>
      </c>
      <c r="E405" s="164" t="s">
        <v>5008</v>
      </c>
    </row>
    <row r="406" spans="1:5">
      <c r="A406" s="164" t="s">
        <v>5009</v>
      </c>
      <c r="B406" s="164" t="s">
        <v>5009</v>
      </c>
      <c r="C406" s="164" t="s">
        <v>457</v>
      </c>
      <c r="D406" s="164" t="s">
        <v>5010</v>
      </c>
      <c r="E406" s="164" t="s">
        <v>5011</v>
      </c>
    </row>
    <row r="407" spans="1:5">
      <c r="A407" s="164" t="s">
        <v>5012</v>
      </c>
      <c r="B407" s="164" t="s">
        <v>5012</v>
      </c>
      <c r="C407" s="164" t="s">
        <v>457</v>
      </c>
      <c r="D407" s="164" t="s">
        <v>5013</v>
      </c>
      <c r="E407" s="164" t="s">
        <v>5014</v>
      </c>
    </row>
    <row r="408" spans="1:5">
      <c r="A408" s="164" t="s">
        <v>5015</v>
      </c>
      <c r="B408" s="164" t="s">
        <v>5015</v>
      </c>
      <c r="C408" s="164" t="s">
        <v>457</v>
      </c>
      <c r="D408" s="164" t="s">
        <v>5016</v>
      </c>
      <c r="E408" s="164" t="s">
        <v>5017</v>
      </c>
    </row>
    <row r="409" spans="1:5">
      <c r="A409" s="164" t="s">
        <v>5018</v>
      </c>
      <c r="B409" s="164" t="s">
        <v>5018</v>
      </c>
      <c r="C409" s="164" t="s">
        <v>457</v>
      </c>
      <c r="D409" s="164" t="s">
        <v>5019</v>
      </c>
      <c r="E409" s="164" t="s">
        <v>5020</v>
      </c>
    </row>
    <row r="410" spans="1:5">
      <c r="A410" s="164" t="s">
        <v>5021</v>
      </c>
      <c r="B410" s="164" t="s">
        <v>5021</v>
      </c>
      <c r="C410" s="164" t="s">
        <v>457</v>
      </c>
      <c r="D410" s="164" t="s">
        <v>5022</v>
      </c>
      <c r="E410" s="164" t="s">
        <v>5023</v>
      </c>
    </row>
    <row r="411" spans="1:5">
      <c r="A411" s="164" t="s">
        <v>5024</v>
      </c>
      <c r="B411" s="164" t="s">
        <v>5024</v>
      </c>
      <c r="C411" s="164" t="s">
        <v>457</v>
      </c>
      <c r="D411" s="164" t="s">
        <v>5025</v>
      </c>
      <c r="E411" s="164" t="s">
        <v>5026</v>
      </c>
    </row>
    <row r="412" spans="1:5">
      <c r="A412" s="164" t="s">
        <v>5027</v>
      </c>
      <c r="B412" s="164" t="s">
        <v>5027</v>
      </c>
      <c r="C412" s="164" t="s">
        <v>457</v>
      </c>
      <c r="D412" s="164" t="s">
        <v>5028</v>
      </c>
      <c r="E412" s="164" t="s">
        <v>5029</v>
      </c>
    </row>
    <row r="413" spans="1:5">
      <c r="A413" s="164" t="s">
        <v>5030</v>
      </c>
      <c r="B413" s="164" t="s">
        <v>5030</v>
      </c>
      <c r="C413" s="164" t="s">
        <v>457</v>
      </c>
      <c r="D413" s="164" t="s">
        <v>5031</v>
      </c>
      <c r="E413" s="164" t="s">
        <v>5032</v>
      </c>
    </row>
    <row r="414" spans="1:5">
      <c r="A414" s="164" t="s">
        <v>5033</v>
      </c>
      <c r="B414" s="164" t="s">
        <v>5033</v>
      </c>
      <c r="C414" s="164" t="s">
        <v>457</v>
      </c>
      <c r="D414" s="164" t="s">
        <v>5034</v>
      </c>
      <c r="E414" s="164" t="s">
        <v>5035</v>
      </c>
    </row>
    <row r="415" spans="1:5">
      <c r="A415" s="164" t="s">
        <v>5036</v>
      </c>
      <c r="B415" s="164" t="s">
        <v>5036</v>
      </c>
      <c r="C415" s="164" t="s">
        <v>457</v>
      </c>
      <c r="D415" s="164" t="s">
        <v>5037</v>
      </c>
      <c r="E415" s="164" t="s">
        <v>5038</v>
      </c>
    </row>
    <row r="416" spans="1:5">
      <c r="A416" s="164" t="s">
        <v>5039</v>
      </c>
      <c r="B416" s="164" t="s">
        <v>5039</v>
      </c>
      <c r="C416" s="164" t="s">
        <v>457</v>
      </c>
      <c r="D416" s="164" t="s">
        <v>5040</v>
      </c>
      <c r="E416" s="164" t="s">
        <v>5041</v>
      </c>
    </row>
    <row r="417" spans="1:5">
      <c r="A417" s="164" t="s">
        <v>5042</v>
      </c>
      <c r="B417" s="164" t="s">
        <v>5042</v>
      </c>
      <c r="C417" s="164" t="s">
        <v>457</v>
      </c>
      <c r="D417" s="164" t="s">
        <v>5043</v>
      </c>
      <c r="E417" s="164" t="s">
        <v>5044</v>
      </c>
    </row>
    <row r="418" spans="1:5">
      <c r="A418" s="164" t="s">
        <v>5045</v>
      </c>
      <c r="B418" s="164" t="s">
        <v>5045</v>
      </c>
      <c r="C418" s="164" t="s">
        <v>457</v>
      </c>
      <c r="D418" s="164" t="s">
        <v>5046</v>
      </c>
      <c r="E418" s="164" t="s">
        <v>5047</v>
      </c>
    </row>
    <row r="419" spans="1:5">
      <c r="A419" s="164" t="s">
        <v>5048</v>
      </c>
      <c r="B419" s="164" t="s">
        <v>5048</v>
      </c>
      <c r="C419" s="164" t="s">
        <v>457</v>
      </c>
      <c r="D419" s="164" t="s">
        <v>5049</v>
      </c>
      <c r="E419" s="164" t="s">
        <v>5050</v>
      </c>
    </row>
    <row r="420" spans="1:5">
      <c r="A420" s="164" t="s">
        <v>5051</v>
      </c>
      <c r="B420" s="164" t="s">
        <v>5051</v>
      </c>
      <c r="C420" s="164" t="s">
        <v>457</v>
      </c>
      <c r="D420" s="164" t="s">
        <v>5052</v>
      </c>
      <c r="E420" s="164" t="s">
        <v>5053</v>
      </c>
    </row>
    <row r="421" spans="1:5">
      <c r="A421" s="164" t="s">
        <v>5054</v>
      </c>
      <c r="B421" s="164" t="s">
        <v>5054</v>
      </c>
      <c r="C421" s="164" t="s">
        <v>457</v>
      </c>
      <c r="D421" s="164" t="s">
        <v>5055</v>
      </c>
      <c r="E421" s="164" t="s">
        <v>5056</v>
      </c>
    </row>
    <row r="422" spans="1:5">
      <c r="A422" s="164" t="s">
        <v>5057</v>
      </c>
      <c r="B422" s="164" t="s">
        <v>5057</v>
      </c>
      <c r="C422" s="164" t="s">
        <v>457</v>
      </c>
      <c r="D422" s="164" t="s">
        <v>5058</v>
      </c>
      <c r="E422" s="164" t="s">
        <v>5059</v>
      </c>
    </row>
    <row r="423" spans="1:5">
      <c r="A423" s="164" t="s">
        <v>5060</v>
      </c>
      <c r="B423" s="164" t="s">
        <v>5060</v>
      </c>
      <c r="C423" s="164" t="s">
        <v>457</v>
      </c>
      <c r="D423" s="164" t="s">
        <v>5061</v>
      </c>
      <c r="E423" s="164" t="s">
        <v>5062</v>
      </c>
    </row>
    <row r="424" spans="1:5">
      <c r="A424" s="164" t="s">
        <v>5063</v>
      </c>
      <c r="B424" s="164" t="s">
        <v>5063</v>
      </c>
      <c r="C424" s="164" t="s">
        <v>457</v>
      </c>
      <c r="D424" s="164" t="s">
        <v>5064</v>
      </c>
      <c r="E424" s="164" t="s">
        <v>5065</v>
      </c>
    </row>
    <row r="425" spans="1:5">
      <c r="A425" s="164" t="s">
        <v>5066</v>
      </c>
      <c r="B425" s="164" t="s">
        <v>5066</v>
      </c>
      <c r="C425" s="164" t="s">
        <v>457</v>
      </c>
      <c r="D425" s="164" t="s">
        <v>5067</v>
      </c>
      <c r="E425" s="164" t="s">
        <v>5068</v>
      </c>
    </row>
    <row r="426" spans="1:5">
      <c r="A426" s="164" t="s">
        <v>5069</v>
      </c>
      <c r="B426" s="164" t="s">
        <v>5069</v>
      </c>
      <c r="C426" s="164" t="s">
        <v>457</v>
      </c>
      <c r="D426" s="164" t="s">
        <v>5070</v>
      </c>
      <c r="E426" s="164" t="s">
        <v>5071</v>
      </c>
    </row>
    <row r="427" spans="1:5">
      <c r="A427" s="164" t="s">
        <v>5072</v>
      </c>
      <c r="B427" s="164" t="s">
        <v>5072</v>
      </c>
      <c r="C427" s="164" t="s">
        <v>457</v>
      </c>
      <c r="D427" s="164" t="s">
        <v>5073</v>
      </c>
      <c r="E427" s="164" t="s">
        <v>5074</v>
      </c>
    </row>
    <row r="428" spans="1:5">
      <c r="A428" s="164" t="s">
        <v>5075</v>
      </c>
      <c r="B428" s="164" t="s">
        <v>5075</v>
      </c>
      <c r="C428" s="164" t="s">
        <v>457</v>
      </c>
      <c r="D428" s="164" t="s">
        <v>5076</v>
      </c>
      <c r="E428" s="164" t="s">
        <v>5077</v>
      </c>
    </row>
    <row r="429" spans="1:5">
      <c r="A429" s="164" t="s">
        <v>5078</v>
      </c>
      <c r="B429" s="164" t="s">
        <v>5078</v>
      </c>
      <c r="C429" s="164" t="s">
        <v>457</v>
      </c>
      <c r="D429" s="164" t="s">
        <v>5079</v>
      </c>
      <c r="E429" s="164" t="s">
        <v>5080</v>
      </c>
    </row>
    <row r="430" spans="1:5">
      <c r="A430" s="164" t="s">
        <v>5081</v>
      </c>
      <c r="B430" s="164" t="s">
        <v>5081</v>
      </c>
      <c r="C430" s="164" t="s">
        <v>457</v>
      </c>
      <c r="D430" s="164" t="s">
        <v>5082</v>
      </c>
      <c r="E430" s="164" t="s">
        <v>5083</v>
      </c>
    </row>
    <row r="431" spans="1:5">
      <c r="A431" s="164" t="s">
        <v>5084</v>
      </c>
      <c r="B431" s="164" t="s">
        <v>5084</v>
      </c>
      <c r="C431" s="164" t="s">
        <v>457</v>
      </c>
      <c r="D431" s="164" t="s">
        <v>5085</v>
      </c>
      <c r="E431" s="164" t="s">
        <v>5086</v>
      </c>
    </row>
    <row r="432" spans="1:5">
      <c r="A432" s="164" t="s">
        <v>5087</v>
      </c>
      <c r="B432" s="164" t="s">
        <v>5087</v>
      </c>
      <c r="C432" s="164" t="s">
        <v>457</v>
      </c>
      <c r="D432" s="164" t="s">
        <v>5088</v>
      </c>
      <c r="E432" s="164" t="s">
        <v>5089</v>
      </c>
    </row>
    <row r="433" spans="1:5">
      <c r="A433" s="164" t="s">
        <v>5090</v>
      </c>
      <c r="B433" s="164" t="s">
        <v>5090</v>
      </c>
      <c r="C433" s="164" t="s">
        <v>457</v>
      </c>
      <c r="D433" s="164" t="s">
        <v>5091</v>
      </c>
      <c r="E433" s="164" t="s">
        <v>5092</v>
      </c>
    </row>
    <row r="434" spans="1:5">
      <c r="A434" s="164" t="s">
        <v>5093</v>
      </c>
      <c r="B434" s="164" t="s">
        <v>5093</v>
      </c>
      <c r="C434" s="164" t="s">
        <v>457</v>
      </c>
      <c r="D434" s="164" t="s">
        <v>5094</v>
      </c>
      <c r="E434" s="164" t="s">
        <v>5095</v>
      </c>
    </row>
    <row r="435" spans="1:5">
      <c r="A435" s="164" t="s">
        <v>5096</v>
      </c>
      <c r="B435" s="164" t="s">
        <v>5096</v>
      </c>
      <c r="C435" s="164" t="s">
        <v>457</v>
      </c>
      <c r="D435" s="164" t="s">
        <v>5097</v>
      </c>
      <c r="E435" s="164" t="s">
        <v>5098</v>
      </c>
    </row>
    <row r="436" spans="1:5">
      <c r="A436" s="164" t="s">
        <v>5099</v>
      </c>
      <c r="B436" s="164" t="s">
        <v>5099</v>
      </c>
      <c r="C436" s="164" t="s">
        <v>457</v>
      </c>
      <c r="D436" s="164" t="s">
        <v>5100</v>
      </c>
      <c r="E436" s="164" t="s">
        <v>5101</v>
      </c>
    </row>
    <row r="437" spans="1:5">
      <c r="A437" s="164" t="s">
        <v>5102</v>
      </c>
      <c r="B437" s="164" t="s">
        <v>5102</v>
      </c>
      <c r="C437" s="164" t="s">
        <v>457</v>
      </c>
      <c r="D437" s="164" t="s">
        <v>5103</v>
      </c>
      <c r="E437" s="164" t="s">
        <v>5104</v>
      </c>
    </row>
    <row r="438" spans="1:5">
      <c r="A438" s="164" t="s">
        <v>5105</v>
      </c>
      <c r="B438" s="164" t="s">
        <v>5105</v>
      </c>
      <c r="C438" s="164" t="s">
        <v>457</v>
      </c>
      <c r="D438" s="164" t="s">
        <v>5106</v>
      </c>
      <c r="E438" s="164" t="s">
        <v>5107</v>
      </c>
    </row>
    <row r="439" spans="1:5">
      <c r="A439" s="164" t="s">
        <v>5108</v>
      </c>
      <c r="B439" s="164" t="s">
        <v>5108</v>
      </c>
      <c r="C439" s="164" t="s">
        <v>457</v>
      </c>
      <c r="D439" s="164" t="s">
        <v>5109</v>
      </c>
      <c r="E439" s="164" t="s">
        <v>5110</v>
      </c>
    </row>
    <row r="440" spans="1:5">
      <c r="A440" s="164" t="s">
        <v>5111</v>
      </c>
      <c r="B440" s="164" t="s">
        <v>5111</v>
      </c>
      <c r="C440" s="164" t="s">
        <v>457</v>
      </c>
      <c r="D440" s="164" t="s">
        <v>5112</v>
      </c>
      <c r="E440" s="164" t="s">
        <v>5113</v>
      </c>
    </row>
    <row r="441" spans="1:5">
      <c r="A441" s="164" t="s">
        <v>5114</v>
      </c>
      <c r="B441" s="164" t="s">
        <v>5114</v>
      </c>
      <c r="C441" s="164" t="s">
        <v>457</v>
      </c>
      <c r="D441" s="164" t="s">
        <v>5115</v>
      </c>
      <c r="E441" s="164" t="s">
        <v>5116</v>
      </c>
    </row>
    <row r="442" spans="1:5">
      <c r="A442" s="164" t="s">
        <v>5117</v>
      </c>
      <c r="B442" s="164" t="s">
        <v>5117</v>
      </c>
      <c r="C442" s="164" t="s">
        <v>457</v>
      </c>
      <c r="D442" s="164" t="s">
        <v>5118</v>
      </c>
      <c r="E442" s="164" t="s">
        <v>5119</v>
      </c>
    </row>
    <row r="443" spans="1:5">
      <c r="A443" s="164" t="s">
        <v>5120</v>
      </c>
      <c r="B443" s="164" t="s">
        <v>5120</v>
      </c>
      <c r="C443" s="164" t="s">
        <v>457</v>
      </c>
      <c r="D443" s="164" t="s">
        <v>5121</v>
      </c>
      <c r="E443" s="164" t="s">
        <v>5122</v>
      </c>
    </row>
    <row r="444" spans="1:5">
      <c r="A444" s="164" t="s">
        <v>5123</v>
      </c>
      <c r="B444" s="164" t="s">
        <v>5123</v>
      </c>
      <c r="C444" s="164" t="s">
        <v>457</v>
      </c>
      <c r="D444" s="164" t="s">
        <v>5124</v>
      </c>
      <c r="E444" s="164" t="s">
        <v>5125</v>
      </c>
    </row>
    <row r="445" spans="1:5">
      <c r="A445" s="164" t="s">
        <v>5126</v>
      </c>
      <c r="B445" s="164" t="s">
        <v>5126</v>
      </c>
      <c r="C445" s="164" t="s">
        <v>457</v>
      </c>
      <c r="D445" s="164" t="s">
        <v>5127</v>
      </c>
      <c r="E445" s="164" t="s">
        <v>5128</v>
      </c>
    </row>
    <row r="446" spans="1:5">
      <c r="A446" s="164" t="s">
        <v>5129</v>
      </c>
      <c r="B446" s="164" t="s">
        <v>5129</v>
      </c>
      <c r="C446" s="164" t="s">
        <v>457</v>
      </c>
      <c r="D446" s="164" t="s">
        <v>5130</v>
      </c>
      <c r="E446" s="164" t="s">
        <v>5131</v>
      </c>
    </row>
    <row r="447" spans="1:5">
      <c r="A447" s="164" t="s">
        <v>5132</v>
      </c>
      <c r="B447" s="164" t="s">
        <v>5132</v>
      </c>
      <c r="C447" s="164" t="s">
        <v>457</v>
      </c>
      <c r="D447" s="164" t="s">
        <v>5133</v>
      </c>
      <c r="E447" s="164" t="s">
        <v>5134</v>
      </c>
    </row>
    <row r="448" spans="1:5">
      <c r="A448" s="164" t="s">
        <v>5135</v>
      </c>
      <c r="B448" s="164" t="s">
        <v>5135</v>
      </c>
      <c r="C448" s="164" t="s">
        <v>457</v>
      </c>
      <c r="D448" s="164" t="s">
        <v>5136</v>
      </c>
      <c r="E448" s="164" t="s">
        <v>5137</v>
      </c>
    </row>
    <row r="449" spans="1:5">
      <c r="A449" s="164" t="s">
        <v>5138</v>
      </c>
      <c r="B449" s="164" t="s">
        <v>5138</v>
      </c>
      <c r="C449" s="164" t="s">
        <v>457</v>
      </c>
      <c r="D449" s="164" t="s">
        <v>5139</v>
      </c>
      <c r="E449" s="164" t="s">
        <v>5140</v>
      </c>
    </row>
    <row r="450" spans="1:5">
      <c r="A450" s="164" t="s">
        <v>5141</v>
      </c>
      <c r="B450" s="164" t="s">
        <v>5141</v>
      </c>
      <c r="C450" s="164" t="s">
        <v>457</v>
      </c>
      <c r="D450" s="164" t="s">
        <v>5142</v>
      </c>
      <c r="E450" s="164" t="s">
        <v>5143</v>
      </c>
    </row>
    <row r="451" spans="1:5">
      <c r="A451" s="164" t="s">
        <v>5144</v>
      </c>
      <c r="B451" s="164" t="s">
        <v>5144</v>
      </c>
      <c r="C451" s="164" t="s">
        <v>457</v>
      </c>
      <c r="D451" s="164" t="s">
        <v>5145</v>
      </c>
      <c r="E451" s="164" t="s">
        <v>5146</v>
      </c>
    </row>
    <row r="452" spans="1:5">
      <c r="A452" s="164" t="s">
        <v>5147</v>
      </c>
      <c r="B452" s="164" t="s">
        <v>5147</v>
      </c>
      <c r="C452" s="164" t="s">
        <v>457</v>
      </c>
      <c r="D452" s="164" t="s">
        <v>5148</v>
      </c>
      <c r="E452" s="164" t="s">
        <v>5149</v>
      </c>
    </row>
    <row r="453" spans="1:5">
      <c r="A453" s="164" t="s">
        <v>5150</v>
      </c>
      <c r="B453" s="164" t="s">
        <v>5150</v>
      </c>
      <c r="C453" s="164" t="s">
        <v>457</v>
      </c>
      <c r="D453" s="164" t="s">
        <v>5151</v>
      </c>
      <c r="E453" s="164" t="s">
        <v>5152</v>
      </c>
    </row>
    <row r="454" spans="1:5">
      <c r="A454" s="164" t="s">
        <v>5153</v>
      </c>
      <c r="B454" s="164" t="s">
        <v>5153</v>
      </c>
      <c r="C454" s="164" t="s">
        <v>457</v>
      </c>
      <c r="D454" s="164" t="s">
        <v>5154</v>
      </c>
      <c r="E454" s="164" t="s">
        <v>5155</v>
      </c>
    </row>
    <row r="455" spans="1:5">
      <c r="A455" s="164" t="s">
        <v>1431</v>
      </c>
      <c r="B455" s="164" t="s">
        <v>1431</v>
      </c>
      <c r="C455" s="164" t="s">
        <v>782</v>
      </c>
      <c r="D455" s="164" t="s">
        <v>5258</v>
      </c>
      <c r="E455" s="164" t="s">
        <v>5258</v>
      </c>
    </row>
    <row r="456" spans="1:5">
      <c r="A456" s="164" t="s">
        <v>5241</v>
      </c>
      <c r="B456" s="164" t="s">
        <v>5241</v>
      </c>
      <c r="C456" s="164" t="s">
        <v>782</v>
      </c>
      <c r="D456" s="164" t="s">
        <v>5245</v>
      </c>
      <c r="E456" s="164" t="s">
        <v>5245</v>
      </c>
    </row>
    <row r="457" spans="1:5">
      <c r="A457" s="164" t="s">
        <v>5242</v>
      </c>
      <c r="B457" s="164" t="s">
        <v>5243</v>
      </c>
      <c r="C457" s="164" t="s">
        <v>5244</v>
      </c>
      <c r="D457" s="164" t="s">
        <v>5259</v>
      </c>
      <c r="E457" s="164" t="s">
        <v>5246</v>
      </c>
    </row>
    <row r="458" spans="1:5">
      <c r="A458" s="164" t="s">
        <v>5247</v>
      </c>
      <c r="B458" s="164" t="s">
        <v>5247</v>
      </c>
      <c r="C458" s="164" t="s">
        <v>782</v>
      </c>
      <c r="D458" s="164" t="s">
        <v>5248</v>
      </c>
      <c r="E458" s="164" t="s">
        <v>5248</v>
      </c>
    </row>
    <row r="459" spans="1:5">
      <c r="A459" s="164" t="s">
        <v>5249</v>
      </c>
      <c r="B459" s="164" t="s">
        <v>5249</v>
      </c>
      <c r="C459" s="164" t="s">
        <v>5244</v>
      </c>
      <c r="D459" s="164" t="s">
        <v>5260</v>
      </c>
      <c r="E459" s="164" t="s">
        <v>5250</v>
      </c>
    </row>
    <row r="460" spans="1:5">
      <c r="A460" s="164" t="s">
        <v>5251</v>
      </c>
      <c r="B460" s="164" t="s">
        <v>5251</v>
      </c>
      <c r="C460" s="164" t="s">
        <v>782</v>
      </c>
      <c r="D460" s="164" t="s">
        <v>5252</v>
      </c>
      <c r="E460" s="164" t="s">
        <v>5252</v>
      </c>
    </row>
    <row r="461" spans="1:5">
      <c r="A461" s="164" t="s">
        <v>5253</v>
      </c>
      <c r="B461" s="164" t="s">
        <v>5253</v>
      </c>
      <c r="C461" s="164" t="s">
        <v>5244</v>
      </c>
      <c r="D461" s="164" t="s">
        <v>5261</v>
      </c>
      <c r="E461" s="164" t="s">
        <v>5254</v>
      </c>
    </row>
    <row r="462" spans="1:5">
      <c r="A462" s="164" t="s">
        <v>5263</v>
      </c>
      <c r="B462" s="164" t="s">
        <v>5263</v>
      </c>
      <c r="C462" s="164" t="s">
        <v>5269</v>
      </c>
      <c r="D462" s="164" t="s">
        <v>5264</v>
      </c>
      <c r="E462" s="164" t="s">
        <v>5265</v>
      </c>
    </row>
    <row r="463" spans="1:5">
      <c r="A463" s="164" t="s">
        <v>5266</v>
      </c>
      <c r="B463" s="164" t="s">
        <v>5266</v>
      </c>
      <c r="C463" s="164" t="s">
        <v>775</v>
      </c>
      <c r="D463" s="164" t="s">
        <v>5267</v>
      </c>
      <c r="E463" s="164" t="s">
        <v>5268</v>
      </c>
    </row>
    <row r="466" spans="2:2">
      <c r="B466" s="102"/>
    </row>
  </sheetData>
  <phoneticPr fontId="7"/>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1532"/>
  <sheetViews>
    <sheetView topLeftCell="A1513" zoomScaleNormal="100" workbookViewId="0">
      <selection activeCell="C2" sqref="C2"/>
    </sheetView>
  </sheetViews>
  <sheetFormatPr defaultColWidth="9" defaultRowHeight="17.25"/>
  <cols>
    <col min="1" max="8" width="3.5546875" style="199" customWidth="1"/>
    <col min="9" max="9" width="5.33203125" style="199" customWidth="1"/>
    <col min="10" max="10" width="3.5546875" style="199" customWidth="1"/>
    <col min="11" max="11" width="7" style="199" customWidth="1"/>
    <col min="12" max="12" width="3.5546875" style="199" customWidth="1"/>
    <col min="13" max="13" width="9.21875" style="199" customWidth="1"/>
    <col min="14" max="14" width="3.5546875" style="199" customWidth="1"/>
    <col min="15" max="15" width="7.44140625" style="199" customWidth="1"/>
    <col min="16" max="16" width="6.44140625" style="199" customWidth="1"/>
    <col min="17" max="17" width="3.5546875" style="199" customWidth="1"/>
    <col min="18" max="18" width="5.77734375" style="199" customWidth="1"/>
    <col min="19" max="19" width="3.33203125" style="199" customWidth="1"/>
    <col min="20" max="20" width="6.21875" style="199" customWidth="1"/>
    <col min="21" max="26" width="3.5546875" style="199" customWidth="1"/>
    <col min="27" max="16384" width="9" style="199"/>
  </cols>
  <sheetData>
    <row r="1" spans="1:12">
      <c r="A1" s="203" t="s">
        <v>497</v>
      </c>
    </row>
    <row r="2" spans="1:12">
      <c r="B2" s="199" t="s">
        <v>496</v>
      </c>
    </row>
    <row r="3" spans="1:12">
      <c r="C3" s="199" t="s">
        <v>504</v>
      </c>
    </row>
    <row r="4" spans="1:12">
      <c r="B4" s="210" t="s">
        <v>501</v>
      </c>
    </row>
    <row r="5" spans="1:12">
      <c r="C5" s="199" t="s">
        <v>502</v>
      </c>
    </row>
    <row r="6" spans="1:12">
      <c r="B6" s="199" t="s">
        <v>514</v>
      </c>
    </row>
    <row r="7" spans="1:12">
      <c r="C7" s="199" t="s">
        <v>503</v>
      </c>
    </row>
    <row r="8" spans="1:12">
      <c r="B8" s="199" t="s">
        <v>515</v>
      </c>
    </row>
    <row r="9" spans="1:12">
      <c r="C9" s="199" t="s">
        <v>500</v>
      </c>
    </row>
    <row r="10" spans="1:12">
      <c r="C10" s="199" t="s">
        <v>495</v>
      </c>
      <c r="G10" s="199" t="s">
        <v>498</v>
      </c>
    </row>
    <row r="11" spans="1:12">
      <c r="D11" s="199" t="s">
        <v>506</v>
      </c>
    </row>
    <row r="12" spans="1:12">
      <c r="C12" s="199" t="s">
        <v>505</v>
      </c>
      <c r="G12" s="199" t="s">
        <v>498</v>
      </c>
    </row>
    <row r="13" spans="1:12">
      <c r="D13" s="199" t="s">
        <v>507</v>
      </c>
    </row>
    <row r="14" spans="1:12">
      <c r="C14" s="199" t="s">
        <v>508</v>
      </c>
      <c r="G14" s="199" t="s">
        <v>509</v>
      </c>
    </row>
    <row r="15" spans="1:12">
      <c r="D15" s="199" t="s">
        <v>507</v>
      </c>
      <c r="L15" s="199" t="s">
        <v>516</v>
      </c>
    </row>
    <row r="16" spans="1:12">
      <c r="C16" s="199" t="s">
        <v>510</v>
      </c>
      <c r="G16" s="199" t="s">
        <v>511</v>
      </c>
    </row>
    <row r="17" spans="2:12">
      <c r="D17" s="199" t="s">
        <v>507</v>
      </c>
    </row>
    <row r="18" spans="2:12">
      <c r="C18" s="199" t="s">
        <v>512</v>
      </c>
      <c r="G18" s="199" t="s">
        <v>513</v>
      </c>
    </row>
    <row r="19" spans="2:12">
      <c r="D19" s="199" t="s">
        <v>507</v>
      </c>
    </row>
    <row r="20" spans="2:12">
      <c r="B20" s="199" t="s">
        <v>517</v>
      </c>
    </row>
    <row r="21" spans="2:12">
      <c r="C21" s="199" t="s">
        <v>518</v>
      </c>
    </row>
    <row r="22" spans="2:12">
      <c r="C22" s="199" t="s">
        <v>520</v>
      </c>
      <c r="G22" s="199" t="s">
        <v>519</v>
      </c>
      <c r="L22" s="199" t="s">
        <v>545</v>
      </c>
    </row>
    <row r="23" spans="2:12">
      <c r="D23" s="199" t="s">
        <v>507</v>
      </c>
    </row>
    <row r="24" spans="2:12">
      <c r="B24" s="199" t="s">
        <v>531</v>
      </c>
      <c r="H24" s="199" t="s">
        <v>534</v>
      </c>
    </row>
    <row r="25" spans="2:12">
      <c r="C25" s="199" t="s">
        <v>532</v>
      </c>
    </row>
    <row r="26" spans="2:12">
      <c r="C26" s="199" t="s">
        <v>533</v>
      </c>
    </row>
    <row r="28" spans="2:12">
      <c r="B28" s="211" t="s">
        <v>535</v>
      </c>
      <c r="H28" s="199" t="s">
        <v>536</v>
      </c>
    </row>
    <row r="29" spans="2:12">
      <c r="C29" s="199" t="s">
        <v>532</v>
      </c>
    </row>
    <row r="30" spans="2:12">
      <c r="C30" s="199" t="s">
        <v>537</v>
      </c>
    </row>
    <row r="32" spans="2:12">
      <c r="B32" s="211" t="s">
        <v>560</v>
      </c>
      <c r="H32" s="199" t="s">
        <v>550</v>
      </c>
    </row>
    <row r="33" spans="1:20">
      <c r="C33" s="199" t="s">
        <v>532</v>
      </c>
    </row>
    <row r="34" spans="1:20">
      <c r="C34" s="199" t="s">
        <v>537</v>
      </c>
    </row>
    <row r="36" spans="1:20">
      <c r="A36" s="203" t="s">
        <v>497</v>
      </c>
    </row>
    <row r="37" spans="1:20">
      <c r="B37" s="199" t="s">
        <v>551</v>
      </c>
    </row>
    <row r="38" spans="1:20">
      <c r="B38" s="199" t="s">
        <v>552</v>
      </c>
    </row>
    <row r="40" spans="1:20">
      <c r="B40" s="204" t="s">
        <v>539</v>
      </c>
    </row>
    <row r="41" spans="1:20">
      <c r="B41" s="204"/>
      <c r="C41" s="204" t="s">
        <v>543</v>
      </c>
      <c r="G41" s="204" t="s">
        <v>544</v>
      </c>
      <c r="K41" s="204" t="s">
        <v>546</v>
      </c>
    </row>
    <row r="43" spans="1:20">
      <c r="C43" s="204" t="s">
        <v>540</v>
      </c>
      <c r="G43" s="199" t="s">
        <v>541</v>
      </c>
      <c r="K43" s="204" t="s">
        <v>547</v>
      </c>
    </row>
    <row r="45" spans="1:20">
      <c r="C45" s="211" t="s">
        <v>542</v>
      </c>
      <c r="G45" s="199" t="s">
        <v>535</v>
      </c>
      <c r="K45" s="199" t="s">
        <v>548</v>
      </c>
    </row>
    <row r="46" spans="1:20">
      <c r="T46" s="199" t="s">
        <v>553</v>
      </c>
    </row>
    <row r="47" spans="1:20">
      <c r="C47" s="211" t="s">
        <v>549</v>
      </c>
      <c r="G47" s="199" t="s">
        <v>538</v>
      </c>
      <c r="K47" s="199" t="s">
        <v>563</v>
      </c>
    </row>
    <row r="49" spans="1:16">
      <c r="A49" s="203" t="s">
        <v>554</v>
      </c>
    </row>
    <row r="50" spans="1:16">
      <c r="B50" s="199" t="s">
        <v>556</v>
      </c>
      <c r="H50" s="199" t="s">
        <v>557</v>
      </c>
    </row>
    <row r="51" spans="1:16">
      <c r="C51" s="199" t="s">
        <v>561</v>
      </c>
    </row>
    <row r="53" spans="1:16">
      <c r="B53" s="199" t="s">
        <v>558</v>
      </c>
      <c r="H53" s="199" t="s">
        <v>559</v>
      </c>
    </row>
    <row r="55" spans="1:16">
      <c r="C55" s="204" t="s">
        <v>562</v>
      </c>
      <c r="G55" s="199" t="s">
        <v>555</v>
      </c>
      <c r="K55" s="199" t="s">
        <v>564</v>
      </c>
      <c r="P55" s="199" t="s">
        <v>567</v>
      </c>
    </row>
    <row r="57" spans="1:16">
      <c r="C57" s="204" t="s">
        <v>565</v>
      </c>
      <c r="G57" s="199" t="s">
        <v>558</v>
      </c>
      <c r="K57" s="199" t="s">
        <v>566</v>
      </c>
      <c r="P57" s="199" t="s">
        <v>567</v>
      </c>
    </row>
    <row r="59" spans="1:16">
      <c r="B59" s="199" t="s">
        <v>568</v>
      </c>
    </row>
    <row r="60" spans="1:16">
      <c r="B60" s="212" t="s">
        <v>569</v>
      </c>
    </row>
    <row r="62" spans="1:16">
      <c r="B62" s="213" t="s">
        <v>570</v>
      </c>
    </row>
    <row r="63" spans="1:16">
      <c r="C63" s="204" t="s">
        <v>586</v>
      </c>
    </row>
    <row r="64" spans="1:16">
      <c r="B64" s="214" t="s">
        <v>571</v>
      </c>
    </row>
    <row r="65" spans="2:16">
      <c r="C65" s="199" t="s">
        <v>753</v>
      </c>
      <c r="P65" s="199" t="s">
        <v>573</v>
      </c>
    </row>
    <row r="66" spans="2:16">
      <c r="C66" s="199" t="s">
        <v>754</v>
      </c>
      <c r="P66" s="199" t="s">
        <v>572</v>
      </c>
    </row>
    <row r="68" spans="2:16">
      <c r="C68" s="199" t="s">
        <v>574</v>
      </c>
      <c r="P68" s="199" t="s">
        <v>576</v>
      </c>
    </row>
    <row r="69" spans="2:16">
      <c r="C69" s="199" t="s">
        <v>575</v>
      </c>
      <c r="P69" s="201" t="s">
        <v>577</v>
      </c>
    </row>
    <row r="70" spans="2:16">
      <c r="P70" s="201" t="s">
        <v>578</v>
      </c>
    </row>
    <row r="71" spans="2:16">
      <c r="B71" s="213" t="s">
        <v>579</v>
      </c>
    </row>
    <row r="72" spans="2:16">
      <c r="C72" s="204" t="s">
        <v>586</v>
      </c>
    </row>
    <row r="73" spans="2:16">
      <c r="B73" s="213" t="s">
        <v>580</v>
      </c>
    </row>
    <row r="74" spans="2:16">
      <c r="C74" s="199" t="s">
        <v>815</v>
      </c>
    </row>
    <row r="75" spans="2:16">
      <c r="B75" s="214" t="s">
        <v>581</v>
      </c>
    </row>
    <row r="76" spans="2:16">
      <c r="C76" s="204" t="s">
        <v>587</v>
      </c>
    </row>
    <row r="77" spans="2:16">
      <c r="B77" s="213" t="s">
        <v>582</v>
      </c>
    </row>
    <row r="78" spans="2:16">
      <c r="C78" s="199" t="s">
        <v>814</v>
      </c>
    </row>
    <row r="80" spans="2:16">
      <c r="B80" s="214" t="s">
        <v>583</v>
      </c>
    </row>
    <row r="82" spans="1:3">
      <c r="B82" s="214" t="s">
        <v>584</v>
      </c>
    </row>
    <row r="83" spans="1:3">
      <c r="C83" s="204" t="s">
        <v>588</v>
      </c>
    </row>
    <row r="84" spans="1:3">
      <c r="B84" s="213" t="s">
        <v>585</v>
      </c>
    </row>
    <row r="85" spans="1:3">
      <c r="C85" s="204" t="s">
        <v>589</v>
      </c>
    </row>
    <row r="86" spans="1:3">
      <c r="C86" s="204"/>
    </row>
    <row r="87" spans="1:3">
      <c r="B87" s="214" t="s">
        <v>632</v>
      </c>
    </row>
    <row r="88" spans="1:3">
      <c r="C88" s="204" t="s">
        <v>633</v>
      </c>
    </row>
    <row r="89" spans="1:3">
      <c r="A89" s="203" t="s">
        <v>630</v>
      </c>
    </row>
    <row r="90" spans="1:3">
      <c r="B90" s="204" t="s">
        <v>631</v>
      </c>
    </row>
    <row r="92" spans="1:3">
      <c r="A92" s="203" t="s">
        <v>799</v>
      </c>
    </row>
    <row r="93" spans="1:3">
      <c r="B93" s="204" t="s">
        <v>800</v>
      </c>
    </row>
    <row r="94" spans="1:3">
      <c r="B94" s="199" t="s">
        <v>801</v>
      </c>
    </row>
    <row r="96" spans="1:3">
      <c r="B96" s="166" t="s">
        <v>249</v>
      </c>
    </row>
    <row r="98" spans="1:3">
      <c r="A98" s="203" t="s">
        <v>807</v>
      </c>
    </row>
    <row r="99" spans="1:3">
      <c r="B99" s="204" t="s">
        <v>808</v>
      </c>
    </row>
    <row r="100" spans="1:3">
      <c r="B100" s="199" t="s">
        <v>809</v>
      </c>
    </row>
    <row r="102" spans="1:3">
      <c r="A102" s="203" t="s">
        <v>810</v>
      </c>
    </row>
    <row r="103" spans="1:3">
      <c r="B103" s="214" t="s">
        <v>811</v>
      </c>
    </row>
    <row r="104" spans="1:3">
      <c r="C104" s="204" t="s">
        <v>812</v>
      </c>
    </row>
    <row r="105" spans="1:3">
      <c r="C105" s="204" t="s">
        <v>813</v>
      </c>
    </row>
    <row r="107" spans="1:3">
      <c r="B107" s="204" t="s">
        <v>816</v>
      </c>
    </row>
    <row r="108" spans="1:3">
      <c r="C108" s="204" t="s">
        <v>817</v>
      </c>
    </row>
    <row r="111" spans="1:3">
      <c r="B111" s="204" t="s">
        <v>818</v>
      </c>
    </row>
    <row r="113" spans="1:4">
      <c r="A113" s="203" t="s">
        <v>877</v>
      </c>
    </row>
    <row r="114" spans="1:4">
      <c r="B114" s="199" t="s">
        <v>878</v>
      </c>
    </row>
    <row r="116" spans="1:4">
      <c r="A116" s="203" t="s">
        <v>879</v>
      </c>
    </row>
    <row r="119" spans="1:4">
      <c r="A119" s="203" t="s">
        <v>914</v>
      </c>
    </row>
    <row r="120" spans="1:4">
      <c r="B120" s="213" t="s">
        <v>915</v>
      </c>
      <c r="D120" s="204"/>
    </row>
    <row r="121" spans="1:4">
      <c r="C121" s="199" t="s">
        <v>916</v>
      </c>
    </row>
    <row r="122" spans="1:4">
      <c r="B122" s="199" t="s">
        <v>917</v>
      </c>
    </row>
    <row r="123" spans="1:4">
      <c r="B123" s="199" t="s">
        <v>918</v>
      </c>
    </row>
    <row r="125" spans="1:4">
      <c r="A125" s="203" t="s">
        <v>919</v>
      </c>
    </row>
    <row r="126" spans="1:4">
      <c r="B126" s="204" t="s">
        <v>922</v>
      </c>
    </row>
    <row r="127" spans="1:4">
      <c r="C127" s="199" t="s">
        <v>921</v>
      </c>
    </row>
    <row r="128" spans="1:4">
      <c r="C128" s="199" t="s">
        <v>920</v>
      </c>
    </row>
    <row r="129" spans="1:3">
      <c r="B129" s="199" t="s">
        <v>956</v>
      </c>
    </row>
    <row r="130" spans="1:3">
      <c r="B130" s="199" t="s">
        <v>955</v>
      </c>
    </row>
    <row r="132" spans="1:3">
      <c r="A132" s="203" t="s">
        <v>966</v>
      </c>
    </row>
    <row r="133" spans="1:3">
      <c r="A133" s="203"/>
      <c r="B133" s="215" t="s">
        <v>973</v>
      </c>
    </row>
    <row r="134" spans="1:3">
      <c r="A134" s="203"/>
      <c r="B134" s="204" t="s">
        <v>971</v>
      </c>
    </row>
    <row r="135" spans="1:3">
      <c r="A135" s="203"/>
      <c r="C135" s="199" t="s">
        <v>972</v>
      </c>
    </row>
    <row r="136" spans="1:3">
      <c r="A136" s="203"/>
    </row>
    <row r="137" spans="1:3">
      <c r="B137" s="204" t="s">
        <v>977</v>
      </c>
    </row>
    <row r="138" spans="1:3">
      <c r="B138" s="204"/>
      <c r="C138" s="204" t="s">
        <v>978</v>
      </c>
    </row>
    <row r="139" spans="1:3">
      <c r="B139" s="204" t="s">
        <v>967</v>
      </c>
    </row>
    <row r="140" spans="1:3">
      <c r="C140" s="199" t="s">
        <v>968</v>
      </c>
    </row>
    <row r="141" spans="1:3">
      <c r="C141" s="204" t="s">
        <v>970</v>
      </c>
    </row>
    <row r="142" spans="1:3">
      <c r="B142" s="204" t="s">
        <v>969</v>
      </c>
    </row>
    <row r="144" spans="1:3">
      <c r="B144" s="216" t="s">
        <v>974</v>
      </c>
    </row>
    <row r="145" spans="1:3">
      <c r="C145" s="199" t="s">
        <v>984</v>
      </c>
    </row>
    <row r="147" spans="1:3">
      <c r="A147" s="203" t="s">
        <v>983</v>
      </c>
    </row>
    <row r="148" spans="1:3">
      <c r="B148" s="210" t="s">
        <v>985</v>
      </c>
    </row>
    <row r="149" spans="1:3">
      <c r="C149" s="204" t="s">
        <v>986</v>
      </c>
    </row>
    <row r="151" spans="1:3">
      <c r="A151" s="203" t="s">
        <v>987</v>
      </c>
    </row>
    <row r="152" spans="1:3">
      <c r="B152" s="214" t="s">
        <v>988</v>
      </c>
    </row>
    <row r="154" spans="1:3">
      <c r="A154" s="203" t="s">
        <v>987</v>
      </c>
    </row>
    <row r="155" spans="1:3">
      <c r="B155" s="213" t="s">
        <v>992</v>
      </c>
    </row>
    <row r="156" spans="1:3">
      <c r="B156" s="213" t="s">
        <v>989</v>
      </c>
    </row>
    <row r="157" spans="1:3">
      <c r="B157" s="213" t="s">
        <v>990</v>
      </c>
    </row>
    <row r="158" spans="1:3">
      <c r="C158" s="217" t="s">
        <v>994</v>
      </c>
    </row>
    <row r="159" spans="1:3">
      <c r="C159" s="204" t="s">
        <v>993</v>
      </c>
    </row>
    <row r="160" spans="1:3">
      <c r="B160" s="199" t="s">
        <v>991</v>
      </c>
    </row>
    <row r="162" spans="1:5">
      <c r="A162" s="203" t="s">
        <v>995</v>
      </c>
    </row>
    <row r="163" spans="1:5">
      <c r="B163" s="199" t="s">
        <v>996</v>
      </c>
    </row>
    <row r="164" spans="1:5">
      <c r="B164" s="199" t="s">
        <v>997</v>
      </c>
    </row>
    <row r="166" spans="1:5">
      <c r="A166" s="203" t="s">
        <v>998</v>
      </c>
    </row>
    <row r="167" spans="1:5">
      <c r="B167" s="204" t="s">
        <v>999</v>
      </c>
    </row>
    <row r="168" spans="1:5">
      <c r="C168" s="199" t="s">
        <v>1000</v>
      </c>
    </row>
    <row r="169" spans="1:5">
      <c r="C169" s="199" t="s">
        <v>1001</v>
      </c>
    </row>
    <row r="170" spans="1:5">
      <c r="B170" s="218" t="s">
        <v>1002</v>
      </c>
    </row>
    <row r="171" spans="1:5">
      <c r="C171" s="204" t="s">
        <v>1003</v>
      </c>
    </row>
    <row r="172" spans="1:5">
      <c r="D172" s="204" t="s">
        <v>1004</v>
      </c>
    </row>
    <row r="173" spans="1:5">
      <c r="D173" s="204" t="s">
        <v>1005</v>
      </c>
    </row>
    <row r="174" spans="1:5">
      <c r="D174" s="204" t="s">
        <v>1006</v>
      </c>
    </row>
    <row r="175" spans="1:5">
      <c r="E175" s="204" t="s">
        <v>1007</v>
      </c>
    </row>
    <row r="176" spans="1:5">
      <c r="C176" s="204" t="s">
        <v>1009</v>
      </c>
      <c r="E176" s="204"/>
    </row>
    <row r="177" spans="1:5">
      <c r="D177" s="204" t="s">
        <v>1010</v>
      </c>
      <c r="E177" s="204"/>
    </row>
    <row r="178" spans="1:5">
      <c r="B178" s="204" t="s">
        <v>1008</v>
      </c>
    </row>
    <row r="180" spans="1:5">
      <c r="A180" s="203" t="s">
        <v>1011</v>
      </c>
      <c r="B180" s="204"/>
    </row>
    <row r="181" spans="1:5">
      <c r="B181" s="204" t="s">
        <v>1012</v>
      </c>
    </row>
    <row r="183" spans="1:5">
      <c r="A183" s="203" t="s">
        <v>1019</v>
      </c>
    </row>
    <row r="184" spans="1:5">
      <c r="B184" s="204" t="s">
        <v>1020</v>
      </c>
    </row>
    <row r="186" spans="1:5">
      <c r="B186" s="204" t="s">
        <v>1021</v>
      </c>
    </row>
    <row r="188" spans="1:5">
      <c r="A188" s="203" t="s">
        <v>1097</v>
      </c>
    </row>
    <row r="189" spans="1:5">
      <c r="B189" s="219" t="s">
        <v>1098</v>
      </c>
    </row>
    <row r="191" spans="1:5">
      <c r="B191" s="220" t="s">
        <v>1099</v>
      </c>
    </row>
    <row r="193" spans="1:3">
      <c r="B193" s="221" t="s">
        <v>1390</v>
      </c>
    </row>
    <row r="195" spans="1:3">
      <c r="B195" s="220" t="s">
        <v>1100</v>
      </c>
    </row>
    <row r="197" spans="1:3">
      <c r="A197" s="203" t="s">
        <v>1356</v>
      </c>
    </row>
    <row r="198" spans="1:3">
      <c r="B198" s="218" t="s">
        <v>1359</v>
      </c>
    </row>
    <row r="199" spans="1:3">
      <c r="B199" s="204" t="s">
        <v>1357</v>
      </c>
    </row>
    <row r="200" spans="1:3">
      <c r="C200" s="199" t="s">
        <v>1358</v>
      </c>
    </row>
    <row r="202" spans="1:3">
      <c r="A202" s="203" t="s">
        <v>1368</v>
      </c>
    </row>
    <row r="203" spans="1:3">
      <c r="B203" s="218" t="s">
        <v>1369</v>
      </c>
    </row>
    <row r="204" spans="1:3">
      <c r="C204" s="199" t="s">
        <v>1370</v>
      </c>
    </row>
    <row r="206" spans="1:3">
      <c r="A206" s="203" t="s">
        <v>1383</v>
      </c>
    </row>
    <row r="207" spans="1:3">
      <c r="B207" s="219" t="s">
        <v>1385</v>
      </c>
    </row>
    <row r="208" spans="1:3">
      <c r="B208" s="219" t="s">
        <v>1386</v>
      </c>
    </row>
    <row r="209" spans="1:2">
      <c r="B209" s="219" t="s">
        <v>1387</v>
      </c>
    </row>
    <row r="210" spans="1:2">
      <c r="B210" s="220" t="s">
        <v>1388</v>
      </c>
    </row>
    <row r="211" spans="1:2">
      <c r="B211" s="220" t="s">
        <v>1389</v>
      </c>
    </row>
    <row r="212" spans="1:2">
      <c r="B212" s="220" t="s">
        <v>1384</v>
      </c>
    </row>
    <row r="213" spans="1:2">
      <c r="B213" s="219" t="s">
        <v>1391</v>
      </c>
    </row>
    <row r="214" spans="1:2">
      <c r="B214" s="219" t="s">
        <v>1392</v>
      </c>
    </row>
    <row r="216" spans="1:2">
      <c r="A216" s="203" t="s">
        <v>1395</v>
      </c>
    </row>
    <row r="217" spans="1:2">
      <c r="B217" s="199" t="s">
        <v>1396</v>
      </c>
    </row>
    <row r="219" spans="1:2">
      <c r="A219" s="203" t="s">
        <v>1448</v>
      </c>
    </row>
    <row r="220" spans="1:2">
      <c r="B220" s="199" t="s">
        <v>1445</v>
      </c>
    </row>
    <row r="221" spans="1:2">
      <c r="B221" s="199" t="s">
        <v>1446</v>
      </c>
    </row>
    <row r="222" spans="1:2">
      <c r="B222" s="199" t="s">
        <v>1447</v>
      </c>
    </row>
    <row r="223" spans="1:2">
      <c r="B223" s="210" t="s">
        <v>1449</v>
      </c>
    </row>
    <row r="225" spans="1:4">
      <c r="B225" s="204" t="s">
        <v>1450</v>
      </c>
    </row>
    <row r="226" spans="1:4">
      <c r="B226" s="204" t="s">
        <v>1451</v>
      </c>
    </row>
    <row r="227" spans="1:4">
      <c r="B227" s="204" t="s">
        <v>1452</v>
      </c>
    </row>
    <row r="228" spans="1:4">
      <c r="C228" s="204" t="s">
        <v>1453</v>
      </c>
    </row>
    <row r="230" spans="1:4">
      <c r="B230" s="218" t="s">
        <v>1474</v>
      </c>
    </row>
    <row r="232" spans="1:4">
      <c r="B232" s="218" t="s">
        <v>1475</v>
      </c>
    </row>
    <row r="234" spans="1:4">
      <c r="B234" s="218" t="s">
        <v>1486</v>
      </c>
    </row>
    <row r="235" spans="1:4">
      <c r="C235" s="204" t="s">
        <v>1487</v>
      </c>
    </row>
    <row r="236" spans="1:4">
      <c r="D236" s="204" t="s">
        <v>1488</v>
      </c>
    </row>
    <row r="238" spans="1:4">
      <c r="A238" s="203" t="s">
        <v>1513</v>
      </c>
    </row>
    <row r="239" spans="1:4">
      <c r="B239" s="199" t="s">
        <v>1514</v>
      </c>
    </row>
    <row r="240" spans="1:4">
      <c r="C240" s="204" t="s">
        <v>1515</v>
      </c>
    </row>
    <row r="241" spans="2:11">
      <c r="C241" s="199" t="s">
        <v>1516</v>
      </c>
    </row>
    <row r="242" spans="2:11">
      <c r="C242" s="199" t="s">
        <v>1517</v>
      </c>
    </row>
    <row r="244" spans="2:11">
      <c r="B244" s="218" t="s">
        <v>1518</v>
      </c>
    </row>
    <row r="246" spans="2:11">
      <c r="B246" s="204" t="s">
        <v>1535</v>
      </c>
    </row>
    <row r="247" spans="2:11">
      <c r="B247" s="204" t="s">
        <v>1536</v>
      </c>
    </row>
    <row r="248" spans="2:11">
      <c r="B248" s="210" t="s">
        <v>1537</v>
      </c>
    </row>
    <row r="250" spans="2:11">
      <c r="B250" s="199" t="s">
        <v>1538</v>
      </c>
    </row>
    <row r="251" spans="2:11">
      <c r="B251" s="199" t="s">
        <v>1539</v>
      </c>
    </row>
    <row r="253" spans="2:11">
      <c r="B253" s="204" t="s">
        <v>1540</v>
      </c>
      <c r="E253" s="204" t="s">
        <v>1543</v>
      </c>
      <c r="H253" s="204" t="s">
        <v>1546</v>
      </c>
      <c r="K253" s="204" t="s">
        <v>1549</v>
      </c>
    </row>
    <row r="254" spans="2:11">
      <c r="C254" s="199" t="s">
        <v>1541</v>
      </c>
      <c r="E254" s="199" t="s">
        <v>1544</v>
      </c>
      <c r="H254" s="199" t="s">
        <v>1547</v>
      </c>
      <c r="K254" s="199" t="s">
        <v>1550</v>
      </c>
    </row>
    <row r="255" spans="2:11">
      <c r="C255" s="199" t="s">
        <v>1542</v>
      </c>
      <c r="E255" s="199" t="s">
        <v>1545</v>
      </c>
      <c r="H255" s="199" t="s">
        <v>1548</v>
      </c>
      <c r="K255" s="199" t="s">
        <v>1551</v>
      </c>
    </row>
    <row r="257" spans="2:11">
      <c r="B257" s="204" t="s">
        <v>1552</v>
      </c>
      <c r="E257" s="204" t="s">
        <v>1543</v>
      </c>
      <c r="H257" s="204" t="s">
        <v>1546</v>
      </c>
      <c r="K257" s="204" t="s">
        <v>1549</v>
      </c>
    </row>
    <row r="258" spans="2:11">
      <c r="C258" s="199" t="s">
        <v>1541</v>
      </c>
      <c r="E258" s="199" t="s">
        <v>1553</v>
      </c>
      <c r="H258" s="199" t="s">
        <v>1555</v>
      </c>
      <c r="K258" s="199" t="s">
        <v>1557</v>
      </c>
    </row>
    <row r="259" spans="2:11">
      <c r="C259" s="199" t="s">
        <v>1542</v>
      </c>
      <c r="E259" s="199" t="s">
        <v>1554</v>
      </c>
      <c r="H259" s="199" t="s">
        <v>1556</v>
      </c>
      <c r="K259" s="199" t="s">
        <v>1558</v>
      </c>
    </row>
    <row r="261" spans="2:11">
      <c r="B261" s="40" t="s">
        <v>1559</v>
      </c>
    </row>
    <row r="262" spans="2:11">
      <c r="C262" s="204" t="s">
        <v>1560</v>
      </c>
    </row>
    <row r="264" spans="2:11">
      <c r="B264" s="218" t="s">
        <v>1562</v>
      </c>
    </row>
    <row r="265" spans="2:11">
      <c r="C265" s="199" t="s">
        <v>1561</v>
      </c>
    </row>
    <row r="267" spans="2:11">
      <c r="B267" s="204" t="s">
        <v>1563</v>
      </c>
    </row>
    <row r="269" spans="2:11">
      <c r="B269" s="204" t="s">
        <v>1566</v>
      </c>
    </row>
    <row r="270" spans="2:11">
      <c r="C270" s="204" t="s">
        <v>1564</v>
      </c>
    </row>
    <row r="271" spans="2:11">
      <c r="C271" s="204" t="s">
        <v>1565</v>
      </c>
    </row>
    <row r="273" spans="1:3">
      <c r="B273" s="218" t="s">
        <v>1616</v>
      </c>
    </row>
    <row r="275" spans="1:3">
      <c r="A275" s="203" t="s">
        <v>1802</v>
      </c>
    </row>
    <row r="276" spans="1:3">
      <c r="B276" s="204" t="s">
        <v>1803</v>
      </c>
    </row>
    <row r="277" spans="1:3">
      <c r="C277" s="199" t="s">
        <v>1805</v>
      </c>
    </row>
    <row r="278" spans="1:3">
      <c r="C278" s="204" t="s">
        <v>1804</v>
      </c>
    </row>
    <row r="280" spans="1:3">
      <c r="B280" s="222" t="s">
        <v>1806</v>
      </c>
    </row>
    <row r="282" spans="1:3">
      <c r="A282" s="203" t="s">
        <v>1820</v>
      </c>
    </row>
    <row r="283" spans="1:3">
      <c r="B283" s="199" t="s">
        <v>1821</v>
      </c>
    </row>
    <row r="284" spans="1:3">
      <c r="B284" s="199" t="s">
        <v>1822</v>
      </c>
    </row>
    <row r="286" spans="1:3">
      <c r="B286" s="199" t="s">
        <v>1823</v>
      </c>
    </row>
    <row r="288" spans="1:3">
      <c r="B288" s="222" t="s">
        <v>2016</v>
      </c>
    </row>
    <row r="290" spans="1:5">
      <c r="A290" s="203" t="s">
        <v>2028</v>
      </c>
    </row>
    <row r="291" spans="1:5">
      <c r="B291" s="166" t="s">
        <v>2029</v>
      </c>
    </row>
    <row r="292" spans="1:5">
      <c r="B292" s="204" t="s">
        <v>2030</v>
      </c>
    </row>
    <row r="293" spans="1:5">
      <c r="C293" s="199" t="s">
        <v>2031</v>
      </c>
    </row>
    <row r="294" spans="1:5">
      <c r="C294" s="199" t="s">
        <v>2032</v>
      </c>
    </row>
    <row r="296" spans="1:5">
      <c r="A296" s="203" t="s">
        <v>2068</v>
      </c>
    </row>
    <row r="297" spans="1:5">
      <c r="B297" s="214" t="s">
        <v>2033</v>
      </c>
    </row>
    <row r="298" spans="1:5">
      <c r="C298" s="204" t="s">
        <v>2063</v>
      </c>
    </row>
    <row r="299" spans="1:5">
      <c r="D299" s="199" t="s">
        <v>2064</v>
      </c>
    </row>
    <row r="300" spans="1:5">
      <c r="D300" s="204" t="s">
        <v>2065</v>
      </c>
    </row>
    <row r="301" spans="1:5">
      <c r="D301" s="204" t="s">
        <v>2066</v>
      </c>
    </row>
    <row r="302" spans="1:5">
      <c r="E302" s="204" t="s">
        <v>2067</v>
      </c>
    </row>
    <row r="304" spans="1:5">
      <c r="A304" s="203" t="s">
        <v>2068</v>
      </c>
    </row>
    <row r="305" spans="1:5">
      <c r="B305" s="214" t="s">
        <v>2071</v>
      </c>
    </row>
    <row r="306" spans="1:5">
      <c r="B306" s="204"/>
      <c r="C306" s="204" t="s">
        <v>2063</v>
      </c>
    </row>
    <row r="307" spans="1:5">
      <c r="B307" s="204"/>
      <c r="C307" s="204"/>
      <c r="D307" s="199" t="s">
        <v>2087</v>
      </c>
    </row>
    <row r="308" spans="1:5">
      <c r="B308" s="204" t="s">
        <v>2072</v>
      </c>
    </row>
    <row r="309" spans="1:5">
      <c r="B309" s="204"/>
      <c r="C309" s="199" t="s">
        <v>2077</v>
      </c>
    </row>
    <row r="310" spans="1:5">
      <c r="C310" s="214" t="s">
        <v>2069</v>
      </c>
    </row>
    <row r="311" spans="1:5">
      <c r="D311" s="199" t="s">
        <v>2079</v>
      </c>
    </row>
    <row r="312" spans="1:5">
      <c r="C312" s="204" t="s">
        <v>2070</v>
      </c>
    </row>
    <row r="313" spans="1:5">
      <c r="D313" s="199" t="s">
        <v>2073</v>
      </c>
    </row>
    <row r="314" spans="1:5">
      <c r="E314" s="199" t="s">
        <v>2075</v>
      </c>
    </row>
    <row r="315" spans="1:5">
      <c r="D315" s="199" t="s">
        <v>2074</v>
      </c>
    </row>
    <row r="316" spans="1:5">
      <c r="D316" s="204" t="s">
        <v>2076</v>
      </c>
    </row>
    <row r="318" spans="1:5">
      <c r="B318" s="204" t="s">
        <v>2078</v>
      </c>
    </row>
    <row r="320" spans="1:5">
      <c r="A320" s="203" t="s">
        <v>2170</v>
      </c>
    </row>
    <row r="321" spans="1:3">
      <c r="B321" s="214" t="s">
        <v>2172</v>
      </c>
    </row>
    <row r="322" spans="1:3">
      <c r="B322" s="204"/>
      <c r="C322" s="213" t="s">
        <v>2325</v>
      </c>
    </row>
    <row r="323" spans="1:3">
      <c r="B323" s="204"/>
      <c r="C323" s="213" t="s">
        <v>2328</v>
      </c>
    </row>
    <row r="324" spans="1:3">
      <c r="B324" s="204"/>
      <c r="C324" s="213" t="s">
        <v>2332</v>
      </c>
    </row>
    <row r="325" spans="1:3">
      <c r="B325" s="204"/>
      <c r="C325" s="213" t="s">
        <v>2326</v>
      </c>
    </row>
    <row r="326" spans="1:3">
      <c r="B326" s="204" t="s">
        <v>2171</v>
      </c>
    </row>
    <row r="327" spans="1:3">
      <c r="B327" s="214" t="s">
        <v>2173</v>
      </c>
    </row>
    <row r="328" spans="1:3">
      <c r="B328" s="213" t="s">
        <v>2291</v>
      </c>
    </row>
    <row r="330" spans="1:3">
      <c r="A330" s="203" t="s">
        <v>2310</v>
      </c>
    </row>
    <row r="331" spans="1:3">
      <c r="B331" s="223" t="s">
        <v>2373</v>
      </c>
    </row>
    <row r="332" spans="1:3">
      <c r="C332" s="199" t="s">
        <v>2311</v>
      </c>
    </row>
    <row r="333" spans="1:3">
      <c r="C333" s="199" t="s">
        <v>2312</v>
      </c>
    </row>
    <row r="334" spans="1:3">
      <c r="C334" s="199" t="s">
        <v>2313</v>
      </c>
    </row>
    <row r="335" spans="1:3">
      <c r="C335" s="199" t="s">
        <v>2314</v>
      </c>
    </row>
    <row r="336" spans="1:3">
      <c r="C336" s="199" t="s">
        <v>2315</v>
      </c>
    </row>
    <row r="337" spans="1:3">
      <c r="C337" s="199" t="s">
        <v>2316</v>
      </c>
    </row>
    <row r="338" spans="1:3">
      <c r="C338" s="199" t="s">
        <v>2317</v>
      </c>
    </row>
    <row r="339" spans="1:3">
      <c r="C339" s="199" t="s">
        <v>2318</v>
      </c>
    </row>
    <row r="341" spans="1:3">
      <c r="B341" s="199" t="s">
        <v>2327</v>
      </c>
    </row>
    <row r="342" spans="1:3">
      <c r="C342" s="199" t="s">
        <v>2330</v>
      </c>
    </row>
    <row r="344" spans="1:3">
      <c r="A344" s="203" t="s">
        <v>2336</v>
      </c>
    </row>
    <row r="345" spans="1:3">
      <c r="B345" s="204" t="s">
        <v>2337</v>
      </c>
    </row>
    <row r="347" spans="1:3">
      <c r="A347" s="203" t="s">
        <v>2341</v>
      </c>
    </row>
    <row r="348" spans="1:3">
      <c r="B348" s="167" t="s">
        <v>2338</v>
      </c>
    </row>
    <row r="349" spans="1:3">
      <c r="C349" s="167" t="s">
        <v>2339</v>
      </c>
    </row>
    <row r="350" spans="1:3">
      <c r="C350" s="166" t="s">
        <v>2340</v>
      </c>
    </row>
    <row r="352" spans="1:3">
      <c r="B352" s="199" t="s">
        <v>2342</v>
      </c>
    </row>
    <row r="354" spans="1:3">
      <c r="A354" s="203" t="s">
        <v>2345</v>
      </c>
    </row>
    <row r="355" spans="1:3">
      <c r="B355" s="224" t="s">
        <v>2349</v>
      </c>
    </row>
    <row r="356" spans="1:3">
      <c r="C356" s="222" t="s">
        <v>2346</v>
      </c>
    </row>
    <row r="357" spans="1:3">
      <c r="B357" s="218" t="s">
        <v>2347</v>
      </c>
    </row>
    <row r="358" spans="1:3">
      <c r="B358" s="218" t="s">
        <v>2348</v>
      </c>
    </row>
    <row r="360" spans="1:3">
      <c r="B360" s="225" t="s">
        <v>2357</v>
      </c>
    </row>
    <row r="362" spans="1:3">
      <c r="B362" s="204" t="s">
        <v>2350</v>
      </c>
    </row>
    <row r="364" spans="1:3">
      <c r="A364" s="203" t="s">
        <v>2358</v>
      </c>
    </row>
    <row r="365" spans="1:3">
      <c r="B365" s="218" t="s">
        <v>2359</v>
      </c>
    </row>
    <row r="367" spans="1:3">
      <c r="A367" s="203" t="s">
        <v>2363</v>
      </c>
    </row>
    <row r="368" spans="1:3">
      <c r="A368" s="199" t="s">
        <v>2360</v>
      </c>
    </row>
    <row r="369" spans="1:4">
      <c r="B369" s="199" t="s">
        <v>2364</v>
      </c>
    </row>
    <row r="370" spans="1:4">
      <c r="B370" s="199" t="s">
        <v>2365</v>
      </c>
    </row>
    <row r="371" spans="1:4">
      <c r="B371" s="199" t="s">
        <v>2361</v>
      </c>
    </row>
    <row r="372" spans="1:4">
      <c r="B372" s="199" t="s">
        <v>2366</v>
      </c>
    </row>
    <row r="373" spans="1:4">
      <c r="B373" s="199" t="s">
        <v>2367</v>
      </c>
    </row>
    <row r="374" spans="1:4">
      <c r="B374" s="199" t="s">
        <v>2362</v>
      </c>
    </row>
    <row r="375" spans="1:4">
      <c r="B375" s="199" t="s">
        <v>2368</v>
      </c>
    </row>
    <row r="377" spans="1:4">
      <c r="A377" s="203" t="s">
        <v>2369</v>
      </c>
    </row>
    <row r="378" spans="1:4">
      <c r="B378" s="210" t="s">
        <v>2374</v>
      </c>
    </row>
    <row r="379" spans="1:4">
      <c r="C379" s="199" t="s">
        <v>2370</v>
      </c>
    </row>
    <row r="380" spans="1:4">
      <c r="C380" s="199" t="s">
        <v>2316</v>
      </c>
    </row>
    <row r="381" spans="1:4">
      <c r="C381" s="199" t="s">
        <v>2371</v>
      </c>
    </row>
    <row r="382" spans="1:4">
      <c r="C382" s="199" t="s">
        <v>2375</v>
      </c>
    </row>
    <row r="383" spans="1:4">
      <c r="D383" s="204"/>
    </row>
    <row r="384" spans="1:4">
      <c r="C384" s="204" t="s">
        <v>2385</v>
      </c>
    </row>
    <row r="385" spans="1:5">
      <c r="D385" s="199" t="s">
        <v>2386</v>
      </c>
    </row>
    <row r="387" spans="1:5">
      <c r="B387" s="204" t="s">
        <v>2372</v>
      </c>
    </row>
    <row r="388" spans="1:5">
      <c r="B388" s="226" t="s">
        <v>2379</v>
      </c>
    </row>
    <row r="390" spans="1:5">
      <c r="A390" s="203" t="s">
        <v>2369</v>
      </c>
    </row>
    <row r="391" spans="1:5">
      <c r="B391" s="218" t="s">
        <v>2380</v>
      </c>
    </row>
    <row r="392" spans="1:5">
      <c r="C392" s="214" t="s">
        <v>2382</v>
      </c>
    </row>
    <row r="393" spans="1:5">
      <c r="C393" s="213" t="s">
        <v>2376</v>
      </c>
    </row>
    <row r="394" spans="1:5">
      <c r="C394" s="213" t="s">
        <v>2377</v>
      </c>
    </row>
    <row r="395" spans="1:5">
      <c r="C395" s="214" t="s">
        <v>2381</v>
      </c>
    </row>
    <row r="396" spans="1:5">
      <c r="C396" s="199" t="s">
        <v>2378</v>
      </c>
    </row>
    <row r="397" spans="1:5">
      <c r="D397" s="199" t="s">
        <v>2383</v>
      </c>
    </row>
    <row r="398" spans="1:5">
      <c r="E398" s="199" t="s">
        <v>2384</v>
      </c>
    </row>
    <row r="399" spans="1:5">
      <c r="C399" s="199" t="s">
        <v>2389</v>
      </c>
    </row>
    <row r="400" spans="1:5">
      <c r="D400" s="214" t="s">
        <v>2391</v>
      </c>
    </row>
    <row r="401" spans="1:5">
      <c r="D401" s="204" t="s">
        <v>2387</v>
      </c>
    </row>
    <row r="402" spans="1:5">
      <c r="D402" s="204"/>
      <c r="E402" s="199" t="s">
        <v>2393</v>
      </c>
    </row>
    <row r="403" spans="1:5">
      <c r="D403" s="213" t="s">
        <v>2388</v>
      </c>
    </row>
    <row r="404" spans="1:5">
      <c r="D404" s="201" t="s">
        <v>2392</v>
      </c>
    </row>
    <row r="405" spans="1:5">
      <c r="D405" s="214" t="s">
        <v>2390</v>
      </c>
    </row>
    <row r="406" spans="1:5">
      <c r="C406" s="227" t="s">
        <v>2381</v>
      </c>
    </row>
    <row r="408" spans="1:5">
      <c r="A408" s="203" t="s">
        <v>2411</v>
      </c>
    </row>
    <row r="409" spans="1:5">
      <c r="B409" s="214" t="s">
        <v>2412</v>
      </c>
    </row>
    <row r="410" spans="1:5">
      <c r="C410" s="204" t="s">
        <v>2413</v>
      </c>
    </row>
    <row r="411" spans="1:5">
      <c r="B411" s="214" t="s">
        <v>2414</v>
      </c>
      <c r="C411" s="204"/>
    </row>
    <row r="412" spans="1:5">
      <c r="B412" s="213" t="s">
        <v>2443</v>
      </c>
    </row>
    <row r="414" spans="1:5">
      <c r="A414" s="203" t="s">
        <v>2444</v>
      </c>
    </row>
    <row r="415" spans="1:5">
      <c r="B415" s="213" t="s">
        <v>2446</v>
      </c>
    </row>
    <row r="416" spans="1:5">
      <c r="B416" s="213" t="s">
        <v>2445</v>
      </c>
    </row>
    <row r="417" spans="1:4">
      <c r="B417" s="213" t="s">
        <v>2447</v>
      </c>
    </row>
    <row r="419" spans="1:4">
      <c r="A419" s="203" t="s">
        <v>2459</v>
      </c>
    </row>
    <row r="420" spans="1:4">
      <c r="B420" s="204" t="s">
        <v>2460</v>
      </c>
    </row>
    <row r="421" spans="1:4">
      <c r="B421" s="204" t="s">
        <v>2461</v>
      </c>
    </row>
    <row r="423" spans="1:4">
      <c r="B423" s="204" t="s">
        <v>2462</v>
      </c>
    </row>
    <row r="425" spans="1:4">
      <c r="A425" s="203" t="s">
        <v>2459</v>
      </c>
    </row>
    <row r="426" spans="1:4">
      <c r="B426" s="199" t="s">
        <v>2469</v>
      </c>
    </row>
    <row r="427" spans="1:4">
      <c r="C427" s="199" t="s">
        <v>2470</v>
      </c>
    </row>
    <row r="429" spans="1:4">
      <c r="B429" s="199" t="s">
        <v>2471</v>
      </c>
    </row>
    <row r="430" spans="1:4">
      <c r="C430" s="204" t="s">
        <v>2472</v>
      </c>
    </row>
    <row r="431" spans="1:4">
      <c r="D431" s="204" t="s">
        <v>2473</v>
      </c>
    </row>
    <row r="433" spans="1:25">
      <c r="A433" s="203" t="s">
        <v>2474</v>
      </c>
    </row>
    <row r="434" spans="1:25">
      <c r="B434" s="210" t="s">
        <v>2476</v>
      </c>
    </row>
    <row r="435" spans="1:25">
      <c r="B435" s="199" t="s">
        <v>2475</v>
      </c>
    </row>
    <row r="437" spans="1:25">
      <c r="B437" s="200" t="s">
        <v>2518</v>
      </c>
      <c r="C437" s="200"/>
      <c r="D437" s="200"/>
      <c r="E437" s="200"/>
      <c r="F437" s="200"/>
      <c r="G437" s="200"/>
      <c r="H437" s="200"/>
      <c r="I437" s="200"/>
      <c r="J437" s="200"/>
      <c r="K437" s="200"/>
      <c r="L437" s="200"/>
      <c r="M437" s="200"/>
      <c r="N437" s="200"/>
      <c r="O437" s="200"/>
      <c r="P437" s="200"/>
      <c r="Q437" s="200"/>
      <c r="R437" s="200"/>
      <c r="S437" s="200" t="s">
        <v>2490</v>
      </c>
      <c r="T437" s="200"/>
      <c r="U437" s="200"/>
      <c r="V437" s="200"/>
      <c r="W437" s="200"/>
      <c r="X437" s="202"/>
      <c r="Y437" s="202"/>
    </row>
    <row r="438" spans="1:25">
      <c r="B438" s="201" t="s">
        <v>2519</v>
      </c>
      <c r="C438" s="201"/>
      <c r="D438" s="201"/>
      <c r="E438" s="201"/>
      <c r="F438" s="201"/>
      <c r="G438" s="201"/>
      <c r="H438" s="201"/>
      <c r="I438" s="201"/>
      <c r="J438" s="201"/>
      <c r="K438" s="201"/>
      <c r="L438" s="201"/>
      <c r="M438" s="201"/>
      <c r="N438" s="201"/>
      <c r="O438" s="201"/>
      <c r="P438" s="201"/>
      <c r="Q438" s="201"/>
      <c r="R438" s="201"/>
      <c r="S438" s="201">
        <v>1</v>
      </c>
      <c r="T438" s="201"/>
      <c r="U438" s="201" t="s">
        <v>2491</v>
      </c>
      <c r="V438" s="201"/>
      <c r="W438" s="201"/>
    </row>
    <row r="439" spans="1:25">
      <c r="B439" s="201" t="s">
        <v>2520</v>
      </c>
      <c r="C439" s="201"/>
      <c r="D439" s="201"/>
      <c r="E439" s="201"/>
      <c r="F439" s="201"/>
      <c r="G439" s="201"/>
      <c r="H439" s="201"/>
      <c r="I439" s="201"/>
      <c r="J439" s="201"/>
      <c r="K439" s="201"/>
      <c r="L439" s="201"/>
      <c r="M439" s="201"/>
      <c r="N439" s="201"/>
      <c r="O439" s="201"/>
      <c r="P439" s="201"/>
      <c r="Q439" s="201"/>
      <c r="R439" s="201"/>
      <c r="S439" s="201" t="s">
        <v>2492</v>
      </c>
      <c r="T439" s="201"/>
      <c r="U439" s="201" t="s">
        <v>2491</v>
      </c>
      <c r="V439" s="201"/>
      <c r="W439" s="201"/>
    </row>
    <row r="440" spans="1:25">
      <c r="B440" s="201" t="s">
        <v>2521</v>
      </c>
      <c r="C440" s="201"/>
      <c r="D440" s="201"/>
      <c r="E440" s="201"/>
      <c r="F440" s="201"/>
      <c r="G440" s="201"/>
      <c r="H440" s="201"/>
      <c r="I440" s="201"/>
      <c r="J440" s="201"/>
      <c r="K440" s="201"/>
      <c r="L440" s="201"/>
      <c r="M440" s="201"/>
      <c r="N440" s="201"/>
      <c r="O440" s="201"/>
      <c r="P440" s="201"/>
      <c r="Q440" s="201"/>
      <c r="R440" s="201"/>
      <c r="S440" s="201">
        <v>3</v>
      </c>
      <c r="T440" s="201"/>
      <c r="U440" s="201" t="s">
        <v>2491</v>
      </c>
      <c r="V440" s="201"/>
      <c r="W440" s="201"/>
    </row>
    <row r="441" spans="1:25">
      <c r="B441" s="201" t="s">
        <v>2522</v>
      </c>
      <c r="C441" s="201"/>
      <c r="D441" s="201"/>
      <c r="E441" s="201"/>
      <c r="F441" s="201"/>
      <c r="G441" s="201"/>
      <c r="H441" s="201"/>
      <c r="I441" s="201"/>
      <c r="J441" s="201"/>
      <c r="K441" s="201"/>
      <c r="L441" s="201"/>
      <c r="M441" s="201"/>
      <c r="N441" s="201"/>
      <c r="O441" s="201"/>
      <c r="P441" s="201"/>
      <c r="Q441" s="201"/>
      <c r="R441" s="201"/>
      <c r="S441" s="201">
        <v>4</v>
      </c>
      <c r="T441" s="201"/>
      <c r="U441" s="201" t="s">
        <v>2491</v>
      </c>
      <c r="V441" s="201"/>
      <c r="W441" s="201"/>
    </row>
    <row r="443" spans="1:25">
      <c r="A443" s="203" t="s">
        <v>2494</v>
      </c>
    </row>
    <row r="444" spans="1:25">
      <c r="B444" s="204" t="s">
        <v>2495</v>
      </c>
    </row>
    <row r="445" spans="1:25">
      <c r="C445" s="204" t="s">
        <v>2496</v>
      </c>
    </row>
    <row r="446" spans="1:25">
      <c r="C446" s="223" t="s">
        <v>2497</v>
      </c>
    </row>
    <row r="448" spans="1:25">
      <c r="A448" s="203" t="s">
        <v>2498</v>
      </c>
    </row>
    <row r="449" spans="1:4">
      <c r="B449" s="199" t="s">
        <v>2499</v>
      </c>
    </row>
    <row r="450" spans="1:4">
      <c r="C450" s="204" t="s">
        <v>2500</v>
      </c>
    </row>
    <row r="451" spans="1:4">
      <c r="D451" s="204" t="s">
        <v>2501</v>
      </c>
    </row>
    <row r="452" spans="1:4">
      <c r="C452" s="204" t="s">
        <v>2502</v>
      </c>
    </row>
    <row r="453" spans="1:4">
      <c r="D453" s="204" t="s">
        <v>2503</v>
      </c>
    </row>
    <row r="454" spans="1:4">
      <c r="C454" s="204" t="s">
        <v>2504</v>
      </c>
    </row>
    <row r="455" spans="1:4">
      <c r="A455" s="203" t="s">
        <v>2505</v>
      </c>
    </row>
    <row r="456" spans="1:4">
      <c r="B456" s="199" t="s">
        <v>2506</v>
      </c>
    </row>
    <row r="457" spans="1:4">
      <c r="C457" s="199" t="s">
        <v>2507</v>
      </c>
    </row>
    <row r="458" spans="1:4">
      <c r="C458" s="204" t="s">
        <v>2508</v>
      </c>
    </row>
    <row r="459" spans="1:4">
      <c r="D459" s="204" t="s">
        <v>2509</v>
      </c>
    </row>
    <row r="460" spans="1:4">
      <c r="C460" s="204" t="s">
        <v>2510</v>
      </c>
    </row>
    <row r="461" spans="1:4">
      <c r="C461" s="204" t="s">
        <v>2513</v>
      </c>
    </row>
    <row r="463" spans="1:4">
      <c r="B463" s="214" t="s">
        <v>2511</v>
      </c>
    </row>
    <row r="464" spans="1:4">
      <c r="B464" s="214" t="s">
        <v>2512</v>
      </c>
    </row>
    <row r="466" spans="1:24">
      <c r="B466" s="202" t="s">
        <v>2489</v>
      </c>
      <c r="C466" s="202"/>
      <c r="D466" s="202"/>
      <c r="E466" s="202"/>
      <c r="F466" s="202"/>
      <c r="G466" s="202"/>
      <c r="H466" s="202"/>
      <c r="I466" s="202"/>
      <c r="J466" s="202"/>
      <c r="K466" s="202"/>
      <c r="L466" s="202"/>
      <c r="M466" s="202"/>
      <c r="N466" s="202"/>
      <c r="O466" s="202"/>
      <c r="P466" s="202"/>
      <c r="Q466" s="202"/>
      <c r="R466" s="202"/>
      <c r="S466" s="202" t="s">
        <v>2490</v>
      </c>
      <c r="T466" s="202"/>
      <c r="U466" s="202"/>
      <c r="V466" s="202"/>
      <c r="W466" s="202"/>
      <c r="X466" s="202"/>
    </row>
    <row r="467" spans="1:24">
      <c r="B467" s="199" t="s">
        <v>2514</v>
      </c>
      <c r="S467" s="199">
        <v>1</v>
      </c>
      <c r="U467" s="199" t="s">
        <v>2491</v>
      </c>
    </row>
    <row r="468" spans="1:24">
      <c r="B468" s="199" t="s">
        <v>2515</v>
      </c>
      <c r="S468" s="199" t="s">
        <v>2492</v>
      </c>
      <c r="U468" s="199" t="s">
        <v>2491</v>
      </c>
    </row>
    <row r="469" spans="1:24">
      <c r="B469" s="199" t="s">
        <v>2516</v>
      </c>
      <c r="S469" s="199">
        <v>3</v>
      </c>
      <c r="U469" s="199" t="s">
        <v>2491</v>
      </c>
    </row>
    <row r="470" spans="1:24">
      <c r="B470" s="199" t="s">
        <v>2517</v>
      </c>
      <c r="S470" s="199">
        <v>4</v>
      </c>
      <c r="U470" s="199" t="s">
        <v>2491</v>
      </c>
    </row>
    <row r="472" spans="1:24">
      <c r="A472" s="203" t="s">
        <v>2523</v>
      </c>
    </row>
    <row r="473" spans="1:24">
      <c r="B473" s="214" t="s">
        <v>2524</v>
      </c>
    </row>
    <row r="474" spans="1:24">
      <c r="C474" s="204" t="s">
        <v>2547</v>
      </c>
    </row>
    <row r="475" spans="1:24">
      <c r="B475" s="199" t="s">
        <v>2525</v>
      </c>
    </row>
    <row r="477" spans="1:24">
      <c r="B477" s="204" t="s">
        <v>2526</v>
      </c>
    </row>
    <row r="479" spans="1:24">
      <c r="A479" s="203" t="s">
        <v>2565</v>
      </c>
    </row>
    <row r="480" spans="1:24">
      <c r="B480" s="223" t="s">
        <v>2566</v>
      </c>
      <c r="Q480" s="204" t="s">
        <v>2570</v>
      </c>
      <c r="W480" s="199" t="s">
        <v>2569</v>
      </c>
    </row>
    <row r="481" spans="2:23">
      <c r="C481" s="199" t="s">
        <v>2567</v>
      </c>
      <c r="Q481" s="199" t="s">
        <v>2571</v>
      </c>
      <c r="W481" s="199">
        <v>1</v>
      </c>
    </row>
    <row r="482" spans="2:23">
      <c r="C482" s="199" t="s">
        <v>2568</v>
      </c>
    </row>
    <row r="483" spans="2:23">
      <c r="C483" s="199" t="s">
        <v>2572</v>
      </c>
      <c r="Q483" s="199" t="s">
        <v>2573</v>
      </c>
      <c r="W483" s="199">
        <v>21</v>
      </c>
    </row>
    <row r="484" spans="2:23">
      <c r="C484" s="199" t="s">
        <v>2576</v>
      </c>
    </row>
    <row r="485" spans="2:23">
      <c r="C485" s="199" t="s">
        <v>2577</v>
      </c>
      <c r="Q485" s="199" t="s">
        <v>2573</v>
      </c>
      <c r="W485" s="199">
        <v>22</v>
      </c>
    </row>
    <row r="486" spans="2:23">
      <c r="C486" s="199" t="s">
        <v>2575</v>
      </c>
    </row>
    <row r="487" spans="2:23">
      <c r="C487" s="199" t="s">
        <v>2574</v>
      </c>
      <c r="Q487" s="199" t="s">
        <v>2573</v>
      </c>
      <c r="W487" s="199">
        <v>23</v>
      </c>
    </row>
    <row r="489" spans="2:23">
      <c r="C489" s="199" t="s">
        <v>2578</v>
      </c>
      <c r="Q489" s="199" t="s">
        <v>2579</v>
      </c>
      <c r="W489" s="199">
        <v>3</v>
      </c>
    </row>
    <row r="490" spans="2:23">
      <c r="C490" s="199" t="s">
        <v>2580</v>
      </c>
      <c r="Q490" s="199" t="s">
        <v>2581</v>
      </c>
      <c r="W490" s="199">
        <v>5</v>
      </c>
    </row>
    <row r="492" spans="2:23">
      <c r="B492" s="223" t="s">
        <v>2582</v>
      </c>
    </row>
    <row r="493" spans="2:23">
      <c r="C493" s="204" t="s">
        <v>2586</v>
      </c>
    </row>
    <row r="494" spans="2:23">
      <c r="C494" s="210" t="s">
        <v>2588</v>
      </c>
    </row>
    <row r="495" spans="2:23">
      <c r="B495" s="204" t="s">
        <v>2590</v>
      </c>
    </row>
    <row r="497" spans="1:3">
      <c r="B497" s="214" t="s">
        <v>2587</v>
      </c>
    </row>
    <row r="498" spans="1:3">
      <c r="B498" s="214" t="s">
        <v>2583</v>
      </c>
    </row>
    <row r="499" spans="1:3">
      <c r="B499" s="213" t="s">
        <v>2584</v>
      </c>
    </row>
    <row r="500" spans="1:3">
      <c r="B500" s="214" t="s">
        <v>2585</v>
      </c>
    </row>
    <row r="501" spans="1:3">
      <c r="B501" s="213" t="s">
        <v>2589</v>
      </c>
    </row>
    <row r="503" spans="1:3">
      <c r="A503" s="203" t="s">
        <v>2671</v>
      </c>
    </row>
    <row r="504" spans="1:3">
      <c r="B504" s="204" t="s">
        <v>2672</v>
      </c>
    </row>
    <row r="505" spans="1:3">
      <c r="C505" s="204" t="s">
        <v>2673</v>
      </c>
    </row>
    <row r="507" spans="1:3">
      <c r="B507" s="214" t="s">
        <v>2674</v>
      </c>
    </row>
    <row r="508" spans="1:3">
      <c r="C508" s="204" t="s">
        <v>2675</v>
      </c>
    </row>
    <row r="509" spans="1:3">
      <c r="C509" s="199" t="s">
        <v>2676</v>
      </c>
    </row>
    <row r="510" spans="1:3">
      <c r="B510" s="214" t="s">
        <v>2677</v>
      </c>
    </row>
    <row r="512" spans="1:3">
      <c r="A512" s="203" t="s">
        <v>2671</v>
      </c>
    </row>
    <row r="513" spans="1:16">
      <c r="B513" s="214" t="s">
        <v>2678</v>
      </c>
    </row>
    <row r="514" spans="1:16">
      <c r="B514" s="214" t="s">
        <v>2679</v>
      </c>
    </row>
    <row r="515" spans="1:16">
      <c r="B515" s="214" t="s">
        <v>2680</v>
      </c>
    </row>
    <row r="517" spans="1:16">
      <c r="A517" s="203" t="s">
        <v>2683</v>
      </c>
    </row>
    <row r="518" spans="1:16">
      <c r="B518" s="204" t="s">
        <v>2684</v>
      </c>
      <c r="M518" s="204" t="s">
        <v>2690</v>
      </c>
      <c r="P518" s="204" t="s">
        <v>2693</v>
      </c>
    </row>
    <row r="519" spans="1:16">
      <c r="C519" s="204" t="s">
        <v>2685</v>
      </c>
    </row>
    <row r="520" spans="1:16">
      <c r="D520" s="204" t="s">
        <v>2686</v>
      </c>
      <c r="I520" s="204" t="s">
        <v>2689</v>
      </c>
    </row>
    <row r="521" spans="1:16">
      <c r="E521" s="204" t="s">
        <v>2687</v>
      </c>
      <c r="I521" s="199" t="s">
        <v>2688</v>
      </c>
      <c r="M521" s="204" t="s">
        <v>2691</v>
      </c>
    </row>
    <row r="524" spans="1:16">
      <c r="M524" s="204" t="s">
        <v>2692</v>
      </c>
    </row>
    <row r="526" spans="1:16">
      <c r="B526" s="214" t="s">
        <v>2695</v>
      </c>
    </row>
    <row r="527" spans="1:16">
      <c r="B527" s="214" t="s">
        <v>2702</v>
      </c>
    </row>
    <row r="528" spans="1:16">
      <c r="B528" s="214" t="s">
        <v>2703</v>
      </c>
    </row>
    <row r="530" spans="1:3">
      <c r="B530" s="214" t="s">
        <v>2694</v>
      </c>
    </row>
    <row r="531" spans="1:3">
      <c r="B531" s="214" t="s">
        <v>2696</v>
      </c>
    </row>
    <row r="533" spans="1:3">
      <c r="B533" s="224" t="s">
        <v>2718</v>
      </c>
    </row>
    <row r="534" spans="1:3">
      <c r="C534" s="204" t="s">
        <v>2698</v>
      </c>
    </row>
    <row r="535" spans="1:3">
      <c r="C535" s="204" t="s">
        <v>2699</v>
      </c>
    </row>
    <row r="537" spans="1:3">
      <c r="B537" s="214" t="s">
        <v>2697</v>
      </c>
    </row>
    <row r="539" spans="1:3">
      <c r="B539" s="214" t="s">
        <v>2701</v>
      </c>
    </row>
    <row r="540" spans="1:3">
      <c r="C540" s="204" t="s">
        <v>2700</v>
      </c>
    </row>
    <row r="542" spans="1:3">
      <c r="A542" s="203" t="s">
        <v>2719</v>
      </c>
    </row>
    <row r="543" spans="1:3">
      <c r="B543" s="199" t="s">
        <v>2720</v>
      </c>
    </row>
    <row r="544" spans="1:3">
      <c r="C544" s="199" t="s">
        <v>2721</v>
      </c>
    </row>
    <row r="546" spans="1:28">
      <c r="A546" s="203" t="s">
        <v>2722</v>
      </c>
    </row>
    <row r="547" spans="1:28">
      <c r="B547" s="204" t="s">
        <v>2723</v>
      </c>
    </row>
    <row r="548" spans="1:28">
      <c r="C548" s="213" t="s">
        <v>2724</v>
      </c>
    </row>
    <row r="549" spans="1:28">
      <c r="C549" s="214" t="s">
        <v>2725</v>
      </c>
    </row>
    <row r="552" spans="1:28">
      <c r="A552" s="203" t="s">
        <v>2727</v>
      </c>
    </row>
    <row r="555" spans="1:28">
      <c r="B555" s="222" t="s">
        <v>2728</v>
      </c>
    </row>
    <row r="556" spans="1:28">
      <c r="B556" s="213" t="s">
        <v>2729</v>
      </c>
      <c r="U556" s="199" t="s">
        <v>3234</v>
      </c>
      <c r="Y556" s="199" t="s">
        <v>3235</v>
      </c>
      <c r="AA556" s="199" t="s">
        <v>3236</v>
      </c>
    </row>
    <row r="557" spans="1:28">
      <c r="U557" s="199">
        <v>1</v>
      </c>
      <c r="Y557" s="199" t="s">
        <v>3237</v>
      </c>
      <c r="AA557" s="212" t="s">
        <v>3239</v>
      </c>
      <c r="AB557" s="199" t="s">
        <v>3263</v>
      </c>
    </row>
    <row r="558" spans="1:28">
      <c r="A558" s="203" t="s">
        <v>2801</v>
      </c>
      <c r="U558" s="199">
        <v>11</v>
      </c>
      <c r="Y558" s="199" t="s">
        <v>3238</v>
      </c>
      <c r="AA558" s="212" t="s">
        <v>3239</v>
      </c>
      <c r="AB558" s="199" t="s">
        <v>3263</v>
      </c>
    </row>
    <row r="559" spans="1:28">
      <c r="U559" s="199">
        <v>4</v>
      </c>
      <c r="Y559" s="199" t="s">
        <v>3237</v>
      </c>
      <c r="AA559" s="212" t="s">
        <v>3239</v>
      </c>
      <c r="AB559" s="199" t="s">
        <v>3264</v>
      </c>
    </row>
    <row r="560" spans="1:28">
      <c r="B560" s="214" t="s">
        <v>2802</v>
      </c>
      <c r="U560" s="199">
        <v>41</v>
      </c>
      <c r="Y560" s="199" t="s">
        <v>3238</v>
      </c>
      <c r="AA560" s="212" t="s">
        <v>3239</v>
      </c>
      <c r="AB560" s="199" t="s">
        <v>3264</v>
      </c>
    </row>
    <row r="561" spans="1:28">
      <c r="C561" s="204" t="s">
        <v>2803</v>
      </c>
      <c r="U561" s="199">
        <v>3</v>
      </c>
      <c r="Y561" s="199" t="s">
        <v>3237</v>
      </c>
      <c r="AA561" s="212" t="s">
        <v>3239</v>
      </c>
      <c r="AB561" s="199" t="s">
        <v>3265</v>
      </c>
    </row>
    <row r="562" spans="1:28">
      <c r="U562" s="199">
        <v>31</v>
      </c>
      <c r="Y562" s="199" t="s">
        <v>3238</v>
      </c>
      <c r="AA562" s="212" t="s">
        <v>3239</v>
      </c>
      <c r="AB562" s="199" t="s">
        <v>3265</v>
      </c>
    </row>
    <row r="563" spans="1:28">
      <c r="A563" s="203" t="s">
        <v>3039</v>
      </c>
      <c r="U563" s="199">
        <v>2</v>
      </c>
      <c r="Y563" s="199" t="s">
        <v>3237</v>
      </c>
      <c r="AA563" s="212" t="s">
        <v>3239</v>
      </c>
      <c r="AB563" s="199" t="s">
        <v>3264</v>
      </c>
    </row>
    <row r="564" spans="1:28">
      <c r="B564" s="213" t="s">
        <v>2730</v>
      </c>
      <c r="U564" s="199">
        <v>21</v>
      </c>
      <c r="Y564" s="199" t="s">
        <v>3238</v>
      </c>
      <c r="AA564" s="212" t="s">
        <v>3239</v>
      </c>
      <c r="AB564" s="199" t="s">
        <v>3264</v>
      </c>
    </row>
    <row r="565" spans="1:28">
      <c r="B565" s="213" t="s">
        <v>2731</v>
      </c>
    </row>
    <row r="567" spans="1:28">
      <c r="A567" s="203" t="s">
        <v>3220</v>
      </c>
    </row>
    <row r="570" spans="1:28">
      <c r="A570" s="203" t="s">
        <v>3221</v>
      </c>
    </row>
    <row r="571" spans="1:28">
      <c r="B571" s="204" t="s">
        <v>3222</v>
      </c>
    </row>
    <row r="572" spans="1:28">
      <c r="C572" s="204" t="s">
        <v>3223</v>
      </c>
    </row>
    <row r="573" spans="1:28">
      <c r="B573" s="199" t="s">
        <v>2726</v>
      </c>
    </row>
    <row r="574" spans="1:28">
      <c r="V574" s="204" t="s">
        <v>3249</v>
      </c>
    </row>
    <row r="575" spans="1:28">
      <c r="A575" s="203" t="s">
        <v>3226</v>
      </c>
      <c r="V575" s="199" t="s">
        <v>3250</v>
      </c>
      <c r="X575" s="199" t="s">
        <v>3251</v>
      </c>
      <c r="AA575" s="199" t="s">
        <v>3252</v>
      </c>
      <c r="AB575" s="199" t="s">
        <v>3255</v>
      </c>
    </row>
    <row r="576" spans="1:28">
      <c r="B576" s="214" t="s">
        <v>3224</v>
      </c>
      <c r="V576" s="228" t="s">
        <v>4723</v>
      </c>
      <c r="X576" s="199">
        <v>1</v>
      </c>
      <c r="AA576" s="199" t="s">
        <v>3253</v>
      </c>
      <c r="AB576" s="199" t="s">
        <v>3256</v>
      </c>
    </row>
    <row r="577" spans="1:28">
      <c r="B577" s="213" t="s">
        <v>3225</v>
      </c>
      <c r="V577" s="228" t="s">
        <v>4723</v>
      </c>
      <c r="X577" s="199">
        <v>11</v>
      </c>
      <c r="AA577" s="199" t="s">
        <v>3254</v>
      </c>
      <c r="AB577" s="199" t="s">
        <v>3256</v>
      </c>
    </row>
    <row r="578" spans="1:28">
      <c r="B578" s="213" t="s">
        <v>3227</v>
      </c>
      <c r="V578" s="203" t="s">
        <v>3257</v>
      </c>
      <c r="X578" s="199">
        <v>1</v>
      </c>
      <c r="AA578" s="199" t="s">
        <v>3253</v>
      </c>
      <c r="AB578" s="199" t="s">
        <v>3256</v>
      </c>
    </row>
    <row r="579" spans="1:28">
      <c r="V579" s="203" t="s">
        <v>3257</v>
      </c>
      <c r="X579" s="199">
        <v>11</v>
      </c>
      <c r="AA579" s="199" t="s">
        <v>3254</v>
      </c>
      <c r="AB579" s="199" t="s">
        <v>3256</v>
      </c>
    </row>
    <row r="580" spans="1:28">
      <c r="A580" s="203" t="s">
        <v>3229</v>
      </c>
    </row>
    <row r="581" spans="1:28">
      <c r="B581" s="213" t="s">
        <v>3228</v>
      </c>
    </row>
    <row r="582" spans="1:28">
      <c r="B582" s="214" t="s">
        <v>3230</v>
      </c>
    </row>
    <row r="583" spans="1:28">
      <c r="B583" s="204"/>
      <c r="C583" s="210" t="s">
        <v>3248</v>
      </c>
    </row>
    <row r="584" spans="1:28">
      <c r="B584" s="204"/>
      <c r="C584" s="210" t="s">
        <v>3241</v>
      </c>
    </row>
    <row r="585" spans="1:28">
      <c r="B585" s="204"/>
      <c r="C585" s="229" t="s">
        <v>3242</v>
      </c>
    </row>
    <row r="586" spans="1:28">
      <c r="B586" s="204"/>
      <c r="C586" s="210" t="s">
        <v>3244</v>
      </c>
    </row>
    <row r="587" spans="1:28">
      <c r="B587" s="204"/>
      <c r="D587" s="204" t="s">
        <v>3243</v>
      </c>
    </row>
    <row r="588" spans="1:28">
      <c r="B588" s="204"/>
      <c r="C588" s="229"/>
      <c r="D588" s="230" t="s">
        <v>3247</v>
      </c>
    </row>
    <row r="589" spans="1:28">
      <c r="B589" s="204"/>
      <c r="C589" s="229"/>
      <c r="D589" s="213" t="s">
        <v>3245</v>
      </c>
    </row>
    <row r="590" spans="1:28">
      <c r="B590" s="204"/>
      <c r="C590" s="229"/>
      <c r="D590" s="213" t="s">
        <v>3246</v>
      </c>
    </row>
    <row r="591" spans="1:28">
      <c r="B591" s="204"/>
      <c r="C591" s="229"/>
    </row>
    <row r="592" spans="1:28">
      <c r="B592" s="213" t="s">
        <v>3231</v>
      </c>
    </row>
    <row r="594" spans="1:3">
      <c r="A594" s="203" t="s">
        <v>3232</v>
      </c>
    </row>
    <row r="595" spans="1:3">
      <c r="B595" s="227" t="s">
        <v>4724</v>
      </c>
    </row>
    <row r="596" spans="1:3">
      <c r="B596" s="201" t="s">
        <v>3262</v>
      </c>
    </row>
    <row r="598" spans="1:3">
      <c r="A598" s="203" t="s">
        <v>3233</v>
      </c>
    </row>
    <row r="599" spans="1:3">
      <c r="A599" s="203"/>
      <c r="B599" s="199" t="s">
        <v>3258</v>
      </c>
    </row>
    <row r="600" spans="1:3">
      <c r="B600" s="214" t="s">
        <v>3259</v>
      </c>
    </row>
    <row r="602" spans="1:3">
      <c r="B602" s="213" t="s">
        <v>3260</v>
      </c>
    </row>
    <row r="603" spans="1:3">
      <c r="C603" s="199" t="s">
        <v>3261</v>
      </c>
    </row>
    <row r="604" spans="1:3">
      <c r="A604" s="203"/>
    </row>
    <row r="605" spans="1:3">
      <c r="B605" s="199" t="s">
        <v>3266</v>
      </c>
    </row>
    <row r="606" spans="1:3">
      <c r="C606" s="199" t="s">
        <v>3267</v>
      </c>
    </row>
    <row r="608" spans="1:3">
      <c r="B608" s="217" t="s">
        <v>3268</v>
      </c>
    </row>
    <row r="609" spans="1:28">
      <c r="A609" s="203"/>
    </row>
    <row r="610" spans="1:28">
      <c r="B610" s="199" t="s">
        <v>3269</v>
      </c>
    </row>
    <row r="611" spans="1:28">
      <c r="B611" s="199" t="s">
        <v>3270</v>
      </c>
    </row>
    <row r="612" spans="1:28">
      <c r="C612" s="199" t="s">
        <v>3271</v>
      </c>
    </row>
    <row r="614" spans="1:28">
      <c r="A614" s="203" t="s">
        <v>3272</v>
      </c>
    </row>
    <row r="615" spans="1:28">
      <c r="B615" s="231" t="s">
        <v>3273</v>
      </c>
    </row>
    <row r="617" spans="1:28">
      <c r="A617" s="203" t="s">
        <v>3274</v>
      </c>
    </row>
    <row r="618" spans="1:28">
      <c r="B618" s="199" t="s">
        <v>3275</v>
      </c>
    </row>
    <row r="619" spans="1:28">
      <c r="A619" s="203"/>
      <c r="B619" s="204" t="s">
        <v>3276</v>
      </c>
    </row>
    <row r="620" spans="1:28">
      <c r="B620" s="204" t="s">
        <v>3277</v>
      </c>
    </row>
    <row r="623" spans="1:28">
      <c r="A623" s="203" t="s">
        <v>3278</v>
      </c>
      <c r="U623" s="199">
        <v>12</v>
      </c>
      <c r="Y623" s="199" t="s">
        <v>3237</v>
      </c>
      <c r="AA623" s="212" t="s">
        <v>3239</v>
      </c>
      <c r="AB623" s="199" t="s">
        <v>1022</v>
      </c>
    </row>
    <row r="624" spans="1:28">
      <c r="B624" s="199" t="s">
        <v>3279</v>
      </c>
      <c r="U624" s="199">
        <v>13</v>
      </c>
      <c r="Y624" s="199" t="s">
        <v>3238</v>
      </c>
      <c r="AA624" s="212" t="s">
        <v>3239</v>
      </c>
      <c r="AB624" s="199" t="s">
        <v>1022</v>
      </c>
    </row>
    <row r="625" spans="1:28">
      <c r="C625" s="199" t="s">
        <v>3280</v>
      </c>
      <c r="U625" s="199">
        <v>14</v>
      </c>
      <c r="Y625" s="199" t="s">
        <v>3237</v>
      </c>
      <c r="AA625" s="217" t="s">
        <v>3281</v>
      </c>
      <c r="AB625" s="199" t="s">
        <v>1022</v>
      </c>
    </row>
    <row r="626" spans="1:28">
      <c r="U626" s="199">
        <v>15</v>
      </c>
      <c r="Y626" s="199" t="s">
        <v>3238</v>
      </c>
      <c r="AA626" s="212" t="s">
        <v>3282</v>
      </c>
      <c r="AB626" s="199" t="s">
        <v>1022</v>
      </c>
    </row>
    <row r="627" spans="1:28">
      <c r="U627" s="199">
        <v>4</v>
      </c>
      <c r="Y627" s="204" t="s">
        <v>3312</v>
      </c>
    </row>
    <row r="628" spans="1:28">
      <c r="A628" s="203" t="s">
        <v>3283</v>
      </c>
      <c r="U628" s="199">
        <v>5</v>
      </c>
      <c r="Y628" s="204" t="s">
        <v>3313</v>
      </c>
    </row>
    <row r="629" spans="1:28">
      <c r="A629" s="203"/>
      <c r="B629" s="204" t="s">
        <v>3284</v>
      </c>
    </row>
    <row r="630" spans="1:28">
      <c r="C630" s="204" t="s">
        <v>3294</v>
      </c>
    </row>
    <row r="632" spans="1:28">
      <c r="B632" s="204" t="s">
        <v>3285</v>
      </c>
    </row>
    <row r="633" spans="1:28">
      <c r="C633" s="199" t="s">
        <v>3286</v>
      </c>
    </row>
    <row r="634" spans="1:28">
      <c r="D634" s="204" t="s">
        <v>3287</v>
      </c>
    </row>
    <row r="635" spans="1:28">
      <c r="E635" s="204" t="s">
        <v>3288</v>
      </c>
    </row>
    <row r="637" spans="1:28">
      <c r="B637" s="204" t="s">
        <v>3289</v>
      </c>
    </row>
    <row r="638" spans="1:28">
      <c r="D638" s="204" t="s">
        <v>3290</v>
      </c>
    </row>
    <row r="640" spans="1:28">
      <c r="B640" s="232" t="s">
        <v>3293</v>
      </c>
    </row>
    <row r="642" spans="1:20">
      <c r="B642" s="203" t="s">
        <v>3291</v>
      </c>
    </row>
    <row r="643" spans="1:20">
      <c r="C643" s="204" t="s">
        <v>3292</v>
      </c>
    </row>
    <row r="645" spans="1:20">
      <c r="A645" s="203" t="s">
        <v>3295</v>
      </c>
    </row>
    <row r="646" spans="1:20">
      <c r="B646" s="199" t="s">
        <v>3296</v>
      </c>
    </row>
    <row r="647" spans="1:20">
      <c r="B647" s="199" t="s">
        <v>3297</v>
      </c>
    </row>
    <row r="649" spans="1:20">
      <c r="A649" s="203" t="s">
        <v>3298</v>
      </c>
    </row>
    <row r="650" spans="1:20">
      <c r="A650" s="203"/>
      <c r="B650" s="201" t="s">
        <v>3340</v>
      </c>
    </row>
    <row r="651" spans="1:20">
      <c r="A651" s="203"/>
    </row>
    <row r="652" spans="1:20">
      <c r="A652" s="203"/>
      <c r="B652" s="201" t="s">
        <v>3335</v>
      </c>
    </row>
    <row r="653" spans="1:20">
      <c r="A653" s="203"/>
      <c r="C653" s="199" t="s">
        <v>3308</v>
      </c>
      <c r="F653" s="199" t="s">
        <v>3402</v>
      </c>
      <c r="M653" s="199">
        <f>294*4*3*4</f>
        <v>14112</v>
      </c>
      <c r="P653" s="210" t="s">
        <v>3338</v>
      </c>
      <c r="T653" s="204" t="s">
        <v>3339</v>
      </c>
    </row>
    <row r="654" spans="1:20">
      <c r="C654" s="199" t="s">
        <v>3299</v>
      </c>
      <c r="F654" s="199" t="s">
        <v>3300</v>
      </c>
    </row>
    <row r="655" spans="1:20">
      <c r="C655" s="199" t="s">
        <v>3301</v>
      </c>
      <c r="F655" s="199" t="s">
        <v>3337</v>
      </c>
    </row>
    <row r="656" spans="1:20">
      <c r="C656" s="199" t="s">
        <v>3302</v>
      </c>
      <c r="F656" s="199" t="s">
        <v>3303</v>
      </c>
    </row>
    <row r="657" spans="1:20">
      <c r="C657" s="199" t="s">
        <v>3307</v>
      </c>
      <c r="F657" s="203" t="s">
        <v>3333</v>
      </c>
    </row>
    <row r="658" spans="1:20">
      <c r="C658" s="199" t="s">
        <v>3305</v>
      </c>
      <c r="F658" s="199" t="s">
        <v>3309</v>
      </c>
    </row>
    <row r="659" spans="1:20">
      <c r="C659" s="199" t="s">
        <v>3304</v>
      </c>
      <c r="F659" s="199" t="s">
        <v>3334</v>
      </c>
    </row>
    <row r="661" spans="1:20">
      <c r="A661" s="203" t="s">
        <v>3314</v>
      </c>
    </row>
    <row r="662" spans="1:20">
      <c r="B662" s="233" t="s">
        <v>3317</v>
      </c>
    </row>
    <row r="663" spans="1:20">
      <c r="C663" s="199" t="s">
        <v>1376</v>
      </c>
      <c r="F663" s="199" t="s">
        <v>3400</v>
      </c>
      <c r="M663" s="199">
        <f>294*2*10*2</f>
        <v>11760</v>
      </c>
      <c r="P663" s="199">
        <v>52336</v>
      </c>
      <c r="Q663" s="199" t="s">
        <v>3342</v>
      </c>
      <c r="R663" s="199">
        <v>64095</v>
      </c>
      <c r="T663" s="199">
        <f>R663-P663+1</f>
        <v>11760</v>
      </c>
    </row>
    <row r="664" spans="1:20">
      <c r="C664" s="199" t="s">
        <v>3299</v>
      </c>
      <c r="F664" s="199" t="s">
        <v>3318</v>
      </c>
    </row>
    <row r="665" spans="1:20">
      <c r="C665" s="199" t="s">
        <v>1476</v>
      </c>
      <c r="F665" s="199" t="s">
        <v>3237</v>
      </c>
    </row>
    <row r="666" spans="1:20">
      <c r="C666" s="199" t="s">
        <v>3302</v>
      </c>
      <c r="F666" s="199" t="s">
        <v>3320</v>
      </c>
    </row>
    <row r="667" spans="1:20">
      <c r="C667" s="199" t="s">
        <v>3316</v>
      </c>
      <c r="F667" s="203" t="s">
        <v>3319</v>
      </c>
    </row>
    <row r="668" spans="1:20">
      <c r="C668" s="199" t="s">
        <v>3304</v>
      </c>
      <c r="F668" s="199" t="s">
        <v>3332</v>
      </c>
    </row>
    <row r="671" spans="1:20">
      <c r="B671" s="233" t="s">
        <v>3315</v>
      </c>
    </row>
    <row r="672" spans="1:20">
      <c r="C672" s="199" t="s">
        <v>1376</v>
      </c>
      <c r="F672" s="199" t="s">
        <v>3403</v>
      </c>
      <c r="M672" s="199">
        <f>294*15*2*2</f>
        <v>17640</v>
      </c>
      <c r="P672" s="199">
        <v>64096</v>
      </c>
      <c r="Q672" s="199" t="s">
        <v>3342</v>
      </c>
      <c r="R672" s="199">
        <v>81735</v>
      </c>
      <c r="T672" s="199">
        <f>R672-P672+1</f>
        <v>17640</v>
      </c>
    </row>
    <row r="673" spans="1:20">
      <c r="C673" s="199" t="s">
        <v>3299</v>
      </c>
      <c r="F673" s="199" t="s">
        <v>3321</v>
      </c>
    </row>
    <row r="674" spans="1:20">
      <c r="C674" s="199" t="s">
        <v>1476</v>
      </c>
      <c r="F674" s="199" t="s">
        <v>3337</v>
      </c>
    </row>
    <row r="675" spans="1:20">
      <c r="C675" s="199" t="s">
        <v>3302</v>
      </c>
      <c r="F675" s="199" t="s">
        <v>3322</v>
      </c>
    </row>
    <row r="676" spans="1:20">
      <c r="C676" s="199" t="s">
        <v>3316</v>
      </c>
      <c r="F676" s="203" t="s">
        <v>3319</v>
      </c>
    </row>
    <row r="677" spans="1:20">
      <c r="C677" s="199" t="s">
        <v>3304</v>
      </c>
      <c r="F677" s="199" t="s">
        <v>3332</v>
      </c>
    </row>
    <row r="679" spans="1:20">
      <c r="A679" s="203" t="s">
        <v>3314</v>
      </c>
    </row>
    <row r="680" spans="1:20">
      <c r="B680" s="199" t="s">
        <v>3323</v>
      </c>
    </row>
    <row r="682" spans="1:20">
      <c r="A682" s="203" t="s">
        <v>3324</v>
      </c>
    </row>
    <row r="683" spans="1:20">
      <c r="B683" s="199" t="s">
        <v>3326</v>
      </c>
    </row>
    <row r="684" spans="1:20">
      <c r="C684" s="199" t="s">
        <v>3325</v>
      </c>
    </row>
    <row r="686" spans="1:20">
      <c r="B686" s="234" t="s">
        <v>3327</v>
      </c>
      <c r="M686" s="199">
        <v>5880</v>
      </c>
      <c r="P686" s="199">
        <v>81736</v>
      </c>
      <c r="Q686" s="199" t="s">
        <v>3342</v>
      </c>
      <c r="R686" s="199">
        <v>87615</v>
      </c>
      <c r="T686" s="199">
        <f>R686-P686+1</f>
        <v>5880</v>
      </c>
    </row>
    <row r="687" spans="1:20">
      <c r="C687" s="199" t="s">
        <v>1376</v>
      </c>
      <c r="F687" s="199" t="s">
        <v>3400</v>
      </c>
    </row>
    <row r="688" spans="1:20">
      <c r="C688" s="199" t="s">
        <v>3299</v>
      </c>
      <c r="F688" s="199" t="s">
        <v>3318</v>
      </c>
    </row>
    <row r="689" spans="2:20">
      <c r="C689" s="199" t="s">
        <v>1476</v>
      </c>
      <c r="F689" s="199" t="s">
        <v>3237</v>
      </c>
    </row>
    <row r="690" spans="2:20">
      <c r="C690" s="199" t="s">
        <v>3302</v>
      </c>
      <c r="F690" s="199" t="s">
        <v>3328</v>
      </c>
    </row>
    <row r="691" spans="2:20">
      <c r="C691" s="199" t="s">
        <v>3316</v>
      </c>
      <c r="F691" s="203" t="s">
        <v>3329</v>
      </c>
    </row>
    <row r="692" spans="2:20">
      <c r="C692" s="199" t="s">
        <v>3304</v>
      </c>
      <c r="F692" s="199" t="s">
        <v>3332</v>
      </c>
    </row>
    <row r="694" spans="2:20">
      <c r="B694" s="199" t="s">
        <v>3330</v>
      </c>
      <c r="M694" s="199">
        <f>294*2*10</f>
        <v>5880</v>
      </c>
      <c r="P694" s="199">
        <v>24403</v>
      </c>
      <c r="Q694" s="199" t="s">
        <v>3342</v>
      </c>
      <c r="R694" s="199">
        <v>30282</v>
      </c>
      <c r="T694" s="199">
        <f>R694-P694+1</f>
        <v>5880</v>
      </c>
    </row>
    <row r="695" spans="2:20">
      <c r="C695" s="199" t="s">
        <v>1376</v>
      </c>
      <c r="F695" s="199" t="s">
        <v>3400</v>
      </c>
    </row>
    <row r="696" spans="2:20">
      <c r="C696" s="199" t="s">
        <v>3299</v>
      </c>
      <c r="F696" s="199" t="s">
        <v>3318</v>
      </c>
    </row>
    <row r="697" spans="2:20">
      <c r="C697" s="199" t="s">
        <v>1476</v>
      </c>
      <c r="F697" s="199" t="s">
        <v>3331</v>
      </c>
    </row>
    <row r="698" spans="2:20">
      <c r="C698" s="199" t="s">
        <v>3302</v>
      </c>
      <c r="F698" s="199" t="s">
        <v>3320</v>
      </c>
    </row>
    <row r="699" spans="2:20">
      <c r="C699" s="199" t="s">
        <v>3316</v>
      </c>
      <c r="F699" s="203" t="s">
        <v>3329</v>
      </c>
    </row>
    <row r="700" spans="2:20">
      <c r="C700" s="199" t="s">
        <v>3304</v>
      </c>
      <c r="F700" s="199" t="s">
        <v>3332</v>
      </c>
    </row>
    <row r="702" spans="2:20">
      <c r="B702" s="233" t="s">
        <v>3306</v>
      </c>
    </row>
    <row r="703" spans="2:20">
      <c r="C703" s="199" t="s">
        <v>1376</v>
      </c>
      <c r="F703" s="199" t="s">
        <v>3401</v>
      </c>
      <c r="M703" s="199">
        <f>294*2*3*2</f>
        <v>3528</v>
      </c>
      <c r="P703" s="199">
        <v>30283</v>
      </c>
      <c r="Q703" s="199" t="s">
        <v>3342</v>
      </c>
      <c r="R703" s="199">
        <v>33810</v>
      </c>
      <c r="T703" s="199">
        <f>R703-P703+1</f>
        <v>3528</v>
      </c>
    </row>
    <row r="704" spans="2:20">
      <c r="C704" s="199" t="s">
        <v>3299</v>
      </c>
      <c r="F704" s="199" t="s">
        <v>3318</v>
      </c>
    </row>
    <row r="705" spans="2:20">
      <c r="C705" s="199" t="s">
        <v>1476</v>
      </c>
      <c r="F705" s="199" t="s">
        <v>3337</v>
      </c>
    </row>
    <row r="706" spans="2:20">
      <c r="C706" s="199" t="s">
        <v>3302</v>
      </c>
      <c r="F706" s="203" t="s">
        <v>3336</v>
      </c>
    </row>
    <row r="707" spans="2:20">
      <c r="C707" s="199" t="s">
        <v>3305</v>
      </c>
      <c r="F707" s="203">
        <v>10</v>
      </c>
    </row>
    <row r="708" spans="2:20">
      <c r="C708" s="199" t="s">
        <v>3304</v>
      </c>
      <c r="F708" s="199" t="s">
        <v>3332</v>
      </c>
    </row>
    <row r="710" spans="2:20">
      <c r="B710" s="199" t="s">
        <v>3341</v>
      </c>
      <c r="M710" s="199">
        <f>294*2*10</f>
        <v>5880</v>
      </c>
      <c r="P710" s="199">
        <v>33811</v>
      </c>
      <c r="Q710" s="199" t="s">
        <v>3342</v>
      </c>
      <c r="R710" s="199">
        <v>39690</v>
      </c>
      <c r="T710" s="199">
        <f>R710-P710+1</f>
        <v>5880</v>
      </c>
    </row>
    <row r="711" spans="2:20">
      <c r="C711" s="199" t="s">
        <v>1376</v>
      </c>
      <c r="F711" s="199" t="s">
        <v>3400</v>
      </c>
    </row>
    <row r="712" spans="2:20">
      <c r="C712" s="199" t="s">
        <v>3299</v>
      </c>
      <c r="F712" s="199" t="s">
        <v>3318</v>
      </c>
    </row>
    <row r="713" spans="2:20">
      <c r="C713" s="199" t="s">
        <v>1476</v>
      </c>
      <c r="F713" s="199" t="s">
        <v>3238</v>
      </c>
    </row>
    <row r="714" spans="2:20">
      <c r="C714" s="199" t="s">
        <v>3302</v>
      </c>
      <c r="F714" s="199" t="s">
        <v>3328</v>
      </c>
    </row>
    <row r="715" spans="2:20">
      <c r="C715" s="199" t="s">
        <v>3305</v>
      </c>
      <c r="F715" s="203" t="s">
        <v>3329</v>
      </c>
    </row>
    <row r="716" spans="2:20">
      <c r="C716" s="199" t="s">
        <v>3304</v>
      </c>
      <c r="F716" s="199" t="s">
        <v>3332</v>
      </c>
    </row>
    <row r="718" spans="2:20">
      <c r="B718" s="199" t="s">
        <v>3346</v>
      </c>
      <c r="M718" s="199">
        <f>294*2*10</f>
        <v>5880</v>
      </c>
      <c r="P718" s="199">
        <v>39691</v>
      </c>
      <c r="Q718" s="199" t="s">
        <v>3342</v>
      </c>
      <c r="R718" s="199">
        <v>45570</v>
      </c>
      <c r="T718" s="199">
        <f>R718-P718+1</f>
        <v>5880</v>
      </c>
    </row>
    <row r="719" spans="2:20">
      <c r="C719" s="199" t="s">
        <v>1376</v>
      </c>
      <c r="F719" s="199" t="s">
        <v>3400</v>
      </c>
    </row>
    <row r="720" spans="2:20">
      <c r="C720" s="199" t="s">
        <v>3299</v>
      </c>
      <c r="F720" s="199" t="s">
        <v>3343</v>
      </c>
    </row>
    <row r="721" spans="2:20">
      <c r="C721" s="199" t="s">
        <v>1476</v>
      </c>
      <c r="F721" s="199" t="s">
        <v>3344</v>
      </c>
    </row>
    <row r="722" spans="2:20">
      <c r="C722" s="199" t="s">
        <v>3302</v>
      </c>
      <c r="F722" s="199" t="s">
        <v>3320</v>
      </c>
    </row>
    <row r="723" spans="2:20">
      <c r="C723" s="199" t="s">
        <v>3316</v>
      </c>
      <c r="F723" s="203" t="s">
        <v>3329</v>
      </c>
    </row>
    <row r="724" spans="2:20">
      <c r="C724" s="199" t="s">
        <v>3304</v>
      </c>
      <c r="F724" s="199" t="s">
        <v>3345</v>
      </c>
    </row>
    <row r="727" spans="2:20">
      <c r="B727" s="233" t="s">
        <v>3347</v>
      </c>
    </row>
    <row r="728" spans="2:20">
      <c r="C728" s="199" t="s">
        <v>1376</v>
      </c>
      <c r="F728" s="199" t="s">
        <v>3402</v>
      </c>
      <c r="M728" s="199">
        <f>294*2*3</f>
        <v>1764</v>
      </c>
      <c r="P728" s="199">
        <v>45571</v>
      </c>
      <c r="Q728" s="199" t="s">
        <v>3342</v>
      </c>
      <c r="R728" s="199">
        <v>47334</v>
      </c>
      <c r="T728" s="199">
        <f>R728-P728+1</f>
        <v>1764</v>
      </c>
    </row>
    <row r="729" spans="2:20">
      <c r="C729" s="199" t="s">
        <v>3299</v>
      </c>
      <c r="F729" s="199" t="s">
        <v>3343</v>
      </c>
    </row>
    <row r="730" spans="2:20">
      <c r="C730" s="199" t="s">
        <v>1476</v>
      </c>
      <c r="F730" s="199" t="s">
        <v>3337</v>
      </c>
    </row>
    <row r="731" spans="2:20">
      <c r="C731" s="199" t="s">
        <v>3302</v>
      </c>
      <c r="F731" s="203" t="s">
        <v>3336</v>
      </c>
    </row>
    <row r="732" spans="2:20">
      <c r="C732" s="199" t="s">
        <v>3305</v>
      </c>
      <c r="F732" s="203">
        <v>10</v>
      </c>
    </row>
    <row r="733" spans="2:20">
      <c r="C733" s="199" t="s">
        <v>3304</v>
      </c>
      <c r="F733" s="199" t="s">
        <v>3348</v>
      </c>
    </row>
    <row r="735" spans="2:20">
      <c r="B735" s="199" t="s">
        <v>3399</v>
      </c>
    </row>
    <row r="736" spans="2:20">
      <c r="C736" s="199" t="s">
        <v>1376</v>
      </c>
      <c r="F736" s="199" t="s">
        <v>3405</v>
      </c>
      <c r="M736" s="199">
        <f>294*2*10</f>
        <v>5880</v>
      </c>
    </row>
    <row r="737" spans="1:16">
      <c r="C737" s="199" t="s">
        <v>3299</v>
      </c>
      <c r="F737" s="199" t="s">
        <v>3239</v>
      </c>
    </row>
    <row r="738" spans="1:16">
      <c r="C738" s="199" t="s">
        <v>1476</v>
      </c>
      <c r="F738" s="199" t="s">
        <v>3337</v>
      </c>
    </row>
    <row r="739" spans="1:16">
      <c r="C739" s="199" t="s">
        <v>3302</v>
      </c>
      <c r="F739" s="199" t="s">
        <v>3407</v>
      </c>
    </row>
    <row r="740" spans="1:16">
      <c r="C740" s="199" t="s">
        <v>3305</v>
      </c>
      <c r="F740" s="203">
        <v>10</v>
      </c>
    </row>
    <row r="741" spans="1:16">
      <c r="C741" s="199" t="s">
        <v>3304</v>
      </c>
      <c r="F741" s="199" t="s">
        <v>3406</v>
      </c>
    </row>
    <row r="743" spans="1:16">
      <c r="A743" s="203" t="s">
        <v>3349</v>
      </c>
    </row>
    <row r="744" spans="1:16">
      <c r="B744" s="199" t="s">
        <v>3350</v>
      </c>
    </row>
    <row r="745" spans="1:16">
      <c r="C745" s="204" t="s">
        <v>3351</v>
      </c>
      <c r="G745" s="199" t="s">
        <v>3352</v>
      </c>
      <c r="H745" s="199" t="s">
        <v>3353</v>
      </c>
    </row>
    <row r="746" spans="1:16">
      <c r="C746" s="204" t="s">
        <v>3354</v>
      </c>
      <c r="E746" s="199" t="s">
        <v>3355</v>
      </c>
      <c r="H746" s="199" t="s">
        <v>3356</v>
      </c>
      <c r="J746" s="199" t="s">
        <v>3316</v>
      </c>
      <c r="L746" s="204" t="s">
        <v>3357</v>
      </c>
    </row>
    <row r="747" spans="1:16">
      <c r="A747" s="199">
        <v>1</v>
      </c>
      <c r="C747" s="199">
        <v>3</v>
      </c>
      <c r="E747" s="204" t="s">
        <v>3358</v>
      </c>
      <c r="H747" s="199" t="s">
        <v>3359</v>
      </c>
      <c r="J747" s="199">
        <v>10</v>
      </c>
      <c r="L747" s="203" t="s">
        <v>3360</v>
      </c>
      <c r="N747" s="203" t="s">
        <v>3361</v>
      </c>
      <c r="P747" s="199">
        <f t="shared" ref="P747:P758" si="0">N747-L747</f>
        <v>881</v>
      </c>
    </row>
    <row r="748" spans="1:16">
      <c r="A748" s="199">
        <f>A747+1</f>
        <v>2</v>
      </c>
      <c r="C748" s="199">
        <v>3</v>
      </c>
      <c r="E748" s="204" t="s">
        <v>3358</v>
      </c>
      <c r="H748" s="199" t="s">
        <v>3362</v>
      </c>
      <c r="J748" s="199">
        <v>10</v>
      </c>
      <c r="L748" s="199" t="s">
        <v>3364</v>
      </c>
      <c r="N748" s="199" t="s">
        <v>3363</v>
      </c>
      <c r="P748" s="199">
        <f t="shared" si="0"/>
        <v>881</v>
      </c>
    </row>
    <row r="749" spans="1:16">
      <c r="A749" s="199">
        <f t="shared" ref="A749:A764" si="1">A748+1</f>
        <v>3</v>
      </c>
      <c r="C749" s="199">
        <v>3</v>
      </c>
      <c r="E749" s="204" t="s">
        <v>3365</v>
      </c>
      <c r="H749" s="199" t="s">
        <v>3359</v>
      </c>
      <c r="J749" s="199">
        <v>10</v>
      </c>
      <c r="L749" s="199" t="s">
        <v>3366</v>
      </c>
      <c r="N749" s="199" t="s">
        <v>3367</v>
      </c>
      <c r="P749" s="199">
        <f t="shared" si="0"/>
        <v>881</v>
      </c>
    </row>
    <row r="750" spans="1:16">
      <c r="A750" s="199">
        <f t="shared" si="1"/>
        <v>4</v>
      </c>
      <c r="C750" s="199">
        <v>3</v>
      </c>
      <c r="E750" s="204" t="s">
        <v>3365</v>
      </c>
      <c r="H750" s="199" t="s">
        <v>3362</v>
      </c>
      <c r="J750" s="199">
        <v>10</v>
      </c>
      <c r="L750" s="199" t="s">
        <v>3368</v>
      </c>
      <c r="N750" s="199" t="s">
        <v>3369</v>
      </c>
      <c r="P750" s="199">
        <f t="shared" si="0"/>
        <v>881</v>
      </c>
    </row>
    <row r="751" spans="1:16">
      <c r="A751" s="199">
        <f t="shared" si="1"/>
        <v>5</v>
      </c>
      <c r="C751" s="199">
        <v>3</v>
      </c>
      <c r="E751" s="204" t="s">
        <v>3370</v>
      </c>
      <c r="H751" s="199" t="s">
        <v>3359</v>
      </c>
      <c r="J751" s="199">
        <v>10</v>
      </c>
      <c r="L751" s="199" t="s">
        <v>3371</v>
      </c>
      <c r="N751" s="199" t="s">
        <v>3372</v>
      </c>
      <c r="P751" s="199">
        <f t="shared" si="0"/>
        <v>971</v>
      </c>
    </row>
    <row r="752" spans="1:16">
      <c r="A752" s="199">
        <f t="shared" si="1"/>
        <v>6</v>
      </c>
      <c r="C752" s="199">
        <v>3</v>
      </c>
      <c r="E752" s="204" t="s">
        <v>3370</v>
      </c>
      <c r="H752" s="199" t="s">
        <v>3362</v>
      </c>
      <c r="J752" s="199">
        <v>10</v>
      </c>
      <c r="L752" s="199" t="s">
        <v>3373</v>
      </c>
      <c r="N752" s="199" t="s">
        <v>3374</v>
      </c>
      <c r="P752" s="199">
        <f t="shared" si="0"/>
        <v>881</v>
      </c>
    </row>
    <row r="753" spans="1:16">
      <c r="A753" s="199">
        <f t="shared" si="1"/>
        <v>7</v>
      </c>
      <c r="C753" s="199">
        <v>6</v>
      </c>
      <c r="E753" s="204" t="s">
        <v>3358</v>
      </c>
      <c r="H753" s="199" t="s">
        <v>3359</v>
      </c>
      <c r="J753" s="199">
        <v>10</v>
      </c>
      <c r="L753" s="199" t="s">
        <v>3375</v>
      </c>
      <c r="N753" s="199" t="s">
        <v>3376</v>
      </c>
      <c r="P753" s="199">
        <f t="shared" si="0"/>
        <v>2939</v>
      </c>
    </row>
    <row r="754" spans="1:16">
      <c r="A754" s="199">
        <f t="shared" si="1"/>
        <v>8</v>
      </c>
      <c r="C754" s="199">
        <v>6</v>
      </c>
      <c r="E754" s="204" t="s">
        <v>3358</v>
      </c>
      <c r="H754" s="199" t="s">
        <v>3362</v>
      </c>
      <c r="J754" s="199">
        <v>10</v>
      </c>
      <c r="L754" s="199" t="s">
        <v>3377</v>
      </c>
      <c r="N754" s="199" t="s">
        <v>3378</v>
      </c>
      <c r="P754" s="199">
        <f t="shared" si="0"/>
        <v>2939</v>
      </c>
    </row>
    <row r="755" spans="1:16">
      <c r="A755" s="199">
        <f t="shared" si="1"/>
        <v>9</v>
      </c>
      <c r="C755" s="199">
        <v>6</v>
      </c>
      <c r="E755" s="204" t="s">
        <v>3365</v>
      </c>
      <c r="H755" s="199" t="s">
        <v>3359</v>
      </c>
      <c r="J755" s="199">
        <v>10</v>
      </c>
      <c r="L755" s="199" t="s">
        <v>3381</v>
      </c>
      <c r="N755" s="199" t="s">
        <v>3382</v>
      </c>
      <c r="P755" s="199">
        <f t="shared" si="0"/>
        <v>2939</v>
      </c>
    </row>
    <row r="756" spans="1:16">
      <c r="A756" s="199">
        <f t="shared" si="1"/>
        <v>10</v>
      </c>
      <c r="C756" s="199">
        <v>6</v>
      </c>
      <c r="E756" s="204" t="s">
        <v>3365</v>
      </c>
      <c r="H756" s="199" t="s">
        <v>3362</v>
      </c>
      <c r="J756" s="199">
        <v>10</v>
      </c>
      <c r="L756" s="199" t="s">
        <v>3379</v>
      </c>
      <c r="N756" s="199" t="s">
        <v>3380</v>
      </c>
      <c r="P756" s="199">
        <f t="shared" si="0"/>
        <v>2939</v>
      </c>
    </row>
    <row r="757" spans="1:16">
      <c r="A757" s="199">
        <f t="shared" si="1"/>
        <v>11</v>
      </c>
      <c r="C757" s="199">
        <v>6</v>
      </c>
      <c r="E757" s="204" t="s">
        <v>3370</v>
      </c>
      <c r="H757" s="199" t="s">
        <v>3359</v>
      </c>
      <c r="J757" s="199">
        <v>10</v>
      </c>
      <c r="L757" s="199" t="s">
        <v>3383</v>
      </c>
      <c r="N757" s="199" t="s">
        <v>3384</v>
      </c>
      <c r="P757" s="199">
        <f t="shared" si="0"/>
        <v>2939</v>
      </c>
    </row>
    <row r="758" spans="1:16">
      <c r="A758" s="199">
        <f t="shared" si="1"/>
        <v>12</v>
      </c>
      <c r="C758" s="199">
        <v>6</v>
      </c>
      <c r="E758" s="204" t="s">
        <v>3370</v>
      </c>
      <c r="H758" s="199" t="s">
        <v>3362</v>
      </c>
      <c r="J758" s="199">
        <v>10</v>
      </c>
      <c r="L758" s="199" t="s">
        <v>3385</v>
      </c>
      <c r="N758" s="199" t="s">
        <v>3386</v>
      </c>
      <c r="P758" s="199">
        <f t="shared" si="0"/>
        <v>2939</v>
      </c>
    </row>
    <row r="759" spans="1:16">
      <c r="A759" s="199">
        <f t="shared" si="1"/>
        <v>13</v>
      </c>
      <c r="C759" s="199">
        <v>7</v>
      </c>
      <c r="E759" s="199" t="s">
        <v>3365</v>
      </c>
      <c r="H759" s="199" t="s">
        <v>3359</v>
      </c>
      <c r="J759" s="199">
        <v>10</v>
      </c>
      <c r="L759" s="199" t="s">
        <v>3387</v>
      </c>
      <c r="N759" s="199" t="s">
        <v>3388</v>
      </c>
      <c r="P759" s="199">
        <f t="shared" ref="P759:P764" si="2">N759-L759</f>
        <v>4409</v>
      </c>
    </row>
    <row r="760" spans="1:16">
      <c r="A760" s="199">
        <f t="shared" si="1"/>
        <v>14</v>
      </c>
      <c r="C760" s="199">
        <v>7</v>
      </c>
      <c r="E760" s="199" t="s">
        <v>3365</v>
      </c>
      <c r="H760" s="199" t="s">
        <v>3362</v>
      </c>
      <c r="J760" s="199">
        <v>10</v>
      </c>
      <c r="L760" s="199" t="s">
        <v>3389</v>
      </c>
      <c r="N760" s="199" t="s">
        <v>3390</v>
      </c>
      <c r="P760" s="199">
        <f t="shared" si="2"/>
        <v>4399</v>
      </c>
    </row>
    <row r="761" spans="1:16">
      <c r="A761" s="199">
        <f t="shared" si="1"/>
        <v>15</v>
      </c>
      <c r="C761" s="199">
        <v>8</v>
      </c>
      <c r="E761" s="204" t="s">
        <v>3358</v>
      </c>
      <c r="H761" s="199" t="s">
        <v>3359</v>
      </c>
      <c r="J761" s="199">
        <v>10</v>
      </c>
      <c r="L761" s="199" t="s">
        <v>3391</v>
      </c>
      <c r="N761" s="199" t="s">
        <v>3392</v>
      </c>
      <c r="P761" s="199">
        <f t="shared" si="2"/>
        <v>2975</v>
      </c>
    </row>
    <row r="762" spans="1:16">
      <c r="A762" s="199">
        <f t="shared" si="1"/>
        <v>16</v>
      </c>
      <c r="C762" s="199">
        <v>8</v>
      </c>
      <c r="E762" s="204" t="s">
        <v>3358</v>
      </c>
      <c r="H762" s="199" t="s">
        <v>3362</v>
      </c>
      <c r="J762" s="199">
        <v>10</v>
      </c>
      <c r="L762" s="199" t="s">
        <v>3393</v>
      </c>
      <c r="N762" s="199" t="s">
        <v>3394</v>
      </c>
      <c r="P762" s="199">
        <f t="shared" si="2"/>
        <v>2939</v>
      </c>
    </row>
    <row r="763" spans="1:16">
      <c r="A763" s="199">
        <f t="shared" si="1"/>
        <v>17</v>
      </c>
      <c r="C763" s="199">
        <v>8</v>
      </c>
      <c r="E763" s="204" t="s">
        <v>3365</v>
      </c>
      <c r="H763" s="199" t="s">
        <v>3359</v>
      </c>
      <c r="J763" s="199">
        <v>10</v>
      </c>
      <c r="L763" s="199" t="s">
        <v>3397</v>
      </c>
      <c r="N763" s="199" t="s">
        <v>3398</v>
      </c>
      <c r="P763" s="199">
        <f t="shared" si="2"/>
        <v>2939</v>
      </c>
    </row>
    <row r="764" spans="1:16">
      <c r="A764" s="199">
        <f t="shared" si="1"/>
        <v>18</v>
      </c>
      <c r="C764" s="199">
        <v>8</v>
      </c>
      <c r="E764" s="204" t="s">
        <v>3365</v>
      </c>
      <c r="H764" s="199" t="s">
        <v>3362</v>
      </c>
      <c r="J764" s="199">
        <v>10</v>
      </c>
      <c r="L764" s="199" t="s">
        <v>3395</v>
      </c>
      <c r="N764" s="199" t="s">
        <v>3396</v>
      </c>
      <c r="P764" s="199">
        <f t="shared" si="2"/>
        <v>2939</v>
      </c>
    </row>
    <row r="769" spans="1:34">
      <c r="AB769" s="235" t="s">
        <v>3408</v>
      </c>
      <c r="AC769" s="235"/>
      <c r="AD769" s="235"/>
      <c r="AE769" s="235"/>
      <c r="AF769" s="235" t="s">
        <v>3409</v>
      </c>
      <c r="AG769" s="235"/>
      <c r="AH769" s="235" t="s">
        <v>3410</v>
      </c>
    </row>
    <row r="770" spans="1:34">
      <c r="AB770" s="235" t="s">
        <v>3408</v>
      </c>
      <c r="AC770" s="235"/>
      <c r="AD770" s="235"/>
      <c r="AE770" s="235"/>
      <c r="AF770" s="235" t="s">
        <v>3404</v>
      </c>
      <c r="AG770" s="235"/>
      <c r="AH770" s="235" t="s">
        <v>3411</v>
      </c>
    </row>
    <row r="771" spans="1:34">
      <c r="AB771" s="235" t="s">
        <v>3412</v>
      </c>
      <c r="AC771" s="235"/>
      <c r="AD771" s="235"/>
      <c r="AE771" s="235"/>
      <c r="AF771" s="235" t="s">
        <v>3404</v>
      </c>
      <c r="AG771" s="235"/>
      <c r="AH771" s="235" t="s">
        <v>3413</v>
      </c>
    </row>
    <row r="772" spans="1:34">
      <c r="AB772" s="235" t="s">
        <v>3414</v>
      </c>
      <c r="AC772" s="235"/>
      <c r="AD772" s="235"/>
      <c r="AE772" s="235"/>
      <c r="AF772" s="235" t="s">
        <v>3404</v>
      </c>
      <c r="AG772" s="235"/>
      <c r="AH772" s="235" t="s">
        <v>3415</v>
      </c>
    </row>
    <row r="773" spans="1:34">
      <c r="A773" s="199" t="s">
        <v>3422</v>
      </c>
    </row>
    <row r="774" spans="1:34">
      <c r="B774" s="199" t="s">
        <v>1376</v>
      </c>
      <c r="E774" s="199" t="s">
        <v>3416</v>
      </c>
      <c r="M774" s="199">
        <f>294*2*9*3</f>
        <v>15876</v>
      </c>
    </row>
    <row r="775" spans="1:34">
      <c r="B775" s="199" t="s">
        <v>3299</v>
      </c>
      <c r="E775" s="199" t="s">
        <v>3239</v>
      </c>
    </row>
    <row r="776" spans="1:34">
      <c r="B776" s="199" t="s">
        <v>1476</v>
      </c>
      <c r="E776" s="199" t="s">
        <v>3337</v>
      </c>
    </row>
    <row r="777" spans="1:34">
      <c r="B777" s="199" t="s">
        <v>3302</v>
      </c>
      <c r="E777" s="235" t="s">
        <v>3408</v>
      </c>
    </row>
    <row r="778" spans="1:34">
      <c r="B778" s="199" t="s">
        <v>3417</v>
      </c>
      <c r="E778" s="235" t="s">
        <v>3418</v>
      </c>
    </row>
    <row r="779" spans="1:34">
      <c r="B779" s="199" t="s">
        <v>3305</v>
      </c>
      <c r="E779" s="203">
        <v>10</v>
      </c>
    </row>
    <row r="780" spans="1:34">
      <c r="B780" s="199" t="s">
        <v>3304</v>
      </c>
      <c r="E780" s="199" t="s">
        <v>3406</v>
      </c>
    </row>
    <row r="782" spans="1:34">
      <c r="A782" s="199" t="s">
        <v>3421</v>
      </c>
      <c r="M782" s="199">
        <f>294*2*9*3</f>
        <v>15876</v>
      </c>
    </row>
    <row r="783" spans="1:34">
      <c r="B783" s="199" t="s">
        <v>1376</v>
      </c>
      <c r="E783" s="199" t="s">
        <v>3416</v>
      </c>
    </row>
    <row r="784" spans="1:34">
      <c r="B784" s="199" t="s">
        <v>3299</v>
      </c>
      <c r="E784" s="199" t="s">
        <v>3239</v>
      </c>
    </row>
    <row r="785" spans="1:13">
      <c r="B785" s="199" t="s">
        <v>1476</v>
      </c>
      <c r="E785" s="199" t="s">
        <v>3337</v>
      </c>
    </row>
    <row r="786" spans="1:13">
      <c r="B786" s="199" t="s">
        <v>3302</v>
      </c>
      <c r="E786" s="235" t="s">
        <v>3412</v>
      </c>
    </row>
    <row r="787" spans="1:13">
      <c r="B787" s="199" t="s">
        <v>3417</v>
      </c>
      <c r="E787" s="235" t="s">
        <v>3418</v>
      </c>
    </row>
    <row r="788" spans="1:13">
      <c r="B788" s="199" t="s">
        <v>3305</v>
      </c>
      <c r="E788" s="203">
        <v>10</v>
      </c>
    </row>
    <row r="789" spans="1:13">
      <c r="B789" s="199" t="s">
        <v>3304</v>
      </c>
      <c r="E789" s="199" t="s">
        <v>3406</v>
      </c>
    </row>
    <row r="791" spans="1:13">
      <c r="A791" s="199" t="s">
        <v>3424</v>
      </c>
      <c r="M791" s="199">
        <f>294*2*5*3</f>
        <v>8820</v>
      </c>
    </row>
    <row r="792" spans="1:13">
      <c r="B792" s="199" t="s">
        <v>1376</v>
      </c>
      <c r="E792" s="199" t="s">
        <v>3416</v>
      </c>
    </row>
    <row r="793" spans="1:13">
      <c r="B793" s="199" t="s">
        <v>3299</v>
      </c>
      <c r="E793" s="199" t="s">
        <v>3239</v>
      </c>
    </row>
    <row r="794" spans="1:13">
      <c r="B794" s="199" t="s">
        <v>1476</v>
      </c>
      <c r="E794" s="199" t="s">
        <v>3337</v>
      </c>
    </row>
    <row r="795" spans="1:13">
      <c r="B795" s="199" t="s">
        <v>3302</v>
      </c>
      <c r="E795" s="235" t="s">
        <v>3414</v>
      </c>
    </row>
    <row r="796" spans="1:13">
      <c r="B796" s="199" t="s">
        <v>3417</v>
      </c>
      <c r="E796" s="235" t="s">
        <v>3418</v>
      </c>
    </row>
    <row r="797" spans="1:13">
      <c r="B797" s="199" t="s">
        <v>3305</v>
      </c>
      <c r="E797" s="203">
        <v>10</v>
      </c>
    </row>
    <row r="798" spans="1:13">
      <c r="B798" s="199" t="s">
        <v>3304</v>
      </c>
      <c r="E798" s="199" t="s">
        <v>3406</v>
      </c>
    </row>
    <row r="800" spans="1:13">
      <c r="A800" s="199" t="s">
        <v>3441</v>
      </c>
      <c r="M800" s="199">
        <f>294*2*5*3</f>
        <v>8820</v>
      </c>
    </row>
    <row r="801" spans="1:9">
      <c r="B801" s="199" t="s">
        <v>1376</v>
      </c>
      <c r="E801" s="199" t="s">
        <v>3416</v>
      </c>
    </row>
    <row r="802" spans="1:9">
      <c r="B802" s="199" t="s">
        <v>3299</v>
      </c>
      <c r="E802" s="199" t="s">
        <v>3239</v>
      </c>
    </row>
    <row r="803" spans="1:9">
      <c r="B803" s="199" t="s">
        <v>1476</v>
      </c>
      <c r="E803" s="199" t="s">
        <v>3337</v>
      </c>
    </row>
    <row r="804" spans="1:9">
      <c r="B804" s="199" t="s">
        <v>3302</v>
      </c>
      <c r="E804" s="235" t="s">
        <v>3442</v>
      </c>
    </row>
    <row r="805" spans="1:9">
      <c r="B805" s="199" t="s">
        <v>3417</v>
      </c>
      <c r="E805" s="235" t="s">
        <v>3418</v>
      </c>
    </row>
    <row r="806" spans="1:9">
      <c r="B806" s="199" t="s">
        <v>3305</v>
      </c>
      <c r="E806" s="203">
        <v>10</v>
      </c>
    </row>
    <row r="807" spans="1:9">
      <c r="B807" s="199" t="s">
        <v>3304</v>
      </c>
      <c r="E807" s="199" t="s">
        <v>3406</v>
      </c>
    </row>
    <row r="809" spans="1:9">
      <c r="A809" s="199" t="s">
        <v>3419</v>
      </c>
      <c r="F809" s="203" t="s">
        <v>3429</v>
      </c>
      <c r="H809" s="199" t="s">
        <v>3428</v>
      </c>
      <c r="I809" s="203" t="s">
        <v>3430</v>
      </c>
    </row>
    <row r="810" spans="1:9">
      <c r="A810" s="199" t="s">
        <v>3420</v>
      </c>
      <c r="F810" s="203" t="s">
        <v>3431</v>
      </c>
      <c r="H810" s="199" t="s">
        <v>3428</v>
      </c>
      <c r="I810" s="203" t="s">
        <v>3432</v>
      </c>
    </row>
    <row r="811" spans="1:9">
      <c r="A811" s="199" t="s">
        <v>3425</v>
      </c>
      <c r="F811" s="203" t="s">
        <v>3433</v>
      </c>
      <c r="H811" s="199" t="s">
        <v>3428</v>
      </c>
      <c r="I811" s="203" t="s">
        <v>3434</v>
      </c>
    </row>
    <row r="812" spans="1:9">
      <c r="A812" s="199" t="s">
        <v>3426</v>
      </c>
      <c r="F812" s="203" t="s">
        <v>3435</v>
      </c>
      <c r="H812" s="199" t="s">
        <v>3428</v>
      </c>
      <c r="I812" s="203" t="s">
        <v>3436</v>
      </c>
    </row>
    <row r="813" spans="1:9">
      <c r="A813" s="199" t="s">
        <v>3423</v>
      </c>
      <c r="F813" s="203" t="s">
        <v>3437</v>
      </c>
      <c r="H813" s="199" t="s">
        <v>3428</v>
      </c>
      <c r="I813" s="203" t="s">
        <v>3438</v>
      </c>
    </row>
    <row r="814" spans="1:9">
      <c r="A814" s="199" t="s">
        <v>3427</v>
      </c>
      <c r="F814" s="203" t="s">
        <v>3439</v>
      </c>
      <c r="H814" s="199" t="s">
        <v>3428</v>
      </c>
      <c r="I814" s="203" t="s">
        <v>3440</v>
      </c>
    </row>
    <row r="815" spans="1:9">
      <c r="A815" s="199" t="s">
        <v>3443</v>
      </c>
      <c r="F815" s="203" t="s">
        <v>3445</v>
      </c>
      <c r="H815" s="199" t="s">
        <v>3428</v>
      </c>
      <c r="I815" s="203" t="s">
        <v>3446</v>
      </c>
    </row>
    <row r="816" spans="1:9">
      <c r="A816" s="199" t="s">
        <v>3444</v>
      </c>
      <c r="F816" s="203" t="s">
        <v>3447</v>
      </c>
      <c r="H816" s="199" t="s">
        <v>3428</v>
      </c>
      <c r="I816" s="203" t="s">
        <v>3448</v>
      </c>
    </row>
    <row r="819" spans="1:15">
      <c r="A819" s="203" t="s">
        <v>3449</v>
      </c>
    </row>
    <row r="820" spans="1:15">
      <c r="B820" s="204" t="s">
        <v>3450</v>
      </c>
    </row>
    <row r="822" spans="1:15">
      <c r="A822" s="203" t="s">
        <v>3451</v>
      </c>
    </row>
    <row r="823" spans="1:15">
      <c r="B823" s="212" t="s">
        <v>3452</v>
      </c>
    </row>
    <row r="824" spans="1:15">
      <c r="B824" s="217" t="s">
        <v>3458</v>
      </c>
    </row>
    <row r="826" spans="1:15">
      <c r="A826" s="199" t="s">
        <v>3420</v>
      </c>
      <c r="F826" s="199" t="s">
        <v>3453</v>
      </c>
      <c r="M826" s="199">
        <v>217601</v>
      </c>
      <c r="N826" s="199" t="s">
        <v>3428</v>
      </c>
      <c r="O826" s="199">
        <v>233476</v>
      </c>
    </row>
    <row r="827" spans="1:15">
      <c r="A827" s="199" t="s">
        <v>3426</v>
      </c>
      <c r="E827" s="235"/>
      <c r="F827" s="199" t="s">
        <v>3455</v>
      </c>
      <c r="M827" s="199">
        <v>233477</v>
      </c>
      <c r="N827" s="199" t="s">
        <v>3428</v>
      </c>
      <c r="O827" s="199">
        <v>249352</v>
      </c>
    </row>
    <row r="828" spans="1:15">
      <c r="A828" s="199" t="s">
        <v>3427</v>
      </c>
      <c r="E828" s="235"/>
      <c r="F828" s="199" t="s">
        <v>3456</v>
      </c>
      <c r="M828" s="199">
        <v>249353</v>
      </c>
      <c r="N828" s="199" t="s">
        <v>3428</v>
      </c>
      <c r="O828" s="199">
        <v>258172</v>
      </c>
    </row>
    <row r="829" spans="1:15">
      <c r="A829" s="199" t="s">
        <v>3444</v>
      </c>
      <c r="E829" s="203"/>
      <c r="F829" s="199" t="s">
        <v>3457</v>
      </c>
      <c r="M829" s="199">
        <v>258173</v>
      </c>
      <c r="N829" s="199" t="s">
        <v>3428</v>
      </c>
      <c r="O829" s="199">
        <v>266992</v>
      </c>
    </row>
    <row r="830" spans="1:15">
      <c r="A830" s="199" t="s">
        <v>3462</v>
      </c>
      <c r="F830" s="199" t="s">
        <v>3454</v>
      </c>
      <c r="M830" s="199">
        <v>266993</v>
      </c>
      <c r="N830" s="199" t="s">
        <v>3428</v>
      </c>
      <c r="O830" s="199">
        <v>267022</v>
      </c>
    </row>
    <row r="832" spans="1:15">
      <c r="A832" s="199" t="s">
        <v>3459</v>
      </c>
    </row>
    <row r="833" spans="1:13">
      <c r="B833" s="199" t="s">
        <v>1376</v>
      </c>
      <c r="E833" s="199" t="s">
        <v>3460</v>
      </c>
      <c r="M833" s="199">
        <f>2*25*30*3</f>
        <v>4500</v>
      </c>
    </row>
    <row r="834" spans="1:13">
      <c r="B834" s="199" t="s">
        <v>3299</v>
      </c>
      <c r="E834" s="199" t="s">
        <v>3239</v>
      </c>
    </row>
    <row r="835" spans="1:13">
      <c r="B835" s="199" t="s">
        <v>1476</v>
      </c>
      <c r="E835" s="199" t="s">
        <v>3337</v>
      </c>
    </row>
    <row r="836" spans="1:13">
      <c r="B836" s="199" t="s">
        <v>3302</v>
      </c>
      <c r="E836" s="235" t="s">
        <v>3461</v>
      </c>
    </row>
    <row r="837" spans="1:13">
      <c r="B837" s="199" t="s">
        <v>3417</v>
      </c>
      <c r="E837" s="235" t="s">
        <v>3418</v>
      </c>
    </row>
    <row r="838" spans="1:13">
      <c r="B838" s="199" t="s">
        <v>3305</v>
      </c>
      <c r="E838" s="203">
        <v>10</v>
      </c>
    </row>
    <row r="839" spans="1:13">
      <c r="B839" s="199" t="s">
        <v>3304</v>
      </c>
      <c r="E839" s="199">
        <v>102</v>
      </c>
    </row>
    <row r="841" spans="1:13">
      <c r="A841" s="203" t="s">
        <v>3463</v>
      </c>
    </row>
    <row r="842" spans="1:13">
      <c r="A842" s="203"/>
      <c r="B842" s="204" t="s">
        <v>3467</v>
      </c>
    </row>
    <row r="843" spans="1:13">
      <c r="B843" s="199" t="s">
        <v>3464</v>
      </c>
    </row>
    <row r="844" spans="1:13">
      <c r="C844" s="199" t="s">
        <v>3470</v>
      </c>
    </row>
    <row r="845" spans="1:13">
      <c r="C845" s="199" t="s">
        <v>3468</v>
      </c>
    </row>
    <row r="846" spans="1:13">
      <c r="C846" s="199" t="s">
        <v>3465</v>
      </c>
    </row>
    <row r="847" spans="1:13">
      <c r="C847" s="199" t="s">
        <v>3466</v>
      </c>
    </row>
    <row r="849" spans="1:14">
      <c r="B849" s="212" t="s">
        <v>3469</v>
      </c>
    </row>
    <row r="851" spans="1:14">
      <c r="A851" s="199" t="s">
        <v>3471</v>
      </c>
    </row>
    <row r="852" spans="1:14">
      <c r="B852" s="199" t="s">
        <v>1376</v>
      </c>
      <c r="E852" s="199" t="s">
        <v>3460</v>
      </c>
    </row>
    <row r="853" spans="1:14">
      <c r="B853" s="199" t="s">
        <v>3299</v>
      </c>
      <c r="E853" s="199" t="s">
        <v>3239</v>
      </c>
    </row>
    <row r="854" spans="1:14">
      <c r="B854" s="199" t="s">
        <v>1476</v>
      </c>
      <c r="E854" s="199" t="s">
        <v>3337</v>
      </c>
    </row>
    <row r="855" spans="1:14">
      <c r="B855" s="199" t="s">
        <v>3302</v>
      </c>
      <c r="E855" s="235" t="s">
        <v>3461</v>
      </c>
    </row>
    <row r="856" spans="1:14">
      <c r="B856" s="199" t="s">
        <v>3417</v>
      </c>
      <c r="E856" s="235" t="s">
        <v>3418</v>
      </c>
    </row>
    <row r="857" spans="1:14">
      <c r="B857" s="199" t="s">
        <v>3305</v>
      </c>
      <c r="E857" s="203" t="s">
        <v>3472</v>
      </c>
    </row>
    <row r="858" spans="1:14">
      <c r="B858" s="199" t="s">
        <v>3304</v>
      </c>
      <c r="E858" s="199">
        <v>100</v>
      </c>
    </row>
    <row r="859" spans="1:14">
      <c r="B859" s="199" t="s">
        <v>3473</v>
      </c>
      <c r="E859" s="199" t="s">
        <v>3474</v>
      </c>
    </row>
    <row r="862" spans="1:14">
      <c r="A862" s="199" t="s">
        <v>3476</v>
      </c>
      <c r="M862" s="199">
        <v>267299</v>
      </c>
      <c r="N862" s="199" t="s">
        <v>3517</v>
      </c>
    </row>
    <row r="863" spans="1:14">
      <c r="B863" s="199" t="s">
        <v>1376</v>
      </c>
      <c r="E863" s="199" t="s">
        <v>3477</v>
      </c>
      <c r="M863" s="199">
        <f>120*2*25*2*2</f>
        <v>24000</v>
      </c>
    </row>
    <row r="864" spans="1:14">
      <c r="B864" s="199" t="s">
        <v>3299</v>
      </c>
      <c r="E864" s="199" t="s">
        <v>3239</v>
      </c>
    </row>
    <row r="865" spans="1:13">
      <c r="B865" s="199" t="s">
        <v>1476</v>
      </c>
      <c r="E865" s="199" t="s">
        <v>3337</v>
      </c>
    </row>
    <row r="866" spans="1:13">
      <c r="B866" s="199" t="s">
        <v>3302</v>
      </c>
      <c r="E866" s="235" t="s">
        <v>3461</v>
      </c>
    </row>
    <row r="867" spans="1:13">
      <c r="B867" s="199" t="s">
        <v>3513</v>
      </c>
      <c r="E867" s="235" t="s">
        <v>3514</v>
      </c>
    </row>
    <row r="868" spans="1:13">
      <c r="B868" s="199" t="s">
        <v>3305</v>
      </c>
      <c r="E868" s="203" t="s">
        <v>793</v>
      </c>
    </row>
    <row r="869" spans="1:13">
      <c r="B869" s="199" t="s">
        <v>3304</v>
      </c>
      <c r="E869" s="203" t="s">
        <v>3515</v>
      </c>
    </row>
    <row r="870" spans="1:13">
      <c r="B870" s="199" t="s">
        <v>3473</v>
      </c>
      <c r="E870" s="199" t="s">
        <v>3516</v>
      </c>
    </row>
    <row r="872" spans="1:13">
      <c r="A872" s="203" t="s">
        <v>3475</v>
      </c>
    </row>
    <row r="873" spans="1:13">
      <c r="B873" s="212" t="s">
        <v>3480</v>
      </c>
    </row>
    <row r="874" spans="1:13">
      <c r="C874" s="204" t="s">
        <v>3479</v>
      </c>
    </row>
    <row r="875" spans="1:13">
      <c r="C875" s="204" t="s">
        <v>3478</v>
      </c>
    </row>
    <row r="877" spans="1:13">
      <c r="A877" s="199" t="s">
        <v>3481</v>
      </c>
    </row>
    <row r="878" spans="1:13">
      <c r="B878" s="199" t="s">
        <v>1376</v>
      </c>
      <c r="E878" s="199" t="s">
        <v>3477</v>
      </c>
      <c r="M878" s="199">
        <f>30*2*25*3</f>
        <v>4500</v>
      </c>
    </row>
    <row r="879" spans="1:13">
      <c r="B879" s="199" t="s">
        <v>3299</v>
      </c>
      <c r="E879" s="199" t="s">
        <v>3239</v>
      </c>
    </row>
    <row r="880" spans="1:13">
      <c r="B880" s="199" t="s">
        <v>1476</v>
      </c>
      <c r="E880" s="199" t="s">
        <v>3337</v>
      </c>
    </row>
    <row r="881" spans="1:13">
      <c r="B881" s="199" t="s">
        <v>3302</v>
      </c>
      <c r="E881" s="235" t="s">
        <v>3461</v>
      </c>
    </row>
    <row r="882" spans="1:13">
      <c r="B882" s="199" t="s">
        <v>3417</v>
      </c>
      <c r="E882" s="235" t="s">
        <v>3418</v>
      </c>
    </row>
    <row r="883" spans="1:13">
      <c r="B883" s="199" t="s">
        <v>3305</v>
      </c>
      <c r="E883" s="203" t="s">
        <v>793</v>
      </c>
    </row>
    <row r="884" spans="1:13">
      <c r="B884" s="199" t="s">
        <v>3304</v>
      </c>
      <c r="E884" s="203" t="s">
        <v>3482</v>
      </c>
    </row>
    <row r="885" spans="1:13">
      <c r="B885" s="199" t="s">
        <v>3473</v>
      </c>
      <c r="E885" s="199" t="s">
        <v>3483</v>
      </c>
    </row>
    <row r="887" spans="1:13">
      <c r="A887" s="199" t="s">
        <v>3484</v>
      </c>
    </row>
    <row r="888" spans="1:13">
      <c r="B888" s="199" t="s">
        <v>1376</v>
      </c>
      <c r="E888" s="199" t="s">
        <v>3477</v>
      </c>
      <c r="M888" s="199">
        <f>30*2*25*3*2*2</f>
        <v>18000</v>
      </c>
    </row>
    <row r="889" spans="1:13">
      <c r="B889" s="199" t="s">
        <v>3299</v>
      </c>
      <c r="E889" s="199" t="s">
        <v>3239</v>
      </c>
    </row>
    <row r="890" spans="1:13">
      <c r="B890" s="199" t="s">
        <v>1476</v>
      </c>
      <c r="E890" s="199" t="s">
        <v>3337</v>
      </c>
    </row>
    <row r="891" spans="1:13">
      <c r="B891" s="199" t="s">
        <v>3302</v>
      </c>
      <c r="E891" s="235" t="s">
        <v>3461</v>
      </c>
    </row>
    <row r="892" spans="1:13">
      <c r="B892" s="199" t="s">
        <v>3417</v>
      </c>
      <c r="E892" s="235" t="s">
        <v>3418</v>
      </c>
    </row>
    <row r="893" spans="1:13">
      <c r="B893" s="199" t="s">
        <v>3305</v>
      </c>
      <c r="E893" s="203" t="s">
        <v>3486</v>
      </c>
    </row>
    <row r="894" spans="1:13">
      <c r="B894" s="199" t="s">
        <v>3304</v>
      </c>
      <c r="E894" s="203" t="s">
        <v>3485</v>
      </c>
    </row>
    <row r="895" spans="1:13">
      <c r="B895" s="199" t="s">
        <v>1399</v>
      </c>
      <c r="E895" s="199" t="s">
        <v>3483</v>
      </c>
    </row>
    <row r="897" spans="1:4">
      <c r="A897" s="203" t="s">
        <v>3487</v>
      </c>
    </row>
    <row r="898" spans="1:4">
      <c r="B898" s="199" t="s">
        <v>3494</v>
      </c>
    </row>
    <row r="899" spans="1:4">
      <c r="C899" s="236" t="s">
        <v>3488</v>
      </c>
    </row>
    <row r="901" spans="1:4">
      <c r="C901" s="237" t="s">
        <v>3491</v>
      </c>
    </row>
    <row r="902" spans="1:4">
      <c r="C902" s="236" t="s">
        <v>3492</v>
      </c>
    </row>
    <row r="904" spans="1:4">
      <c r="C904" s="204" t="s">
        <v>3490</v>
      </c>
    </row>
    <row r="905" spans="1:4">
      <c r="C905" s="199" t="s">
        <v>3493</v>
      </c>
    </row>
    <row r="907" spans="1:4">
      <c r="C907" s="199" t="s">
        <v>3489</v>
      </c>
    </row>
    <row r="909" spans="1:4">
      <c r="B909" s="199" t="s">
        <v>3495</v>
      </c>
    </row>
    <row r="910" spans="1:4">
      <c r="B910" s="204" t="s">
        <v>3496</v>
      </c>
    </row>
    <row r="911" spans="1:4">
      <c r="C911" s="237" t="s">
        <v>3498</v>
      </c>
    </row>
    <row r="912" spans="1:4">
      <c r="D912" s="199" t="s">
        <v>3497</v>
      </c>
    </row>
    <row r="913" spans="1:13">
      <c r="D913" s="199" t="s">
        <v>3499</v>
      </c>
    </row>
    <row r="914" spans="1:13">
      <c r="D914" s="199" t="s">
        <v>3500</v>
      </c>
    </row>
    <row r="915" spans="1:13">
      <c r="D915" s="204" t="s">
        <v>3508</v>
      </c>
    </row>
    <row r="916" spans="1:13">
      <c r="C916" s="237" t="s">
        <v>3501</v>
      </c>
    </row>
    <row r="917" spans="1:13">
      <c r="D917" s="199" t="s">
        <v>3502</v>
      </c>
    </row>
    <row r="918" spans="1:13">
      <c r="D918" s="199" t="s">
        <v>3503</v>
      </c>
    </row>
    <row r="919" spans="1:13">
      <c r="D919" s="204" t="s">
        <v>3509</v>
      </c>
    </row>
    <row r="921" spans="1:13">
      <c r="C921" s="199" t="s">
        <v>3504</v>
      </c>
    </row>
    <row r="923" spans="1:13">
      <c r="A923" s="199" t="s">
        <v>3505</v>
      </c>
    </row>
    <row r="924" spans="1:13">
      <c r="B924" s="199" t="s">
        <v>1376</v>
      </c>
      <c r="E924" s="199" t="s">
        <v>3477</v>
      </c>
      <c r="M924" s="199">
        <f>30*2*25*2*2*3</f>
        <v>18000</v>
      </c>
    </row>
    <row r="925" spans="1:13">
      <c r="B925" s="199" t="s">
        <v>3299</v>
      </c>
      <c r="E925" s="199" t="s">
        <v>3239</v>
      </c>
    </row>
    <row r="926" spans="1:13">
      <c r="B926" s="199" t="s">
        <v>1476</v>
      </c>
      <c r="E926" s="199" t="s">
        <v>3337</v>
      </c>
    </row>
    <row r="927" spans="1:13">
      <c r="B927" s="199" t="s">
        <v>3302</v>
      </c>
      <c r="E927" s="235" t="s">
        <v>3461</v>
      </c>
    </row>
    <row r="928" spans="1:13">
      <c r="B928" s="199" t="s">
        <v>3417</v>
      </c>
      <c r="E928" s="235" t="s">
        <v>3510</v>
      </c>
    </row>
    <row r="929" spans="1:5">
      <c r="B929" s="199" t="s">
        <v>3305</v>
      </c>
      <c r="E929" s="203" t="s">
        <v>793</v>
      </c>
    </row>
    <row r="930" spans="1:5">
      <c r="B930" s="199" t="s">
        <v>3304</v>
      </c>
      <c r="E930" s="203" t="s">
        <v>3506</v>
      </c>
    </row>
    <row r="931" spans="1:5">
      <c r="B931" s="199" t="s">
        <v>1399</v>
      </c>
      <c r="E931" s="199" t="s">
        <v>3507</v>
      </c>
    </row>
    <row r="933" spans="1:5">
      <c r="A933" s="203" t="s">
        <v>3511</v>
      </c>
    </row>
    <row r="934" spans="1:5">
      <c r="B934" s="199" t="s">
        <v>3512</v>
      </c>
    </row>
    <row r="935" spans="1:5">
      <c r="C935" s="199" t="s">
        <v>3518</v>
      </c>
    </row>
    <row r="936" spans="1:5">
      <c r="C936" s="199" t="s">
        <v>3519</v>
      </c>
    </row>
    <row r="937" spans="1:5">
      <c r="C937" s="199" t="s">
        <v>3520</v>
      </c>
    </row>
    <row r="938" spans="1:5">
      <c r="C938" s="199" t="s">
        <v>3526</v>
      </c>
    </row>
    <row r="939" spans="1:5">
      <c r="C939" s="199" t="s">
        <v>3521</v>
      </c>
    </row>
    <row r="940" spans="1:5">
      <c r="C940" s="199" t="s">
        <v>3522</v>
      </c>
    </row>
    <row r="942" spans="1:5">
      <c r="A942" s="203" t="s">
        <v>3523</v>
      </c>
    </row>
    <row r="943" spans="1:5">
      <c r="B943" s="204" t="s">
        <v>3524</v>
      </c>
    </row>
    <row r="945" spans="2:13">
      <c r="B945" s="199" t="s">
        <v>3525</v>
      </c>
    </row>
    <row r="947" spans="2:13">
      <c r="B947" s="212" t="s">
        <v>3528</v>
      </c>
    </row>
    <row r="948" spans="2:13">
      <c r="C948" s="212" t="s">
        <v>3529</v>
      </c>
    </row>
    <row r="949" spans="2:13">
      <c r="B949" s="199" t="s">
        <v>3527</v>
      </c>
    </row>
    <row r="950" spans="2:13">
      <c r="C950" s="199" t="s">
        <v>3535</v>
      </c>
    </row>
    <row r="951" spans="2:13">
      <c r="C951" s="199" t="s">
        <v>3476</v>
      </c>
    </row>
    <row r="952" spans="2:13">
      <c r="D952" s="199" t="s">
        <v>1376</v>
      </c>
      <c r="G952" s="199" t="s">
        <v>3477</v>
      </c>
      <c r="M952" s="201">
        <f>120*2*25*2</f>
        <v>12000</v>
      </c>
    </row>
    <row r="953" spans="2:13">
      <c r="D953" s="199" t="s">
        <v>3299</v>
      </c>
      <c r="G953" s="199" t="s">
        <v>3239</v>
      </c>
      <c r="M953" s="199">
        <f>120*2*25*2</f>
        <v>12000</v>
      </c>
    </row>
    <row r="954" spans="2:13">
      <c r="D954" s="199" t="s">
        <v>1476</v>
      </c>
      <c r="G954" s="199" t="s">
        <v>3337</v>
      </c>
    </row>
    <row r="955" spans="2:13">
      <c r="D955" s="199" t="s">
        <v>3302</v>
      </c>
      <c r="G955" s="235" t="s">
        <v>3461</v>
      </c>
    </row>
    <row r="956" spans="2:13">
      <c r="D956" s="201" t="s">
        <v>3417</v>
      </c>
      <c r="E956" s="201"/>
      <c r="F956" s="201"/>
      <c r="G956" s="238" t="s">
        <v>3531</v>
      </c>
      <c r="H956" s="201"/>
      <c r="I956" s="201"/>
      <c r="J956" s="201"/>
      <c r="K956" s="201" t="s">
        <v>3533</v>
      </c>
      <c r="L956" s="201"/>
    </row>
    <row r="957" spans="2:13">
      <c r="D957" s="199" t="s">
        <v>3417</v>
      </c>
      <c r="G957" s="239" t="s">
        <v>3534</v>
      </c>
      <c r="K957" s="212" t="s">
        <v>3532</v>
      </c>
    </row>
    <row r="958" spans="2:13">
      <c r="D958" s="199" t="s">
        <v>3305</v>
      </c>
      <c r="G958" s="203" t="s">
        <v>793</v>
      </c>
    </row>
    <row r="959" spans="2:13">
      <c r="D959" s="199" t="s">
        <v>3304</v>
      </c>
      <c r="G959" s="203" t="s">
        <v>3482</v>
      </c>
    </row>
    <row r="960" spans="2:13">
      <c r="D960" s="199" t="s">
        <v>1399</v>
      </c>
      <c r="G960" s="240" t="s">
        <v>3536</v>
      </c>
      <c r="K960" s="212" t="s">
        <v>3530</v>
      </c>
    </row>
    <row r="962" spans="1:13">
      <c r="A962" s="203" t="s">
        <v>3538</v>
      </c>
    </row>
    <row r="963" spans="1:13">
      <c r="B963" s="199" t="s">
        <v>3539</v>
      </c>
    </row>
    <row r="964" spans="1:13">
      <c r="C964" s="199" t="s">
        <v>3540</v>
      </c>
    </row>
    <row r="965" spans="1:13">
      <c r="C965" s="199" t="s">
        <v>3476</v>
      </c>
      <c r="M965" s="199">
        <f>30*2*25*2</f>
        <v>3000</v>
      </c>
    </row>
    <row r="966" spans="1:13">
      <c r="D966" s="199" t="s">
        <v>1376</v>
      </c>
      <c r="G966" s="199" t="s">
        <v>3477</v>
      </c>
    </row>
    <row r="967" spans="1:13">
      <c r="D967" s="199" t="s">
        <v>3299</v>
      </c>
      <c r="G967" s="199" t="s">
        <v>3239</v>
      </c>
    </row>
    <row r="968" spans="1:13">
      <c r="D968" s="199" t="s">
        <v>1476</v>
      </c>
      <c r="G968" s="199" t="s">
        <v>3337</v>
      </c>
    </row>
    <row r="969" spans="1:13">
      <c r="D969" s="199" t="s">
        <v>3302</v>
      </c>
      <c r="G969" s="235" t="s">
        <v>3461</v>
      </c>
    </row>
    <row r="970" spans="1:13">
      <c r="D970" s="199" t="s">
        <v>3417</v>
      </c>
      <c r="G970" s="239">
        <v>0</v>
      </c>
    </row>
    <row r="971" spans="1:13">
      <c r="D971" s="199" t="s">
        <v>3305</v>
      </c>
      <c r="G971" s="203" t="s">
        <v>793</v>
      </c>
    </row>
    <row r="972" spans="1:13">
      <c r="D972" s="199" t="s">
        <v>3304</v>
      </c>
      <c r="G972" s="203" t="s">
        <v>3482</v>
      </c>
    </row>
    <row r="973" spans="1:13">
      <c r="D973" s="199" t="s">
        <v>1399</v>
      </c>
      <c r="G973" s="240" t="s">
        <v>3483</v>
      </c>
    </row>
    <row r="975" spans="1:13">
      <c r="C975" s="199" t="s">
        <v>3505</v>
      </c>
      <c r="M975" s="199">
        <f>120*2*25*3</f>
        <v>18000</v>
      </c>
    </row>
    <row r="976" spans="1:13">
      <c r="D976" s="199" t="s">
        <v>1376</v>
      </c>
      <c r="G976" s="199" t="s">
        <v>3477</v>
      </c>
    </row>
    <row r="977" spans="1:12">
      <c r="D977" s="199" t="s">
        <v>3299</v>
      </c>
      <c r="G977" s="199" t="s">
        <v>3239</v>
      </c>
    </row>
    <row r="978" spans="1:12">
      <c r="D978" s="199" t="s">
        <v>1476</v>
      </c>
      <c r="G978" s="199" t="s">
        <v>3337</v>
      </c>
    </row>
    <row r="979" spans="1:12">
      <c r="D979" s="199" t="s">
        <v>3302</v>
      </c>
      <c r="G979" s="235" t="s">
        <v>3461</v>
      </c>
    </row>
    <row r="980" spans="1:12">
      <c r="D980" s="199" t="s">
        <v>3417</v>
      </c>
      <c r="G980" s="239">
        <v>0</v>
      </c>
    </row>
    <row r="981" spans="1:12">
      <c r="D981" s="199" t="s">
        <v>3305</v>
      </c>
      <c r="G981" s="203" t="s">
        <v>793</v>
      </c>
    </row>
    <row r="982" spans="1:12">
      <c r="D982" s="199" t="s">
        <v>3304</v>
      </c>
      <c r="G982" s="203" t="s">
        <v>3482</v>
      </c>
    </row>
    <row r="983" spans="1:12">
      <c r="D983" s="199" t="s">
        <v>1399</v>
      </c>
      <c r="G983" s="240" t="s">
        <v>3541</v>
      </c>
    </row>
    <row r="985" spans="1:12">
      <c r="A985" s="203" t="s">
        <v>3544</v>
      </c>
    </row>
    <row r="986" spans="1:12">
      <c r="A986" s="203"/>
      <c r="B986" s="231" t="s">
        <v>3546</v>
      </c>
    </row>
    <row r="987" spans="1:12">
      <c r="C987" s="199">
        <v>1</v>
      </c>
      <c r="G987" s="199" t="s">
        <v>3237</v>
      </c>
      <c r="I987" s="240" t="s">
        <v>3239</v>
      </c>
      <c r="L987" s="199" t="s">
        <v>3545</v>
      </c>
    </row>
    <row r="988" spans="1:12">
      <c r="C988" s="199">
        <v>11</v>
      </c>
      <c r="G988" s="199" t="s">
        <v>3238</v>
      </c>
      <c r="I988" s="240" t="s">
        <v>3239</v>
      </c>
      <c r="L988" s="199" t="s">
        <v>3545</v>
      </c>
    </row>
    <row r="989" spans="1:12">
      <c r="C989" s="199">
        <v>12</v>
      </c>
      <c r="G989" s="199" t="s">
        <v>3237</v>
      </c>
      <c r="I989" s="240" t="s">
        <v>3239</v>
      </c>
      <c r="L989" s="199" t="s">
        <v>3545</v>
      </c>
    </row>
    <row r="990" spans="1:12">
      <c r="C990" s="199">
        <v>13</v>
      </c>
      <c r="G990" s="199" t="s">
        <v>3238</v>
      </c>
      <c r="I990" s="240" t="s">
        <v>3239</v>
      </c>
      <c r="L990" s="199" t="s">
        <v>3545</v>
      </c>
    </row>
    <row r="991" spans="1:12">
      <c r="C991" s="199">
        <v>14</v>
      </c>
      <c r="G991" s="199" t="s">
        <v>3237</v>
      </c>
      <c r="I991" s="240" t="s">
        <v>3281</v>
      </c>
      <c r="L991" s="199" t="s">
        <v>3545</v>
      </c>
    </row>
    <row r="992" spans="1:12">
      <c r="C992" s="199">
        <v>15</v>
      </c>
      <c r="G992" s="199" t="s">
        <v>3238</v>
      </c>
      <c r="I992" s="240" t="s">
        <v>3281</v>
      </c>
      <c r="L992" s="199" t="s">
        <v>3545</v>
      </c>
    </row>
    <row r="993" spans="1:14">
      <c r="C993" s="212">
        <v>21</v>
      </c>
      <c r="D993" s="212"/>
      <c r="E993" s="212"/>
      <c r="F993" s="212"/>
      <c r="G993" s="212" t="s">
        <v>3237</v>
      </c>
      <c r="H993" s="212"/>
      <c r="I993" s="212" t="s">
        <v>3547</v>
      </c>
      <c r="J993" s="212"/>
      <c r="K993" s="212"/>
      <c r="L993" s="212" t="s">
        <v>3548</v>
      </c>
      <c r="N993" s="241" t="s">
        <v>3549</v>
      </c>
    </row>
    <row r="994" spans="1:14">
      <c r="C994" s="212">
        <v>22</v>
      </c>
      <c r="D994" s="212"/>
      <c r="E994" s="212"/>
      <c r="F994" s="212"/>
      <c r="G994" s="212" t="s">
        <v>3238</v>
      </c>
      <c r="H994" s="212"/>
      <c r="I994" s="212" t="s">
        <v>3547</v>
      </c>
      <c r="J994" s="212"/>
      <c r="K994" s="212"/>
      <c r="L994" s="212" t="s">
        <v>3548</v>
      </c>
      <c r="N994" s="241" t="s">
        <v>3549</v>
      </c>
    </row>
    <row r="996" spans="1:14">
      <c r="A996" s="203" t="s">
        <v>3544</v>
      </c>
    </row>
    <row r="997" spans="1:14">
      <c r="B997" s="199" t="s">
        <v>3551</v>
      </c>
    </row>
    <row r="998" spans="1:14">
      <c r="B998" s="199" t="s">
        <v>3553</v>
      </c>
    </row>
    <row r="999" spans="1:14">
      <c r="C999" s="199" t="s">
        <v>3554</v>
      </c>
    </row>
    <row r="1001" spans="1:14">
      <c r="C1001" s="199" t="s">
        <v>3563</v>
      </c>
      <c r="M1001" s="199">
        <f>120*2*25*4</f>
        <v>24000</v>
      </c>
    </row>
    <row r="1002" spans="1:14">
      <c r="D1002" s="199" t="s">
        <v>1376</v>
      </c>
      <c r="G1002" s="212" t="s">
        <v>3550</v>
      </c>
    </row>
    <row r="1003" spans="1:14">
      <c r="D1003" s="199" t="s">
        <v>3299</v>
      </c>
      <c r="G1003" s="212" t="s">
        <v>3281</v>
      </c>
    </row>
    <row r="1004" spans="1:14">
      <c r="D1004" s="199" t="s">
        <v>1476</v>
      </c>
      <c r="G1004" s="199" t="s">
        <v>3337</v>
      </c>
    </row>
    <row r="1005" spans="1:14">
      <c r="D1005" s="199" t="s">
        <v>3302</v>
      </c>
      <c r="G1005" s="235" t="s">
        <v>3461</v>
      </c>
    </row>
    <row r="1006" spans="1:14">
      <c r="D1006" s="199" t="s">
        <v>3417</v>
      </c>
      <c r="G1006" s="239">
        <v>1</v>
      </c>
    </row>
    <row r="1007" spans="1:14">
      <c r="D1007" s="199" t="s">
        <v>3305</v>
      </c>
      <c r="G1007" s="203" t="s">
        <v>793</v>
      </c>
    </row>
    <row r="1008" spans="1:14">
      <c r="D1008" s="199" t="s">
        <v>3304</v>
      </c>
      <c r="G1008" s="203" t="s">
        <v>3482</v>
      </c>
    </row>
    <row r="1009" spans="1:13">
      <c r="D1009" s="199" t="s">
        <v>1399</v>
      </c>
      <c r="G1009" s="240" t="s">
        <v>3552</v>
      </c>
    </row>
    <row r="1011" spans="1:13">
      <c r="A1011" s="199" t="s">
        <v>3556</v>
      </c>
      <c r="F1011" s="203" t="s">
        <v>3557</v>
      </c>
      <c r="H1011" s="199" t="s">
        <v>3342</v>
      </c>
      <c r="I1011" s="203" t="s">
        <v>3558</v>
      </c>
    </row>
    <row r="1012" spans="1:13">
      <c r="A1012" s="199" t="s">
        <v>3555</v>
      </c>
      <c r="F1012" s="203" t="s">
        <v>3559</v>
      </c>
      <c r="H1012" s="199" t="s">
        <v>3342</v>
      </c>
      <c r="I1012" s="203" t="s">
        <v>3560</v>
      </c>
    </row>
    <row r="1014" spans="1:13">
      <c r="A1014" s="203" t="s">
        <v>3561</v>
      </c>
    </row>
    <row r="1015" spans="1:13">
      <c r="B1015" s="199" t="s">
        <v>3562</v>
      </c>
    </row>
    <row r="1016" spans="1:13">
      <c r="B1016" s="199" t="s">
        <v>3565</v>
      </c>
    </row>
    <row r="1017" spans="1:13">
      <c r="C1017" s="199" t="s">
        <v>3573</v>
      </c>
    </row>
    <row r="1018" spans="1:13">
      <c r="C1018" s="199" t="s">
        <v>3566</v>
      </c>
    </row>
    <row r="1019" spans="1:13">
      <c r="B1019" s="199" t="s">
        <v>3575</v>
      </c>
    </row>
    <row r="1020" spans="1:13">
      <c r="C1020" s="199" t="s">
        <v>1376</v>
      </c>
      <c r="F1020" s="217" t="s">
        <v>3574</v>
      </c>
      <c r="M1020" s="199">
        <f>120*2*4*4*2</f>
        <v>7680</v>
      </c>
    </row>
    <row r="1021" spans="1:13">
      <c r="C1021" s="199" t="s">
        <v>3299</v>
      </c>
      <c r="F1021" s="212" t="s">
        <v>3281</v>
      </c>
    </row>
    <row r="1022" spans="1:13">
      <c r="C1022" s="199" t="s">
        <v>1476</v>
      </c>
      <c r="F1022" s="199" t="s">
        <v>3337</v>
      </c>
    </row>
    <row r="1023" spans="1:13">
      <c r="C1023" s="199" t="s">
        <v>3302</v>
      </c>
      <c r="F1023" s="235" t="s">
        <v>3564</v>
      </c>
    </row>
    <row r="1024" spans="1:13">
      <c r="C1024" s="199" t="s">
        <v>3417</v>
      </c>
      <c r="F1024" s="239" t="s">
        <v>3576</v>
      </c>
    </row>
    <row r="1025" spans="1:13">
      <c r="C1025" s="199" t="s">
        <v>3305</v>
      </c>
      <c r="F1025" s="203" t="s">
        <v>3577</v>
      </c>
    </row>
    <row r="1026" spans="1:13">
      <c r="C1026" s="199" t="s">
        <v>3304</v>
      </c>
      <c r="F1026" s="203" t="s">
        <v>3482</v>
      </c>
    </row>
    <row r="1027" spans="1:13">
      <c r="C1027" s="199" t="s">
        <v>1399</v>
      </c>
      <c r="F1027" s="240" t="s">
        <v>3552</v>
      </c>
    </row>
    <row r="1028" spans="1:13">
      <c r="C1028" s="199" t="s">
        <v>3569</v>
      </c>
      <c r="F1028" s="240" t="s">
        <v>3570</v>
      </c>
    </row>
    <row r="1029" spans="1:13">
      <c r="F1029" s="240"/>
    </row>
    <row r="1030" spans="1:13">
      <c r="A1030" s="199" t="s">
        <v>3556</v>
      </c>
      <c r="F1030" s="203" t="s">
        <v>3571</v>
      </c>
      <c r="H1030" s="199" t="s">
        <v>3342</v>
      </c>
      <c r="I1030" s="203" t="s">
        <v>3572</v>
      </c>
    </row>
    <row r="1031" spans="1:13">
      <c r="F1031" s="203"/>
      <c r="I1031" s="203"/>
    </row>
    <row r="1032" spans="1:13">
      <c r="B1032" s="199" t="s">
        <v>3567</v>
      </c>
    </row>
    <row r="1033" spans="1:13">
      <c r="C1033" s="204" t="s">
        <v>3568</v>
      </c>
    </row>
    <row r="1035" spans="1:13">
      <c r="A1035" s="203" t="s">
        <v>3578</v>
      </c>
    </row>
    <row r="1036" spans="1:13">
      <c r="B1036" s="199" t="s">
        <v>3579</v>
      </c>
    </row>
    <row r="1037" spans="1:13">
      <c r="C1037" s="199" t="s">
        <v>1376</v>
      </c>
      <c r="F1037" s="217" t="s">
        <v>3580</v>
      </c>
      <c r="M1037" s="199">
        <f>(120*2*3*4*3*4*2) + (20*2*3*4*3*3*2)</f>
        <v>77760</v>
      </c>
    </row>
    <row r="1038" spans="1:13">
      <c r="C1038" s="199" t="s">
        <v>3299</v>
      </c>
      <c r="F1038" s="212" t="s">
        <v>3281</v>
      </c>
    </row>
    <row r="1039" spans="1:13">
      <c r="C1039" s="199" t="s">
        <v>1476</v>
      </c>
      <c r="F1039" s="199" t="s">
        <v>3337</v>
      </c>
    </row>
    <row r="1040" spans="1:13">
      <c r="C1040" s="199" t="s">
        <v>3302</v>
      </c>
      <c r="F1040" s="235" t="s">
        <v>3564</v>
      </c>
    </row>
    <row r="1041" spans="1:9">
      <c r="C1041" s="199" t="s">
        <v>3417</v>
      </c>
      <c r="F1041" s="239" t="s">
        <v>3581</v>
      </c>
    </row>
    <row r="1042" spans="1:9">
      <c r="C1042" s="199" t="s">
        <v>3305</v>
      </c>
      <c r="F1042" s="203" t="s">
        <v>3582</v>
      </c>
    </row>
    <row r="1043" spans="1:9">
      <c r="C1043" s="199" t="s">
        <v>3304</v>
      </c>
      <c r="F1043" s="203" t="s">
        <v>3482</v>
      </c>
    </row>
    <row r="1044" spans="1:9">
      <c r="C1044" s="199" t="s">
        <v>1399</v>
      </c>
      <c r="F1044" s="240" t="s">
        <v>3583</v>
      </c>
    </row>
    <row r="1045" spans="1:9">
      <c r="C1045" s="199" t="s">
        <v>3569</v>
      </c>
      <c r="F1045" s="240" t="s">
        <v>3570</v>
      </c>
    </row>
    <row r="1046" spans="1:9">
      <c r="F1046" s="240"/>
    </row>
    <row r="1047" spans="1:9">
      <c r="A1047" s="199" t="s">
        <v>3556</v>
      </c>
      <c r="F1047" s="203" t="s">
        <v>3585</v>
      </c>
      <c r="H1047" s="199" t="s">
        <v>3342</v>
      </c>
      <c r="I1047" s="203" t="s">
        <v>3584</v>
      </c>
    </row>
    <row r="1050" spans="1:9">
      <c r="A1050" s="203" t="s">
        <v>3586</v>
      </c>
    </row>
    <row r="1051" spans="1:9">
      <c r="B1051" s="199" t="s">
        <v>3587</v>
      </c>
    </row>
    <row r="1053" spans="1:9">
      <c r="B1053" s="210" t="s">
        <v>3591</v>
      </c>
    </row>
    <row r="1054" spans="1:9">
      <c r="C1054" s="199" t="s">
        <v>3588</v>
      </c>
    </row>
    <row r="1055" spans="1:9">
      <c r="C1055" s="199" t="s">
        <v>3589</v>
      </c>
    </row>
    <row r="1057" spans="1:13">
      <c r="B1057" s="210" t="s">
        <v>3590</v>
      </c>
    </row>
    <row r="1059" spans="1:13">
      <c r="A1059" s="203" t="s">
        <v>3592</v>
      </c>
    </row>
    <row r="1060" spans="1:13">
      <c r="B1060" s="204" t="s">
        <v>3593</v>
      </c>
    </row>
    <row r="1061" spans="1:13">
      <c r="C1061" s="199" t="s">
        <v>3594</v>
      </c>
    </row>
    <row r="1062" spans="1:13">
      <c r="C1062" s="199" t="s">
        <v>3595</v>
      </c>
    </row>
    <row r="1064" spans="1:13">
      <c r="A1064" s="203" t="s">
        <v>3614</v>
      </c>
    </row>
    <row r="1065" spans="1:13">
      <c r="B1065" s="204" t="s">
        <v>3615</v>
      </c>
    </row>
    <row r="1066" spans="1:13">
      <c r="C1066" s="212" t="s">
        <v>3616</v>
      </c>
    </row>
    <row r="1068" spans="1:13">
      <c r="A1068" s="203" t="s">
        <v>3617</v>
      </c>
    </row>
    <row r="1069" spans="1:13">
      <c r="B1069" s="199" t="s">
        <v>3618</v>
      </c>
    </row>
    <row r="1070" spans="1:13">
      <c r="C1070" s="204" t="s">
        <v>3621</v>
      </c>
    </row>
    <row r="1072" spans="1:13">
      <c r="C1072" s="204" t="s">
        <v>3620</v>
      </c>
      <c r="M1072" s="204" t="s">
        <v>3626</v>
      </c>
    </row>
    <row r="1074" spans="1:14">
      <c r="C1074" s="204" t="s">
        <v>3619</v>
      </c>
      <c r="N1074" s="199" t="s">
        <v>3622</v>
      </c>
    </row>
    <row r="1075" spans="1:14">
      <c r="N1075" s="199" t="s">
        <v>3623</v>
      </c>
    </row>
    <row r="1076" spans="1:14">
      <c r="N1076" s="199" t="s">
        <v>3624</v>
      </c>
    </row>
    <row r="1077" spans="1:14">
      <c r="N1077" s="199" t="s">
        <v>3625</v>
      </c>
    </row>
    <row r="1079" spans="1:14">
      <c r="C1079" s="199" t="s">
        <v>3627</v>
      </c>
    </row>
    <row r="1080" spans="1:14">
      <c r="D1080" s="204" t="s">
        <v>3629</v>
      </c>
    </row>
    <row r="1081" spans="1:14">
      <c r="D1081" s="204"/>
      <c r="E1081" s="199" t="s">
        <v>3630</v>
      </c>
    </row>
    <row r="1083" spans="1:14">
      <c r="D1083" s="204" t="s">
        <v>3631</v>
      </c>
    </row>
    <row r="1084" spans="1:14">
      <c r="E1084" s="204" t="s">
        <v>3632</v>
      </c>
    </row>
    <row r="1086" spans="1:14">
      <c r="C1086" s="204" t="s">
        <v>3628</v>
      </c>
    </row>
    <row r="1088" spans="1:14">
      <c r="A1088" s="203" t="s">
        <v>3644</v>
      </c>
    </row>
    <row r="1089" spans="2:4">
      <c r="B1089" s="199" t="s">
        <v>3645</v>
      </c>
    </row>
    <row r="1090" spans="2:4">
      <c r="C1090" s="204" t="s">
        <v>3646</v>
      </c>
    </row>
    <row r="1091" spans="2:4">
      <c r="D1091" s="199" t="s">
        <v>3647</v>
      </c>
    </row>
    <row r="1092" spans="2:4">
      <c r="D1092" s="199" t="s">
        <v>3648</v>
      </c>
    </row>
    <row r="1093" spans="2:4">
      <c r="D1093" s="199" t="s">
        <v>3649</v>
      </c>
    </row>
    <row r="1094" spans="2:4">
      <c r="D1094" s="199" t="s">
        <v>3650</v>
      </c>
    </row>
    <row r="1096" spans="2:4">
      <c r="C1096" s="204" t="s">
        <v>3651</v>
      </c>
    </row>
    <row r="1097" spans="2:4">
      <c r="D1097" s="199" t="s">
        <v>3652</v>
      </c>
    </row>
    <row r="1098" spans="2:4">
      <c r="D1098" s="199" t="s">
        <v>3653</v>
      </c>
    </row>
    <row r="1099" spans="2:4">
      <c r="D1099" s="199" t="s">
        <v>3654</v>
      </c>
    </row>
    <row r="1100" spans="2:4">
      <c r="D1100" s="199" t="s">
        <v>3655</v>
      </c>
    </row>
    <row r="1102" spans="2:4">
      <c r="D1102" s="199" t="s">
        <v>3656</v>
      </c>
    </row>
    <row r="1103" spans="2:4">
      <c r="D1103" s="199" t="s">
        <v>3657</v>
      </c>
    </row>
    <row r="1104" spans="2:4">
      <c r="D1104" s="199" t="s">
        <v>3658</v>
      </c>
    </row>
    <row r="1105" spans="1:5">
      <c r="D1105" s="199" t="s">
        <v>3659</v>
      </c>
    </row>
    <row r="1107" spans="1:5">
      <c r="D1107" s="199" t="s">
        <v>3660</v>
      </c>
    </row>
    <row r="1108" spans="1:5">
      <c r="D1108" s="199" t="s">
        <v>3661</v>
      </c>
    </row>
    <row r="1109" spans="1:5">
      <c r="D1109" s="199" t="s">
        <v>3662</v>
      </c>
    </row>
    <row r="1110" spans="1:5">
      <c r="D1110" s="199" t="s">
        <v>3663</v>
      </c>
    </row>
    <row r="1112" spans="1:5">
      <c r="A1112" s="203" t="s">
        <v>3678</v>
      </c>
    </row>
    <row r="1113" spans="1:5">
      <c r="B1113" s="199" t="s">
        <v>3667</v>
      </c>
      <c r="E1113" s="199" t="s">
        <v>3664</v>
      </c>
    </row>
    <row r="1114" spans="1:5">
      <c r="B1114" s="199" t="s">
        <v>3668</v>
      </c>
      <c r="E1114" s="199" t="s">
        <v>3665</v>
      </c>
    </row>
    <row r="1115" spans="1:5">
      <c r="B1115" s="199" t="s">
        <v>3669</v>
      </c>
      <c r="E1115" s="199" t="s">
        <v>3666</v>
      </c>
    </row>
    <row r="1116" spans="1:5">
      <c r="B1116" s="199" t="s">
        <v>3670</v>
      </c>
      <c r="E1116" s="199" t="s">
        <v>3671</v>
      </c>
    </row>
    <row r="1117" spans="1:5">
      <c r="B1117" s="199" t="s">
        <v>3672</v>
      </c>
      <c r="E1117" s="199" t="s">
        <v>3673</v>
      </c>
    </row>
    <row r="1118" spans="1:5">
      <c r="B1118" s="199" t="s">
        <v>3674</v>
      </c>
      <c r="E1118" s="199" t="s">
        <v>3675</v>
      </c>
    </row>
    <row r="1119" spans="1:5">
      <c r="B1119" s="199" t="s">
        <v>3676</v>
      </c>
      <c r="E1119" s="199" t="s">
        <v>3677</v>
      </c>
    </row>
    <row r="1121" spans="1:2">
      <c r="A1121" s="203" t="s">
        <v>3702</v>
      </c>
    </row>
    <row r="1122" spans="1:2">
      <c r="B1122" s="210" t="s">
        <v>3703</v>
      </c>
    </row>
    <row r="1123" spans="1:2">
      <c r="B1123" s="223" t="s">
        <v>3704</v>
      </c>
    </row>
    <row r="1126" spans="1:2">
      <c r="A1126" s="203" t="s">
        <v>3710</v>
      </c>
    </row>
    <row r="1127" spans="1:2">
      <c r="B1127" s="210" t="s">
        <v>3711</v>
      </c>
    </row>
    <row r="1129" spans="1:2">
      <c r="B1129" s="199" t="s">
        <v>3705</v>
      </c>
    </row>
    <row r="1130" spans="1:2">
      <c r="B1130" s="199" t="s">
        <v>3706</v>
      </c>
    </row>
    <row r="1131" spans="1:2">
      <c r="B1131" s="199" t="s">
        <v>3707</v>
      </c>
    </row>
    <row r="1133" spans="1:2">
      <c r="B1133" s="199" t="s">
        <v>3708</v>
      </c>
    </row>
    <row r="1134" spans="1:2">
      <c r="B1134" s="199" t="s">
        <v>3709</v>
      </c>
    </row>
    <row r="1136" spans="1:2">
      <c r="A1136" s="203" t="s">
        <v>3712</v>
      </c>
    </row>
    <row r="1137" spans="1:2">
      <c r="B1137" s="204" t="s">
        <v>3713</v>
      </c>
    </row>
    <row r="1138" spans="1:2">
      <c r="B1138" s="204" t="s">
        <v>3714</v>
      </c>
    </row>
    <row r="1139" spans="1:2">
      <c r="B1139" s="204" t="s">
        <v>3715</v>
      </c>
    </row>
    <row r="1141" spans="1:2">
      <c r="A1141" s="199">
        <v>44927</v>
      </c>
    </row>
    <row r="1142" spans="1:2">
      <c r="A1142" s="204" t="s">
        <v>3733</v>
      </c>
    </row>
    <row r="1143" spans="1:2">
      <c r="A1143" s="199" t="s">
        <v>3734</v>
      </c>
    </row>
    <row r="1144" spans="1:2">
      <c r="A1144" s="199" t="s">
        <v>3735</v>
      </c>
    </row>
    <row r="1145" spans="1:2">
      <c r="A1145" s="199" t="s">
        <v>3736</v>
      </c>
    </row>
    <row r="1146" spans="1:2">
      <c r="A1146" s="199" t="s">
        <v>3737</v>
      </c>
    </row>
    <row r="1147" spans="1:2">
      <c r="A1147" s="199" t="s">
        <v>3738</v>
      </c>
    </row>
    <row r="1148" spans="1:2">
      <c r="A1148" s="199" t="s">
        <v>3739</v>
      </c>
    </row>
    <row r="1150" spans="1:2">
      <c r="A1150" s="199" t="s">
        <v>4725</v>
      </c>
    </row>
    <row r="1151" spans="1:2">
      <c r="A1151" s="199" t="s">
        <v>3740</v>
      </c>
    </row>
    <row r="1152" spans="1:2">
      <c r="A1152" s="199" t="s">
        <v>4726</v>
      </c>
    </row>
    <row r="1153" spans="1:16">
      <c r="A1153" s="199" t="s">
        <v>4727</v>
      </c>
    </row>
    <row r="1154" spans="1:16">
      <c r="A1154" s="199" t="s">
        <v>3741</v>
      </c>
    </row>
    <row r="1158" spans="1:16">
      <c r="D1158" s="166" t="s">
        <v>3722</v>
      </c>
      <c r="F1158" s="166">
        <v>2</v>
      </c>
      <c r="I1158" s="206"/>
    </row>
    <row r="1159" spans="1:16">
      <c r="D1159" s="166" t="s">
        <v>3723</v>
      </c>
      <c r="F1159" s="166">
        <v>2</v>
      </c>
      <c r="I1159" s="206" t="s">
        <v>3744</v>
      </c>
      <c r="P1159" s="206" t="s">
        <v>3728</v>
      </c>
    </row>
    <row r="1160" spans="1:16">
      <c r="D1160" s="166" t="s">
        <v>3724</v>
      </c>
      <c r="F1160" s="166">
        <v>2</v>
      </c>
      <c r="I1160" s="206" t="s">
        <v>3743</v>
      </c>
      <c r="P1160" s="206" t="s">
        <v>3730</v>
      </c>
    </row>
    <row r="1161" spans="1:16">
      <c r="D1161" s="166" t="s">
        <v>3725</v>
      </c>
      <c r="F1161" s="166">
        <v>2</v>
      </c>
      <c r="I1161" s="206" t="s">
        <v>3732</v>
      </c>
      <c r="P1161" s="206" t="s">
        <v>3729</v>
      </c>
    </row>
    <row r="1162" spans="1:16">
      <c r="D1162" s="166" t="s">
        <v>3726</v>
      </c>
      <c r="F1162" s="166">
        <v>2</v>
      </c>
      <c r="I1162" s="207" t="s">
        <v>4728</v>
      </c>
      <c r="P1162" s="207" t="s">
        <v>4729</v>
      </c>
    </row>
    <row r="1163" spans="1:16">
      <c r="D1163" s="166" t="s">
        <v>3727</v>
      </c>
      <c r="F1163" s="166">
        <v>2</v>
      </c>
      <c r="I1163" s="208" t="s">
        <v>3731</v>
      </c>
      <c r="P1163" s="208" t="s">
        <v>3731</v>
      </c>
    </row>
    <row r="1164" spans="1:16">
      <c r="D1164" s="166"/>
      <c r="F1164" s="166">
        <f>2*2*2*2*2*2</f>
        <v>64</v>
      </c>
      <c r="G1164" s="166"/>
    </row>
    <row r="1165" spans="1:16">
      <c r="A1165" s="199" t="s">
        <v>3742</v>
      </c>
    </row>
    <row r="1167" spans="1:16">
      <c r="A1167" s="203" t="s">
        <v>3745</v>
      </c>
    </row>
    <row r="1168" spans="1:16">
      <c r="A1168" s="199" t="s">
        <v>3746</v>
      </c>
    </row>
    <row r="1170" spans="1:10">
      <c r="A1170" s="203" t="s">
        <v>3747</v>
      </c>
    </row>
    <row r="1171" spans="1:10">
      <c r="B1171" s="199" t="s">
        <v>3748</v>
      </c>
      <c r="J1171" s="204" t="s">
        <v>3751</v>
      </c>
    </row>
    <row r="1172" spans="1:10">
      <c r="J1172" s="204" t="s">
        <v>3755</v>
      </c>
    </row>
    <row r="1173" spans="1:10">
      <c r="J1173" s="199" t="s">
        <v>3754</v>
      </c>
    </row>
    <row r="1174" spans="1:10">
      <c r="B1174" s="199" t="s">
        <v>3758</v>
      </c>
      <c r="J1174" s="204" t="s">
        <v>3752</v>
      </c>
    </row>
    <row r="1175" spans="1:10">
      <c r="B1175" s="199" t="s">
        <v>3749</v>
      </c>
      <c r="J1175" s="204" t="s">
        <v>3757</v>
      </c>
    </row>
    <row r="1176" spans="1:10">
      <c r="J1176" s="204" t="s">
        <v>3756</v>
      </c>
    </row>
    <row r="1177" spans="1:10">
      <c r="B1177" s="199" t="s">
        <v>3750</v>
      </c>
      <c r="J1177" s="204" t="s">
        <v>3753</v>
      </c>
    </row>
    <row r="1179" spans="1:10">
      <c r="A1179" s="203" t="s">
        <v>3764</v>
      </c>
    </row>
    <row r="1180" spans="1:10">
      <c r="A1180" s="199" t="s">
        <v>3759</v>
      </c>
    </row>
    <row r="1181" spans="1:10">
      <c r="A1181" s="199" t="s">
        <v>3760</v>
      </c>
    </row>
    <row r="1182" spans="1:10">
      <c r="A1182" s="199" t="s">
        <v>4730</v>
      </c>
    </row>
    <row r="1184" spans="1:10">
      <c r="A1184" s="199" t="s">
        <v>3761</v>
      </c>
    </row>
    <row r="1185" spans="1:15">
      <c r="A1185" s="199" t="s">
        <v>3762</v>
      </c>
    </row>
    <row r="1186" spans="1:15">
      <c r="A1186" s="199" t="s">
        <v>3763</v>
      </c>
    </row>
    <row r="1187" spans="1:15">
      <c r="A1187" s="199" t="s">
        <v>4731</v>
      </c>
    </row>
    <row r="1188" spans="1:15">
      <c r="A1188" s="199" t="s">
        <v>4732</v>
      </c>
    </row>
    <row r="1190" spans="1:15">
      <c r="A1190" s="242" t="s">
        <v>3797</v>
      </c>
    </row>
    <row r="1191" spans="1:15">
      <c r="B1191" s="199" t="s">
        <v>4733</v>
      </c>
    </row>
    <row r="1192" spans="1:15">
      <c r="B1192" s="199" t="s">
        <v>3765</v>
      </c>
    </row>
    <row r="1194" spans="1:15">
      <c r="B1194" s="204" t="s">
        <v>4734</v>
      </c>
    </row>
    <row r="1196" spans="1:15">
      <c r="A1196" s="203" t="s">
        <v>3771</v>
      </c>
    </row>
    <row r="1197" spans="1:15">
      <c r="B1197" s="243" t="s">
        <v>4735</v>
      </c>
      <c r="O1197" s="204" t="s">
        <v>3787</v>
      </c>
    </row>
    <row r="1198" spans="1:15">
      <c r="B1198" s="199" t="s">
        <v>4736</v>
      </c>
    </row>
    <row r="1199" spans="1:15">
      <c r="B1199" s="199" t="s">
        <v>3772</v>
      </c>
    </row>
    <row r="1200" spans="1:15">
      <c r="C1200" s="199" t="s">
        <v>3783</v>
      </c>
    </row>
    <row r="1201" spans="3:3">
      <c r="C1201" s="199" t="s">
        <v>3773</v>
      </c>
    </row>
    <row r="1202" spans="3:3">
      <c r="C1202" s="199" t="s">
        <v>3774</v>
      </c>
    </row>
    <row r="1203" spans="3:3">
      <c r="C1203" s="199" t="s">
        <v>3775</v>
      </c>
    </row>
    <row r="1204" spans="3:3">
      <c r="C1204" s="199" t="s">
        <v>3776</v>
      </c>
    </row>
    <row r="1205" spans="3:3">
      <c r="C1205" s="199" t="s">
        <v>3777</v>
      </c>
    </row>
    <row r="1207" spans="3:3">
      <c r="C1207" s="199" t="s">
        <v>4737</v>
      </c>
    </row>
    <row r="1208" spans="3:3">
      <c r="C1208" s="199" t="s">
        <v>4738</v>
      </c>
    </row>
    <row r="1209" spans="3:3">
      <c r="C1209" s="199" t="s">
        <v>4739</v>
      </c>
    </row>
    <row r="1210" spans="3:3">
      <c r="C1210" s="199" t="s">
        <v>4740</v>
      </c>
    </row>
    <row r="1211" spans="3:3">
      <c r="C1211" s="199" t="s">
        <v>4741</v>
      </c>
    </row>
    <row r="1212" spans="3:3">
      <c r="C1212" s="199" t="s">
        <v>4742</v>
      </c>
    </row>
    <row r="1214" spans="3:3">
      <c r="C1214" s="199" t="s">
        <v>3784</v>
      </c>
    </row>
    <row r="1215" spans="3:3">
      <c r="C1215" s="199" t="s">
        <v>3778</v>
      </c>
    </row>
    <row r="1216" spans="3:3">
      <c r="C1216" s="199" t="s">
        <v>3779</v>
      </c>
    </row>
    <row r="1217" spans="1:5">
      <c r="C1217" s="199" t="s">
        <v>3780</v>
      </c>
    </row>
    <row r="1218" spans="1:5">
      <c r="C1218" s="199" t="s">
        <v>3781</v>
      </c>
    </row>
    <row r="1219" spans="1:5">
      <c r="C1219" s="199" t="s">
        <v>3782</v>
      </c>
    </row>
    <row r="1221" spans="1:5">
      <c r="B1221" s="199" t="s">
        <v>3785</v>
      </c>
    </row>
    <row r="1223" spans="1:5">
      <c r="A1223" s="203" t="s">
        <v>3798</v>
      </c>
    </row>
    <row r="1224" spans="1:5">
      <c r="B1224" s="210" t="s">
        <v>3815</v>
      </c>
    </row>
    <row r="1225" spans="1:5">
      <c r="C1225" s="199" t="s">
        <v>3799</v>
      </c>
    </row>
    <row r="1226" spans="1:5">
      <c r="C1226" s="199" t="s">
        <v>3800</v>
      </c>
    </row>
    <row r="1227" spans="1:5">
      <c r="C1227" s="199" t="s">
        <v>3801</v>
      </c>
    </row>
    <row r="1228" spans="1:5">
      <c r="D1228" s="199" t="s">
        <v>3802</v>
      </c>
    </row>
    <row r="1229" spans="1:5">
      <c r="E1229" s="204" t="s">
        <v>3803</v>
      </c>
    </row>
    <row r="1230" spans="1:5">
      <c r="C1230" s="199" t="s">
        <v>3804</v>
      </c>
    </row>
    <row r="1232" spans="1:5">
      <c r="A1232" s="203" t="s">
        <v>3810</v>
      </c>
    </row>
    <row r="1233" spans="2:21">
      <c r="B1233" s="223" t="s">
        <v>3816</v>
      </c>
    </row>
    <row r="1234" spans="2:21">
      <c r="C1234" s="204" t="s">
        <v>3811</v>
      </c>
    </row>
    <row r="1235" spans="2:21">
      <c r="C1235" s="199" t="s">
        <v>3812</v>
      </c>
    </row>
    <row r="1236" spans="2:21">
      <c r="C1236" s="199" t="s">
        <v>3813</v>
      </c>
    </row>
    <row r="1238" spans="2:21">
      <c r="C1238" s="223" t="s">
        <v>3817</v>
      </c>
    </row>
    <row r="1239" spans="2:21">
      <c r="C1239" s="204" t="s">
        <v>3814</v>
      </c>
    </row>
    <row r="1240" spans="2:21">
      <c r="C1240" s="199" t="s">
        <v>3822</v>
      </c>
    </row>
    <row r="1241" spans="2:21">
      <c r="G1241" s="166" t="s">
        <v>3829</v>
      </c>
      <c r="H1241" s="166" t="s">
        <v>3830</v>
      </c>
      <c r="I1241" s="166" t="s">
        <v>2693</v>
      </c>
      <c r="K1241" s="166" t="s">
        <v>3795</v>
      </c>
      <c r="M1241" s="166" t="s">
        <v>3831</v>
      </c>
      <c r="N1241" s="166" t="s">
        <v>71</v>
      </c>
    </row>
    <row r="1242" spans="2:21">
      <c r="G1242" s="166" t="s">
        <v>3828</v>
      </c>
      <c r="H1242" s="166" t="s">
        <v>3824</v>
      </c>
      <c r="I1242" s="199">
        <v>5670</v>
      </c>
      <c r="K1242" s="199">
        <v>188815</v>
      </c>
      <c r="M1242" s="199">
        <v>0.34</v>
      </c>
      <c r="N1242" s="166">
        <v>1.33</v>
      </c>
    </row>
    <row r="1243" spans="2:21">
      <c r="G1243" s="166" t="s">
        <v>3828</v>
      </c>
      <c r="H1243" s="166" t="s">
        <v>3825</v>
      </c>
      <c r="I1243" s="199">
        <v>5873</v>
      </c>
      <c r="K1243" s="199">
        <v>204955</v>
      </c>
      <c r="M1243" s="199">
        <v>0.38</v>
      </c>
      <c r="N1243" s="166">
        <v>1.35</v>
      </c>
    </row>
    <row r="1244" spans="2:21">
      <c r="G1244" s="166" t="s">
        <v>3828</v>
      </c>
      <c r="H1244" s="166" t="s">
        <v>3826</v>
      </c>
      <c r="I1244" s="199">
        <v>5362</v>
      </c>
      <c r="K1244" s="199">
        <v>200249</v>
      </c>
      <c r="M1244" s="199">
        <v>0.39</v>
      </c>
      <c r="N1244" s="166">
        <v>1.37</v>
      </c>
    </row>
    <row r="1245" spans="2:21">
      <c r="G1245" s="166" t="s">
        <v>3827</v>
      </c>
      <c r="H1245" s="166" t="s">
        <v>3824</v>
      </c>
      <c r="I1245" s="199">
        <v>5861</v>
      </c>
      <c r="K1245" s="199">
        <v>-15524</v>
      </c>
      <c r="M1245" s="199">
        <v>0.28999999999999998</v>
      </c>
      <c r="N1245" s="166">
        <v>0.97</v>
      </c>
    </row>
    <row r="1246" spans="2:21">
      <c r="G1246" s="166" t="s">
        <v>3827</v>
      </c>
      <c r="H1246" s="166" t="s">
        <v>3825</v>
      </c>
      <c r="I1246" s="199">
        <v>6092</v>
      </c>
      <c r="K1246" s="199">
        <v>-36290</v>
      </c>
      <c r="M1246" s="199">
        <v>0.34</v>
      </c>
      <c r="N1246" s="166">
        <v>0.94</v>
      </c>
    </row>
    <row r="1247" spans="2:21">
      <c r="G1247" s="166" t="s">
        <v>3827</v>
      </c>
      <c r="H1247" s="166" t="s">
        <v>3826</v>
      </c>
      <c r="I1247" s="199">
        <v>5562</v>
      </c>
      <c r="K1247" s="199">
        <v>-14395</v>
      </c>
      <c r="M1247" s="199">
        <v>0.36</v>
      </c>
      <c r="N1247" s="166">
        <v>0.97</v>
      </c>
    </row>
    <row r="1248" spans="2:21">
      <c r="D1248" s="199" t="s">
        <v>3832</v>
      </c>
      <c r="G1248" s="166"/>
      <c r="H1248" s="166"/>
      <c r="N1248" s="166"/>
    </row>
    <row r="1249" spans="1:5">
      <c r="C1249" s="199" t="s">
        <v>3833</v>
      </c>
    </row>
    <row r="1250" spans="1:5">
      <c r="C1250" s="199" t="s">
        <v>3818</v>
      </c>
    </row>
    <row r="1253" spans="1:5">
      <c r="C1253" s="199" t="s">
        <v>3819</v>
      </c>
    </row>
    <row r="1254" spans="1:5">
      <c r="D1254" s="199" t="s">
        <v>3820</v>
      </c>
    </row>
    <row r="1255" spans="1:5">
      <c r="E1255" s="212" t="s">
        <v>3821</v>
      </c>
    </row>
    <row r="1257" spans="1:5">
      <c r="A1257" s="203" t="s">
        <v>3810</v>
      </c>
    </row>
    <row r="1258" spans="1:5">
      <c r="B1258" s="199" t="s">
        <v>3823</v>
      </c>
    </row>
    <row r="1260" spans="1:5">
      <c r="A1260" s="203" t="s">
        <v>3919</v>
      </c>
    </row>
    <row r="1261" spans="1:5">
      <c r="B1261" s="199" t="s">
        <v>4743</v>
      </c>
    </row>
    <row r="1262" spans="1:5">
      <c r="B1262" s="204" t="s">
        <v>3920</v>
      </c>
    </row>
    <row r="1264" spans="1:5">
      <c r="A1264" s="203"/>
      <c r="B1264" s="199" t="s">
        <v>3921</v>
      </c>
    </row>
    <row r="1266" spans="1:6">
      <c r="A1266" s="203" t="s">
        <v>3922</v>
      </c>
    </row>
    <row r="1267" spans="1:6">
      <c r="B1267" s="199" t="s">
        <v>3923</v>
      </c>
    </row>
    <row r="1268" spans="1:6">
      <c r="C1268" s="204" t="s">
        <v>3925</v>
      </c>
    </row>
    <row r="1269" spans="1:6">
      <c r="B1269" s="215" t="s">
        <v>3924</v>
      </c>
    </row>
    <row r="1271" spans="1:6">
      <c r="A1271" s="203" t="s">
        <v>3926</v>
      </c>
    </row>
    <row r="1272" spans="1:6">
      <c r="B1272" s="204" t="s">
        <v>3927</v>
      </c>
    </row>
    <row r="1273" spans="1:6">
      <c r="C1273" s="204" t="s">
        <v>3928</v>
      </c>
      <c r="E1273" s="203" t="s">
        <v>4723</v>
      </c>
    </row>
    <row r="1274" spans="1:6">
      <c r="E1274" s="203" t="s">
        <v>3929</v>
      </c>
    </row>
    <row r="1275" spans="1:6">
      <c r="C1275" s="204" t="s">
        <v>3930</v>
      </c>
      <c r="E1275" s="204" t="s">
        <v>3931</v>
      </c>
    </row>
    <row r="1276" spans="1:6">
      <c r="C1276" s="199" t="s">
        <v>3932</v>
      </c>
      <c r="E1276" s="203" t="s">
        <v>3933</v>
      </c>
    </row>
    <row r="1277" spans="1:6">
      <c r="C1277" s="204" t="s">
        <v>3934</v>
      </c>
      <c r="F1277" s="199" t="s">
        <v>3935</v>
      </c>
    </row>
    <row r="1278" spans="1:6">
      <c r="C1278" s="204" t="s">
        <v>3936</v>
      </c>
    </row>
    <row r="1280" spans="1:6">
      <c r="C1280" s="199" t="s">
        <v>3937</v>
      </c>
    </row>
    <row r="1281" spans="3:3">
      <c r="C1281" s="199" t="s">
        <v>3938</v>
      </c>
    </row>
    <row r="1282" spans="3:3">
      <c r="C1282" s="199" t="s">
        <v>3939</v>
      </c>
    </row>
    <row r="1283" spans="3:3">
      <c r="C1283" s="199" t="s">
        <v>3940</v>
      </c>
    </row>
    <row r="1284" spans="3:3">
      <c r="C1284" s="199" t="s">
        <v>3941</v>
      </c>
    </row>
    <row r="1286" spans="3:3">
      <c r="C1286" s="199" t="s">
        <v>3942</v>
      </c>
    </row>
    <row r="1287" spans="3:3">
      <c r="C1287" s="199" t="s">
        <v>3943</v>
      </c>
    </row>
    <row r="1288" spans="3:3">
      <c r="C1288" s="199" t="s">
        <v>3944</v>
      </c>
    </row>
    <row r="1289" spans="3:3">
      <c r="C1289" s="199" t="s">
        <v>3945</v>
      </c>
    </row>
    <row r="1290" spans="3:3">
      <c r="C1290" s="199" t="s">
        <v>3946</v>
      </c>
    </row>
    <row r="1291" spans="3:3">
      <c r="C1291" s="199" t="s">
        <v>3947</v>
      </c>
    </row>
    <row r="1293" spans="3:3">
      <c r="C1293" s="199" t="s">
        <v>3948</v>
      </c>
    </row>
    <row r="1294" spans="3:3">
      <c r="C1294" s="199" t="s">
        <v>3949</v>
      </c>
    </row>
    <row r="1295" spans="3:3">
      <c r="C1295" s="199" t="s">
        <v>3950</v>
      </c>
    </row>
    <row r="1296" spans="3:3">
      <c r="C1296" s="199" t="s">
        <v>3951</v>
      </c>
    </row>
    <row r="1297" spans="1:3">
      <c r="C1297" s="199" t="s">
        <v>3952</v>
      </c>
    </row>
    <row r="1298" spans="1:3">
      <c r="C1298" s="199" t="s">
        <v>4744</v>
      </c>
    </row>
    <row r="1300" spans="1:3">
      <c r="A1300" s="203" t="s">
        <v>3953</v>
      </c>
    </row>
    <row r="1301" spans="1:3">
      <c r="B1301" s="210" t="s">
        <v>3955</v>
      </c>
    </row>
    <row r="1302" spans="1:3">
      <c r="C1302" s="199" t="s">
        <v>3954</v>
      </c>
    </row>
    <row r="1304" spans="1:3">
      <c r="A1304" s="203" t="s">
        <v>3956</v>
      </c>
    </row>
    <row r="1305" spans="1:3">
      <c r="B1305" s="199" t="s">
        <v>3957</v>
      </c>
    </row>
    <row r="1306" spans="1:3">
      <c r="C1306" s="199" t="s">
        <v>3958</v>
      </c>
    </row>
    <row r="1307" spans="1:3">
      <c r="C1307" s="204" t="s">
        <v>3959</v>
      </c>
    </row>
    <row r="1309" spans="1:3">
      <c r="A1309" s="203" t="s">
        <v>3960</v>
      </c>
    </row>
    <row r="1310" spans="1:3">
      <c r="B1310" s="199" t="s">
        <v>3961</v>
      </c>
    </row>
    <row r="1311" spans="1:3">
      <c r="C1311" s="199" t="s">
        <v>3962</v>
      </c>
    </row>
    <row r="1312" spans="1:3">
      <c r="C1312" s="204" t="s">
        <v>3965</v>
      </c>
    </row>
    <row r="1313" spans="1:5">
      <c r="C1313" s="204" t="s">
        <v>3963</v>
      </c>
    </row>
    <row r="1314" spans="1:5">
      <c r="C1314" s="204" t="s">
        <v>3964</v>
      </c>
    </row>
    <row r="1316" spans="1:5">
      <c r="A1316" s="203" t="s">
        <v>3966</v>
      </c>
    </row>
    <row r="1317" spans="1:5">
      <c r="B1317" s="199" t="s">
        <v>3967</v>
      </c>
    </row>
    <row r="1318" spans="1:5">
      <c r="B1318" s="204" t="s">
        <v>3968</v>
      </c>
    </row>
    <row r="1319" spans="1:5">
      <c r="C1319" s="199" t="s">
        <v>3969</v>
      </c>
    </row>
    <row r="1320" spans="1:5">
      <c r="C1320" s="199" t="s">
        <v>3970</v>
      </c>
    </row>
    <row r="1321" spans="1:5">
      <c r="D1321" s="199" t="s">
        <v>3971</v>
      </c>
    </row>
    <row r="1322" spans="1:5">
      <c r="D1322" s="204" t="s">
        <v>3972</v>
      </c>
    </row>
    <row r="1323" spans="1:5">
      <c r="D1323" s="204" t="s">
        <v>3974</v>
      </c>
    </row>
    <row r="1324" spans="1:5">
      <c r="E1324" s="199" t="s">
        <v>3976</v>
      </c>
    </row>
    <row r="1325" spans="1:5">
      <c r="E1325" s="199" t="s">
        <v>3975</v>
      </c>
    </row>
    <row r="1327" spans="1:5">
      <c r="A1327" s="203" t="s">
        <v>3977</v>
      </c>
    </row>
    <row r="1328" spans="1:5">
      <c r="B1328" s="199" t="s">
        <v>3978</v>
      </c>
    </row>
    <row r="1330" spans="1:16">
      <c r="C1330" s="204" t="s">
        <v>3979</v>
      </c>
      <c r="F1330" s="199" t="s">
        <v>3981</v>
      </c>
      <c r="H1330" s="199" t="s">
        <v>3973</v>
      </c>
      <c r="K1330" s="199" t="s">
        <v>3989</v>
      </c>
      <c r="L1330" s="199" t="s">
        <v>3993</v>
      </c>
      <c r="N1330" s="199" t="s">
        <v>3996</v>
      </c>
      <c r="P1330" s="199" t="s">
        <v>3999</v>
      </c>
    </row>
    <row r="1331" spans="1:16">
      <c r="C1331" s="199">
        <v>79101</v>
      </c>
      <c r="F1331" s="199" t="s">
        <v>3982</v>
      </c>
      <c r="H1331" s="199" t="s">
        <v>3984</v>
      </c>
      <c r="K1331" s="199" t="s">
        <v>3990</v>
      </c>
      <c r="L1331" s="204" t="s">
        <v>3994</v>
      </c>
      <c r="N1331" s="199" t="s">
        <v>3997</v>
      </c>
      <c r="P1331" s="199" t="s">
        <v>4000</v>
      </c>
    </row>
    <row r="1332" spans="1:16">
      <c r="C1332" s="199" t="s">
        <v>3980</v>
      </c>
      <c r="F1332" s="199" t="s">
        <v>3983</v>
      </c>
      <c r="H1332" s="199" t="s">
        <v>3985</v>
      </c>
      <c r="K1332" s="199" t="s">
        <v>3991</v>
      </c>
      <c r="L1332" s="204" t="s">
        <v>3995</v>
      </c>
      <c r="N1332" s="199" t="s">
        <v>3998</v>
      </c>
      <c r="P1332" s="199" t="s">
        <v>4001</v>
      </c>
    </row>
    <row r="1333" spans="1:16">
      <c r="H1333" s="199" t="s">
        <v>3986</v>
      </c>
      <c r="K1333" s="199" t="s">
        <v>3992</v>
      </c>
      <c r="P1333" s="199" t="s">
        <v>4002</v>
      </c>
    </row>
    <row r="1334" spans="1:16">
      <c r="H1334" s="199" t="s">
        <v>3987</v>
      </c>
      <c r="P1334" s="199" t="s">
        <v>4003</v>
      </c>
    </row>
    <row r="1335" spans="1:16">
      <c r="H1335" s="199" t="s">
        <v>3988</v>
      </c>
      <c r="P1335" s="199" t="s">
        <v>4004</v>
      </c>
    </row>
    <row r="1336" spans="1:16">
      <c r="P1336" s="199" t="s">
        <v>4005</v>
      </c>
    </row>
    <row r="1337" spans="1:16">
      <c r="P1337" s="199" t="s">
        <v>4006</v>
      </c>
    </row>
    <row r="1338" spans="1:16">
      <c r="P1338" s="199" t="s">
        <v>4007</v>
      </c>
    </row>
    <row r="1343" spans="1:16">
      <c r="A1343" s="203" t="s">
        <v>4008</v>
      </c>
    </row>
    <row r="1344" spans="1:16">
      <c r="B1344" s="204" t="s">
        <v>4009</v>
      </c>
    </row>
    <row r="1345" spans="1:4">
      <c r="C1345" s="204" t="s">
        <v>4010</v>
      </c>
    </row>
    <row r="1346" spans="1:4">
      <c r="C1346" s="204" t="s">
        <v>4011</v>
      </c>
    </row>
    <row r="1347" spans="1:4">
      <c r="C1347" s="199" t="s">
        <v>4012</v>
      </c>
    </row>
    <row r="1351" spans="1:4">
      <c r="A1351" s="203" t="s">
        <v>4056</v>
      </c>
    </row>
    <row r="1352" spans="1:4">
      <c r="B1352" s="204" t="s">
        <v>4057</v>
      </c>
    </row>
    <row r="1354" spans="1:4">
      <c r="A1354" s="203" t="s">
        <v>4058</v>
      </c>
    </row>
    <row r="1355" spans="1:4">
      <c r="B1355" s="223" t="s">
        <v>4059</v>
      </c>
    </row>
    <row r="1357" spans="1:4">
      <c r="A1357" s="203" t="s">
        <v>4060</v>
      </c>
    </row>
    <row r="1358" spans="1:4">
      <c r="B1358" s="204" t="s">
        <v>4061</v>
      </c>
    </row>
    <row r="1359" spans="1:4">
      <c r="C1359" s="199" t="s">
        <v>4062</v>
      </c>
    </row>
    <row r="1360" spans="1:4">
      <c r="D1360" s="199" t="s">
        <v>4063</v>
      </c>
    </row>
    <row r="1361" spans="3:6">
      <c r="C1361" s="199" t="s">
        <v>4064</v>
      </c>
    </row>
    <row r="1362" spans="3:6">
      <c r="D1362" s="199" t="s">
        <v>4065</v>
      </c>
      <c r="E1362" s="199" t="s">
        <v>4072</v>
      </c>
    </row>
    <row r="1363" spans="3:6">
      <c r="F1363" s="199" t="s">
        <v>4073</v>
      </c>
    </row>
    <row r="1365" spans="3:6">
      <c r="D1365" s="199" t="s">
        <v>4066</v>
      </c>
      <c r="E1365" s="199" t="s">
        <v>4071</v>
      </c>
    </row>
    <row r="1366" spans="3:6">
      <c r="F1366" s="199" t="s">
        <v>4074</v>
      </c>
    </row>
    <row r="1368" spans="3:6">
      <c r="D1368" s="199" t="s">
        <v>4067</v>
      </c>
      <c r="E1368" s="199" t="s">
        <v>4075</v>
      </c>
    </row>
    <row r="1370" spans="3:6">
      <c r="D1370" s="199" t="s">
        <v>4069</v>
      </c>
      <c r="E1370" s="199" t="s">
        <v>4070</v>
      </c>
    </row>
    <row r="1373" spans="3:6">
      <c r="D1373" s="204" t="s">
        <v>4068</v>
      </c>
    </row>
    <row r="1375" spans="3:6">
      <c r="D1375" s="199" t="s">
        <v>4076</v>
      </c>
    </row>
    <row r="1377" spans="1:15">
      <c r="A1377" s="203" t="s">
        <v>4077</v>
      </c>
    </row>
    <row r="1378" spans="1:15">
      <c r="B1378" s="204" t="s">
        <v>4080</v>
      </c>
    </row>
    <row r="1379" spans="1:15">
      <c r="C1379" s="204" t="s">
        <v>4078</v>
      </c>
    </row>
    <row r="1380" spans="1:15">
      <c r="C1380" s="204" t="s">
        <v>4081</v>
      </c>
    </row>
    <row r="1382" spans="1:15">
      <c r="C1382" s="199" t="s">
        <v>4082</v>
      </c>
    </row>
    <row r="1383" spans="1:15">
      <c r="C1383" s="199" t="s">
        <v>4079</v>
      </c>
    </row>
    <row r="1385" spans="1:15">
      <c r="A1385" s="203" t="s">
        <v>4093</v>
      </c>
    </row>
    <row r="1386" spans="1:15">
      <c r="B1386" s="204" t="s">
        <v>4094</v>
      </c>
    </row>
    <row r="1388" spans="1:15">
      <c r="B1388" s="199" t="s">
        <v>4095</v>
      </c>
    </row>
    <row r="1389" spans="1:15">
      <c r="C1389" s="204" t="s">
        <v>4102</v>
      </c>
      <c r="O1389" s="244"/>
    </row>
    <row r="1390" spans="1:15">
      <c r="D1390" s="199" t="s">
        <v>4098</v>
      </c>
      <c r="G1390" s="199" t="s">
        <v>4097</v>
      </c>
    </row>
    <row r="1391" spans="1:15">
      <c r="D1391" s="199" t="s">
        <v>4099</v>
      </c>
      <c r="G1391" s="199" t="s">
        <v>4097</v>
      </c>
    </row>
    <row r="1392" spans="1:15">
      <c r="D1392" s="199" t="s">
        <v>4100</v>
      </c>
      <c r="G1392" s="199" t="s">
        <v>4097</v>
      </c>
      <c r="I1392" s="199" t="s">
        <v>4101</v>
      </c>
    </row>
    <row r="1393" spans="3:15">
      <c r="C1393" s="204" t="s">
        <v>4103</v>
      </c>
      <c r="O1393" s="244"/>
    </row>
    <row r="1394" spans="3:15">
      <c r="D1394" s="199" t="s">
        <v>4104</v>
      </c>
      <c r="G1394" s="199" t="s">
        <v>4097</v>
      </c>
    </row>
    <row r="1395" spans="3:15">
      <c r="D1395" s="199" t="s">
        <v>4105</v>
      </c>
      <c r="G1395" s="199" t="s">
        <v>4097</v>
      </c>
    </row>
    <row r="1396" spans="3:15">
      <c r="D1396" s="199" t="s">
        <v>4106</v>
      </c>
      <c r="G1396" s="199" t="s">
        <v>4097</v>
      </c>
    </row>
    <row r="1398" spans="3:15">
      <c r="C1398" s="199" t="s">
        <v>4132</v>
      </c>
      <c r="E1398" s="199" t="s">
        <v>4133</v>
      </c>
      <c r="H1398" s="199" t="s">
        <v>4134</v>
      </c>
      <c r="J1398" s="199" t="s">
        <v>4135</v>
      </c>
      <c r="L1398" s="199" t="s">
        <v>4138</v>
      </c>
    </row>
    <row r="1399" spans="3:15">
      <c r="C1399" s="199" t="s">
        <v>4130</v>
      </c>
      <c r="E1399" s="199" t="s">
        <v>4129</v>
      </c>
      <c r="H1399" s="199" t="s">
        <v>4131</v>
      </c>
      <c r="J1399" s="199" t="s">
        <v>4128</v>
      </c>
      <c r="L1399" s="199" t="s">
        <v>4140</v>
      </c>
    </row>
    <row r="1400" spans="3:15">
      <c r="C1400" s="199" t="s">
        <v>4130</v>
      </c>
      <c r="E1400" s="199" t="s">
        <v>4136</v>
      </c>
      <c r="H1400" s="199" t="s">
        <v>4131</v>
      </c>
      <c r="J1400" s="199" t="s">
        <v>4128</v>
      </c>
      <c r="L1400" s="199" t="s">
        <v>4141</v>
      </c>
    </row>
    <row r="1401" spans="3:15">
      <c r="C1401" s="199" t="s">
        <v>4130</v>
      </c>
      <c r="E1401" s="199" t="s">
        <v>4137</v>
      </c>
      <c r="H1401" s="199">
        <v>79101</v>
      </c>
      <c r="J1401" s="199" t="s">
        <v>4139</v>
      </c>
      <c r="L1401" s="199" t="s">
        <v>4142</v>
      </c>
    </row>
    <row r="1402" spans="3:15">
      <c r="C1402" s="199" t="s">
        <v>4130</v>
      </c>
      <c r="E1402" s="199" t="s">
        <v>4143</v>
      </c>
      <c r="H1402" s="199">
        <v>79101</v>
      </c>
      <c r="J1402" s="199" t="s">
        <v>4139</v>
      </c>
      <c r="L1402" s="199" t="s">
        <v>4144</v>
      </c>
    </row>
    <row r="1403" spans="3:15">
      <c r="C1403" s="199" t="s">
        <v>4145</v>
      </c>
      <c r="E1403" s="199" t="s">
        <v>4146</v>
      </c>
      <c r="H1403" s="199">
        <v>79101</v>
      </c>
      <c r="J1403" s="199" t="s">
        <v>4139</v>
      </c>
      <c r="L1403" s="199" t="s">
        <v>4147</v>
      </c>
    </row>
    <row r="1404" spans="3:15">
      <c r="C1404" s="199" t="s">
        <v>4155</v>
      </c>
      <c r="E1404" s="199" t="s">
        <v>4129</v>
      </c>
      <c r="H1404" s="199">
        <v>79101</v>
      </c>
      <c r="J1404" s="199" t="s">
        <v>4139</v>
      </c>
      <c r="L1404" s="199" t="s">
        <v>4149</v>
      </c>
    </row>
    <row r="1405" spans="3:15">
      <c r="C1405" s="199" t="s">
        <v>4148</v>
      </c>
      <c r="E1405" s="199" t="s">
        <v>4136</v>
      </c>
      <c r="H1405" s="199">
        <v>79101</v>
      </c>
      <c r="J1405" s="199" t="s">
        <v>4139</v>
      </c>
      <c r="L1405" s="199" t="s">
        <v>4150</v>
      </c>
    </row>
    <row r="1406" spans="3:15">
      <c r="C1406" s="199" t="s">
        <v>4148</v>
      </c>
      <c r="E1406" s="199" t="s">
        <v>4137</v>
      </c>
      <c r="H1406" s="199">
        <v>79101</v>
      </c>
      <c r="J1406" s="199" t="s">
        <v>4139</v>
      </c>
      <c r="L1406" s="199" t="s">
        <v>4151</v>
      </c>
      <c r="N1406" s="199" t="s">
        <v>4152</v>
      </c>
    </row>
    <row r="1407" spans="3:15">
      <c r="C1407" s="199" t="s">
        <v>4148</v>
      </c>
      <c r="E1407" s="199" t="s">
        <v>4143</v>
      </c>
      <c r="H1407" s="199">
        <v>79101</v>
      </c>
      <c r="J1407" s="199" t="s">
        <v>4139</v>
      </c>
      <c r="L1407" s="199" t="s">
        <v>4151</v>
      </c>
      <c r="N1407" s="199" t="s">
        <v>4152</v>
      </c>
    </row>
    <row r="1408" spans="3:15">
      <c r="C1408" s="199" t="s">
        <v>4148</v>
      </c>
      <c r="E1408" s="199" t="s">
        <v>4146</v>
      </c>
      <c r="H1408" s="199">
        <v>79101</v>
      </c>
      <c r="J1408" s="199" t="s">
        <v>4139</v>
      </c>
      <c r="L1408" s="199" t="s">
        <v>4153</v>
      </c>
      <c r="N1408" s="199" t="s">
        <v>4152</v>
      </c>
    </row>
    <row r="1411" spans="1:2">
      <c r="B1411" s="199" t="s">
        <v>4096</v>
      </c>
    </row>
    <row r="1413" spans="1:2">
      <c r="A1413" s="199" t="s">
        <v>4156</v>
      </c>
    </row>
    <row r="1414" spans="1:2">
      <c r="B1414" s="204" t="s">
        <v>4157</v>
      </c>
    </row>
    <row r="1415" spans="1:2">
      <c r="B1415" s="204" t="s">
        <v>4158</v>
      </c>
    </row>
    <row r="1417" spans="1:2">
      <c r="A1417" s="199" t="s">
        <v>4156</v>
      </c>
    </row>
    <row r="1418" spans="1:2">
      <c r="B1418" s="199" t="s">
        <v>4171</v>
      </c>
    </row>
    <row r="1419" spans="1:2">
      <c r="B1419" s="199" t="s">
        <v>4170</v>
      </c>
    </row>
    <row r="1421" spans="1:2">
      <c r="A1421" s="199" t="s">
        <v>4183</v>
      </c>
    </row>
    <row r="1422" spans="1:2">
      <c r="B1422" s="199" t="s">
        <v>4184</v>
      </c>
    </row>
    <row r="1424" spans="1:2">
      <c r="A1424" s="199" t="s">
        <v>4183</v>
      </c>
    </row>
    <row r="1425" spans="1:5">
      <c r="B1425" s="210" t="s">
        <v>4185</v>
      </c>
    </row>
    <row r="1427" spans="1:5">
      <c r="A1427" s="199" t="s">
        <v>4192</v>
      </c>
    </row>
    <row r="1428" spans="1:5">
      <c r="B1428" s="204" t="s">
        <v>4193</v>
      </c>
    </row>
    <row r="1429" spans="1:5">
      <c r="E1429" s="199" t="s">
        <v>4195</v>
      </c>
    </row>
    <row r="1430" spans="1:5">
      <c r="C1430" s="199" t="s">
        <v>4194</v>
      </c>
      <c r="E1430" s="199" t="s">
        <v>4187</v>
      </c>
    </row>
    <row r="1431" spans="1:5">
      <c r="C1431" s="199" t="s">
        <v>4196</v>
      </c>
      <c r="E1431" s="199" t="s">
        <v>4200</v>
      </c>
    </row>
    <row r="1432" spans="1:5">
      <c r="C1432" s="199" t="s">
        <v>4197</v>
      </c>
      <c r="E1432" s="199" t="s">
        <v>4203</v>
      </c>
    </row>
    <row r="1433" spans="1:5">
      <c r="C1433" s="199" t="s">
        <v>4199</v>
      </c>
      <c r="E1433" s="199" t="s">
        <v>4204</v>
      </c>
    </row>
    <row r="1434" spans="1:5">
      <c r="C1434" s="199" t="s">
        <v>4201</v>
      </c>
      <c r="E1434" s="199" t="s">
        <v>4202</v>
      </c>
    </row>
    <row r="1435" spans="1:5">
      <c r="C1435" s="199" t="s">
        <v>4198</v>
      </c>
      <c r="E1435" s="199" t="s">
        <v>4462</v>
      </c>
    </row>
    <row r="1436" spans="1:5">
      <c r="C1436" s="201" t="s">
        <v>4205</v>
      </c>
      <c r="D1436" s="201"/>
      <c r="E1436" s="201" t="s">
        <v>4461</v>
      </c>
    </row>
    <row r="1437" spans="1:5">
      <c r="C1437" s="199" t="s">
        <v>4206</v>
      </c>
      <c r="E1437" s="199" t="s">
        <v>4208</v>
      </c>
    </row>
    <row r="1438" spans="1:5">
      <c r="C1438" s="199" t="s">
        <v>4207</v>
      </c>
      <c r="E1438" s="199" t="s">
        <v>4209</v>
      </c>
    </row>
    <row r="1440" spans="1:5">
      <c r="B1440" s="199" t="s">
        <v>4210</v>
      </c>
    </row>
    <row r="1441" spans="1:16">
      <c r="C1441" s="204" t="s">
        <v>4211</v>
      </c>
    </row>
    <row r="1443" spans="1:16">
      <c r="B1443" s="199" t="s">
        <v>4212</v>
      </c>
    </row>
    <row r="1445" spans="1:16">
      <c r="A1445" s="199" t="s">
        <v>4719</v>
      </c>
    </row>
    <row r="1446" spans="1:16">
      <c r="B1446" s="199" t="s">
        <v>4720</v>
      </c>
    </row>
    <row r="1447" spans="1:16">
      <c r="B1447" s="204" t="s">
        <v>4721</v>
      </c>
    </row>
    <row r="1448" spans="1:16">
      <c r="C1448" s="199" t="s">
        <v>4745</v>
      </c>
      <c r="M1448" s="199" t="s">
        <v>4750</v>
      </c>
      <c r="N1448" s="199" t="s">
        <v>4751</v>
      </c>
      <c r="P1448" s="199" t="s">
        <v>4754</v>
      </c>
    </row>
    <row r="1449" spans="1:16">
      <c r="C1449" s="199" t="s">
        <v>4722</v>
      </c>
      <c r="M1449" s="199" t="s">
        <v>4752</v>
      </c>
      <c r="N1449" s="199" t="s">
        <v>4753</v>
      </c>
      <c r="P1449" s="199" t="s">
        <v>4765</v>
      </c>
    </row>
    <row r="1451" spans="1:16">
      <c r="A1451" s="199" t="s">
        <v>4767</v>
      </c>
    </row>
    <row r="1452" spans="1:16">
      <c r="B1452" s="204" t="s">
        <v>4768</v>
      </c>
    </row>
    <row r="1453" spans="1:16">
      <c r="C1453" s="204" t="s">
        <v>4769</v>
      </c>
    </row>
    <row r="1454" spans="1:16">
      <c r="C1454" s="204" t="s">
        <v>4770</v>
      </c>
    </row>
    <row r="1455" spans="1:16">
      <c r="D1455" s="199" t="s">
        <v>4771</v>
      </c>
    </row>
    <row r="1456" spans="1:16">
      <c r="D1456" s="199" t="s">
        <v>4772</v>
      </c>
    </row>
    <row r="1459" spans="1:3">
      <c r="B1459" s="204" t="s">
        <v>4773</v>
      </c>
    </row>
    <row r="1460" spans="1:3">
      <c r="C1460" s="199" t="s">
        <v>4774</v>
      </c>
    </row>
    <row r="1462" spans="1:3">
      <c r="A1462" s="199" t="s">
        <v>4808</v>
      </c>
    </row>
    <row r="1463" spans="1:3">
      <c r="B1463" s="199" t="s">
        <v>4809</v>
      </c>
    </row>
    <row r="1464" spans="1:3">
      <c r="B1464" s="204" t="s">
        <v>4810</v>
      </c>
    </row>
    <row r="1466" spans="1:3">
      <c r="A1466" s="199" t="s">
        <v>4823</v>
      </c>
    </row>
    <row r="1467" spans="1:3">
      <c r="B1467" s="204" t="s">
        <v>4824</v>
      </c>
    </row>
    <row r="1468" spans="1:3">
      <c r="C1468" s="204" t="s">
        <v>4825</v>
      </c>
    </row>
    <row r="1470" spans="1:3">
      <c r="A1470" s="199" t="s">
        <v>4826</v>
      </c>
    </row>
    <row r="1471" spans="1:3">
      <c r="B1471" s="217" t="s">
        <v>4827</v>
      </c>
    </row>
    <row r="1473" spans="1:5">
      <c r="B1473" s="204" t="s">
        <v>4828</v>
      </c>
    </row>
    <row r="1474" spans="1:5">
      <c r="B1474" s="204" t="s">
        <v>4829</v>
      </c>
    </row>
    <row r="1476" spans="1:5">
      <c r="B1476" s="204" t="s">
        <v>4830</v>
      </c>
    </row>
    <row r="1478" spans="1:5">
      <c r="B1478" s="204" t="s">
        <v>4831</v>
      </c>
    </row>
    <row r="1480" spans="1:5">
      <c r="A1480" s="199" t="s">
        <v>5188</v>
      </c>
    </row>
    <row r="1481" spans="1:5">
      <c r="B1481" s="199" t="s">
        <v>5189</v>
      </c>
    </row>
    <row r="1482" spans="1:5">
      <c r="C1482" s="204" t="s">
        <v>5190</v>
      </c>
      <c r="E1482" s="199" t="s">
        <v>5191</v>
      </c>
    </row>
    <row r="1483" spans="1:5">
      <c r="E1483" s="204" t="s">
        <v>5192</v>
      </c>
    </row>
    <row r="1485" spans="1:5">
      <c r="A1485" s="199" t="s">
        <v>5205</v>
      </c>
    </row>
    <row r="1486" spans="1:5">
      <c r="B1486" s="199" t="s">
        <v>5206</v>
      </c>
    </row>
    <row r="1487" spans="1:5">
      <c r="C1487" s="199" t="s">
        <v>5207</v>
      </c>
    </row>
    <row r="1489" spans="1:3">
      <c r="A1489" s="199" t="s">
        <v>5208</v>
      </c>
    </row>
    <row r="1490" spans="1:3">
      <c r="B1490" s="204" t="s">
        <v>5209</v>
      </c>
    </row>
    <row r="1491" spans="1:3">
      <c r="C1491" s="204" t="s">
        <v>5210</v>
      </c>
    </row>
    <row r="1493" spans="1:3">
      <c r="B1493" s="204" t="s">
        <v>5211</v>
      </c>
    </row>
    <row r="1494" spans="1:3">
      <c r="C1494" s="199" t="s">
        <v>5212</v>
      </c>
    </row>
    <row r="1496" spans="1:3">
      <c r="B1496" s="204" t="s">
        <v>5214</v>
      </c>
    </row>
    <row r="1498" spans="1:3">
      <c r="B1498" s="199" t="s">
        <v>5213</v>
      </c>
    </row>
    <row r="1500" spans="1:3">
      <c r="A1500" s="199" t="s">
        <v>5215</v>
      </c>
    </row>
    <row r="1501" spans="1:3">
      <c r="B1501" s="199" t="s">
        <v>5216</v>
      </c>
    </row>
    <row r="1502" spans="1:3">
      <c r="C1502" s="204" t="s">
        <v>5217</v>
      </c>
    </row>
    <row r="1504" spans="1:3">
      <c r="A1504" s="199" t="s">
        <v>5221</v>
      </c>
    </row>
    <row r="1505" spans="1:4">
      <c r="B1505" s="204" t="s">
        <v>5232</v>
      </c>
    </row>
    <row r="1506" spans="1:4">
      <c r="C1506" s="199" t="s">
        <v>5222</v>
      </c>
      <c r="D1506" s="199" t="s">
        <v>5223</v>
      </c>
    </row>
    <row r="1508" spans="1:4">
      <c r="C1508" s="199" t="s">
        <v>5224</v>
      </c>
      <c r="D1508" s="199" t="s">
        <v>5225</v>
      </c>
    </row>
    <row r="1510" spans="1:4">
      <c r="C1510" s="199" t="s">
        <v>5226</v>
      </c>
      <c r="D1510" s="199" t="s">
        <v>5227</v>
      </c>
    </row>
    <row r="1512" spans="1:4">
      <c r="C1512" s="199" t="s">
        <v>5228</v>
      </c>
      <c r="D1512" s="199" t="s">
        <v>5229</v>
      </c>
    </row>
    <row r="1514" spans="1:4">
      <c r="C1514" s="199" t="s">
        <v>5230</v>
      </c>
      <c r="D1514" s="199" t="s">
        <v>5231</v>
      </c>
    </row>
    <row r="1516" spans="1:4">
      <c r="A1516" s="199" t="s">
        <v>5233</v>
      </c>
    </row>
    <row r="1517" spans="1:4">
      <c r="B1517" s="212" t="s">
        <v>5234</v>
      </c>
    </row>
    <row r="1519" spans="1:4">
      <c r="B1519" s="210" t="s">
        <v>5236</v>
      </c>
    </row>
    <row r="1520" spans="1:4">
      <c r="C1520" s="199" t="s">
        <v>5235</v>
      </c>
    </row>
    <row r="1523" spans="1:3">
      <c r="B1523" s="199" t="s">
        <v>5237</v>
      </c>
    </row>
    <row r="1526" spans="1:3">
      <c r="A1526" s="199" t="s">
        <v>5272</v>
      </c>
    </row>
    <row r="1527" spans="1:3">
      <c r="B1527" s="199" t="s">
        <v>5273</v>
      </c>
    </row>
    <row r="1528" spans="1:3">
      <c r="B1528" s="204" t="s">
        <v>5274</v>
      </c>
    </row>
    <row r="1529" spans="1:3">
      <c r="B1529" s="204" t="s">
        <v>5275</v>
      </c>
    </row>
    <row r="1530" spans="1:3">
      <c r="B1530" s="204" t="s">
        <v>5276</v>
      </c>
    </row>
    <row r="1531" spans="1:3">
      <c r="C1531" s="204" t="s">
        <v>5277</v>
      </c>
    </row>
    <row r="1532" spans="1:3">
      <c r="C1532" s="204" t="s">
        <v>5278</v>
      </c>
    </row>
  </sheetData>
  <phoneticPr fontId="7"/>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6"/>
  <sheetViews>
    <sheetView zoomScale="115" zoomScaleNormal="115" workbookViewId="0">
      <selection activeCell="C2" sqref="C2"/>
    </sheetView>
  </sheetViews>
  <sheetFormatPr defaultRowHeight="17.25"/>
  <cols>
    <col min="6" max="6" width="12.21875" customWidth="1"/>
  </cols>
  <sheetData>
    <row r="1" spans="1:2">
      <c r="A1">
        <v>20230321</v>
      </c>
    </row>
    <row r="2" spans="1:2">
      <c r="B2" t="s">
        <v>4025</v>
      </c>
    </row>
    <row r="4" spans="1:2">
      <c r="B4" t="s">
        <v>4026</v>
      </c>
    </row>
    <row r="5" spans="1:2">
      <c r="B5" t="s">
        <v>4027</v>
      </c>
    </row>
    <row r="7" spans="1:2">
      <c r="B7" s="102" t="s">
        <v>4028</v>
      </c>
    </row>
    <row r="8" spans="1:2">
      <c r="B8" t="s">
        <v>3734</v>
      </c>
    </row>
    <row r="9" spans="1:2">
      <c r="B9" t="s">
        <v>4029</v>
      </c>
    </row>
    <row r="10" spans="1:2">
      <c r="B10" t="s">
        <v>4030</v>
      </c>
    </row>
    <row r="11" spans="1:2">
      <c r="B11" t="s">
        <v>4031</v>
      </c>
    </row>
    <row r="12" spans="1:2">
      <c r="B12" t="s">
        <v>4032</v>
      </c>
    </row>
    <row r="13" spans="1:2">
      <c r="B13" t="s">
        <v>4033</v>
      </c>
    </row>
    <row r="14" spans="1:2">
      <c r="B14" t="s">
        <v>4034</v>
      </c>
    </row>
    <row r="15" spans="1:2">
      <c r="B15" t="s">
        <v>4035</v>
      </c>
    </row>
    <row r="16" spans="1:2">
      <c r="B16" t="s">
        <v>4036</v>
      </c>
    </row>
    <row r="19" spans="2:7">
      <c r="B19" s="164" t="s">
        <v>4013</v>
      </c>
      <c r="C19" s="164">
        <v>0</v>
      </c>
    </row>
    <row r="20" spans="2:7">
      <c r="B20" s="164" t="s">
        <v>4014</v>
      </c>
      <c r="C20" s="164">
        <v>1</v>
      </c>
      <c r="G20" t="s">
        <v>4037</v>
      </c>
    </row>
    <row r="21" spans="2:7">
      <c r="B21" s="164" t="s">
        <v>4015</v>
      </c>
      <c r="C21" s="164">
        <v>0</v>
      </c>
    </row>
    <row r="22" spans="2:7">
      <c r="B22" s="164" t="s">
        <v>4016</v>
      </c>
      <c r="C22" s="164">
        <v>1</v>
      </c>
    </row>
    <row r="23" spans="2:7">
      <c r="B23" s="164" t="s">
        <v>4017</v>
      </c>
      <c r="C23" s="164">
        <v>0.02</v>
      </c>
    </row>
    <row r="24" spans="2:7">
      <c r="B24" s="164" t="s">
        <v>4018</v>
      </c>
      <c r="C24" s="164">
        <v>223.5</v>
      </c>
    </row>
    <row r="25" spans="2:7">
      <c r="B25" s="164" t="s">
        <v>4019</v>
      </c>
      <c r="C25" s="164">
        <v>-100</v>
      </c>
    </row>
    <row r="26" spans="2:7">
      <c r="B26" s="164" t="s">
        <v>4020</v>
      </c>
      <c r="C26" s="164">
        <v>15194.5</v>
      </c>
    </row>
    <row r="27" spans="2:7">
      <c r="B27" s="164" t="s">
        <v>4021</v>
      </c>
      <c r="C27" s="164">
        <v>-100</v>
      </c>
    </row>
    <row r="28" spans="2:7">
      <c r="B28" s="164" t="s">
        <v>4022</v>
      </c>
      <c r="C28" s="164">
        <v>15831.428</v>
      </c>
    </row>
    <row r="29" spans="2:7">
      <c r="B29" s="164" t="s">
        <v>4023</v>
      </c>
      <c r="C29" s="164">
        <v>-100</v>
      </c>
    </row>
    <row r="30" spans="2:7">
      <c r="B30" s="164" t="s">
        <v>4024</v>
      </c>
      <c r="C30" s="164">
        <v>13727.142</v>
      </c>
    </row>
    <row r="35" spans="2:7">
      <c r="B35" s="164"/>
      <c r="C35" s="164"/>
    </row>
    <row r="36" spans="2:7">
      <c r="B36" s="164" t="s">
        <v>4038</v>
      </c>
      <c r="C36" s="164">
        <v>1</v>
      </c>
    </row>
    <row r="37" spans="2:7">
      <c r="B37" s="164" t="s">
        <v>4039</v>
      </c>
      <c r="C37" s="164">
        <v>104255</v>
      </c>
    </row>
    <row r="38" spans="2:7">
      <c r="B38" s="164" t="s">
        <v>4040</v>
      </c>
      <c r="C38" s="164">
        <v>1</v>
      </c>
    </row>
    <row r="39" spans="2:7">
      <c r="B39" s="164" t="s">
        <v>4041</v>
      </c>
      <c r="C39" s="164">
        <v>5145</v>
      </c>
    </row>
    <row r="40" spans="2:7">
      <c r="B40" s="164" t="s">
        <v>4042</v>
      </c>
      <c r="C40" s="164">
        <v>-2633271</v>
      </c>
    </row>
    <row r="41" spans="2:7">
      <c r="B41" s="164" t="s">
        <v>4043</v>
      </c>
      <c r="C41" s="164">
        <v>32399</v>
      </c>
    </row>
    <row r="42" spans="2:7">
      <c r="B42" s="164" t="s">
        <v>4044</v>
      </c>
      <c r="C42" s="164">
        <v>1</v>
      </c>
      <c r="G42">
        <f>16*24</f>
        <v>384</v>
      </c>
    </row>
    <row r="43" spans="2:7">
      <c r="B43" s="164" t="s">
        <v>4045</v>
      </c>
      <c r="C43" s="164">
        <v>4168</v>
      </c>
      <c r="G43">
        <f>9*9*9</f>
        <v>729</v>
      </c>
    </row>
    <row r="44" spans="2:7">
      <c r="B44" s="164" t="s">
        <v>4046</v>
      </c>
      <c r="C44" s="164">
        <v>1</v>
      </c>
      <c r="G44">
        <f>4*4*4</f>
        <v>64</v>
      </c>
    </row>
    <row r="45" spans="2:7">
      <c r="B45" s="164" t="s">
        <v>4047</v>
      </c>
      <c r="C45" s="164">
        <v>708</v>
      </c>
    </row>
    <row r="46" spans="2:7">
      <c r="B46" s="164" t="s">
        <v>4048</v>
      </c>
      <c r="C46" s="164">
        <v>1</v>
      </c>
    </row>
    <row r="47" spans="2:7">
      <c r="B47" s="164" t="s">
        <v>4049</v>
      </c>
      <c r="C47" s="164">
        <v>112799</v>
      </c>
    </row>
    <row r="48" spans="2:7">
      <c r="B48" s="164" t="s">
        <v>4050</v>
      </c>
      <c r="C48" s="164">
        <v>1</v>
      </c>
    </row>
    <row r="49" spans="2:8">
      <c r="B49" s="164" t="s">
        <v>4051</v>
      </c>
      <c r="C49" s="164">
        <v>3217</v>
      </c>
    </row>
    <row r="50" spans="2:8">
      <c r="B50" s="164" t="s">
        <v>4052</v>
      </c>
      <c r="C50" s="164">
        <v>1</v>
      </c>
    </row>
    <row r="51" spans="2:8">
      <c r="B51" s="164" t="s">
        <v>4053</v>
      </c>
      <c r="C51" s="164">
        <v>656</v>
      </c>
    </row>
    <row r="52" spans="2:8">
      <c r="B52" s="164" t="s">
        <v>4054</v>
      </c>
      <c r="C52" s="164">
        <v>1</v>
      </c>
    </row>
    <row r="53" spans="2:8">
      <c r="B53" s="164" t="s">
        <v>4055</v>
      </c>
      <c r="C53" s="164">
        <v>59364</v>
      </c>
    </row>
    <row r="55" spans="2:8">
      <c r="E55">
        <f>150/4</f>
        <v>37.5</v>
      </c>
    </row>
    <row r="56" spans="2:8">
      <c r="E56">
        <f>37*3</f>
        <v>111</v>
      </c>
    </row>
    <row r="57" spans="2:8">
      <c r="E57">
        <f>610/4</f>
        <v>152.5</v>
      </c>
    </row>
    <row r="62" spans="2:8">
      <c r="F62" t="s">
        <v>4107</v>
      </c>
      <c r="G62" s="166">
        <v>20210602</v>
      </c>
      <c r="H62" s="166">
        <v>20211016</v>
      </c>
    </row>
    <row r="63" spans="2:8">
      <c r="F63" t="s">
        <v>4108</v>
      </c>
      <c r="G63" s="166">
        <v>20211016</v>
      </c>
      <c r="H63" s="166">
        <v>20220228</v>
      </c>
    </row>
    <row r="64" spans="2:8">
      <c r="F64" t="s">
        <v>4109</v>
      </c>
      <c r="G64" s="166">
        <v>20220301</v>
      </c>
      <c r="H64" s="166">
        <v>20220716</v>
      </c>
    </row>
    <row r="65" spans="2:8">
      <c r="C65">
        <f>474/4</f>
        <v>118.5</v>
      </c>
      <c r="F65" t="s">
        <v>4110</v>
      </c>
      <c r="G65" s="166">
        <v>20220717</v>
      </c>
      <c r="H65" s="166">
        <v>20221130</v>
      </c>
    </row>
    <row r="66" spans="2:8">
      <c r="B66">
        <f>3*6*2</f>
        <v>36</v>
      </c>
      <c r="C66">
        <f>360/3</f>
        <v>120</v>
      </c>
      <c r="F66" t="s">
        <v>4111</v>
      </c>
      <c r="G66" s="166">
        <v>20221201</v>
      </c>
      <c r="H66" s="166">
        <v>20230131</v>
      </c>
    </row>
    <row r="67" spans="2:8">
      <c r="F67" t="s">
        <v>4112</v>
      </c>
      <c r="G67" s="166">
        <v>20230201</v>
      </c>
      <c r="H67" s="166">
        <v>20230331</v>
      </c>
    </row>
    <row r="68" spans="2:8">
      <c r="F68" t="s">
        <v>4113</v>
      </c>
      <c r="G68" s="166">
        <v>20211201</v>
      </c>
      <c r="H68" s="166">
        <v>20220331</v>
      </c>
    </row>
    <row r="69" spans="2:8">
      <c r="F69" t="s">
        <v>4114</v>
      </c>
      <c r="G69" s="166">
        <v>20220401</v>
      </c>
      <c r="H69" s="166">
        <v>20220731</v>
      </c>
    </row>
    <row r="70" spans="2:8">
      <c r="F70" t="s">
        <v>4115</v>
      </c>
      <c r="G70" s="166">
        <v>20220801</v>
      </c>
      <c r="H70" s="166">
        <v>20221130</v>
      </c>
    </row>
    <row r="71" spans="2:8">
      <c r="F71" t="s">
        <v>4116</v>
      </c>
      <c r="G71" s="166">
        <v>20221201</v>
      </c>
      <c r="H71" s="166">
        <v>20230131</v>
      </c>
    </row>
    <row r="72" spans="2:8">
      <c r="C72">
        <f>1400*7/60/3</f>
        <v>54.44444444444445</v>
      </c>
      <c r="F72" t="s">
        <v>4117</v>
      </c>
      <c r="G72" s="166">
        <v>20230201</v>
      </c>
      <c r="H72" s="166">
        <v>20230331</v>
      </c>
    </row>
    <row r="73" spans="2:8">
      <c r="C73">
        <f>570/3</f>
        <v>190</v>
      </c>
      <c r="F73" t="s">
        <v>4118</v>
      </c>
      <c r="G73" s="166">
        <v>20211201</v>
      </c>
      <c r="H73" s="166">
        <v>20220531</v>
      </c>
    </row>
    <row r="74" spans="2:8">
      <c r="C74">
        <f>375/3</f>
        <v>125</v>
      </c>
      <c r="F74" t="s">
        <v>4119</v>
      </c>
      <c r="G74" s="166">
        <v>20220601</v>
      </c>
      <c r="H74" s="166">
        <v>20221130</v>
      </c>
    </row>
    <row r="75" spans="2:8">
      <c r="F75" t="s">
        <v>4120</v>
      </c>
      <c r="G75" s="166">
        <v>20221201</v>
      </c>
      <c r="H75" s="166">
        <v>20230131</v>
      </c>
    </row>
    <row r="76" spans="2:8">
      <c r="F76" t="s">
        <v>4121</v>
      </c>
      <c r="G76" s="166">
        <v>20230201</v>
      </c>
      <c r="H76" s="166">
        <v>20230331</v>
      </c>
    </row>
    <row r="77" spans="2:8">
      <c r="C77">
        <f>74*0.04</f>
        <v>2.96</v>
      </c>
      <c r="F77" t="s">
        <v>4122</v>
      </c>
      <c r="G77" s="166">
        <v>20211201</v>
      </c>
      <c r="H77" s="166">
        <v>20220228</v>
      </c>
    </row>
    <row r="78" spans="2:8">
      <c r="C78">
        <f>6.03*0.18</f>
        <v>1.0853999999999999</v>
      </c>
      <c r="F78" t="s">
        <v>4123</v>
      </c>
      <c r="G78" s="166">
        <v>20220301</v>
      </c>
      <c r="H78" s="166">
        <v>20220531</v>
      </c>
    </row>
    <row r="79" spans="2:8">
      <c r="C79">
        <f>0.18*1.55</f>
        <v>0.27899999999999997</v>
      </c>
      <c r="F79" t="s">
        <v>4124</v>
      </c>
      <c r="G79" s="166">
        <v>20220601</v>
      </c>
      <c r="H79" s="166">
        <v>20220831</v>
      </c>
    </row>
    <row r="80" spans="2:8">
      <c r="C80">
        <f>3.34*0.23</f>
        <v>0.76819999999999999</v>
      </c>
      <c r="F80" t="s">
        <v>4125</v>
      </c>
      <c r="G80" s="166">
        <v>20220901</v>
      </c>
      <c r="H80" s="166">
        <v>20221130</v>
      </c>
    </row>
    <row r="81" spans="3:8">
      <c r="C81">
        <f>46/3</f>
        <v>15.333333333333334</v>
      </c>
      <c r="F81" t="s">
        <v>4126</v>
      </c>
      <c r="G81" s="166">
        <v>20221201</v>
      </c>
      <c r="H81" s="166">
        <v>20230131</v>
      </c>
    </row>
    <row r="82" spans="3:8">
      <c r="F82" t="s">
        <v>4127</v>
      </c>
      <c r="G82" s="166">
        <v>20230201</v>
      </c>
      <c r="H82" s="166">
        <v>20230331</v>
      </c>
    </row>
    <row r="88" spans="3:8">
      <c r="C88">
        <f>15*30</f>
        <v>450</v>
      </c>
    </row>
    <row r="96" spans="3:8">
      <c r="E96">
        <f>89/4</f>
        <v>22.25</v>
      </c>
    </row>
    <row r="102" spans="3:3">
      <c r="C102">
        <v>2</v>
      </c>
    </row>
    <row r="103" spans="3:3">
      <c r="C103">
        <v>4</v>
      </c>
    </row>
    <row r="104" spans="3:3">
      <c r="C104">
        <v>7</v>
      </c>
    </row>
    <row r="105" spans="3:3">
      <c r="C105">
        <v>3</v>
      </c>
    </row>
    <row r="106" spans="3:3">
      <c r="C106">
        <v>9</v>
      </c>
    </row>
    <row r="107" spans="3:3">
      <c r="C107">
        <v>3</v>
      </c>
    </row>
    <row r="108" spans="3:3">
      <c r="C108">
        <v>5</v>
      </c>
    </row>
    <row r="109" spans="3:3">
      <c r="C109">
        <v>5</v>
      </c>
    </row>
    <row r="110" spans="3:3">
      <c r="C110">
        <v>4</v>
      </c>
    </row>
    <row r="111" spans="3:3">
      <c r="C111">
        <v>2</v>
      </c>
    </row>
    <row r="112" spans="3:3">
      <c r="C112">
        <v>5</v>
      </c>
    </row>
    <row r="113" spans="3:3">
      <c r="C113">
        <v>6</v>
      </c>
    </row>
    <row r="114" spans="3:3">
      <c r="C114">
        <v>8</v>
      </c>
    </row>
    <row r="115" spans="3:3">
      <c r="C115">
        <v>6</v>
      </c>
    </row>
    <row r="116" spans="3:3">
      <c r="C116">
        <v>3</v>
      </c>
    </row>
    <row r="117" spans="3:3">
      <c r="C117">
        <v>4</v>
      </c>
    </row>
    <row r="118" spans="3:3">
      <c r="C118">
        <v>1</v>
      </c>
    </row>
    <row r="119" spans="3:3">
      <c r="C119">
        <v>2</v>
      </c>
    </row>
    <row r="120" spans="3:3">
      <c r="C120">
        <v>6</v>
      </c>
    </row>
    <row r="121" spans="3:3">
      <c r="C121">
        <v>4</v>
      </c>
    </row>
    <row r="122" spans="3:3">
      <c r="C122">
        <v>1</v>
      </c>
    </row>
    <row r="123" spans="3:3">
      <c r="C123">
        <v>4</v>
      </c>
    </row>
    <row r="124" spans="3:3">
      <c r="C124">
        <v>5</v>
      </c>
    </row>
    <row r="125" spans="3:3">
      <c r="C125">
        <v>2</v>
      </c>
    </row>
    <row r="126" spans="3:3">
      <c r="C126">
        <v>2</v>
      </c>
    </row>
    <row r="127" spans="3:3">
      <c r="C127">
        <v>5</v>
      </c>
    </row>
    <row r="128" spans="3:3">
      <c r="C128">
        <v>4</v>
      </c>
    </row>
    <row r="129" spans="3:3">
      <c r="C129">
        <v>11</v>
      </c>
    </row>
    <row r="130" spans="3:3">
      <c r="C130">
        <v>4</v>
      </c>
    </row>
    <row r="131" spans="3:3">
      <c r="C131">
        <v>5</v>
      </c>
    </row>
    <row r="132" spans="3:3">
      <c r="C132">
        <v>12</v>
      </c>
    </row>
    <row r="133" spans="3:3">
      <c r="C133">
        <v>4</v>
      </c>
    </row>
    <row r="134" spans="3:3">
      <c r="C134">
        <v>8</v>
      </c>
    </row>
    <row r="135" spans="3:3">
      <c r="C135">
        <v>4</v>
      </c>
    </row>
    <row r="136" spans="3:3">
      <c r="C136">
        <v>4</v>
      </c>
    </row>
    <row r="137" spans="3:3">
      <c r="C137">
        <v>2</v>
      </c>
    </row>
    <row r="138" spans="3:3">
      <c r="C138">
        <v>3</v>
      </c>
    </row>
    <row r="139" spans="3:3">
      <c r="C139">
        <v>2</v>
      </c>
    </row>
    <row r="140" spans="3:3">
      <c r="C140">
        <v>4</v>
      </c>
    </row>
    <row r="141" spans="3:3">
      <c r="C141">
        <v>2</v>
      </c>
    </row>
    <row r="142" spans="3:3">
      <c r="C142">
        <v>6</v>
      </c>
    </row>
    <row r="143" spans="3:3">
      <c r="C143">
        <v>5</v>
      </c>
    </row>
    <row r="144" spans="3:3">
      <c r="C144">
        <v>1</v>
      </c>
    </row>
    <row r="145" spans="3:3">
      <c r="C145">
        <v>3</v>
      </c>
    </row>
    <row r="146" spans="3:3">
      <c r="C146">
        <v>2</v>
      </c>
    </row>
    <row r="147" spans="3:3">
      <c r="C147">
        <v>2</v>
      </c>
    </row>
    <row r="148" spans="3:3">
      <c r="C148">
        <v>6</v>
      </c>
    </row>
    <row r="149" spans="3:3">
      <c r="C149">
        <v>2</v>
      </c>
    </row>
    <row r="150" spans="3:3">
      <c r="C150">
        <v>6</v>
      </c>
    </row>
    <row r="151" spans="3:3">
      <c r="C151">
        <v>6</v>
      </c>
    </row>
    <row r="152" spans="3:3">
      <c r="C152">
        <v>2</v>
      </c>
    </row>
    <row r="153" spans="3:3">
      <c r="C153">
        <v>3</v>
      </c>
    </row>
    <row r="154" spans="3:3">
      <c r="C154">
        <v>6</v>
      </c>
    </row>
    <row r="155" spans="3:3">
      <c r="C155">
        <v>1</v>
      </c>
    </row>
    <row r="156" spans="3:3">
      <c r="C156">
        <v>8</v>
      </c>
    </row>
    <row r="157" spans="3:3">
      <c r="C157">
        <v>8</v>
      </c>
    </row>
    <row r="158" spans="3:3">
      <c r="C158">
        <v>1</v>
      </c>
    </row>
    <row r="159" spans="3:3">
      <c r="C159">
        <v>2</v>
      </c>
    </row>
    <row r="160" spans="3:3">
      <c r="C160">
        <v>3</v>
      </c>
    </row>
    <row r="161" spans="3:3">
      <c r="C161">
        <v>5</v>
      </c>
    </row>
    <row r="162" spans="3:3">
      <c r="C162">
        <v>3</v>
      </c>
    </row>
    <row r="163" spans="3:3">
      <c r="C163">
        <v>2</v>
      </c>
    </row>
    <row r="164" spans="3:3">
      <c r="C164">
        <v>6</v>
      </c>
    </row>
    <row r="165" spans="3:3">
      <c r="C165">
        <v>2</v>
      </c>
    </row>
    <row r="166" spans="3:3">
      <c r="C166">
        <v>1</v>
      </c>
    </row>
    <row r="167" spans="3:3">
      <c r="C167">
        <v>1</v>
      </c>
    </row>
    <row r="168" spans="3:3">
      <c r="C168">
        <v>2</v>
      </c>
    </row>
    <row r="169" spans="3:3">
      <c r="C169">
        <v>2</v>
      </c>
    </row>
    <row r="170" spans="3:3">
      <c r="C170">
        <v>5</v>
      </c>
    </row>
    <row r="171" spans="3:3">
      <c r="C171">
        <v>5</v>
      </c>
    </row>
    <row r="172" spans="3:3">
      <c r="C172">
        <v>2</v>
      </c>
    </row>
    <row r="173" spans="3:3">
      <c r="C173">
        <v>2</v>
      </c>
    </row>
    <row r="174" spans="3:3">
      <c r="C174">
        <v>4</v>
      </c>
    </row>
    <row r="175" spans="3:3">
      <c r="C175">
        <v>3</v>
      </c>
    </row>
    <row r="176" spans="3:3">
      <c r="C176">
        <v>5</v>
      </c>
    </row>
    <row r="177" spans="3:3">
      <c r="C177">
        <v>6</v>
      </c>
    </row>
    <row r="178" spans="3:3">
      <c r="C178">
        <v>2</v>
      </c>
    </row>
    <row r="179" spans="3:3">
      <c r="C179">
        <v>4</v>
      </c>
    </row>
    <row r="180" spans="3:3">
      <c r="C180">
        <v>2</v>
      </c>
    </row>
    <row r="181" spans="3:3">
      <c r="C181">
        <v>2</v>
      </c>
    </row>
    <row r="182" spans="3:3">
      <c r="C182">
        <v>9</v>
      </c>
    </row>
    <row r="183" spans="3:3">
      <c r="C183">
        <v>1</v>
      </c>
    </row>
    <row r="184" spans="3:3">
      <c r="C184">
        <v>1</v>
      </c>
    </row>
    <row r="185" spans="3:3">
      <c r="C185">
        <v>4</v>
      </c>
    </row>
    <row r="186" spans="3:3">
      <c r="C186">
        <v>2</v>
      </c>
    </row>
    <row r="187" spans="3:3">
      <c r="C187">
        <v>6</v>
      </c>
    </row>
    <row r="188" spans="3:3">
      <c r="C188">
        <v>4</v>
      </c>
    </row>
    <row r="189" spans="3:3">
      <c r="C189">
        <v>4</v>
      </c>
    </row>
    <row r="190" spans="3:3">
      <c r="C190">
        <v>6</v>
      </c>
    </row>
    <row r="191" spans="3:3">
      <c r="C191">
        <v>1</v>
      </c>
    </row>
    <row r="192" spans="3:3">
      <c r="C192">
        <v>2</v>
      </c>
    </row>
    <row r="193" spans="3:3">
      <c r="C193">
        <v>2</v>
      </c>
    </row>
    <row r="194" spans="3:3">
      <c r="C194">
        <v>2</v>
      </c>
    </row>
    <row r="195" spans="3:3">
      <c r="C195">
        <v>1</v>
      </c>
    </row>
    <row r="196" spans="3:3">
      <c r="C196">
        <f>SUM(C102:C195)</f>
        <v>361</v>
      </c>
    </row>
  </sheetData>
  <phoneticPr fontId="7"/>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L1765"/>
  <sheetViews>
    <sheetView workbookViewId="0">
      <selection activeCell="C2" sqref="C2"/>
    </sheetView>
  </sheetViews>
  <sheetFormatPr defaultRowHeight="17.25"/>
  <sheetData>
    <row r="1" spans="1:7">
      <c r="A1" t="s">
        <v>3788</v>
      </c>
    </row>
    <row r="2" spans="1:7">
      <c r="A2" s="102" t="s">
        <v>1399</v>
      </c>
      <c r="B2" t="s">
        <v>3792</v>
      </c>
      <c r="C2" t="s">
        <v>3793</v>
      </c>
      <c r="D2" t="s">
        <v>3794</v>
      </c>
      <c r="E2" t="s">
        <v>3795</v>
      </c>
      <c r="F2" t="s">
        <v>3796</v>
      </c>
      <c r="G2" t="s">
        <v>73</v>
      </c>
    </row>
    <row r="3" spans="1:7" hidden="1">
      <c r="A3" t="s">
        <v>3759</v>
      </c>
      <c r="B3">
        <v>1</v>
      </c>
      <c r="C3">
        <v>97100</v>
      </c>
      <c r="D3">
        <v>115478</v>
      </c>
      <c r="E3">
        <v>-778240</v>
      </c>
      <c r="F3">
        <v>0.93</v>
      </c>
      <c r="G3">
        <v>0.62</v>
      </c>
    </row>
    <row r="4" spans="1:7" hidden="1">
      <c r="A4" t="s">
        <v>3759</v>
      </c>
      <c r="B4">
        <v>1</v>
      </c>
      <c r="C4">
        <v>99100</v>
      </c>
      <c r="D4">
        <v>115390</v>
      </c>
      <c r="E4">
        <v>-774498</v>
      </c>
      <c r="F4">
        <v>0.93</v>
      </c>
      <c r="G4">
        <v>0.61</v>
      </c>
    </row>
    <row r="5" spans="1:7" hidden="1">
      <c r="A5" t="s">
        <v>3759</v>
      </c>
      <c r="B5">
        <v>1</v>
      </c>
      <c r="C5">
        <v>99080</v>
      </c>
      <c r="D5">
        <v>117799</v>
      </c>
      <c r="E5">
        <v>-797493</v>
      </c>
      <c r="F5">
        <v>0.93</v>
      </c>
      <c r="G5">
        <v>0.6</v>
      </c>
    </row>
    <row r="6" spans="1:7" hidden="1">
      <c r="A6" t="s">
        <v>3759</v>
      </c>
      <c r="B6">
        <v>1</v>
      </c>
      <c r="C6">
        <v>97102</v>
      </c>
      <c r="D6">
        <v>111390</v>
      </c>
      <c r="E6">
        <v>-780869</v>
      </c>
      <c r="F6">
        <v>0.92</v>
      </c>
      <c r="G6">
        <v>0.61</v>
      </c>
    </row>
    <row r="7" spans="1:7" hidden="1">
      <c r="A7" t="s">
        <v>3759</v>
      </c>
      <c r="B7">
        <v>1</v>
      </c>
      <c r="C7">
        <v>97080</v>
      </c>
      <c r="D7">
        <v>123740</v>
      </c>
      <c r="E7">
        <v>-881206</v>
      </c>
      <c r="F7">
        <v>0.92</v>
      </c>
      <c r="G7">
        <v>0.59</v>
      </c>
    </row>
    <row r="8" spans="1:7" hidden="1">
      <c r="A8" t="s">
        <v>3759</v>
      </c>
      <c r="B8">
        <v>1</v>
      </c>
      <c r="C8">
        <v>99102</v>
      </c>
      <c r="D8">
        <v>113281</v>
      </c>
      <c r="E8">
        <v>-820476</v>
      </c>
      <c r="F8">
        <v>0.92</v>
      </c>
      <c r="G8">
        <v>0.6</v>
      </c>
    </row>
    <row r="9" spans="1:7" hidden="1">
      <c r="A9" t="s">
        <v>3759</v>
      </c>
      <c r="B9">
        <v>1</v>
      </c>
      <c r="C9">
        <v>97103</v>
      </c>
      <c r="D9">
        <v>88540</v>
      </c>
      <c r="E9">
        <v>-669486</v>
      </c>
      <c r="F9">
        <v>0.92</v>
      </c>
      <c r="G9">
        <v>0.61</v>
      </c>
    </row>
    <row r="10" spans="1:7" hidden="1">
      <c r="A10" t="s">
        <v>3759</v>
      </c>
      <c r="B10">
        <v>1</v>
      </c>
      <c r="C10">
        <v>99103</v>
      </c>
      <c r="D10">
        <v>84835</v>
      </c>
      <c r="E10">
        <v>-724985</v>
      </c>
      <c r="F10">
        <v>0.91</v>
      </c>
      <c r="G10">
        <v>0.59</v>
      </c>
    </row>
    <row r="11" spans="1:7" hidden="1">
      <c r="A11" t="s">
        <v>3759</v>
      </c>
      <c r="B11">
        <v>2</v>
      </c>
      <c r="C11">
        <v>99080</v>
      </c>
      <c r="D11">
        <v>14612</v>
      </c>
      <c r="E11">
        <v>-23061</v>
      </c>
      <c r="F11">
        <v>0.98</v>
      </c>
      <c r="G11">
        <v>0.35</v>
      </c>
    </row>
    <row r="12" spans="1:7" hidden="1">
      <c r="A12" t="s">
        <v>3759</v>
      </c>
      <c r="B12">
        <v>2</v>
      </c>
      <c r="C12">
        <v>97080</v>
      </c>
      <c r="D12">
        <v>12994</v>
      </c>
      <c r="E12">
        <v>-13665</v>
      </c>
      <c r="F12">
        <v>0.98</v>
      </c>
      <c r="G12">
        <v>0.37</v>
      </c>
    </row>
    <row r="13" spans="1:7" hidden="1">
      <c r="A13" t="s">
        <v>3759</v>
      </c>
      <c r="B13">
        <v>2</v>
      </c>
      <c r="C13">
        <v>97102</v>
      </c>
      <c r="D13">
        <v>17368</v>
      </c>
      <c r="E13">
        <v>-45889</v>
      </c>
      <c r="F13">
        <v>0.97</v>
      </c>
      <c r="G13">
        <v>0.35</v>
      </c>
    </row>
    <row r="14" spans="1:7" hidden="1">
      <c r="A14" t="s">
        <v>3759</v>
      </c>
      <c r="B14">
        <v>2</v>
      </c>
      <c r="C14">
        <v>97100</v>
      </c>
      <c r="D14">
        <v>16042</v>
      </c>
      <c r="E14">
        <v>-56228</v>
      </c>
      <c r="F14">
        <v>0.96</v>
      </c>
      <c r="G14">
        <v>0.38</v>
      </c>
    </row>
    <row r="15" spans="1:7" hidden="1">
      <c r="A15" t="s">
        <v>3759</v>
      </c>
      <c r="B15">
        <v>2</v>
      </c>
      <c r="C15">
        <v>99100</v>
      </c>
      <c r="D15">
        <v>15822</v>
      </c>
      <c r="E15">
        <v>-54631</v>
      </c>
      <c r="F15">
        <v>0.96</v>
      </c>
      <c r="G15">
        <v>0.37</v>
      </c>
    </row>
    <row r="16" spans="1:7" hidden="1">
      <c r="A16" t="s">
        <v>3759</v>
      </c>
      <c r="B16">
        <v>2</v>
      </c>
      <c r="C16">
        <v>99102</v>
      </c>
      <c r="D16">
        <v>17215</v>
      </c>
      <c r="E16">
        <v>-73691</v>
      </c>
      <c r="F16">
        <v>0.95</v>
      </c>
      <c r="G16">
        <v>0.33</v>
      </c>
    </row>
    <row r="17" spans="1:7" hidden="1">
      <c r="A17" t="s">
        <v>3759</v>
      </c>
      <c r="B17">
        <v>2</v>
      </c>
      <c r="C17">
        <v>97103</v>
      </c>
      <c r="D17">
        <v>18321</v>
      </c>
      <c r="E17">
        <v>-188515</v>
      </c>
      <c r="F17">
        <v>0.89</v>
      </c>
      <c r="G17">
        <v>0.25</v>
      </c>
    </row>
    <row r="18" spans="1:7" hidden="1">
      <c r="A18" t="s">
        <v>3759</v>
      </c>
      <c r="B18">
        <v>2</v>
      </c>
      <c r="C18">
        <v>99103</v>
      </c>
      <c r="D18">
        <v>21366</v>
      </c>
      <c r="E18">
        <v>-488824</v>
      </c>
      <c r="F18">
        <v>0.77</v>
      </c>
      <c r="G18">
        <v>0.18</v>
      </c>
    </row>
    <row r="19" spans="1:7" hidden="1">
      <c r="A19" t="s">
        <v>3759</v>
      </c>
      <c r="B19">
        <v>3</v>
      </c>
      <c r="C19">
        <v>99102</v>
      </c>
      <c r="D19">
        <v>10089</v>
      </c>
      <c r="E19">
        <v>-59619</v>
      </c>
      <c r="F19">
        <v>0.94</v>
      </c>
      <c r="G19">
        <v>0.28999999999999998</v>
      </c>
    </row>
    <row r="20" spans="1:7" hidden="1">
      <c r="A20" t="s">
        <v>3759</v>
      </c>
      <c r="B20">
        <v>3</v>
      </c>
      <c r="C20">
        <v>97080</v>
      </c>
      <c r="D20">
        <v>7109</v>
      </c>
      <c r="E20">
        <v>-46826</v>
      </c>
      <c r="F20">
        <v>0.93</v>
      </c>
      <c r="G20">
        <v>0.32</v>
      </c>
    </row>
    <row r="21" spans="1:7" hidden="1">
      <c r="A21" t="s">
        <v>3759</v>
      </c>
      <c r="B21">
        <v>3</v>
      </c>
      <c r="C21">
        <v>97100</v>
      </c>
      <c r="D21">
        <v>9482</v>
      </c>
      <c r="E21">
        <v>-73676</v>
      </c>
      <c r="F21">
        <v>0.92</v>
      </c>
      <c r="G21">
        <v>0.34</v>
      </c>
    </row>
    <row r="22" spans="1:7" hidden="1">
      <c r="A22" t="s">
        <v>3759</v>
      </c>
      <c r="B22">
        <v>3</v>
      </c>
      <c r="C22">
        <v>97102</v>
      </c>
      <c r="D22">
        <v>10492</v>
      </c>
      <c r="E22">
        <v>-76182</v>
      </c>
      <c r="F22">
        <v>0.92</v>
      </c>
      <c r="G22">
        <v>0.28999999999999998</v>
      </c>
    </row>
    <row r="23" spans="1:7" hidden="1">
      <c r="A23" t="s">
        <v>3759</v>
      </c>
      <c r="B23">
        <v>3</v>
      </c>
      <c r="C23">
        <v>99100</v>
      </c>
      <c r="D23">
        <v>9543</v>
      </c>
      <c r="E23">
        <v>-69012</v>
      </c>
      <c r="F23">
        <v>0.92</v>
      </c>
      <c r="G23">
        <v>0.33</v>
      </c>
    </row>
    <row r="24" spans="1:7" hidden="1">
      <c r="A24" t="s">
        <v>3759</v>
      </c>
      <c r="B24">
        <v>3</v>
      </c>
      <c r="C24">
        <v>99080</v>
      </c>
      <c r="D24">
        <v>8971</v>
      </c>
      <c r="E24">
        <v>-80932</v>
      </c>
      <c r="F24">
        <v>0.9</v>
      </c>
      <c r="G24">
        <v>0.3</v>
      </c>
    </row>
    <row r="25" spans="1:7" hidden="1">
      <c r="A25" t="s">
        <v>3759</v>
      </c>
      <c r="B25">
        <v>3</v>
      </c>
      <c r="C25">
        <v>97103</v>
      </c>
      <c r="D25">
        <v>14181</v>
      </c>
      <c r="E25">
        <v>-210029</v>
      </c>
      <c r="F25">
        <v>0.85</v>
      </c>
      <c r="G25">
        <v>0.2</v>
      </c>
    </row>
    <row r="26" spans="1:7" hidden="1">
      <c r="A26" t="s">
        <v>3759</v>
      </c>
      <c r="B26">
        <v>3</v>
      </c>
      <c r="C26">
        <v>99103</v>
      </c>
      <c r="D26">
        <v>17951</v>
      </c>
      <c r="E26">
        <v>-345356</v>
      </c>
      <c r="F26">
        <v>0.8</v>
      </c>
      <c r="G26">
        <v>0.16</v>
      </c>
    </row>
    <row r="27" spans="1:7" hidden="1">
      <c r="A27" t="s">
        <v>3759</v>
      </c>
      <c r="B27">
        <v>4</v>
      </c>
      <c r="C27">
        <v>99100</v>
      </c>
      <c r="D27">
        <v>6525</v>
      </c>
      <c r="E27">
        <v>8943</v>
      </c>
      <c r="F27">
        <v>1.01</v>
      </c>
      <c r="G27">
        <v>0.32</v>
      </c>
    </row>
    <row r="28" spans="1:7" hidden="1">
      <c r="A28" t="s">
        <v>3759</v>
      </c>
      <c r="B28">
        <v>4</v>
      </c>
      <c r="C28">
        <v>99080</v>
      </c>
      <c r="D28">
        <v>6212</v>
      </c>
      <c r="E28">
        <v>2940</v>
      </c>
      <c r="F28">
        <v>1</v>
      </c>
      <c r="G28">
        <v>0.28999999999999998</v>
      </c>
    </row>
    <row r="29" spans="1:7" hidden="1">
      <c r="A29" t="s">
        <v>3759</v>
      </c>
      <c r="B29">
        <v>4</v>
      </c>
      <c r="C29">
        <v>97080</v>
      </c>
      <c r="D29">
        <v>4549</v>
      </c>
      <c r="E29">
        <v>-5065</v>
      </c>
      <c r="F29">
        <v>0.98</v>
      </c>
      <c r="G29">
        <v>0.32</v>
      </c>
    </row>
    <row r="30" spans="1:7" hidden="1">
      <c r="A30" t="s">
        <v>3759</v>
      </c>
      <c r="B30">
        <v>4</v>
      </c>
      <c r="C30">
        <v>97100</v>
      </c>
      <c r="D30">
        <v>6288</v>
      </c>
      <c r="E30">
        <v>-22323</v>
      </c>
      <c r="F30">
        <v>0.96</v>
      </c>
      <c r="G30">
        <v>0.33</v>
      </c>
    </row>
    <row r="31" spans="1:7" hidden="1">
      <c r="A31" t="s">
        <v>3759</v>
      </c>
      <c r="B31">
        <v>4</v>
      </c>
      <c r="C31">
        <v>97102</v>
      </c>
      <c r="D31">
        <v>7006</v>
      </c>
      <c r="E31">
        <v>-34005</v>
      </c>
      <c r="F31">
        <v>0.95</v>
      </c>
      <c r="G31">
        <v>0.28000000000000003</v>
      </c>
    </row>
    <row r="32" spans="1:7" hidden="1">
      <c r="A32" t="s">
        <v>3759</v>
      </c>
      <c r="B32">
        <v>4</v>
      </c>
      <c r="C32">
        <v>99102</v>
      </c>
      <c r="D32">
        <v>6465</v>
      </c>
      <c r="E32">
        <v>-47649</v>
      </c>
      <c r="F32">
        <v>0.92</v>
      </c>
      <c r="G32">
        <v>0.26</v>
      </c>
    </row>
    <row r="33" spans="1:7" hidden="1">
      <c r="A33" t="s">
        <v>3759</v>
      </c>
      <c r="B33">
        <v>4</v>
      </c>
      <c r="C33">
        <v>97103</v>
      </c>
      <c r="D33">
        <v>11057</v>
      </c>
      <c r="E33">
        <v>-194939</v>
      </c>
      <c r="F33">
        <v>0.82</v>
      </c>
      <c r="G33">
        <v>0.17</v>
      </c>
    </row>
    <row r="34" spans="1:7" hidden="1">
      <c r="A34" t="s">
        <v>3759</v>
      </c>
      <c r="B34">
        <v>4</v>
      </c>
      <c r="C34">
        <v>99103</v>
      </c>
      <c r="D34">
        <v>15878</v>
      </c>
      <c r="E34">
        <v>-382322</v>
      </c>
      <c r="F34">
        <v>0.75</v>
      </c>
      <c r="G34">
        <v>0.13</v>
      </c>
    </row>
    <row r="35" spans="1:7" hidden="1">
      <c r="A35" t="s">
        <v>3759</v>
      </c>
      <c r="B35">
        <v>5</v>
      </c>
      <c r="C35">
        <v>97100</v>
      </c>
      <c r="D35">
        <v>2211</v>
      </c>
      <c r="E35">
        <v>3687</v>
      </c>
      <c r="F35">
        <v>1.01</v>
      </c>
      <c r="G35">
        <v>0.27</v>
      </c>
    </row>
    <row r="36" spans="1:7" hidden="1">
      <c r="A36" t="s">
        <v>3759</v>
      </c>
      <c r="B36">
        <v>5</v>
      </c>
      <c r="C36">
        <v>99102</v>
      </c>
      <c r="D36">
        <v>2476</v>
      </c>
      <c r="E36">
        <v>-3257</v>
      </c>
      <c r="F36">
        <v>0.98</v>
      </c>
      <c r="G36">
        <v>0.2</v>
      </c>
    </row>
    <row r="37" spans="1:7" hidden="1">
      <c r="A37" t="s">
        <v>3759</v>
      </c>
      <c r="B37">
        <v>5</v>
      </c>
      <c r="C37">
        <v>99100</v>
      </c>
      <c r="D37">
        <v>2352</v>
      </c>
      <c r="E37">
        <v>-13657</v>
      </c>
      <c r="F37">
        <v>0.94</v>
      </c>
      <c r="G37">
        <v>0.24</v>
      </c>
    </row>
    <row r="38" spans="1:7" hidden="1">
      <c r="A38" t="s">
        <v>3759</v>
      </c>
      <c r="B38">
        <v>5</v>
      </c>
      <c r="C38">
        <v>97080</v>
      </c>
      <c r="D38">
        <v>1427</v>
      </c>
      <c r="E38">
        <v>-7934</v>
      </c>
      <c r="F38">
        <v>0.94</v>
      </c>
      <c r="G38">
        <v>0.26</v>
      </c>
    </row>
    <row r="39" spans="1:7" hidden="1">
      <c r="A39" t="s">
        <v>3759</v>
      </c>
      <c r="B39">
        <v>5</v>
      </c>
      <c r="C39">
        <v>97102</v>
      </c>
      <c r="D39">
        <v>2881</v>
      </c>
      <c r="E39">
        <v>-24931</v>
      </c>
      <c r="F39">
        <v>0.91</v>
      </c>
      <c r="G39">
        <v>0.19</v>
      </c>
    </row>
    <row r="40" spans="1:7" hidden="1">
      <c r="A40" t="s">
        <v>3759</v>
      </c>
      <c r="B40">
        <v>5</v>
      </c>
      <c r="C40">
        <v>99080</v>
      </c>
      <c r="D40">
        <v>2151</v>
      </c>
      <c r="E40">
        <v>-26906</v>
      </c>
      <c r="F40">
        <v>0.87</v>
      </c>
      <c r="G40">
        <v>0.22</v>
      </c>
    </row>
    <row r="41" spans="1:7" hidden="1">
      <c r="A41" t="s">
        <v>3759</v>
      </c>
      <c r="B41">
        <v>5</v>
      </c>
      <c r="C41">
        <v>97103</v>
      </c>
      <c r="D41">
        <v>8685</v>
      </c>
      <c r="E41">
        <v>-208883</v>
      </c>
      <c r="F41">
        <v>0.75</v>
      </c>
      <c r="G41">
        <v>0.1</v>
      </c>
    </row>
    <row r="42" spans="1:7" hidden="1">
      <c r="A42" t="s">
        <v>3759</v>
      </c>
      <c r="B42">
        <v>5</v>
      </c>
      <c r="C42">
        <v>99103</v>
      </c>
      <c r="D42">
        <v>8103</v>
      </c>
      <c r="E42">
        <v>-284392</v>
      </c>
      <c r="F42">
        <v>0.64</v>
      </c>
      <c r="G42">
        <v>0.08</v>
      </c>
    </row>
    <row r="43" spans="1:7" hidden="1">
      <c r="A43" t="s">
        <v>3759</v>
      </c>
      <c r="B43">
        <v>6</v>
      </c>
      <c r="C43">
        <v>97100</v>
      </c>
      <c r="D43">
        <v>1439</v>
      </c>
      <c r="E43">
        <v>-12333</v>
      </c>
      <c r="F43">
        <v>0.91</v>
      </c>
      <c r="G43">
        <v>0.26</v>
      </c>
    </row>
    <row r="44" spans="1:7" hidden="1">
      <c r="A44" t="s">
        <v>3759</v>
      </c>
      <c r="B44">
        <v>6</v>
      </c>
      <c r="C44">
        <v>99080</v>
      </c>
      <c r="D44">
        <v>1195</v>
      </c>
      <c r="E44">
        <v>-11354</v>
      </c>
      <c r="F44">
        <v>0.9</v>
      </c>
      <c r="G44">
        <v>0.24</v>
      </c>
    </row>
    <row r="45" spans="1:7" hidden="1">
      <c r="A45" t="s">
        <v>3759</v>
      </c>
      <c r="B45">
        <v>6</v>
      </c>
      <c r="C45">
        <v>99102</v>
      </c>
      <c r="D45">
        <v>1414</v>
      </c>
      <c r="E45">
        <v>-15645</v>
      </c>
      <c r="F45">
        <v>0.88</v>
      </c>
      <c r="G45">
        <v>0.18</v>
      </c>
    </row>
    <row r="46" spans="1:7" hidden="1">
      <c r="A46" t="s">
        <v>3759</v>
      </c>
      <c r="B46">
        <v>6</v>
      </c>
      <c r="C46">
        <v>99100</v>
      </c>
      <c r="D46">
        <v>1308</v>
      </c>
      <c r="E46">
        <v>-14730</v>
      </c>
      <c r="F46">
        <v>0.88</v>
      </c>
      <c r="G46">
        <v>0.23</v>
      </c>
    </row>
    <row r="47" spans="1:7" hidden="1">
      <c r="A47" t="s">
        <v>3759</v>
      </c>
      <c r="B47">
        <v>6</v>
      </c>
      <c r="C47">
        <v>97080</v>
      </c>
      <c r="D47">
        <v>1121</v>
      </c>
      <c r="E47">
        <v>-14013</v>
      </c>
      <c r="F47">
        <v>0.87</v>
      </c>
      <c r="G47">
        <v>0.27</v>
      </c>
    </row>
    <row r="48" spans="1:7" hidden="1">
      <c r="A48" t="s">
        <v>3759</v>
      </c>
      <c r="B48">
        <v>6</v>
      </c>
      <c r="C48">
        <v>97102</v>
      </c>
      <c r="D48">
        <v>1803</v>
      </c>
      <c r="E48">
        <v>-33374</v>
      </c>
      <c r="F48">
        <v>0.81</v>
      </c>
      <c r="G48">
        <v>0.18</v>
      </c>
    </row>
    <row r="49" spans="1:7" hidden="1">
      <c r="A49" t="s">
        <v>3759</v>
      </c>
      <c r="B49">
        <v>6</v>
      </c>
      <c r="C49">
        <v>97103</v>
      </c>
      <c r="D49">
        <v>10156</v>
      </c>
      <c r="E49">
        <v>-442497</v>
      </c>
      <c r="F49">
        <v>0.56000000000000005</v>
      </c>
      <c r="G49">
        <v>0.06</v>
      </c>
    </row>
    <row r="50" spans="1:7" hidden="1">
      <c r="A50" t="s">
        <v>3759</v>
      </c>
      <c r="B50">
        <v>6</v>
      </c>
      <c r="C50">
        <v>99103</v>
      </c>
      <c r="D50">
        <v>2807</v>
      </c>
      <c r="E50">
        <v>-146940</v>
      </c>
      <c r="F50">
        <v>0.47</v>
      </c>
      <c r="G50">
        <v>0.06</v>
      </c>
    </row>
    <row r="51" spans="1:7" hidden="1">
      <c r="A51" t="s">
        <v>3789</v>
      </c>
      <c r="B51">
        <v>12</v>
      </c>
      <c r="C51">
        <v>99080</v>
      </c>
      <c r="D51">
        <v>45280</v>
      </c>
      <c r="E51">
        <v>-537129</v>
      </c>
      <c r="F51">
        <v>0.88</v>
      </c>
      <c r="G51">
        <v>0.33</v>
      </c>
    </row>
    <row r="52" spans="1:7" hidden="1">
      <c r="A52" t="s">
        <v>3789</v>
      </c>
      <c r="B52">
        <v>12</v>
      </c>
      <c r="C52">
        <v>99102</v>
      </c>
      <c r="D52">
        <v>53316</v>
      </c>
      <c r="E52">
        <v>-659907</v>
      </c>
      <c r="F52">
        <v>0.87</v>
      </c>
      <c r="G52">
        <v>0.34</v>
      </c>
    </row>
    <row r="53" spans="1:7" hidden="1">
      <c r="A53" t="s">
        <v>3789</v>
      </c>
      <c r="B53">
        <v>12</v>
      </c>
      <c r="C53">
        <v>97080</v>
      </c>
      <c r="D53">
        <v>53837</v>
      </c>
      <c r="E53">
        <v>-687028</v>
      </c>
      <c r="F53">
        <v>0.87</v>
      </c>
      <c r="G53">
        <v>0.32</v>
      </c>
    </row>
    <row r="54" spans="1:7" hidden="1">
      <c r="A54" t="s">
        <v>3789</v>
      </c>
      <c r="B54">
        <v>12</v>
      </c>
      <c r="C54">
        <v>97102</v>
      </c>
      <c r="D54">
        <v>54179</v>
      </c>
      <c r="E54">
        <v>-729189</v>
      </c>
      <c r="F54">
        <v>0.86</v>
      </c>
      <c r="G54">
        <v>0.34</v>
      </c>
    </row>
    <row r="55" spans="1:7" hidden="1">
      <c r="A55" t="s">
        <v>3789</v>
      </c>
      <c r="B55">
        <v>12</v>
      </c>
      <c r="C55">
        <v>99100</v>
      </c>
      <c r="D55">
        <v>44764</v>
      </c>
      <c r="E55">
        <v>-597047</v>
      </c>
      <c r="F55">
        <v>0.86</v>
      </c>
      <c r="G55">
        <v>0.35</v>
      </c>
    </row>
    <row r="56" spans="1:7" hidden="1">
      <c r="A56" t="s">
        <v>3789</v>
      </c>
      <c r="B56">
        <v>12</v>
      </c>
      <c r="C56">
        <v>97100</v>
      </c>
      <c r="D56">
        <v>47668</v>
      </c>
      <c r="E56">
        <v>-633394</v>
      </c>
      <c r="F56">
        <v>0.86</v>
      </c>
      <c r="G56">
        <v>0.35</v>
      </c>
    </row>
    <row r="57" spans="1:7" hidden="1">
      <c r="A57" t="s">
        <v>3789</v>
      </c>
      <c r="B57">
        <v>12</v>
      </c>
      <c r="C57">
        <v>97103</v>
      </c>
      <c r="D57">
        <v>41274</v>
      </c>
      <c r="E57">
        <v>-585306</v>
      </c>
      <c r="F57">
        <v>0.85</v>
      </c>
      <c r="G57">
        <v>0.33</v>
      </c>
    </row>
    <row r="58" spans="1:7" hidden="1">
      <c r="A58" t="s">
        <v>3789</v>
      </c>
      <c r="B58">
        <v>12</v>
      </c>
      <c r="C58">
        <v>99103</v>
      </c>
      <c r="D58">
        <v>31399</v>
      </c>
      <c r="E58">
        <v>-519438</v>
      </c>
      <c r="F58">
        <v>0.83</v>
      </c>
      <c r="G58">
        <v>0.28000000000000003</v>
      </c>
    </row>
    <row r="59" spans="1:7" hidden="1">
      <c r="A59" t="s">
        <v>3789</v>
      </c>
      <c r="B59">
        <v>13</v>
      </c>
      <c r="C59">
        <v>97080</v>
      </c>
      <c r="D59">
        <v>28247</v>
      </c>
      <c r="E59">
        <v>-407975</v>
      </c>
      <c r="F59">
        <v>0.85</v>
      </c>
      <c r="G59">
        <v>0.28000000000000003</v>
      </c>
    </row>
    <row r="60" spans="1:7" hidden="1">
      <c r="A60" t="s">
        <v>3789</v>
      </c>
      <c r="B60">
        <v>13</v>
      </c>
      <c r="C60">
        <v>99080</v>
      </c>
      <c r="D60">
        <v>27617</v>
      </c>
      <c r="E60">
        <v>-390897</v>
      </c>
      <c r="F60">
        <v>0.85</v>
      </c>
      <c r="G60">
        <v>0.28000000000000003</v>
      </c>
    </row>
    <row r="61" spans="1:7" hidden="1">
      <c r="A61" t="s">
        <v>3789</v>
      </c>
      <c r="B61">
        <v>13</v>
      </c>
      <c r="C61">
        <v>97103</v>
      </c>
      <c r="D61">
        <v>22591</v>
      </c>
      <c r="E61">
        <v>-349830</v>
      </c>
      <c r="F61">
        <v>0.84</v>
      </c>
      <c r="G61">
        <v>0.28000000000000003</v>
      </c>
    </row>
    <row r="62" spans="1:7" hidden="1">
      <c r="A62" t="s">
        <v>3789</v>
      </c>
      <c r="B62">
        <v>13</v>
      </c>
      <c r="C62">
        <v>99102</v>
      </c>
      <c r="D62">
        <v>31852</v>
      </c>
      <c r="E62">
        <v>-482501</v>
      </c>
      <c r="F62">
        <v>0.84</v>
      </c>
      <c r="G62">
        <v>0.28999999999999998</v>
      </c>
    </row>
    <row r="63" spans="1:7" hidden="1">
      <c r="A63" t="s">
        <v>3789</v>
      </c>
      <c r="B63">
        <v>13</v>
      </c>
      <c r="C63">
        <v>99100</v>
      </c>
      <c r="D63">
        <v>27155</v>
      </c>
      <c r="E63">
        <v>-428190</v>
      </c>
      <c r="F63">
        <v>0.84</v>
      </c>
      <c r="G63">
        <v>0.28999999999999998</v>
      </c>
    </row>
    <row r="64" spans="1:7" hidden="1">
      <c r="A64" t="s">
        <v>3789</v>
      </c>
      <c r="B64">
        <v>13</v>
      </c>
      <c r="C64">
        <v>97100</v>
      </c>
      <c r="D64">
        <v>26666</v>
      </c>
      <c r="E64">
        <v>-422523</v>
      </c>
      <c r="F64">
        <v>0.84</v>
      </c>
      <c r="G64">
        <v>0.31</v>
      </c>
    </row>
    <row r="65" spans="1:7" hidden="1">
      <c r="A65" t="s">
        <v>3789</v>
      </c>
      <c r="B65">
        <v>13</v>
      </c>
      <c r="C65">
        <v>97102</v>
      </c>
      <c r="D65">
        <v>30720</v>
      </c>
      <c r="E65">
        <v>-483043</v>
      </c>
      <c r="F65">
        <v>0.84</v>
      </c>
      <c r="G65">
        <v>0.3</v>
      </c>
    </row>
    <row r="66" spans="1:7" hidden="1">
      <c r="A66" t="s">
        <v>3789</v>
      </c>
      <c r="B66">
        <v>13</v>
      </c>
      <c r="C66">
        <v>99103</v>
      </c>
      <c r="D66">
        <v>22019</v>
      </c>
      <c r="E66">
        <v>-453643</v>
      </c>
      <c r="F66">
        <v>0.79</v>
      </c>
      <c r="G66">
        <v>0.21</v>
      </c>
    </row>
    <row r="67" spans="1:7" hidden="1">
      <c r="A67" t="s">
        <v>3789</v>
      </c>
      <c r="B67">
        <v>14</v>
      </c>
      <c r="C67">
        <v>99100</v>
      </c>
      <c r="D67">
        <v>17544</v>
      </c>
      <c r="E67">
        <v>-311678</v>
      </c>
      <c r="F67">
        <v>0.82</v>
      </c>
      <c r="G67">
        <v>0.25</v>
      </c>
    </row>
    <row r="68" spans="1:7" hidden="1">
      <c r="A68" t="s">
        <v>3789</v>
      </c>
      <c r="B68">
        <v>14</v>
      </c>
      <c r="C68">
        <v>97080</v>
      </c>
      <c r="D68">
        <v>16974</v>
      </c>
      <c r="E68">
        <v>-307881</v>
      </c>
      <c r="F68">
        <v>0.81</v>
      </c>
      <c r="G68">
        <v>0.23</v>
      </c>
    </row>
    <row r="69" spans="1:7" hidden="1">
      <c r="A69" t="s">
        <v>3789</v>
      </c>
      <c r="B69">
        <v>14</v>
      </c>
      <c r="C69">
        <v>97100</v>
      </c>
      <c r="D69">
        <v>17143</v>
      </c>
      <c r="E69">
        <v>-333397</v>
      </c>
      <c r="F69">
        <v>0.8</v>
      </c>
      <c r="G69">
        <v>0.26</v>
      </c>
    </row>
    <row r="70" spans="1:7" hidden="1">
      <c r="A70" t="s">
        <v>3789</v>
      </c>
      <c r="B70">
        <v>14</v>
      </c>
      <c r="C70">
        <v>97103</v>
      </c>
      <c r="D70">
        <v>13629</v>
      </c>
      <c r="E70">
        <v>-264763</v>
      </c>
      <c r="F70">
        <v>0.8</v>
      </c>
      <c r="G70">
        <v>0.23</v>
      </c>
    </row>
    <row r="71" spans="1:7" hidden="1">
      <c r="A71" t="s">
        <v>3789</v>
      </c>
      <c r="B71">
        <v>14</v>
      </c>
      <c r="C71">
        <v>99080</v>
      </c>
      <c r="D71">
        <v>18081</v>
      </c>
      <c r="E71">
        <v>-360267</v>
      </c>
      <c r="F71">
        <v>0.8</v>
      </c>
      <c r="G71">
        <v>0.23</v>
      </c>
    </row>
    <row r="72" spans="1:7" hidden="1">
      <c r="A72" t="s">
        <v>3789</v>
      </c>
      <c r="B72">
        <v>14</v>
      </c>
      <c r="C72">
        <v>99102</v>
      </c>
      <c r="D72">
        <v>17864</v>
      </c>
      <c r="E72">
        <v>-361920</v>
      </c>
      <c r="F72">
        <v>0.79</v>
      </c>
      <c r="G72">
        <v>0.25</v>
      </c>
    </row>
    <row r="73" spans="1:7" hidden="1">
      <c r="A73" t="s">
        <v>3789</v>
      </c>
      <c r="B73">
        <v>14</v>
      </c>
      <c r="C73">
        <v>97102</v>
      </c>
      <c r="D73">
        <v>16934</v>
      </c>
      <c r="E73">
        <v>-368450</v>
      </c>
      <c r="F73">
        <v>0.78</v>
      </c>
      <c r="G73">
        <v>0.26</v>
      </c>
    </row>
    <row r="74" spans="1:7" hidden="1">
      <c r="A74" t="s">
        <v>3789</v>
      </c>
      <c r="B74">
        <v>14</v>
      </c>
      <c r="C74">
        <v>99103</v>
      </c>
      <c r="D74">
        <v>16810</v>
      </c>
      <c r="E74">
        <v>-388349</v>
      </c>
      <c r="F74">
        <v>0.76</v>
      </c>
      <c r="G74">
        <v>0.15</v>
      </c>
    </row>
    <row r="75" spans="1:7" hidden="1">
      <c r="A75" t="s">
        <v>3789</v>
      </c>
      <c r="B75">
        <v>15</v>
      </c>
      <c r="C75">
        <v>97103</v>
      </c>
      <c r="D75">
        <v>6655</v>
      </c>
      <c r="E75">
        <v>-53738</v>
      </c>
      <c r="F75">
        <v>0.91</v>
      </c>
      <c r="G75">
        <v>0.15</v>
      </c>
    </row>
    <row r="76" spans="1:7" hidden="1">
      <c r="A76" t="s">
        <v>3789</v>
      </c>
      <c r="B76">
        <v>15</v>
      </c>
      <c r="C76">
        <v>97100</v>
      </c>
      <c r="D76">
        <v>7662</v>
      </c>
      <c r="E76">
        <v>-87492</v>
      </c>
      <c r="F76">
        <v>0.88</v>
      </c>
      <c r="G76">
        <v>0.2</v>
      </c>
    </row>
    <row r="77" spans="1:7" hidden="1">
      <c r="A77" t="s">
        <v>3789</v>
      </c>
      <c r="B77">
        <v>15</v>
      </c>
      <c r="C77">
        <v>97080</v>
      </c>
      <c r="D77">
        <v>6827</v>
      </c>
      <c r="E77">
        <v>-85416</v>
      </c>
      <c r="F77">
        <v>0.87</v>
      </c>
      <c r="G77">
        <v>0.18</v>
      </c>
    </row>
    <row r="78" spans="1:7" hidden="1">
      <c r="A78" t="s">
        <v>3789</v>
      </c>
      <c r="B78">
        <v>15</v>
      </c>
      <c r="C78">
        <v>99100</v>
      </c>
      <c r="D78">
        <v>8079</v>
      </c>
      <c r="E78">
        <v>-99795</v>
      </c>
      <c r="F78">
        <v>0.87</v>
      </c>
      <c r="G78">
        <v>0.19</v>
      </c>
    </row>
    <row r="79" spans="1:7" hidden="1">
      <c r="A79" t="s">
        <v>3789</v>
      </c>
      <c r="B79">
        <v>15</v>
      </c>
      <c r="C79">
        <v>99102</v>
      </c>
      <c r="D79">
        <v>6498</v>
      </c>
      <c r="E79">
        <v>-96716</v>
      </c>
      <c r="F79">
        <v>0.85</v>
      </c>
      <c r="G79">
        <v>0.18</v>
      </c>
    </row>
    <row r="80" spans="1:7" hidden="1">
      <c r="A80" t="s">
        <v>3789</v>
      </c>
      <c r="B80">
        <v>15</v>
      </c>
      <c r="C80">
        <v>99080</v>
      </c>
      <c r="D80">
        <v>8372</v>
      </c>
      <c r="E80">
        <v>-125584</v>
      </c>
      <c r="F80">
        <v>0.84</v>
      </c>
      <c r="G80">
        <v>0.16</v>
      </c>
    </row>
    <row r="81" spans="1:7" hidden="1">
      <c r="A81" t="s">
        <v>3789</v>
      </c>
      <c r="B81">
        <v>15</v>
      </c>
      <c r="C81">
        <v>97102</v>
      </c>
      <c r="D81">
        <v>6097</v>
      </c>
      <c r="E81">
        <v>-105801</v>
      </c>
      <c r="F81">
        <v>0.82</v>
      </c>
      <c r="G81">
        <v>0.2</v>
      </c>
    </row>
    <row r="82" spans="1:7" hidden="1">
      <c r="A82" t="s">
        <v>3789</v>
      </c>
      <c r="B82">
        <v>15</v>
      </c>
      <c r="C82">
        <v>99103</v>
      </c>
      <c r="D82">
        <v>8083</v>
      </c>
      <c r="E82">
        <v>-192795</v>
      </c>
      <c r="F82">
        <v>0.76</v>
      </c>
      <c r="G82">
        <v>0.09</v>
      </c>
    </row>
    <row r="83" spans="1:7" hidden="1">
      <c r="A83" t="s">
        <v>3789</v>
      </c>
      <c r="B83">
        <v>16</v>
      </c>
      <c r="C83">
        <v>99102</v>
      </c>
      <c r="D83">
        <v>3751</v>
      </c>
      <c r="E83">
        <v>-13768</v>
      </c>
      <c r="F83">
        <v>0.96</v>
      </c>
      <c r="G83">
        <v>0.17</v>
      </c>
    </row>
    <row r="84" spans="1:7" hidden="1">
      <c r="A84" t="s">
        <v>3789</v>
      </c>
      <c r="B84">
        <v>16</v>
      </c>
      <c r="C84">
        <v>97080</v>
      </c>
      <c r="D84">
        <v>4274</v>
      </c>
      <c r="E84">
        <v>-33911</v>
      </c>
      <c r="F84">
        <v>0.92</v>
      </c>
      <c r="G84">
        <v>0.16</v>
      </c>
    </row>
    <row r="85" spans="1:7" hidden="1">
      <c r="A85" t="s">
        <v>3789</v>
      </c>
      <c r="B85">
        <v>16</v>
      </c>
      <c r="C85">
        <v>97102</v>
      </c>
      <c r="D85">
        <v>3460</v>
      </c>
      <c r="E85">
        <v>-27272</v>
      </c>
      <c r="F85">
        <v>0.92</v>
      </c>
      <c r="G85">
        <v>0.18</v>
      </c>
    </row>
    <row r="86" spans="1:7" hidden="1">
      <c r="A86" t="s">
        <v>3789</v>
      </c>
      <c r="B86">
        <v>16</v>
      </c>
      <c r="C86">
        <v>99100</v>
      </c>
      <c r="D86">
        <v>5405</v>
      </c>
      <c r="E86">
        <v>-46793</v>
      </c>
      <c r="F86">
        <v>0.91</v>
      </c>
      <c r="G86">
        <v>0.17</v>
      </c>
    </row>
    <row r="87" spans="1:7" hidden="1">
      <c r="A87" t="s">
        <v>3789</v>
      </c>
      <c r="B87">
        <v>16</v>
      </c>
      <c r="C87">
        <v>99080</v>
      </c>
      <c r="D87">
        <v>5423</v>
      </c>
      <c r="E87">
        <v>-52663</v>
      </c>
      <c r="F87">
        <v>0.9</v>
      </c>
      <c r="G87">
        <v>0.15</v>
      </c>
    </row>
    <row r="88" spans="1:7" hidden="1">
      <c r="A88" t="s">
        <v>3789</v>
      </c>
      <c r="B88">
        <v>16</v>
      </c>
      <c r="C88">
        <v>97100</v>
      </c>
      <c r="D88">
        <v>5080</v>
      </c>
      <c r="E88">
        <v>-55952</v>
      </c>
      <c r="F88">
        <v>0.88</v>
      </c>
      <c r="G88">
        <v>0.17</v>
      </c>
    </row>
    <row r="89" spans="1:7" hidden="1">
      <c r="A89" t="s">
        <v>3789</v>
      </c>
      <c r="B89">
        <v>16</v>
      </c>
      <c r="C89">
        <v>97103</v>
      </c>
      <c r="D89">
        <v>4391</v>
      </c>
      <c r="E89">
        <v>-63106</v>
      </c>
      <c r="F89">
        <v>0.85</v>
      </c>
      <c r="G89">
        <v>0.11</v>
      </c>
    </row>
    <row r="90" spans="1:7" hidden="1">
      <c r="A90" t="s">
        <v>3789</v>
      </c>
      <c r="B90">
        <v>16</v>
      </c>
      <c r="C90">
        <v>99103</v>
      </c>
      <c r="D90">
        <v>6524</v>
      </c>
      <c r="E90">
        <v>-180312</v>
      </c>
      <c r="F90">
        <v>0.72</v>
      </c>
      <c r="G90">
        <v>0.06</v>
      </c>
    </row>
    <row r="91" spans="1:7" hidden="1">
      <c r="A91" t="s">
        <v>3789</v>
      </c>
      <c r="B91">
        <v>21</v>
      </c>
      <c r="C91">
        <v>97080</v>
      </c>
      <c r="D91">
        <v>3453</v>
      </c>
      <c r="E91">
        <v>-26918</v>
      </c>
      <c r="F91">
        <v>0.92</v>
      </c>
      <c r="G91">
        <v>0.31</v>
      </c>
    </row>
    <row r="92" spans="1:7" hidden="1">
      <c r="A92" t="s">
        <v>3789</v>
      </c>
      <c r="B92">
        <v>21</v>
      </c>
      <c r="C92">
        <v>97102</v>
      </c>
      <c r="D92">
        <v>9651</v>
      </c>
      <c r="E92">
        <v>-93268</v>
      </c>
      <c r="F92">
        <v>0.9</v>
      </c>
      <c r="G92">
        <v>0.32</v>
      </c>
    </row>
    <row r="93" spans="1:7" hidden="1">
      <c r="A93" t="s">
        <v>3789</v>
      </c>
      <c r="B93">
        <v>21</v>
      </c>
      <c r="C93">
        <v>99102</v>
      </c>
      <c r="D93">
        <v>10284</v>
      </c>
      <c r="E93">
        <v>-104835</v>
      </c>
      <c r="F93">
        <v>0.89</v>
      </c>
      <c r="G93">
        <v>0.32</v>
      </c>
    </row>
    <row r="94" spans="1:7" hidden="1">
      <c r="A94" t="s">
        <v>3789</v>
      </c>
      <c r="B94">
        <v>21</v>
      </c>
      <c r="C94">
        <v>99080</v>
      </c>
      <c r="D94">
        <v>4374</v>
      </c>
      <c r="E94">
        <v>-53362</v>
      </c>
      <c r="F94">
        <v>0.87</v>
      </c>
      <c r="G94">
        <v>0.28999999999999998</v>
      </c>
    </row>
    <row r="95" spans="1:7" hidden="1">
      <c r="A95" t="s">
        <v>3789</v>
      </c>
      <c r="B95">
        <v>21</v>
      </c>
      <c r="C95">
        <v>97103</v>
      </c>
      <c r="D95">
        <v>7702</v>
      </c>
      <c r="E95">
        <v>-95249</v>
      </c>
      <c r="F95">
        <v>0.87</v>
      </c>
      <c r="G95">
        <v>0.32</v>
      </c>
    </row>
    <row r="96" spans="1:7" hidden="1">
      <c r="A96" t="s">
        <v>3789</v>
      </c>
      <c r="B96">
        <v>21</v>
      </c>
      <c r="C96">
        <v>97100</v>
      </c>
      <c r="D96">
        <v>3880</v>
      </c>
      <c r="E96">
        <v>-49056</v>
      </c>
      <c r="F96">
        <v>0.87</v>
      </c>
      <c r="G96">
        <v>0.31</v>
      </c>
    </row>
    <row r="97" spans="1:7" hidden="1">
      <c r="A97" t="s">
        <v>3789</v>
      </c>
      <c r="B97">
        <v>21</v>
      </c>
      <c r="C97">
        <v>99100</v>
      </c>
      <c r="D97">
        <v>4217</v>
      </c>
      <c r="E97">
        <v>-64225</v>
      </c>
      <c r="F97">
        <v>0.84</v>
      </c>
      <c r="G97">
        <v>0.3</v>
      </c>
    </row>
    <row r="98" spans="1:7" hidden="1">
      <c r="A98" t="s">
        <v>3789</v>
      </c>
      <c r="B98">
        <v>21</v>
      </c>
      <c r="C98">
        <v>99103</v>
      </c>
      <c r="D98">
        <v>9191</v>
      </c>
      <c r="E98">
        <v>-152110</v>
      </c>
      <c r="F98">
        <v>0.83</v>
      </c>
      <c r="G98">
        <v>0.28000000000000003</v>
      </c>
    </row>
    <row r="99" spans="1:7" hidden="1">
      <c r="A99" t="s">
        <v>3789</v>
      </c>
      <c r="B99">
        <v>23</v>
      </c>
      <c r="C99">
        <v>99100</v>
      </c>
      <c r="D99">
        <v>2269</v>
      </c>
      <c r="E99">
        <v>-26719</v>
      </c>
      <c r="F99">
        <v>0.88</v>
      </c>
      <c r="G99">
        <v>0.18</v>
      </c>
    </row>
    <row r="100" spans="1:7" hidden="1">
      <c r="A100" t="s">
        <v>3789</v>
      </c>
      <c r="B100">
        <v>23</v>
      </c>
      <c r="C100">
        <v>97100</v>
      </c>
      <c r="D100">
        <v>2256</v>
      </c>
      <c r="E100">
        <v>-27793</v>
      </c>
      <c r="F100">
        <v>0.87</v>
      </c>
      <c r="G100">
        <v>0.19</v>
      </c>
    </row>
    <row r="101" spans="1:7" hidden="1">
      <c r="A101" t="s">
        <v>3789</v>
      </c>
      <c r="B101">
        <v>23</v>
      </c>
      <c r="C101">
        <v>97080</v>
      </c>
      <c r="D101">
        <v>1761</v>
      </c>
      <c r="E101">
        <v>-21566</v>
      </c>
      <c r="F101">
        <v>0.87</v>
      </c>
      <c r="G101">
        <v>0.17</v>
      </c>
    </row>
    <row r="102" spans="1:7" hidden="1">
      <c r="A102" t="s">
        <v>3789</v>
      </c>
      <c r="B102">
        <v>23</v>
      </c>
      <c r="C102">
        <v>99102</v>
      </c>
      <c r="D102">
        <v>3074</v>
      </c>
      <c r="E102">
        <v>-46928</v>
      </c>
      <c r="F102">
        <v>0.84</v>
      </c>
      <c r="G102">
        <v>0.17</v>
      </c>
    </row>
    <row r="103" spans="1:7" hidden="1">
      <c r="A103" t="s">
        <v>3789</v>
      </c>
      <c r="B103">
        <v>23</v>
      </c>
      <c r="C103">
        <v>99080</v>
      </c>
      <c r="D103">
        <v>2101</v>
      </c>
      <c r="E103">
        <v>-34306</v>
      </c>
      <c r="F103">
        <v>0.83</v>
      </c>
      <c r="G103">
        <v>0.16</v>
      </c>
    </row>
    <row r="104" spans="1:7" hidden="1">
      <c r="A104" t="s">
        <v>3789</v>
      </c>
      <c r="B104">
        <v>23</v>
      </c>
      <c r="C104">
        <v>97102</v>
      </c>
      <c r="D104">
        <v>3346</v>
      </c>
      <c r="E104">
        <v>-56254</v>
      </c>
      <c r="F104">
        <v>0.83</v>
      </c>
      <c r="G104">
        <v>0.18</v>
      </c>
    </row>
    <row r="105" spans="1:7" hidden="1">
      <c r="A105" t="s">
        <v>3789</v>
      </c>
      <c r="B105">
        <v>23</v>
      </c>
      <c r="C105">
        <v>97103</v>
      </c>
      <c r="D105">
        <v>3438</v>
      </c>
      <c r="E105">
        <v>-73338</v>
      </c>
      <c r="F105">
        <v>0.78</v>
      </c>
      <c r="G105">
        <v>0.11</v>
      </c>
    </row>
    <row r="106" spans="1:7" hidden="1">
      <c r="A106" t="s">
        <v>3789</v>
      </c>
      <c r="B106">
        <v>23</v>
      </c>
      <c r="C106">
        <v>99103</v>
      </c>
      <c r="D106">
        <v>4451</v>
      </c>
      <c r="E106">
        <v>-105779</v>
      </c>
      <c r="F106">
        <v>0.76</v>
      </c>
      <c r="G106">
        <v>7.0000000000000007E-2</v>
      </c>
    </row>
    <row r="107" spans="1:7" hidden="1">
      <c r="A107" t="s">
        <v>3789</v>
      </c>
      <c r="B107">
        <v>24</v>
      </c>
      <c r="C107">
        <v>99080</v>
      </c>
      <c r="D107">
        <v>1441</v>
      </c>
      <c r="E107">
        <v>-8468</v>
      </c>
      <c r="F107">
        <v>0.94</v>
      </c>
      <c r="G107">
        <v>0.15</v>
      </c>
    </row>
    <row r="108" spans="1:7" hidden="1">
      <c r="A108" t="s">
        <v>3789</v>
      </c>
      <c r="B108">
        <v>24</v>
      </c>
      <c r="C108">
        <v>99102</v>
      </c>
      <c r="D108">
        <v>1933</v>
      </c>
      <c r="E108">
        <v>-16353</v>
      </c>
      <c r="F108">
        <v>0.91</v>
      </c>
      <c r="G108">
        <v>0.15</v>
      </c>
    </row>
    <row r="109" spans="1:7" hidden="1">
      <c r="A109" t="s">
        <v>3789</v>
      </c>
      <c r="B109">
        <v>24</v>
      </c>
      <c r="C109">
        <v>97102</v>
      </c>
      <c r="D109">
        <v>2132</v>
      </c>
      <c r="E109">
        <v>-25686</v>
      </c>
      <c r="F109">
        <v>0.87</v>
      </c>
      <c r="G109">
        <v>0.16</v>
      </c>
    </row>
    <row r="110" spans="1:7" hidden="1">
      <c r="A110" t="s">
        <v>3789</v>
      </c>
      <c r="B110">
        <v>24</v>
      </c>
      <c r="C110">
        <v>97100</v>
      </c>
      <c r="D110">
        <v>1603</v>
      </c>
      <c r="E110">
        <v>-24733</v>
      </c>
      <c r="F110">
        <v>0.84</v>
      </c>
      <c r="G110">
        <v>0.17</v>
      </c>
    </row>
    <row r="111" spans="1:7" hidden="1">
      <c r="A111" t="s">
        <v>3789</v>
      </c>
      <c r="B111">
        <v>24</v>
      </c>
      <c r="C111">
        <v>99100</v>
      </c>
      <c r="D111">
        <v>1631</v>
      </c>
      <c r="E111">
        <v>-29854</v>
      </c>
      <c r="F111">
        <v>0.81</v>
      </c>
      <c r="G111">
        <v>0.16</v>
      </c>
    </row>
    <row r="112" spans="1:7" hidden="1">
      <c r="A112" t="s">
        <v>3789</v>
      </c>
      <c r="B112">
        <v>24</v>
      </c>
      <c r="C112">
        <v>97103</v>
      </c>
      <c r="D112">
        <v>2952</v>
      </c>
      <c r="E112">
        <v>-63999</v>
      </c>
      <c r="F112">
        <v>0.78</v>
      </c>
      <c r="G112">
        <v>0.09</v>
      </c>
    </row>
    <row r="113" spans="1:7" hidden="1">
      <c r="A113" t="s">
        <v>3789</v>
      </c>
      <c r="B113">
        <v>24</v>
      </c>
      <c r="C113">
        <v>97080</v>
      </c>
      <c r="D113">
        <v>1152</v>
      </c>
      <c r="E113">
        <v>-26851</v>
      </c>
      <c r="F113">
        <v>0.76</v>
      </c>
      <c r="G113">
        <v>0.15</v>
      </c>
    </row>
    <row r="114" spans="1:7" hidden="1">
      <c r="A114" t="s">
        <v>3789</v>
      </c>
      <c r="B114">
        <v>24</v>
      </c>
      <c r="C114">
        <v>99103</v>
      </c>
      <c r="D114">
        <v>3405</v>
      </c>
      <c r="E114">
        <v>-126980</v>
      </c>
      <c r="F114">
        <v>0.62</v>
      </c>
      <c r="G114">
        <v>0.06</v>
      </c>
    </row>
    <row r="115" spans="1:7" hidden="1">
      <c r="A115" t="s">
        <v>3789</v>
      </c>
      <c r="B115">
        <v>25</v>
      </c>
      <c r="C115">
        <v>97100</v>
      </c>
      <c r="D115">
        <v>1206</v>
      </c>
      <c r="E115">
        <v>-9511</v>
      </c>
      <c r="F115">
        <v>0.92</v>
      </c>
      <c r="G115">
        <v>0.16</v>
      </c>
    </row>
    <row r="116" spans="1:7" hidden="1">
      <c r="A116" t="s">
        <v>3789</v>
      </c>
      <c r="B116">
        <v>25</v>
      </c>
      <c r="C116">
        <v>97080</v>
      </c>
      <c r="D116">
        <v>801</v>
      </c>
      <c r="E116">
        <v>-10016</v>
      </c>
      <c r="F116">
        <v>0.87</v>
      </c>
      <c r="G116">
        <v>0.13</v>
      </c>
    </row>
    <row r="117" spans="1:7" hidden="1">
      <c r="A117" t="s">
        <v>3789</v>
      </c>
      <c r="B117">
        <v>25</v>
      </c>
      <c r="C117">
        <v>99100</v>
      </c>
      <c r="D117">
        <v>1224</v>
      </c>
      <c r="E117">
        <v>-27142</v>
      </c>
      <c r="F117">
        <v>0.77</v>
      </c>
      <c r="G117">
        <v>0.14000000000000001</v>
      </c>
    </row>
    <row r="118" spans="1:7" hidden="1">
      <c r="A118" t="s">
        <v>3789</v>
      </c>
      <c r="B118">
        <v>25</v>
      </c>
      <c r="C118">
        <v>99080</v>
      </c>
      <c r="D118">
        <v>1131</v>
      </c>
      <c r="E118">
        <v>-31851</v>
      </c>
      <c r="F118">
        <v>0.71</v>
      </c>
      <c r="G118">
        <v>0.11</v>
      </c>
    </row>
    <row r="119" spans="1:7" hidden="1">
      <c r="A119" t="s">
        <v>3789</v>
      </c>
      <c r="B119">
        <v>25</v>
      </c>
      <c r="C119">
        <v>99102</v>
      </c>
      <c r="D119">
        <v>1139</v>
      </c>
      <c r="E119">
        <v>-33579</v>
      </c>
      <c r="F119">
        <v>0.7</v>
      </c>
      <c r="G119">
        <v>0.11</v>
      </c>
    </row>
    <row r="120" spans="1:7" hidden="1">
      <c r="A120" t="s">
        <v>3789</v>
      </c>
      <c r="B120">
        <v>25</v>
      </c>
      <c r="C120">
        <v>97103</v>
      </c>
      <c r="D120">
        <v>2044</v>
      </c>
      <c r="E120">
        <v>-62901</v>
      </c>
      <c r="F120">
        <v>0.69</v>
      </c>
      <c r="G120">
        <v>0.06</v>
      </c>
    </row>
    <row r="121" spans="1:7" hidden="1">
      <c r="A121" t="s">
        <v>3789</v>
      </c>
      <c r="B121">
        <v>25</v>
      </c>
      <c r="C121">
        <v>97102</v>
      </c>
      <c r="D121">
        <v>1286</v>
      </c>
      <c r="E121">
        <v>-43444</v>
      </c>
      <c r="F121">
        <v>0.66</v>
      </c>
      <c r="G121">
        <v>0.12</v>
      </c>
    </row>
    <row r="122" spans="1:7" hidden="1">
      <c r="A122" t="s">
        <v>3789</v>
      </c>
      <c r="B122">
        <v>25</v>
      </c>
      <c r="C122">
        <v>99103</v>
      </c>
      <c r="D122">
        <v>2694</v>
      </c>
      <c r="E122">
        <v>-92382</v>
      </c>
      <c r="F122">
        <v>0.65</v>
      </c>
      <c r="G122">
        <v>0.05</v>
      </c>
    </row>
    <row r="123" spans="1:7" hidden="1">
      <c r="A123" t="s">
        <v>3789</v>
      </c>
      <c r="B123">
        <v>26</v>
      </c>
      <c r="C123">
        <v>97080</v>
      </c>
      <c r="D123">
        <v>644</v>
      </c>
      <c r="E123">
        <v>-9085</v>
      </c>
      <c r="F123">
        <v>0.85</v>
      </c>
      <c r="G123">
        <v>0.13</v>
      </c>
    </row>
    <row r="124" spans="1:7" hidden="1">
      <c r="A124" t="s">
        <v>3789</v>
      </c>
      <c r="B124">
        <v>26</v>
      </c>
      <c r="C124">
        <v>99100</v>
      </c>
      <c r="D124">
        <v>1036</v>
      </c>
      <c r="E124">
        <v>-19789</v>
      </c>
      <c r="F124">
        <v>0.8</v>
      </c>
      <c r="G124">
        <v>0.13</v>
      </c>
    </row>
    <row r="125" spans="1:7" hidden="1">
      <c r="A125" t="s">
        <v>3789</v>
      </c>
      <c r="B125">
        <v>26</v>
      </c>
      <c r="C125">
        <v>97100</v>
      </c>
      <c r="D125">
        <v>962</v>
      </c>
      <c r="E125">
        <v>-18309</v>
      </c>
      <c r="F125">
        <v>0.8</v>
      </c>
      <c r="G125">
        <v>0.14000000000000001</v>
      </c>
    </row>
    <row r="126" spans="1:7" hidden="1">
      <c r="A126" t="s">
        <v>3789</v>
      </c>
      <c r="B126">
        <v>26</v>
      </c>
      <c r="C126">
        <v>97103</v>
      </c>
      <c r="D126">
        <v>2185</v>
      </c>
      <c r="E126">
        <v>-45615</v>
      </c>
      <c r="F126">
        <v>0.79</v>
      </c>
      <c r="G126">
        <v>0.05</v>
      </c>
    </row>
    <row r="127" spans="1:7" hidden="1">
      <c r="A127" t="s">
        <v>3789</v>
      </c>
      <c r="B127">
        <v>26</v>
      </c>
      <c r="C127">
        <v>99080</v>
      </c>
      <c r="D127">
        <v>999</v>
      </c>
      <c r="E127">
        <v>-25412</v>
      </c>
      <c r="F127">
        <v>0.74</v>
      </c>
      <c r="G127">
        <v>0.12</v>
      </c>
    </row>
    <row r="128" spans="1:7" hidden="1">
      <c r="A128" t="s">
        <v>3789</v>
      </c>
      <c r="B128">
        <v>26</v>
      </c>
      <c r="C128">
        <v>97102</v>
      </c>
      <c r="D128">
        <v>953</v>
      </c>
      <c r="E128">
        <v>-24650</v>
      </c>
      <c r="F128">
        <v>0.74</v>
      </c>
      <c r="G128">
        <v>0.11</v>
      </c>
    </row>
    <row r="129" spans="1:7" hidden="1">
      <c r="A129" t="s">
        <v>3789</v>
      </c>
      <c r="B129">
        <v>26</v>
      </c>
      <c r="C129">
        <v>99102</v>
      </c>
      <c r="D129">
        <v>785</v>
      </c>
      <c r="E129">
        <v>-23472</v>
      </c>
      <c r="F129">
        <v>0.7</v>
      </c>
      <c r="G129">
        <v>0.09</v>
      </c>
    </row>
    <row r="130" spans="1:7" hidden="1">
      <c r="A130" t="s">
        <v>3789</v>
      </c>
      <c r="B130">
        <v>26</v>
      </c>
      <c r="C130">
        <v>99103</v>
      </c>
      <c r="D130">
        <v>1625</v>
      </c>
      <c r="E130">
        <v>-67258</v>
      </c>
      <c r="F130">
        <v>0.57999999999999996</v>
      </c>
      <c r="G130">
        <v>0.04</v>
      </c>
    </row>
    <row r="131" spans="1:7" hidden="1">
      <c r="A131" t="s">
        <v>3789</v>
      </c>
      <c r="B131">
        <v>31</v>
      </c>
      <c r="C131">
        <v>99103</v>
      </c>
      <c r="D131">
        <v>6062</v>
      </c>
      <c r="E131">
        <v>-99284</v>
      </c>
      <c r="F131">
        <v>0.83</v>
      </c>
      <c r="G131">
        <v>0.21</v>
      </c>
    </row>
    <row r="132" spans="1:7" hidden="1">
      <c r="A132" t="s">
        <v>3789</v>
      </c>
      <c r="B132">
        <v>31</v>
      </c>
      <c r="C132">
        <v>97103</v>
      </c>
      <c r="D132">
        <v>5336</v>
      </c>
      <c r="E132">
        <v>-94645</v>
      </c>
      <c r="F132">
        <v>0.82</v>
      </c>
      <c r="G132">
        <v>0.27</v>
      </c>
    </row>
    <row r="133" spans="1:7" hidden="1">
      <c r="A133" t="s">
        <v>3789</v>
      </c>
      <c r="B133">
        <v>31</v>
      </c>
      <c r="C133">
        <v>99102</v>
      </c>
      <c r="D133">
        <v>4991</v>
      </c>
      <c r="E133">
        <v>-120384</v>
      </c>
      <c r="F133">
        <v>0.75</v>
      </c>
      <c r="G133">
        <v>0.28000000000000003</v>
      </c>
    </row>
    <row r="134" spans="1:7" hidden="1">
      <c r="A134" t="s">
        <v>3789</v>
      </c>
      <c r="B134">
        <v>31</v>
      </c>
      <c r="C134">
        <v>97100</v>
      </c>
      <c r="D134">
        <v>1949</v>
      </c>
      <c r="E134">
        <v>-50075</v>
      </c>
      <c r="F134">
        <v>0.74</v>
      </c>
      <c r="G134">
        <v>0.27</v>
      </c>
    </row>
    <row r="135" spans="1:7" hidden="1">
      <c r="A135" t="s">
        <v>3789</v>
      </c>
      <c r="B135">
        <v>31</v>
      </c>
      <c r="C135">
        <v>97102</v>
      </c>
      <c r="D135">
        <v>4441</v>
      </c>
      <c r="E135">
        <v>-117731</v>
      </c>
      <c r="F135">
        <v>0.73</v>
      </c>
      <c r="G135">
        <v>0.28999999999999998</v>
      </c>
    </row>
    <row r="136" spans="1:7" hidden="1">
      <c r="A136" t="s">
        <v>3789</v>
      </c>
      <c r="B136">
        <v>31</v>
      </c>
      <c r="C136">
        <v>99080</v>
      </c>
      <c r="D136">
        <v>2476</v>
      </c>
      <c r="E136">
        <v>-67100</v>
      </c>
      <c r="F136">
        <v>0.72</v>
      </c>
      <c r="G136">
        <v>0.23</v>
      </c>
    </row>
    <row r="137" spans="1:7" hidden="1">
      <c r="A137" t="s">
        <v>3789</v>
      </c>
      <c r="B137">
        <v>31</v>
      </c>
      <c r="C137">
        <v>97080</v>
      </c>
      <c r="D137">
        <v>1724</v>
      </c>
      <c r="E137">
        <v>-55817</v>
      </c>
      <c r="F137">
        <v>0.67</v>
      </c>
      <c r="G137">
        <v>0.23</v>
      </c>
    </row>
    <row r="138" spans="1:7" hidden="1">
      <c r="A138" t="s">
        <v>3789</v>
      </c>
      <c r="B138">
        <v>31</v>
      </c>
      <c r="C138">
        <v>99100</v>
      </c>
      <c r="D138">
        <v>2261</v>
      </c>
      <c r="E138">
        <v>-73854</v>
      </c>
      <c r="F138">
        <v>0.67</v>
      </c>
      <c r="G138">
        <v>0.24</v>
      </c>
    </row>
    <row r="139" spans="1:7" hidden="1">
      <c r="A139" t="s">
        <v>3789</v>
      </c>
      <c r="B139">
        <v>32</v>
      </c>
      <c r="C139">
        <v>97100</v>
      </c>
      <c r="D139">
        <v>1259</v>
      </c>
      <c r="E139">
        <v>-5975</v>
      </c>
      <c r="F139">
        <v>0.95</v>
      </c>
      <c r="G139">
        <v>0.18</v>
      </c>
    </row>
    <row r="140" spans="1:7" hidden="1">
      <c r="A140" t="s">
        <v>3789</v>
      </c>
      <c r="B140">
        <v>32</v>
      </c>
      <c r="C140">
        <v>97080</v>
      </c>
      <c r="D140">
        <v>1106</v>
      </c>
      <c r="E140">
        <v>-10484</v>
      </c>
      <c r="F140">
        <v>0.9</v>
      </c>
      <c r="G140">
        <v>0.15</v>
      </c>
    </row>
    <row r="141" spans="1:7" hidden="1">
      <c r="A141" t="s">
        <v>3789</v>
      </c>
      <c r="B141">
        <v>32</v>
      </c>
      <c r="C141">
        <v>99102</v>
      </c>
      <c r="D141">
        <v>2097</v>
      </c>
      <c r="E141">
        <v>-21833</v>
      </c>
      <c r="F141">
        <v>0.89</v>
      </c>
      <c r="G141">
        <v>0.16</v>
      </c>
    </row>
    <row r="142" spans="1:7" hidden="1">
      <c r="A142" t="s">
        <v>3789</v>
      </c>
      <c r="B142">
        <v>32</v>
      </c>
      <c r="C142">
        <v>99080</v>
      </c>
      <c r="D142">
        <v>1208</v>
      </c>
      <c r="E142">
        <v>-15994</v>
      </c>
      <c r="F142">
        <v>0.86</v>
      </c>
      <c r="G142">
        <v>0.14000000000000001</v>
      </c>
    </row>
    <row r="143" spans="1:7" hidden="1">
      <c r="A143" t="s">
        <v>3789</v>
      </c>
      <c r="B143">
        <v>32</v>
      </c>
      <c r="C143">
        <v>97102</v>
      </c>
      <c r="D143">
        <v>2171</v>
      </c>
      <c r="E143">
        <v>-35088</v>
      </c>
      <c r="F143">
        <v>0.83</v>
      </c>
      <c r="G143">
        <v>0.16</v>
      </c>
    </row>
    <row r="144" spans="1:7" hidden="1">
      <c r="A144" t="s">
        <v>3789</v>
      </c>
      <c r="B144">
        <v>32</v>
      </c>
      <c r="C144">
        <v>97103</v>
      </c>
      <c r="D144">
        <v>2697</v>
      </c>
      <c r="E144">
        <v>-48068</v>
      </c>
      <c r="F144">
        <v>0.82</v>
      </c>
      <c r="G144">
        <v>0.11</v>
      </c>
    </row>
    <row r="145" spans="1:7" hidden="1">
      <c r="A145" t="s">
        <v>3789</v>
      </c>
      <c r="B145">
        <v>32</v>
      </c>
      <c r="C145">
        <v>99100</v>
      </c>
      <c r="D145">
        <v>1363</v>
      </c>
      <c r="E145">
        <v>-25721</v>
      </c>
      <c r="F145">
        <v>0.81</v>
      </c>
      <c r="G145">
        <v>0.14000000000000001</v>
      </c>
    </row>
    <row r="146" spans="1:7" hidden="1">
      <c r="A146" t="s">
        <v>3789</v>
      </c>
      <c r="B146">
        <v>32</v>
      </c>
      <c r="C146">
        <v>99103</v>
      </c>
      <c r="D146">
        <v>4287</v>
      </c>
      <c r="E146">
        <v>-94410</v>
      </c>
      <c r="F146">
        <v>0.77</v>
      </c>
      <c r="G146">
        <v>7.0000000000000007E-2</v>
      </c>
    </row>
    <row r="147" spans="1:7" hidden="1">
      <c r="A147" t="s">
        <v>3789</v>
      </c>
      <c r="B147">
        <v>34</v>
      </c>
      <c r="C147">
        <v>99080</v>
      </c>
      <c r="D147">
        <v>1090</v>
      </c>
      <c r="E147">
        <v>-16559</v>
      </c>
      <c r="F147">
        <v>0.84</v>
      </c>
      <c r="G147">
        <v>0.12</v>
      </c>
    </row>
    <row r="148" spans="1:7" hidden="1">
      <c r="A148" t="s">
        <v>3789</v>
      </c>
      <c r="B148">
        <v>34</v>
      </c>
      <c r="C148">
        <v>99100</v>
      </c>
      <c r="D148">
        <v>1140</v>
      </c>
      <c r="E148">
        <v>-20666</v>
      </c>
      <c r="F148">
        <v>0.81</v>
      </c>
      <c r="G148">
        <v>0.15</v>
      </c>
    </row>
    <row r="149" spans="1:7" hidden="1">
      <c r="A149" t="s">
        <v>3789</v>
      </c>
      <c r="B149">
        <v>34</v>
      </c>
      <c r="C149">
        <v>99102</v>
      </c>
      <c r="D149">
        <v>1497</v>
      </c>
      <c r="E149">
        <v>-29821</v>
      </c>
      <c r="F149">
        <v>0.8</v>
      </c>
      <c r="G149">
        <v>0.12</v>
      </c>
    </row>
    <row r="150" spans="1:7" hidden="1">
      <c r="A150" t="s">
        <v>3789</v>
      </c>
      <c r="B150">
        <v>34</v>
      </c>
      <c r="C150">
        <v>99103</v>
      </c>
      <c r="D150">
        <v>3495</v>
      </c>
      <c r="E150">
        <v>-68788</v>
      </c>
      <c r="F150">
        <v>0.8</v>
      </c>
      <c r="G150">
        <v>0.06</v>
      </c>
    </row>
    <row r="151" spans="1:7" hidden="1">
      <c r="A151" t="s">
        <v>3789</v>
      </c>
      <c r="B151">
        <v>34</v>
      </c>
      <c r="C151">
        <v>97102</v>
      </c>
      <c r="D151">
        <v>1951</v>
      </c>
      <c r="E151">
        <v>-39349</v>
      </c>
      <c r="F151">
        <v>0.79</v>
      </c>
      <c r="G151">
        <v>0.14000000000000001</v>
      </c>
    </row>
    <row r="152" spans="1:7" hidden="1">
      <c r="A152" t="s">
        <v>3789</v>
      </c>
      <c r="B152">
        <v>34</v>
      </c>
      <c r="C152">
        <v>97103</v>
      </c>
      <c r="D152">
        <v>2336</v>
      </c>
      <c r="E152">
        <v>-50017</v>
      </c>
      <c r="F152">
        <v>0.78</v>
      </c>
      <c r="G152">
        <v>0.09</v>
      </c>
    </row>
    <row r="153" spans="1:7" hidden="1">
      <c r="A153" t="s">
        <v>3789</v>
      </c>
      <c r="B153">
        <v>34</v>
      </c>
      <c r="C153">
        <v>97100</v>
      </c>
      <c r="D153">
        <v>1017</v>
      </c>
      <c r="E153">
        <v>-22459</v>
      </c>
      <c r="F153">
        <v>0.77</v>
      </c>
      <c r="G153">
        <v>0.18</v>
      </c>
    </row>
    <row r="154" spans="1:7" hidden="1">
      <c r="A154" t="s">
        <v>3789</v>
      </c>
      <c r="B154">
        <v>34</v>
      </c>
      <c r="C154">
        <v>97080</v>
      </c>
      <c r="D154">
        <v>740</v>
      </c>
      <c r="E154">
        <v>-26892</v>
      </c>
      <c r="F154">
        <v>0.63</v>
      </c>
      <c r="G154">
        <v>0.12</v>
      </c>
    </row>
    <row r="155" spans="1:7" hidden="1">
      <c r="A155" t="s">
        <v>3789</v>
      </c>
      <c r="B155">
        <v>35</v>
      </c>
      <c r="C155">
        <v>97080</v>
      </c>
      <c r="D155">
        <v>548</v>
      </c>
      <c r="E155">
        <v>-5746</v>
      </c>
      <c r="F155">
        <v>0.89</v>
      </c>
      <c r="G155">
        <v>0.13</v>
      </c>
    </row>
    <row r="156" spans="1:7" hidden="1">
      <c r="A156" t="s">
        <v>3789</v>
      </c>
      <c r="B156">
        <v>35</v>
      </c>
      <c r="C156">
        <v>97100</v>
      </c>
      <c r="D156">
        <v>748</v>
      </c>
      <c r="E156">
        <v>-15722</v>
      </c>
      <c r="F156">
        <v>0.78</v>
      </c>
      <c r="G156">
        <v>0.14000000000000001</v>
      </c>
    </row>
    <row r="157" spans="1:7" hidden="1">
      <c r="A157" t="s">
        <v>3789</v>
      </c>
      <c r="B157">
        <v>35</v>
      </c>
      <c r="C157">
        <v>97102</v>
      </c>
      <c r="D157">
        <v>1126</v>
      </c>
      <c r="E157">
        <v>-31688</v>
      </c>
      <c r="F157">
        <v>0.71</v>
      </c>
      <c r="G157">
        <v>0.1</v>
      </c>
    </row>
    <row r="158" spans="1:7" hidden="1">
      <c r="A158" t="s">
        <v>3789</v>
      </c>
      <c r="B158">
        <v>35</v>
      </c>
      <c r="C158">
        <v>99080</v>
      </c>
      <c r="D158">
        <v>802</v>
      </c>
      <c r="E158">
        <v>-23252</v>
      </c>
      <c r="F158">
        <v>0.71</v>
      </c>
      <c r="G158">
        <v>0.11</v>
      </c>
    </row>
    <row r="159" spans="1:7" hidden="1">
      <c r="A159" t="s">
        <v>3789</v>
      </c>
      <c r="B159">
        <v>35</v>
      </c>
      <c r="C159">
        <v>99102</v>
      </c>
      <c r="D159">
        <v>922</v>
      </c>
      <c r="E159">
        <v>-28754</v>
      </c>
      <c r="F159">
        <v>0.68</v>
      </c>
      <c r="G159">
        <v>0.09</v>
      </c>
    </row>
    <row r="160" spans="1:7" hidden="1">
      <c r="A160" t="s">
        <v>3789</v>
      </c>
      <c r="B160">
        <v>35</v>
      </c>
      <c r="C160">
        <v>99100</v>
      </c>
      <c r="D160">
        <v>782</v>
      </c>
      <c r="E160">
        <v>-25288</v>
      </c>
      <c r="F160">
        <v>0.67</v>
      </c>
      <c r="G160">
        <v>0.11</v>
      </c>
    </row>
    <row r="161" spans="1:7" hidden="1">
      <c r="A161" t="s">
        <v>3789</v>
      </c>
      <c r="B161">
        <v>35</v>
      </c>
      <c r="C161">
        <v>97103</v>
      </c>
      <c r="D161">
        <v>1894</v>
      </c>
      <c r="E161">
        <v>-63939</v>
      </c>
      <c r="F161">
        <v>0.66</v>
      </c>
      <c r="G161">
        <v>0.05</v>
      </c>
    </row>
    <row r="162" spans="1:7" hidden="1">
      <c r="A162" t="s">
        <v>3789</v>
      </c>
      <c r="B162">
        <v>35</v>
      </c>
      <c r="C162">
        <v>99103</v>
      </c>
      <c r="D162">
        <v>2485</v>
      </c>
      <c r="E162">
        <v>-100474</v>
      </c>
      <c r="F162">
        <v>0.59</v>
      </c>
      <c r="G162">
        <v>0.04</v>
      </c>
    </row>
    <row r="163" spans="1:7" hidden="1">
      <c r="A163" t="s">
        <v>3789</v>
      </c>
      <c r="B163">
        <v>36</v>
      </c>
      <c r="C163">
        <v>97080</v>
      </c>
      <c r="D163">
        <v>398</v>
      </c>
      <c r="E163">
        <v>-671</v>
      </c>
      <c r="F163">
        <v>0.98</v>
      </c>
      <c r="G163">
        <v>0.14000000000000001</v>
      </c>
    </row>
    <row r="164" spans="1:7" hidden="1">
      <c r="A164" t="s">
        <v>3789</v>
      </c>
      <c r="B164">
        <v>36</v>
      </c>
      <c r="C164">
        <v>97102</v>
      </c>
      <c r="D164">
        <v>803</v>
      </c>
      <c r="E164">
        <v>-15950</v>
      </c>
      <c r="F164">
        <v>0.8</v>
      </c>
      <c r="G164">
        <v>0.1</v>
      </c>
    </row>
    <row r="165" spans="1:7" hidden="1">
      <c r="A165" t="s">
        <v>3789</v>
      </c>
      <c r="B165">
        <v>36</v>
      </c>
      <c r="C165">
        <v>97100</v>
      </c>
      <c r="D165">
        <v>582</v>
      </c>
      <c r="E165">
        <v>-13281</v>
      </c>
      <c r="F165">
        <v>0.77</v>
      </c>
      <c r="G165">
        <v>0.13</v>
      </c>
    </row>
    <row r="166" spans="1:7" hidden="1">
      <c r="A166" t="s">
        <v>3789</v>
      </c>
      <c r="B166">
        <v>36</v>
      </c>
      <c r="C166">
        <v>99100</v>
      </c>
      <c r="D166">
        <v>643</v>
      </c>
      <c r="E166">
        <v>-15731</v>
      </c>
      <c r="F166">
        <v>0.75</v>
      </c>
      <c r="G166">
        <v>0.12</v>
      </c>
    </row>
    <row r="167" spans="1:7" hidden="1">
      <c r="A167" t="s">
        <v>3789</v>
      </c>
      <c r="B167">
        <v>36</v>
      </c>
      <c r="C167">
        <v>97103</v>
      </c>
      <c r="D167">
        <v>1918</v>
      </c>
      <c r="E167">
        <v>-63167</v>
      </c>
      <c r="F167">
        <v>0.67</v>
      </c>
      <c r="G167">
        <v>0.05</v>
      </c>
    </row>
    <row r="168" spans="1:7" hidden="1">
      <c r="A168" t="s">
        <v>3789</v>
      </c>
      <c r="B168">
        <v>36</v>
      </c>
      <c r="C168">
        <v>99102</v>
      </c>
      <c r="D168">
        <v>582</v>
      </c>
      <c r="E168">
        <v>-19176</v>
      </c>
      <c r="F168">
        <v>0.67</v>
      </c>
      <c r="G168">
        <v>0.08</v>
      </c>
    </row>
    <row r="169" spans="1:7" hidden="1">
      <c r="A169" t="s">
        <v>3789</v>
      </c>
      <c r="B169">
        <v>36</v>
      </c>
      <c r="C169">
        <v>99103</v>
      </c>
      <c r="D169">
        <v>1622</v>
      </c>
      <c r="E169">
        <v>-59587</v>
      </c>
      <c r="F169">
        <v>0.63</v>
      </c>
      <c r="G169">
        <v>0.04</v>
      </c>
    </row>
    <row r="170" spans="1:7" hidden="1">
      <c r="A170" t="s">
        <v>3789</v>
      </c>
      <c r="B170">
        <v>36</v>
      </c>
      <c r="C170">
        <v>99080</v>
      </c>
      <c r="D170">
        <v>678</v>
      </c>
      <c r="E170">
        <v>-24815</v>
      </c>
      <c r="F170">
        <v>0.63</v>
      </c>
      <c r="G170">
        <v>0.09</v>
      </c>
    </row>
    <row r="171" spans="1:7" hidden="1">
      <c r="A171" t="s">
        <v>3789</v>
      </c>
      <c r="B171">
        <v>41</v>
      </c>
      <c r="C171">
        <v>99102</v>
      </c>
      <c r="D171">
        <v>2719</v>
      </c>
      <c r="E171">
        <v>-59661</v>
      </c>
      <c r="F171">
        <v>0.78</v>
      </c>
      <c r="G171">
        <v>0.24</v>
      </c>
    </row>
    <row r="172" spans="1:7" hidden="1">
      <c r="A172" t="s">
        <v>3789</v>
      </c>
      <c r="B172">
        <v>41</v>
      </c>
      <c r="C172">
        <v>99100</v>
      </c>
      <c r="D172">
        <v>1326</v>
      </c>
      <c r="E172">
        <v>-28848</v>
      </c>
      <c r="F172">
        <v>0.78</v>
      </c>
      <c r="G172">
        <v>0.22</v>
      </c>
    </row>
    <row r="173" spans="1:7" hidden="1">
      <c r="A173" t="s">
        <v>3789</v>
      </c>
      <c r="B173">
        <v>41</v>
      </c>
      <c r="C173">
        <v>97080</v>
      </c>
      <c r="D173">
        <v>983</v>
      </c>
      <c r="E173">
        <v>-22514</v>
      </c>
      <c r="F173">
        <v>0.77</v>
      </c>
      <c r="G173">
        <v>0.2</v>
      </c>
    </row>
    <row r="174" spans="1:7" hidden="1">
      <c r="A174" t="s">
        <v>3789</v>
      </c>
      <c r="B174">
        <v>41</v>
      </c>
      <c r="C174">
        <v>99103</v>
      </c>
      <c r="D174">
        <v>5186</v>
      </c>
      <c r="E174">
        <v>-128539</v>
      </c>
      <c r="F174">
        <v>0.75</v>
      </c>
      <c r="G174">
        <v>0.15</v>
      </c>
    </row>
    <row r="175" spans="1:7" hidden="1">
      <c r="A175" t="s">
        <v>3789</v>
      </c>
      <c r="B175">
        <v>41</v>
      </c>
      <c r="C175">
        <v>97103</v>
      </c>
      <c r="D175">
        <v>3726</v>
      </c>
      <c r="E175">
        <v>-92891</v>
      </c>
      <c r="F175">
        <v>0.75</v>
      </c>
      <c r="G175">
        <v>0.21</v>
      </c>
    </row>
    <row r="176" spans="1:7" hidden="1">
      <c r="A176" t="s">
        <v>3789</v>
      </c>
      <c r="B176">
        <v>41</v>
      </c>
      <c r="C176">
        <v>97102</v>
      </c>
      <c r="D176">
        <v>2644</v>
      </c>
      <c r="E176">
        <v>-65185</v>
      </c>
      <c r="F176">
        <v>0.75</v>
      </c>
      <c r="G176">
        <v>0.25</v>
      </c>
    </row>
    <row r="177" spans="1:7" hidden="1">
      <c r="A177" t="s">
        <v>3789</v>
      </c>
      <c r="B177">
        <v>41</v>
      </c>
      <c r="C177">
        <v>99080</v>
      </c>
      <c r="D177">
        <v>1496</v>
      </c>
      <c r="E177">
        <v>-39841</v>
      </c>
      <c r="F177">
        <v>0.73</v>
      </c>
      <c r="G177">
        <v>0.19</v>
      </c>
    </row>
    <row r="178" spans="1:7" hidden="1">
      <c r="A178" t="s">
        <v>3789</v>
      </c>
      <c r="B178">
        <v>41</v>
      </c>
      <c r="C178">
        <v>97100</v>
      </c>
      <c r="D178">
        <v>1037</v>
      </c>
      <c r="E178">
        <v>-33929</v>
      </c>
      <c r="F178">
        <v>0.67</v>
      </c>
      <c r="G178">
        <v>0.21</v>
      </c>
    </row>
    <row r="179" spans="1:7" hidden="1">
      <c r="A179" t="s">
        <v>3789</v>
      </c>
      <c r="B179">
        <v>42</v>
      </c>
      <c r="C179">
        <v>97080</v>
      </c>
      <c r="D179">
        <v>806</v>
      </c>
      <c r="E179">
        <v>7441</v>
      </c>
      <c r="F179">
        <v>1.0900000000000001</v>
      </c>
      <c r="G179">
        <v>0.16</v>
      </c>
    </row>
    <row r="180" spans="1:7" hidden="1">
      <c r="A180" t="s">
        <v>3789</v>
      </c>
      <c r="B180">
        <v>42</v>
      </c>
      <c r="C180">
        <v>97103</v>
      </c>
      <c r="D180">
        <v>1637</v>
      </c>
      <c r="E180">
        <v>-18752</v>
      </c>
      <c r="F180">
        <v>0.88</v>
      </c>
      <c r="G180">
        <v>0.1</v>
      </c>
    </row>
    <row r="181" spans="1:7" hidden="1">
      <c r="A181" t="s">
        <v>3789</v>
      </c>
      <c r="B181">
        <v>42</v>
      </c>
      <c r="C181">
        <v>99102</v>
      </c>
      <c r="D181">
        <v>1204</v>
      </c>
      <c r="E181">
        <v>-14601</v>
      </c>
      <c r="F181">
        <v>0.87</v>
      </c>
      <c r="G181">
        <v>0.15</v>
      </c>
    </row>
    <row r="182" spans="1:7" hidden="1">
      <c r="A182" t="s">
        <v>3789</v>
      </c>
      <c r="B182">
        <v>42</v>
      </c>
      <c r="C182">
        <v>99080</v>
      </c>
      <c r="D182">
        <v>1029</v>
      </c>
      <c r="E182">
        <v>-15443</v>
      </c>
      <c r="F182">
        <v>0.84</v>
      </c>
      <c r="G182">
        <v>0.14000000000000001</v>
      </c>
    </row>
    <row r="183" spans="1:7" hidden="1">
      <c r="A183" t="s">
        <v>3789</v>
      </c>
      <c r="B183">
        <v>42</v>
      </c>
      <c r="C183">
        <v>99100</v>
      </c>
      <c r="D183">
        <v>1165</v>
      </c>
      <c r="E183">
        <v>-17690</v>
      </c>
      <c r="F183">
        <v>0.84</v>
      </c>
      <c r="G183">
        <v>0.15</v>
      </c>
    </row>
    <row r="184" spans="1:7" hidden="1">
      <c r="A184" t="s">
        <v>3789</v>
      </c>
      <c r="B184">
        <v>42</v>
      </c>
      <c r="C184">
        <v>97100</v>
      </c>
      <c r="D184">
        <v>995</v>
      </c>
      <c r="E184">
        <v>-20201</v>
      </c>
      <c r="F184">
        <v>0.79</v>
      </c>
      <c r="G184">
        <v>0.16</v>
      </c>
    </row>
    <row r="185" spans="1:7" hidden="1">
      <c r="A185" t="s">
        <v>3789</v>
      </c>
      <c r="B185">
        <v>42</v>
      </c>
      <c r="C185">
        <v>97102</v>
      </c>
      <c r="D185">
        <v>1349</v>
      </c>
      <c r="E185">
        <v>-28011</v>
      </c>
      <c r="F185">
        <v>0.79</v>
      </c>
      <c r="G185">
        <v>0.15</v>
      </c>
    </row>
    <row r="186" spans="1:7" hidden="1">
      <c r="A186" t="s">
        <v>3789</v>
      </c>
      <c r="B186">
        <v>42</v>
      </c>
      <c r="C186">
        <v>99103</v>
      </c>
      <c r="D186">
        <v>3249</v>
      </c>
      <c r="E186">
        <v>-107243</v>
      </c>
      <c r="F186">
        <v>0.66</v>
      </c>
      <c r="G186">
        <v>0.06</v>
      </c>
    </row>
    <row r="187" spans="1:7" hidden="1">
      <c r="A187" t="s">
        <v>3789</v>
      </c>
      <c r="B187">
        <v>43</v>
      </c>
      <c r="C187">
        <v>99100</v>
      </c>
      <c r="D187">
        <v>781</v>
      </c>
      <c r="E187">
        <v>-5666</v>
      </c>
      <c r="F187">
        <v>0.92</v>
      </c>
      <c r="G187">
        <v>0.16</v>
      </c>
    </row>
    <row r="188" spans="1:7" hidden="1">
      <c r="A188" t="s">
        <v>3789</v>
      </c>
      <c r="B188">
        <v>43</v>
      </c>
      <c r="C188">
        <v>99102</v>
      </c>
      <c r="D188">
        <v>937</v>
      </c>
      <c r="E188">
        <v>-6967</v>
      </c>
      <c r="F188">
        <v>0.92</v>
      </c>
      <c r="G188">
        <v>0.13</v>
      </c>
    </row>
    <row r="189" spans="1:7" hidden="1">
      <c r="A189" t="s">
        <v>3789</v>
      </c>
      <c r="B189">
        <v>43</v>
      </c>
      <c r="C189">
        <v>97080</v>
      </c>
      <c r="D189">
        <v>505</v>
      </c>
      <c r="E189">
        <v>-4846</v>
      </c>
      <c r="F189">
        <v>0.9</v>
      </c>
      <c r="G189">
        <v>0.13</v>
      </c>
    </row>
    <row r="190" spans="1:7" hidden="1">
      <c r="A190" t="s">
        <v>3789</v>
      </c>
      <c r="B190">
        <v>43</v>
      </c>
      <c r="C190">
        <v>97102</v>
      </c>
      <c r="D190">
        <v>1005</v>
      </c>
      <c r="E190">
        <v>-11790</v>
      </c>
      <c r="F190">
        <v>0.88</v>
      </c>
      <c r="G190">
        <v>0.14000000000000001</v>
      </c>
    </row>
    <row r="191" spans="1:7" hidden="1">
      <c r="A191" t="s">
        <v>3789</v>
      </c>
      <c r="B191">
        <v>43</v>
      </c>
      <c r="C191">
        <v>97100</v>
      </c>
      <c r="D191">
        <v>678</v>
      </c>
      <c r="E191">
        <v>-14034</v>
      </c>
      <c r="F191">
        <v>0.79</v>
      </c>
      <c r="G191">
        <v>0.14000000000000001</v>
      </c>
    </row>
    <row r="192" spans="1:7" hidden="1">
      <c r="A192" t="s">
        <v>3789</v>
      </c>
      <c r="B192">
        <v>43</v>
      </c>
      <c r="C192">
        <v>99080</v>
      </c>
      <c r="D192">
        <v>754</v>
      </c>
      <c r="E192">
        <v>-20562</v>
      </c>
      <c r="F192">
        <v>0.72</v>
      </c>
      <c r="G192">
        <v>0.11</v>
      </c>
    </row>
    <row r="193" spans="1:7" hidden="1">
      <c r="A193" t="s">
        <v>3789</v>
      </c>
      <c r="B193">
        <v>43</v>
      </c>
      <c r="C193">
        <v>97103</v>
      </c>
      <c r="D193">
        <v>1718</v>
      </c>
      <c r="E193">
        <v>-50100</v>
      </c>
      <c r="F193">
        <v>0.7</v>
      </c>
      <c r="G193">
        <v>7.0000000000000007E-2</v>
      </c>
    </row>
    <row r="194" spans="1:7" hidden="1">
      <c r="A194" t="s">
        <v>3789</v>
      </c>
      <c r="B194">
        <v>43</v>
      </c>
      <c r="C194">
        <v>99103</v>
      </c>
      <c r="D194">
        <v>2310</v>
      </c>
      <c r="E194">
        <v>-80526</v>
      </c>
      <c r="F194">
        <v>0.65</v>
      </c>
      <c r="G194">
        <v>0.06</v>
      </c>
    </row>
    <row r="195" spans="1:7" hidden="1">
      <c r="A195" t="s">
        <v>3789</v>
      </c>
      <c r="B195">
        <v>45</v>
      </c>
      <c r="C195">
        <v>97080</v>
      </c>
      <c r="D195">
        <v>330</v>
      </c>
      <c r="E195">
        <v>-2470</v>
      </c>
      <c r="F195">
        <v>0.92</v>
      </c>
      <c r="G195">
        <v>0.16</v>
      </c>
    </row>
    <row r="196" spans="1:7" hidden="1">
      <c r="A196" t="s">
        <v>3789</v>
      </c>
      <c r="B196">
        <v>45</v>
      </c>
      <c r="C196">
        <v>99100</v>
      </c>
      <c r="D196">
        <v>542</v>
      </c>
      <c r="E196">
        <v>-6298</v>
      </c>
      <c r="F196">
        <v>0.88</v>
      </c>
      <c r="G196">
        <v>0.12</v>
      </c>
    </row>
    <row r="197" spans="1:7" hidden="1">
      <c r="A197" t="s">
        <v>3789</v>
      </c>
      <c r="B197">
        <v>45</v>
      </c>
      <c r="C197">
        <v>99080</v>
      </c>
      <c r="D197">
        <v>611</v>
      </c>
      <c r="E197">
        <v>-7447</v>
      </c>
      <c r="F197">
        <v>0.87</v>
      </c>
      <c r="G197">
        <v>0.13</v>
      </c>
    </row>
    <row r="198" spans="1:7" hidden="1">
      <c r="A198" t="s">
        <v>3789</v>
      </c>
      <c r="B198">
        <v>45</v>
      </c>
      <c r="C198">
        <v>97100</v>
      </c>
      <c r="D198">
        <v>500</v>
      </c>
      <c r="E198">
        <v>-7228</v>
      </c>
      <c r="F198">
        <v>0.85</v>
      </c>
      <c r="G198">
        <v>0.15</v>
      </c>
    </row>
    <row r="199" spans="1:7" hidden="1">
      <c r="A199" t="s">
        <v>3789</v>
      </c>
      <c r="B199">
        <v>45</v>
      </c>
      <c r="C199">
        <v>99102</v>
      </c>
      <c r="D199">
        <v>1079</v>
      </c>
      <c r="E199">
        <v>-20220</v>
      </c>
      <c r="F199">
        <v>0.81</v>
      </c>
      <c r="G199">
        <v>0.1</v>
      </c>
    </row>
    <row r="200" spans="1:7" hidden="1">
      <c r="A200" t="s">
        <v>3789</v>
      </c>
      <c r="B200">
        <v>45</v>
      </c>
      <c r="C200">
        <v>99103</v>
      </c>
      <c r="D200">
        <v>2992</v>
      </c>
      <c r="E200">
        <v>-58407</v>
      </c>
      <c r="F200">
        <v>0.8</v>
      </c>
      <c r="G200">
        <v>0.05</v>
      </c>
    </row>
    <row r="201" spans="1:7" hidden="1">
      <c r="A201" t="s">
        <v>3789</v>
      </c>
      <c r="B201">
        <v>45</v>
      </c>
      <c r="C201">
        <v>97102</v>
      </c>
      <c r="D201">
        <v>1343</v>
      </c>
      <c r="E201">
        <v>-37845</v>
      </c>
      <c r="F201">
        <v>0.71</v>
      </c>
      <c r="G201">
        <v>0.1</v>
      </c>
    </row>
    <row r="202" spans="1:7" hidden="1">
      <c r="A202" t="s">
        <v>3789</v>
      </c>
      <c r="B202">
        <v>45</v>
      </c>
      <c r="C202">
        <v>97103</v>
      </c>
      <c r="D202">
        <v>1982</v>
      </c>
      <c r="E202">
        <v>-84439</v>
      </c>
      <c r="F202">
        <v>0.56999999999999995</v>
      </c>
      <c r="G202">
        <v>0.06</v>
      </c>
    </row>
    <row r="203" spans="1:7" hidden="1">
      <c r="A203" t="s">
        <v>3789</v>
      </c>
      <c r="B203">
        <v>46</v>
      </c>
      <c r="C203">
        <v>97102</v>
      </c>
      <c r="D203">
        <v>665</v>
      </c>
      <c r="E203">
        <v>-6403</v>
      </c>
      <c r="F203">
        <v>0.9</v>
      </c>
      <c r="G203">
        <v>0.09</v>
      </c>
    </row>
    <row r="204" spans="1:7" hidden="1">
      <c r="A204" t="s">
        <v>3789</v>
      </c>
      <c r="B204">
        <v>46</v>
      </c>
      <c r="C204">
        <v>99100</v>
      </c>
      <c r="D204">
        <v>415</v>
      </c>
      <c r="E204">
        <v>-4238</v>
      </c>
      <c r="F204">
        <v>0.89</v>
      </c>
      <c r="G204">
        <v>0.1</v>
      </c>
    </row>
    <row r="205" spans="1:7" hidden="1">
      <c r="A205" t="s">
        <v>3789</v>
      </c>
      <c r="B205">
        <v>46</v>
      </c>
      <c r="C205">
        <v>99080</v>
      </c>
      <c r="D205">
        <v>438</v>
      </c>
      <c r="E205">
        <v>-5579</v>
      </c>
      <c r="F205">
        <v>0.87</v>
      </c>
      <c r="G205">
        <v>0.09</v>
      </c>
    </row>
    <row r="206" spans="1:7" hidden="1">
      <c r="A206" t="s">
        <v>3789</v>
      </c>
      <c r="B206">
        <v>46</v>
      </c>
      <c r="C206">
        <v>97100</v>
      </c>
      <c r="D206">
        <v>361</v>
      </c>
      <c r="E206">
        <v>-10285</v>
      </c>
      <c r="F206">
        <v>0.71</v>
      </c>
      <c r="G206">
        <v>0.09</v>
      </c>
    </row>
    <row r="207" spans="1:7" hidden="1">
      <c r="A207" t="s">
        <v>3789</v>
      </c>
      <c r="B207">
        <v>46</v>
      </c>
      <c r="C207">
        <v>99102</v>
      </c>
      <c r="D207">
        <v>526</v>
      </c>
      <c r="E207">
        <v>-15817</v>
      </c>
      <c r="F207">
        <v>0.69</v>
      </c>
      <c r="G207">
        <v>0.08</v>
      </c>
    </row>
    <row r="208" spans="1:7" hidden="1">
      <c r="A208" t="s">
        <v>3789</v>
      </c>
      <c r="B208">
        <v>46</v>
      </c>
      <c r="C208">
        <v>97103</v>
      </c>
      <c r="D208">
        <v>1994</v>
      </c>
      <c r="E208">
        <v>-72943</v>
      </c>
      <c r="F208">
        <v>0.63</v>
      </c>
      <c r="G208">
        <v>0.03</v>
      </c>
    </row>
    <row r="209" spans="1:7" hidden="1">
      <c r="A209" t="s">
        <v>3789</v>
      </c>
      <c r="B209">
        <v>46</v>
      </c>
      <c r="C209">
        <v>99103</v>
      </c>
      <c r="D209">
        <v>2141</v>
      </c>
      <c r="E209">
        <v>-96376</v>
      </c>
      <c r="F209">
        <v>0.54</v>
      </c>
      <c r="G209">
        <v>0.03</v>
      </c>
    </row>
    <row r="210" spans="1:7" hidden="1">
      <c r="A210" t="s">
        <v>3789</v>
      </c>
      <c r="B210">
        <v>46</v>
      </c>
      <c r="C210">
        <v>97080</v>
      </c>
      <c r="D210">
        <v>218</v>
      </c>
      <c r="E210">
        <v>-10529</v>
      </c>
      <c r="F210">
        <v>0.51</v>
      </c>
      <c r="G210">
        <v>0.1</v>
      </c>
    </row>
    <row r="211" spans="1:7" hidden="1">
      <c r="A211" t="s">
        <v>3789</v>
      </c>
      <c r="B211">
        <v>51</v>
      </c>
      <c r="C211">
        <v>97103</v>
      </c>
      <c r="D211">
        <v>1692</v>
      </c>
      <c r="E211">
        <v>-11243</v>
      </c>
      <c r="F211">
        <v>0.93</v>
      </c>
      <c r="G211">
        <v>0.15</v>
      </c>
    </row>
    <row r="212" spans="1:7" hidden="1">
      <c r="A212" t="s">
        <v>3789</v>
      </c>
      <c r="B212">
        <v>51</v>
      </c>
      <c r="C212">
        <v>97102</v>
      </c>
      <c r="D212">
        <v>1026</v>
      </c>
      <c r="E212">
        <v>-12302</v>
      </c>
      <c r="F212">
        <v>0.88</v>
      </c>
      <c r="G212">
        <v>0.2</v>
      </c>
    </row>
    <row r="213" spans="1:7" hidden="1">
      <c r="A213" t="s">
        <v>3789</v>
      </c>
      <c r="B213">
        <v>51</v>
      </c>
      <c r="C213">
        <v>97100</v>
      </c>
      <c r="D213">
        <v>361</v>
      </c>
      <c r="E213">
        <v>-9163</v>
      </c>
      <c r="F213">
        <v>0.74</v>
      </c>
      <c r="G213">
        <v>0.15</v>
      </c>
    </row>
    <row r="214" spans="1:7" hidden="1">
      <c r="A214" t="s">
        <v>3789</v>
      </c>
      <c r="B214">
        <v>51</v>
      </c>
      <c r="C214">
        <v>99080</v>
      </c>
      <c r="D214">
        <v>494</v>
      </c>
      <c r="E214">
        <v>-12680</v>
      </c>
      <c r="F214">
        <v>0.74</v>
      </c>
      <c r="G214">
        <v>0.15</v>
      </c>
    </row>
    <row r="215" spans="1:7" hidden="1">
      <c r="A215" t="s">
        <v>3789</v>
      </c>
      <c r="B215">
        <v>51</v>
      </c>
      <c r="C215">
        <v>99102</v>
      </c>
      <c r="D215">
        <v>1015</v>
      </c>
      <c r="E215">
        <v>-25380</v>
      </c>
      <c r="F215">
        <v>0.74</v>
      </c>
      <c r="G215">
        <v>0.18</v>
      </c>
    </row>
    <row r="216" spans="1:7" hidden="1">
      <c r="A216" t="s">
        <v>3789</v>
      </c>
      <c r="B216">
        <v>51</v>
      </c>
      <c r="C216">
        <v>99103</v>
      </c>
      <c r="D216">
        <v>2996</v>
      </c>
      <c r="E216">
        <v>-90595</v>
      </c>
      <c r="F216">
        <v>0.69</v>
      </c>
      <c r="G216">
        <v>0.09</v>
      </c>
    </row>
    <row r="217" spans="1:7" hidden="1">
      <c r="A217" t="s">
        <v>3789</v>
      </c>
      <c r="B217">
        <v>51</v>
      </c>
      <c r="C217">
        <v>97080</v>
      </c>
      <c r="D217">
        <v>276</v>
      </c>
      <c r="E217">
        <v>-8774</v>
      </c>
      <c r="F217">
        <v>0.68</v>
      </c>
      <c r="G217">
        <v>0.13</v>
      </c>
    </row>
    <row r="218" spans="1:7" hidden="1">
      <c r="A218" t="s">
        <v>3789</v>
      </c>
      <c r="B218">
        <v>51</v>
      </c>
      <c r="C218">
        <v>99100</v>
      </c>
      <c r="D218">
        <v>448</v>
      </c>
      <c r="E218">
        <v>-17281</v>
      </c>
      <c r="F218">
        <v>0.61</v>
      </c>
      <c r="G218">
        <v>0.14000000000000001</v>
      </c>
    </row>
    <row r="219" spans="1:7" hidden="1">
      <c r="A219" t="s">
        <v>3789</v>
      </c>
      <c r="B219">
        <v>52</v>
      </c>
      <c r="C219">
        <v>99102</v>
      </c>
      <c r="D219">
        <v>498</v>
      </c>
      <c r="E219">
        <v>-8180</v>
      </c>
      <c r="F219">
        <v>0.83</v>
      </c>
      <c r="G219">
        <v>0.1</v>
      </c>
    </row>
    <row r="220" spans="1:7" hidden="1">
      <c r="A220" t="s">
        <v>3789</v>
      </c>
      <c r="B220">
        <v>52</v>
      </c>
      <c r="C220">
        <v>97080</v>
      </c>
      <c r="D220">
        <v>251</v>
      </c>
      <c r="E220">
        <v>-4643</v>
      </c>
      <c r="F220">
        <v>0.81</v>
      </c>
      <c r="G220">
        <v>0.11</v>
      </c>
    </row>
    <row r="221" spans="1:7" hidden="1">
      <c r="A221" t="s">
        <v>3789</v>
      </c>
      <c r="B221">
        <v>52</v>
      </c>
      <c r="C221">
        <v>97100</v>
      </c>
      <c r="D221">
        <v>383</v>
      </c>
      <c r="E221">
        <v>-11318</v>
      </c>
      <c r="F221">
        <v>0.7</v>
      </c>
      <c r="G221">
        <v>0.14000000000000001</v>
      </c>
    </row>
    <row r="222" spans="1:7" hidden="1">
      <c r="A222" t="s">
        <v>3789</v>
      </c>
      <c r="B222">
        <v>52</v>
      </c>
      <c r="C222">
        <v>97102</v>
      </c>
      <c r="D222">
        <v>640</v>
      </c>
      <c r="E222">
        <v>-19800</v>
      </c>
      <c r="F222">
        <v>0.69</v>
      </c>
      <c r="G222">
        <v>0.11</v>
      </c>
    </row>
    <row r="223" spans="1:7" hidden="1">
      <c r="A223" t="s">
        <v>3789</v>
      </c>
      <c r="B223">
        <v>52</v>
      </c>
      <c r="C223">
        <v>99100</v>
      </c>
      <c r="D223">
        <v>438</v>
      </c>
      <c r="E223">
        <v>-14873</v>
      </c>
      <c r="F223">
        <v>0.66</v>
      </c>
      <c r="G223">
        <v>0.13</v>
      </c>
    </row>
    <row r="224" spans="1:7" hidden="1">
      <c r="A224" t="s">
        <v>3789</v>
      </c>
      <c r="B224">
        <v>52</v>
      </c>
      <c r="C224">
        <v>99080</v>
      </c>
      <c r="D224">
        <v>346</v>
      </c>
      <c r="E224">
        <v>-12434</v>
      </c>
      <c r="F224">
        <v>0.64</v>
      </c>
      <c r="G224">
        <v>0.11</v>
      </c>
    </row>
    <row r="225" spans="1:7" hidden="1">
      <c r="A225" t="s">
        <v>3789</v>
      </c>
      <c r="B225">
        <v>52</v>
      </c>
      <c r="C225">
        <v>97103</v>
      </c>
      <c r="D225">
        <v>1753</v>
      </c>
      <c r="E225">
        <v>-62475</v>
      </c>
      <c r="F225">
        <v>0.64</v>
      </c>
      <c r="G225">
        <v>0.05</v>
      </c>
    </row>
    <row r="226" spans="1:7" hidden="1">
      <c r="A226" t="s">
        <v>3789</v>
      </c>
      <c r="B226">
        <v>52</v>
      </c>
      <c r="C226">
        <v>99103</v>
      </c>
      <c r="D226">
        <v>1672</v>
      </c>
      <c r="E226">
        <v>-86688</v>
      </c>
      <c r="F226">
        <v>0.48</v>
      </c>
      <c r="G226">
        <v>0.05</v>
      </c>
    </row>
    <row r="227" spans="1:7" hidden="1">
      <c r="A227" t="s">
        <v>3789</v>
      </c>
      <c r="B227">
        <v>53</v>
      </c>
      <c r="C227">
        <v>97102</v>
      </c>
      <c r="D227">
        <v>470</v>
      </c>
      <c r="E227">
        <v>-3839</v>
      </c>
      <c r="F227">
        <v>0.91</v>
      </c>
      <c r="G227">
        <v>0.12</v>
      </c>
    </row>
    <row r="228" spans="1:7" hidden="1">
      <c r="A228" t="s">
        <v>3789</v>
      </c>
      <c r="B228">
        <v>53</v>
      </c>
      <c r="C228">
        <v>99100</v>
      </c>
      <c r="D228">
        <v>305</v>
      </c>
      <c r="E228">
        <v>-6248</v>
      </c>
      <c r="F228">
        <v>0.79</v>
      </c>
      <c r="G228">
        <v>0.12</v>
      </c>
    </row>
    <row r="229" spans="1:7" hidden="1">
      <c r="A229" t="s">
        <v>3789</v>
      </c>
      <c r="B229">
        <v>53</v>
      </c>
      <c r="C229">
        <v>99080</v>
      </c>
      <c r="D229">
        <v>255</v>
      </c>
      <c r="E229">
        <v>-6611</v>
      </c>
      <c r="F229">
        <v>0.74</v>
      </c>
      <c r="G229">
        <v>0.1</v>
      </c>
    </row>
    <row r="230" spans="1:7" hidden="1">
      <c r="A230" t="s">
        <v>3789</v>
      </c>
      <c r="B230">
        <v>53</v>
      </c>
      <c r="C230">
        <v>99102</v>
      </c>
      <c r="D230">
        <v>313</v>
      </c>
      <c r="E230">
        <v>-7983</v>
      </c>
      <c r="F230">
        <v>0.74</v>
      </c>
      <c r="G230">
        <v>0.08</v>
      </c>
    </row>
    <row r="231" spans="1:7" hidden="1">
      <c r="A231" t="s">
        <v>3789</v>
      </c>
      <c r="B231">
        <v>53</v>
      </c>
      <c r="C231">
        <v>97080</v>
      </c>
      <c r="D231">
        <v>159</v>
      </c>
      <c r="E231">
        <v>-4308</v>
      </c>
      <c r="F231">
        <v>0.72</v>
      </c>
      <c r="G231">
        <v>0.1</v>
      </c>
    </row>
    <row r="232" spans="1:7" hidden="1">
      <c r="A232" t="s">
        <v>3789</v>
      </c>
      <c r="B232">
        <v>53</v>
      </c>
      <c r="C232">
        <v>97103</v>
      </c>
      <c r="D232">
        <v>1755</v>
      </c>
      <c r="E232">
        <v>-64669</v>
      </c>
      <c r="F232">
        <v>0.63</v>
      </c>
      <c r="G232">
        <v>0.04</v>
      </c>
    </row>
    <row r="233" spans="1:7" hidden="1">
      <c r="A233" t="s">
        <v>3789</v>
      </c>
      <c r="B233">
        <v>53</v>
      </c>
      <c r="C233">
        <v>99103</v>
      </c>
      <c r="D233">
        <v>1259</v>
      </c>
      <c r="E233">
        <v>-46409</v>
      </c>
      <c r="F233">
        <v>0.63</v>
      </c>
      <c r="G233">
        <v>0.05</v>
      </c>
    </row>
    <row r="234" spans="1:7" hidden="1">
      <c r="A234" t="s">
        <v>3789</v>
      </c>
      <c r="B234">
        <v>53</v>
      </c>
      <c r="C234">
        <v>97100</v>
      </c>
      <c r="D234">
        <v>257</v>
      </c>
      <c r="E234">
        <v>-10775</v>
      </c>
      <c r="F234">
        <v>0.57999999999999996</v>
      </c>
      <c r="G234">
        <v>0.11</v>
      </c>
    </row>
    <row r="235" spans="1:7" hidden="1">
      <c r="A235" t="s">
        <v>3789</v>
      </c>
      <c r="B235">
        <v>54</v>
      </c>
      <c r="C235">
        <v>97080</v>
      </c>
      <c r="D235">
        <v>89</v>
      </c>
      <c r="E235">
        <v>3218</v>
      </c>
      <c r="F235">
        <v>1.36</v>
      </c>
      <c r="G235">
        <v>0.14000000000000001</v>
      </c>
    </row>
    <row r="236" spans="1:7" hidden="1">
      <c r="A236" t="s">
        <v>3789</v>
      </c>
      <c r="B236">
        <v>54</v>
      </c>
      <c r="C236">
        <v>99102</v>
      </c>
      <c r="D236">
        <v>356</v>
      </c>
      <c r="E236">
        <v>8864</v>
      </c>
      <c r="F236">
        <v>1.24</v>
      </c>
      <c r="G236">
        <v>0.12</v>
      </c>
    </row>
    <row r="237" spans="1:7" hidden="1">
      <c r="A237" t="s">
        <v>3789</v>
      </c>
      <c r="B237">
        <v>54</v>
      </c>
      <c r="C237">
        <v>97102</v>
      </c>
      <c r="D237">
        <v>412</v>
      </c>
      <c r="E237">
        <v>9871</v>
      </c>
      <c r="F237">
        <v>1.23</v>
      </c>
      <c r="G237">
        <v>0.12</v>
      </c>
    </row>
    <row r="238" spans="1:7" hidden="1">
      <c r="A238" t="s">
        <v>3789</v>
      </c>
      <c r="B238">
        <v>54</v>
      </c>
      <c r="C238">
        <v>97100</v>
      </c>
      <c r="D238">
        <v>171</v>
      </c>
      <c r="E238">
        <v>-3196</v>
      </c>
      <c r="F238">
        <v>0.81</v>
      </c>
      <c r="G238">
        <v>0.12</v>
      </c>
    </row>
    <row r="239" spans="1:7" hidden="1">
      <c r="A239" t="s">
        <v>3789</v>
      </c>
      <c r="B239">
        <v>54</v>
      </c>
      <c r="C239">
        <v>97103</v>
      </c>
      <c r="D239">
        <v>1549</v>
      </c>
      <c r="E239">
        <v>-47173</v>
      </c>
      <c r="F239">
        <v>0.69</v>
      </c>
      <c r="G239">
        <v>0.05</v>
      </c>
    </row>
    <row r="240" spans="1:7" hidden="1">
      <c r="A240" t="s">
        <v>3789</v>
      </c>
      <c r="B240">
        <v>54</v>
      </c>
      <c r="C240">
        <v>99103</v>
      </c>
      <c r="D240">
        <v>1575</v>
      </c>
      <c r="E240">
        <v>-63353</v>
      </c>
      <c r="F240">
        <v>0.59</v>
      </c>
      <c r="G240">
        <v>0.04</v>
      </c>
    </row>
    <row r="241" spans="1:7" hidden="1">
      <c r="A241" t="s">
        <v>3789</v>
      </c>
      <c r="B241">
        <v>54</v>
      </c>
      <c r="C241">
        <v>99100</v>
      </c>
      <c r="D241">
        <v>220</v>
      </c>
      <c r="E241">
        <v>-9306</v>
      </c>
      <c r="F241">
        <v>0.56999999999999995</v>
      </c>
      <c r="G241">
        <v>0.09</v>
      </c>
    </row>
    <row r="242" spans="1:7" hidden="1">
      <c r="A242" t="s">
        <v>3789</v>
      </c>
      <c r="B242">
        <v>54</v>
      </c>
      <c r="C242">
        <v>99080</v>
      </c>
      <c r="D242">
        <v>192</v>
      </c>
      <c r="E242">
        <v>-10355</v>
      </c>
      <c r="F242">
        <v>0.46</v>
      </c>
      <c r="G242">
        <v>0.06</v>
      </c>
    </row>
    <row r="243" spans="1:7" hidden="1">
      <c r="A243" t="s">
        <v>3789</v>
      </c>
      <c r="B243">
        <v>56</v>
      </c>
      <c r="C243">
        <v>99080</v>
      </c>
      <c r="D243">
        <v>149</v>
      </c>
      <c r="E243">
        <v>2842</v>
      </c>
      <c r="F243">
        <v>1.19</v>
      </c>
      <c r="G243">
        <v>0.12</v>
      </c>
    </row>
    <row r="244" spans="1:7" hidden="1">
      <c r="A244" t="s">
        <v>3789</v>
      </c>
      <c r="B244">
        <v>56</v>
      </c>
      <c r="C244">
        <v>99100</v>
      </c>
      <c r="D244">
        <v>165</v>
      </c>
      <c r="E244">
        <v>2538</v>
      </c>
      <c r="F244">
        <v>1.1499999999999999</v>
      </c>
      <c r="G244">
        <v>0.13</v>
      </c>
    </row>
    <row r="245" spans="1:7" hidden="1">
      <c r="A245" t="s">
        <v>3789</v>
      </c>
      <c r="B245">
        <v>56</v>
      </c>
      <c r="C245">
        <v>97100</v>
      </c>
      <c r="D245">
        <v>122</v>
      </c>
      <c r="E245">
        <v>891</v>
      </c>
      <c r="F245">
        <v>1.07</v>
      </c>
      <c r="G245">
        <v>0.17</v>
      </c>
    </row>
    <row r="246" spans="1:7" hidden="1">
      <c r="A246" t="s">
        <v>3789</v>
      </c>
      <c r="B246">
        <v>56</v>
      </c>
      <c r="C246">
        <v>97080</v>
      </c>
      <c r="D246">
        <v>66</v>
      </c>
      <c r="E246">
        <v>-612</v>
      </c>
      <c r="F246">
        <v>0.9</v>
      </c>
      <c r="G246">
        <v>0.1</v>
      </c>
    </row>
    <row r="247" spans="1:7" hidden="1">
      <c r="A247" t="s">
        <v>3789</v>
      </c>
      <c r="B247">
        <v>56</v>
      </c>
      <c r="C247">
        <v>99102</v>
      </c>
      <c r="D247">
        <v>294</v>
      </c>
      <c r="E247">
        <v>-5076</v>
      </c>
      <c r="F247">
        <v>0.82</v>
      </c>
      <c r="G247">
        <v>0.08</v>
      </c>
    </row>
    <row r="248" spans="1:7" hidden="1">
      <c r="A248" t="s">
        <v>3789</v>
      </c>
      <c r="B248">
        <v>56</v>
      </c>
      <c r="C248">
        <v>97102</v>
      </c>
      <c r="D248">
        <v>333</v>
      </c>
      <c r="E248">
        <v>-11269</v>
      </c>
      <c r="F248">
        <v>0.66</v>
      </c>
      <c r="G248">
        <v>0.06</v>
      </c>
    </row>
    <row r="249" spans="1:7" hidden="1">
      <c r="A249" t="s">
        <v>3789</v>
      </c>
      <c r="B249">
        <v>56</v>
      </c>
      <c r="C249">
        <v>97103</v>
      </c>
      <c r="D249">
        <v>1936</v>
      </c>
      <c r="E249">
        <v>-72492</v>
      </c>
      <c r="F249">
        <v>0.62</v>
      </c>
      <c r="G249">
        <v>0.02</v>
      </c>
    </row>
    <row r="250" spans="1:7" hidden="1">
      <c r="A250" t="s">
        <v>3789</v>
      </c>
      <c r="B250">
        <v>56</v>
      </c>
      <c r="C250">
        <v>99103</v>
      </c>
      <c r="D250">
        <v>601</v>
      </c>
      <c r="E250">
        <v>-38791</v>
      </c>
      <c r="F250">
        <v>0.35</v>
      </c>
      <c r="G250">
        <v>0.01</v>
      </c>
    </row>
    <row r="251" spans="1:7" hidden="1">
      <c r="A251" t="s">
        <v>3789</v>
      </c>
      <c r="B251">
        <v>61</v>
      </c>
      <c r="C251">
        <v>99100</v>
      </c>
      <c r="D251">
        <v>237</v>
      </c>
      <c r="E251">
        <v>-187</v>
      </c>
      <c r="F251">
        <v>0.99</v>
      </c>
      <c r="G251">
        <v>0.18</v>
      </c>
    </row>
    <row r="252" spans="1:7" hidden="1">
      <c r="A252" t="s">
        <v>3789</v>
      </c>
      <c r="B252">
        <v>61</v>
      </c>
      <c r="C252">
        <v>97080</v>
      </c>
      <c r="D252">
        <v>214</v>
      </c>
      <c r="E252">
        <v>-260</v>
      </c>
      <c r="F252">
        <v>0.98</v>
      </c>
      <c r="G252">
        <v>0.19</v>
      </c>
    </row>
    <row r="253" spans="1:7" hidden="1">
      <c r="A253" t="s">
        <v>3789</v>
      </c>
      <c r="B253">
        <v>61</v>
      </c>
      <c r="C253">
        <v>97100</v>
      </c>
      <c r="D253">
        <v>241</v>
      </c>
      <c r="E253">
        <v>-836</v>
      </c>
      <c r="F253">
        <v>0.96</v>
      </c>
      <c r="G253">
        <v>0.21</v>
      </c>
    </row>
    <row r="254" spans="1:7" hidden="1">
      <c r="A254" t="s">
        <v>3789</v>
      </c>
      <c r="B254">
        <v>61</v>
      </c>
      <c r="C254">
        <v>99102</v>
      </c>
      <c r="D254">
        <v>546</v>
      </c>
      <c r="E254">
        <v>-3197</v>
      </c>
      <c r="F254">
        <v>0.94</v>
      </c>
      <c r="G254">
        <v>0.17</v>
      </c>
    </row>
    <row r="255" spans="1:7" hidden="1">
      <c r="A255" t="s">
        <v>3789</v>
      </c>
      <c r="B255">
        <v>61</v>
      </c>
      <c r="C255">
        <v>99103</v>
      </c>
      <c r="D255">
        <v>1601</v>
      </c>
      <c r="E255">
        <v>-17065</v>
      </c>
      <c r="F255">
        <v>0.89</v>
      </c>
      <c r="G255">
        <v>0.08</v>
      </c>
    </row>
    <row r="256" spans="1:7" hidden="1">
      <c r="A256" t="s">
        <v>3789</v>
      </c>
      <c r="B256">
        <v>61</v>
      </c>
      <c r="C256">
        <v>97103</v>
      </c>
      <c r="D256">
        <v>1797</v>
      </c>
      <c r="E256">
        <v>-20560</v>
      </c>
      <c r="F256">
        <v>0.88</v>
      </c>
      <c r="G256">
        <v>0.12</v>
      </c>
    </row>
    <row r="257" spans="1:7" hidden="1">
      <c r="A257" t="s">
        <v>3789</v>
      </c>
      <c r="B257">
        <v>61</v>
      </c>
      <c r="C257">
        <v>99080</v>
      </c>
      <c r="D257">
        <v>255</v>
      </c>
      <c r="E257">
        <v>-3751</v>
      </c>
      <c r="F257">
        <v>0.85</v>
      </c>
      <c r="G257">
        <v>0.2</v>
      </c>
    </row>
    <row r="258" spans="1:7" hidden="1">
      <c r="A258" t="s">
        <v>3789</v>
      </c>
      <c r="B258">
        <v>61</v>
      </c>
      <c r="C258">
        <v>97102</v>
      </c>
      <c r="D258">
        <v>683</v>
      </c>
      <c r="E258">
        <v>-12527</v>
      </c>
      <c r="F258">
        <v>0.81</v>
      </c>
      <c r="G258">
        <v>0.17</v>
      </c>
    </row>
    <row r="259" spans="1:7" hidden="1">
      <c r="A259" t="s">
        <v>3789</v>
      </c>
      <c r="B259">
        <v>62</v>
      </c>
      <c r="C259">
        <v>97102</v>
      </c>
      <c r="D259">
        <v>430</v>
      </c>
      <c r="E259">
        <v>-1630</v>
      </c>
      <c r="F259">
        <v>0.96</v>
      </c>
      <c r="G259">
        <v>0.11</v>
      </c>
    </row>
    <row r="260" spans="1:7" hidden="1">
      <c r="A260" t="s">
        <v>3789</v>
      </c>
      <c r="B260">
        <v>62</v>
      </c>
      <c r="C260">
        <v>99100</v>
      </c>
      <c r="D260">
        <v>244</v>
      </c>
      <c r="E260">
        <v>-1101</v>
      </c>
      <c r="F260">
        <v>0.95</v>
      </c>
      <c r="G260">
        <v>0.13</v>
      </c>
    </row>
    <row r="261" spans="1:7" hidden="1">
      <c r="A261" t="s">
        <v>3789</v>
      </c>
      <c r="B261">
        <v>62</v>
      </c>
      <c r="C261">
        <v>97100</v>
      </c>
      <c r="D261">
        <v>239</v>
      </c>
      <c r="E261">
        <v>-3710</v>
      </c>
      <c r="F261">
        <v>0.84</v>
      </c>
      <c r="G261">
        <v>0.12</v>
      </c>
    </row>
    <row r="262" spans="1:7" hidden="1">
      <c r="A262" t="s">
        <v>3789</v>
      </c>
      <c r="B262">
        <v>62</v>
      </c>
      <c r="C262">
        <v>97080</v>
      </c>
      <c r="D262">
        <v>195</v>
      </c>
      <c r="E262">
        <v>-2976</v>
      </c>
      <c r="F262">
        <v>0.84</v>
      </c>
      <c r="G262">
        <v>0.11</v>
      </c>
    </row>
    <row r="263" spans="1:7" hidden="1">
      <c r="A263" t="s">
        <v>3789</v>
      </c>
      <c r="B263">
        <v>62</v>
      </c>
      <c r="C263">
        <v>99102</v>
      </c>
      <c r="D263">
        <v>282</v>
      </c>
      <c r="E263">
        <v>-6574</v>
      </c>
      <c r="F263">
        <v>0.76</v>
      </c>
      <c r="G263">
        <v>0.13</v>
      </c>
    </row>
    <row r="264" spans="1:7" hidden="1">
      <c r="A264" t="s">
        <v>3789</v>
      </c>
      <c r="B264">
        <v>62</v>
      </c>
      <c r="C264">
        <v>97103</v>
      </c>
      <c r="D264">
        <v>1983</v>
      </c>
      <c r="E264">
        <v>-52977</v>
      </c>
      <c r="F264">
        <v>0.73</v>
      </c>
      <c r="G264">
        <v>0.04</v>
      </c>
    </row>
    <row r="265" spans="1:7" hidden="1">
      <c r="A265" t="s">
        <v>3789</v>
      </c>
      <c r="B265">
        <v>62</v>
      </c>
      <c r="C265">
        <v>99080</v>
      </c>
      <c r="D265">
        <v>188</v>
      </c>
      <c r="E265">
        <v>-6936</v>
      </c>
      <c r="F265">
        <v>0.63</v>
      </c>
      <c r="G265">
        <v>0.09</v>
      </c>
    </row>
    <row r="266" spans="1:7" hidden="1">
      <c r="A266" t="s">
        <v>3789</v>
      </c>
      <c r="B266">
        <v>62</v>
      </c>
      <c r="C266">
        <v>99103</v>
      </c>
      <c r="D266">
        <v>618</v>
      </c>
      <c r="E266">
        <v>-29046</v>
      </c>
      <c r="F266">
        <v>0.53</v>
      </c>
      <c r="G266">
        <v>0.05</v>
      </c>
    </row>
    <row r="267" spans="1:7" hidden="1">
      <c r="A267" t="s">
        <v>3789</v>
      </c>
      <c r="B267">
        <v>63</v>
      </c>
      <c r="C267">
        <v>97080</v>
      </c>
      <c r="D267">
        <v>123</v>
      </c>
      <c r="E267">
        <v>13524</v>
      </c>
      <c r="F267">
        <v>2.09</v>
      </c>
      <c r="G267">
        <v>0.21</v>
      </c>
    </row>
    <row r="268" spans="1:7" hidden="1">
      <c r="A268" t="s">
        <v>3789</v>
      </c>
      <c r="B268">
        <v>63</v>
      </c>
      <c r="C268">
        <v>97102</v>
      </c>
      <c r="D268">
        <v>267</v>
      </c>
      <c r="E268">
        <v>738</v>
      </c>
      <c r="F268">
        <v>1.02</v>
      </c>
      <c r="G268">
        <v>0.11</v>
      </c>
    </row>
    <row r="269" spans="1:7" hidden="1">
      <c r="A269" t="s">
        <v>3789</v>
      </c>
      <c r="B269">
        <v>63</v>
      </c>
      <c r="C269">
        <v>97103</v>
      </c>
      <c r="D269">
        <v>1982</v>
      </c>
      <c r="E269">
        <v>-13650</v>
      </c>
      <c r="F269">
        <v>0.93</v>
      </c>
      <c r="G269">
        <v>0.04</v>
      </c>
    </row>
    <row r="270" spans="1:7" hidden="1">
      <c r="A270" t="s">
        <v>3789</v>
      </c>
      <c r="B270">
        <v>63</v>
      </c>
      <c r="C270">
        <v>99100</v>
      </c>
      <c r="D270">
        <v>184</v>
      </c>
      <c r="E270">
        <v>-2669</v>
      </c>
      <c r="F270">
        <v>0.85</v>
      </c>
      <c r="G270">
        <v>0.15</v>
      </c>
    </row>
    <row r="271" spans="1:7" hidden="1">
      <c r="A271" t="s">
        <v>3789</v>
      </c>
      <c r="B271">
        <v>63</v>
      </c>
      <c r="C271">
        <v>99080</v>
      </c>
      <c r="D271">
        <v>151</v>
      </c>
      <c r="E271">
        <v>-3008</v>
      </c>
      <c r="F271">
        <v>0.8</v>
      </c>
      <c r="G271">
        <v>0.14000000000000001</v>
      </c>
    </row>
    <row r="272" spans="1:7" hidden="1">
      <c r="A272" t="s">
        <v>3789</v>
      </c>
      <c r="B272">
        <v>63</v>
      </c>
      <c r="C272">
        <v>97100</v>
      </c>
      <c r="D272">
        <v>180</v>
      </c>
      <c r="E272">
        <v>-3887</v>
      </c>
      <c r="F272">
        <v>0.78</v>
      </c>
      <c r="G272">
        <v>0.16</v>
      </c>
    </row>
    <row r="273" spans="1:7" hidden="1">
      <c r="A273" t="s">
        <v>3789</v>
      </c>
      <c r="B273">
        <v>63</v>
      </c>
      <c r="C273">
        <v>99102</v>
      </c>
      <c r="D273">
        <v>214</v>
      </c>
      <c r="E273">
        <v>-5240</v>
      </c>
      <c r="F273">
        <v>0.75</v>
      </c>
      <c r="G273">
        <v>0.12</v>
      </c>
    </row>
    <row r="274" spans="1:7" hidden="1">
      <c r="A274" t="s">
        <v>3789</v>
      </c>
      <c r="B274">
        <v>63</v>
      </c>
      <c r="C274">
        <v>99103</v>
      </c>
      <c r="D274">
        <v>233</v>
      </c>
      <c r="E274">
        <v>-7474</v>
      </c>
      <c r="F274">
        <v>0.67</v>
      </c>
      <c r="G274">
        <v>0.03</v>
      </c>
    </row>
    <row r="275" spans="1:7" hidden="1">
      <c r="A275" t="s">
        <v>3789</v>
      </c>
      <c r="B275">
        <v>64</v>
      </c>
      <c r="C275">
        <v>99100</v>
      </c>
      <c r="D275">
        <v>125</v>
      </c>
      <c r="E275">
        <v>-2306</v>
      </c>
      <c r="F275">
        <v>0.81</v>
      </c>
      <c r="G275">
        <v>0.11</v>
      </c>
    </row>
    <row r="276" spans="1:7" hidden="1">
      <c r="A276" t="s">
        <v>3789</v>
      </c>
      <c r="B276">
        <v>64</v>
      </c>
      <c r="C276">
        <v>97100</v>
      </c>
      <c r="D276">
        <v>113</v>
      </c>
      <c r="E276">
        <v>-3084</v>
      </c>
      <c r="F276">
        <v>0.72</v>
      </c>
      <c r="G276">
        <v>0.11</v>
      </c>
    </row>
    <row r="277" spans="1:7" hidden="1">
      <c r="A277" t="s">
        <v>3789</v>
      </c>
      <c r="B277">
        <v>64</v>
      </c>
      <c r="C277">
        <v>97103</v>
      </c>
      <c r="D277">
        <v>2073</v>
      </c>
      <c r="E277">
        <v>-58923</v>
      </c>
      <c r="F277">
        <v>0.71</v>
      </c>
      <c r="G277">
        <v>0.03</v>
      </c>
    </row>
    <row r="278" spans="1:7" hidden="1">
      <c r="A278" t="s">
        <v>3789</v>
      </c>
      <c r="B278">
        <v>64</v>
      </c>
      <c r="C278">
        <v>99102</v>
      </c>
      <c r="D278">
        <v>198</v>
      </c>
      <c r="E278">
        <v>-6828</v>
      </c>
      <c r="F278">
        <v>0.65</v>
      </c>
      <c r="G278">
        <v>0.06</v>
      </c>
    </row>
    <row r="279" spans="1:7" hidden="1">
      <c r="A279" t="s">
        <v>3789</v>
      </c>
      <c r="B279">
        <v>64</v>
      </c>
      <c r="C279">
        <v>97080</v>
      </c>
      <c r="D279">
        <v>50</v>
      </c>
      <c r="E279">
        <v>-1730</v>
      </c>
      <c r="F279">
        <v>0.65</v>
      </c>
      <c r="G279">
        <v>0.11</v>
      </c>
    </row>
    <row r="280" spans="1:7" hidden="1">
      <c r="A280" t="s">
        <v>3789</v>
      </c>
      <c r="B280">
        <v>64</v>
      </c>
      <c r="C280">
        <v>99103</v>
      </c>
      <c r="D280">
        <v>259</v>
      </c>
      <c r="E280">
        <v>-10582</v>
      </c>
      <c r="F280">
        <v>0.59</v>
      </c>
      <c r="G280">
        <v>0.01</v>
      </c>
    </row>
    <row r="281" spans="1:7" hidden="1">
      <c r="A281" t="s">
        <v>3789</v>
      </c>
      <c r="B281">
        <v>64</v>
      </c>
      <c r="C281">
        <v>99080</v>
      </c>
      <c r="D281">
        <v>92</v>
      </c>
      <c r="E281">
        <v>-4294</v>
      </c>
      <c r="F281">
        <v>0.53</v>
      </c>
      <c r="G281">
        <v>7.0000000000000007E-2</v>
      </c>
    </row>
    <row r="282" spans="1:7" hidden="1">
      <c r="A282" t="s">
        <v>3789</v>
      </c>
      <c r="B282">
        <v>64</v>
      </c>
      <c r="C282">
        <v>97102</v>
      </c>
      <c r="D282">
        <v>235</v>
      </c>
      <c r="E282">
        <v>-14078</v>
      </c>
      <c r="F282">
        <v>0.4</v>
      </c>
      <c r="G282">
        <v>0.06</v>
      </c>
    </row>
    <row r="283" spans="1:7" hidden="1">
      <c r="A283" t="s">
        <v>3789</v>
      </c>
      <c r="B283">
        <v>65</v>
      </c>
      <c r="C283">
        <v>97100</v>
      </c>
      <c r="D283">
        <v>79</v>
      </c>
      <c r="E283">
        <v>1316</v>
      </c>
      <c r="F283">
        <v>1.1599999999999999</v>
      </c>
      <c r="G283">
        <v>0.11</v>
      </c>
    </row>
    <row r="284" spans="1:7" hidden="1">
      <c r="A284" t="s">
        <v>3789</v>
      </c>
      <c r="B284">
        <v>65</v>
      </c>
      <c r="C284">
        <v>97080</v>
      </c>
      <c r="D284">
        <v>66</v>
      </c>
      <c r="E284">
        <v>536</v>
      </c>
      <c r="F284">
        <v>1.08</v>
      </c>
      <c r="G284">
        <v>0.1</v>
      </c>
    </row>
    <row r="285" spans="1:7" hidden="1">
      <c r="A285" t="s">
        <v>3789</v>
      </c>
      <c r="B285">
        <v>65</v>
      </c>
      <c r="C285">
        <v>99102</v>
      </c>
      <c r="D285">
        <v>174</v>
      </c>
      <c r="E285">
        <v>-5166</v>
      </c>
      <c r="F285">
        <v>0.7</v>
      </c>
      <c r="G285">
        <v>7.0000000000000007E-2</v>
      </c>
    </row>
    <row r="286" spans="1:7" hidden="1">
      <c r="A286" t="s">
        <v>3789</v>
      </c>
      <c r="B286">
        <v>65</v>
      </c>
      <c r="C286">
        <v>99080</v>
      </c>
      <c r="D286">
        <v>81</v>
      </c>
      <c r="E286">
        <v>-3412</v>
      </c>
      <c r="F286">
        <v>0.56999999999999995</v>
      </c>
      <c r="G286">
        <v>0.06</v>
      </c>
    </row>
    <row r="287" spans="1:7" hidden="1">
      <c r="A287" t="s">
        <v>3789</v>
      </c>
      <c r="B287">
        <v>65</v>
      </c>
      <c r="C287">
        <v>99100</v>
      </c>
      <c r="D287">
        <v>75</v>
      </c>
      <c r="E287">
        <v>-3433</v>
      </c>
      <c r="F287">
        <v>0.54</v>
      </c>
      <c r="G287">
        <v>0.05</v>
      </c>
    </row>
    <row r="288" spans="1:7" hidden="1">
      <c r="A288" t="s">
        <v>3789</v>
      </c>
      <c r="B288">
        <v>65</v>
      </c>
      <c r="C288">
        <v>97103</v>
      </c>
      <c r="D288">
        <v>2321</v>
      </c>
      <c r="E288">
        <v>-108588</v>
      </c>
      <c r="F288">
        <v>0.53</v>
      </c>
      <c r="G288">
        <v>0.01</v>
      </c>
    </row>
    <row r="289" spans="1:7" hidden="1">
      <c r="A289" t="s">
        <v>3789</v>
      </c>
      <c r="B289">
        <v>65</v>
      </c>
      <c r="C289">
        <v>97102</v>
      </c>
      <c r="D289">
        <v>188</v>
      </c>
      <c r="E289">
        <v>-13232</v>
      </c>
      <c r="F289">
        <v>0.28999999999999998</v>
      </c>
      <c r="G289">
        <v>0.04</v>
      </c>
    </row>
    <row r="290" spans="1:7" hidden="1">
      <c r="A290" t="s">
        <v>3789</v>
      </c>
      <c r="B290">
        <v>65</v>
      </c>
      <c r="C290">
        <v>99103</v>
      </c>
      <c r="D290">
        <v>96</v>
      </c>
      <c r="E290">
        <v>-7050</v>
      </c>
      <c r="F290">
        <v>0.26</v>
      </c>
      <c r="G290">
        <v>0.01</v>
      </c>
    </row>
    <row r="291" spans="1:7" hidden="1">
      <c r="A291" t="s">
        <v>3761</v>
      </c>
      <c r="B291">
        <v>12</v>
      </c>
      <c r="C291">
        <v>99080</v>
      </c>
      <c r="D291">
        <v>45280</v>
      </c>
      <c r="E291">
        <v>-619059</v>
      </c>
      <c r="F291">
        <v>0.86</v>
      </c>
      <c r="G291">
        <v>0.26</v>
      </c>
    </row>
    <row r="292" spans="1:7" hidden="1">
      <c r="A292" t="s">
        <v>3761</v>
      </c>
      <c r="B292">
        <v>12</v>
      </c>
      <c r="C292">
        <v>97080</v>
      </c>
      <c r="D292">
        <v>53837</v>
      </c>
      <c r="E292">
        <v>-804847</v>
      </c>
      <c r="F292">
        <v>0.85</v>
      </c>
      <c r="G292">
        <v>0.25</v>
      </c>
    </row>
    <row r="293" spans="1:7" hidden="1">
      <c r="A293" t="s">
        <v>3761</v>
      </c>
      <c r="B293">
        <v>12</v>
      </c>
      <c r="C293">
        <v>99100</v>
      </c>
      <c r="D293">
        <v>44764</v>
      </c>
      <c r="E293">
        <v>-704266</v>
      </c>
      <c r="F293">
        <v>0.84</v>
      </c>
      <c r="G293">
        <v>0.27</v>
      </c>
    </row>
    <row r="294" spans="1:7" hidden="1">
      <c r="A294" t="s">
        <v>3761</v>
      </c>
      <c r="B294">
        <v>12</v>
      </c>
      <c r="C294">
        <v>99102</v>
      </c>
      <c r="D294">
        <v>53316</v>
      </c>
      <c r="E294">
        <v>-843844</v>
      </c>
      <c r="F294">
        <v>0.84</v>
      </c>
      <c r="G294">
        <v>0.26</v>
      </c>
    </row>
    <row r="295" spans="1:7" hidden="1">
      <c r="A295" t="s">
        <v>3761</v>
      </c>
      <c r="B295">
        <v>12</v>
      </c>
      <c r="C295">
        <v>97100</v>
      </c>
      <c r="D295">
        <v>47668</v>
      </c>
      <c r="E295">
        <v>-729086</v>
      </c>
      <c r="F295">
        <v>0.84</v>
      </c>
      <c r="G295">
        <v>0.28000000000000003</v>
      </c>
    </row>
    <row r="296" spans="1:7" hidden="1">
      <c r="A296" t="s">
        <v>3761</v>
      </c>
      <c r="B296">
        <v>12</v>
      </c>
      <c r="C296">
        <v>97102</v>
      </c>
      <c r="D296">
        <v>54179</v>
      </c>
      <c r="E296">
        <v>-879300</v>
      </c>
      <c r="F296">
        <v>0.83</v>
      </c>
      <c r="G296">
        <v>0.26</v>
      </c>
    </row>
    <row r="297" spans="1:7" hidden="1">
      <c r="A297" t="s">
        <v>3761</v>
      </c>
      <c r="B297">
        <v>12</v>
      </c>
      <c r="C297">
        <v>97103</v>
      </c>
      <c r="D297">
        <v>41274</v>
      </c>
      <c r="E297">
        <v>-701914</v>
      </c>
      <c r="F297">
        <v>0.82</v>
      </c>
      <c r="G297">
        <v>0.25</v>
      </c>
    </row>
    <row r="298" spans="1:7" hidden="1">
      <c r="A298" t="s">
        <v>3761</v>
      </c>
      <c r="B298">
        <v>12</v>
      </c>
      <c r="C298">
        <v>99103</v>
      </c>
      <c r="D298">
        <v>31399</v>
      </c>
      <c r="E298">
        <v>-580584</v>
      </c>
      <c r="F298">
        <v>0.81</v>
      </c>
      <c r="G298">
        <v>0.22</v>
      </c>
    </row>
    <row r="299" spans="1:7" hidden="1">
      <c r="A299" t="s">
        <v>3761</v>
      </c>
      <c r="B299">
        <v>13</v>
      </c>
      <c r="C299">
        <v>97080</v>
      </c>
      <c r="D299">
        <v>28247</v>
      </c>
      <c r="E299">
        <v>-451473</v>
      </c>
      <c r="F299">
        <v>0.84</v>
      </c>
      <c r="G299">
        <v>0.21</v>
      </c>
    </row>
    <row r="300" spans="1:7" hidden="1">
      <c r="A300" t="s">
        <v>3761</v>
      </c>
      <c r="B300">
        <v>13</v>
      </c>
      <c r="C300">
        <v>99080</v>
      </c>
      <c r="D300">
        <v>27617</v>
      </c>
      <c r="E300">
        <v>-462627</v>
      </c>
      <c r="F300">
        <v>0.83</v>
      </c>
      <c r="G300">
        <v>0.21</v>
      </c>
    </row>
    <row r="301" spans="1:7" hidden="1">
      <c r="A301" t="s">
        <v>3761</v>
      </c>
      <c r="B301">
        <v>13</v>
      </c>
      <c r="C301">
        <v>99100</v>
      </c>
      <c r="D301">
        <v>27155</v>
      </c>
      <c r="E301">
        <v>-473953</v>
      </c>
      <c r="F301">
        <v>0.82</v>
      </c>
      <c r="G301">
        <v>0.23</v>
      </c>
    </row>
    <row r="302" spans="1:7" hidden="1">
      <c r="A302" t="s">
        <v>3761</v>
      </c>
      <c r="B302">
        <v>13</v>
      </c>
      <c r="C302">
        <v>97103</v>
      </c>
      <c r="D302">
        <v>22591</v>
      </c>
      <c r="E302">
        <v>-402411</v>
      </c>
      <c r="F302">
        <v>0.82</v>
      </c>
      <c r="G302">
        <v>0.21</v>
      </c>
    </row>
    <row r="303" spans="1:7" hidden="1">
      <c r="A303" t="s">
        <v>3761</v>
      </c>
      <c r="B303">
        <v>13</v>
      </c>
      <c r="C303">
        <v>99102</v>
      </c>
      <c r="D303">
        <v>31852</v>
      </c>
      <c r="E303">
        <v>-575617</v>
      </c>
      <c r="F303">
        <v>0.81</v>
      </c>
      <c r="G303">
        <v>0.22</v>
      </c>
    </row>
    <row r="304" spans="1:7" hidden="1">
      <c r="A304" t="s">
        <v>3761</v>
      </c>
      <c r="B304">
        <v>13</v>
      </c>
      <c r="C304">
        <v>97100</v>
      </c>
      <c r="D304">
        <v>26666</v>
      </c>
      <c r="E304">
        <v>-499782</v>
      </c>
      <c r="F304">
        <v>0.81</v>
      </c>
      <c r="G304">
        <v>0.23</v>
      </c>
    </row>
    <row r="305" spans="1:12" hidden="1">
      <c r="A305" t="s">
        <v>3761</v>
      </c>
      <c r="B305">
        <v>13</v>
      </c>
      <c r="C305">
        <v>97102</v>
      </c>
      <c r="D305">
        <v>30720</v>
      </c>
      <c r="E305">
        <v>-583793</v>
      </c>
      <c r="F305">
        <v>0.8</v>
      </c>
      <c r="G305">
        <v>0.23</v>
      </c>
    </row>
    <row r="306" spans="1:12" hidden="1">
      <c r="A306" t="s">
        <v>3761</v>
      </c>
      <c r="B306">
        <v>13</v>
      </c>
      <c r="C306">
        <v>99103</v>
      </c>
      <c r="D306">
        <v>22019</v>
      </c>
      <c r="E306">
        <v>-502854</v>
      </c>
      <c r="F306">
        <v>0.77</v>
      </c>
      <c r="G306">
        <v>0.17</v>
      </c>
    </row>
    <row r="307" spans="1:12" hidden="1">
      <c r="A307" t="s">
        <v>3761</v>
      </c>
      <c r="B307">
        <v>14</v>
      </c>
      <c r="C307">
        <v>97080</v>
      </c>
      <c r="D307">
        <v>16974</v>
      </c>
      <c r="E307">
        <v>-267837</v>
      </c>
      <c r="F307">
        <v>0.84</v>
      </c>
      <c r="G307">
        <v>0.18</v>
      </c>
    </row>
    <row r="308" spans="1:12" hidden="1">
      <c r="A308" t="s">
        <v>3761</v>
      </c>
      <c r="B308">
        <v>14</v>
      </c>
      <c r="C308">
        <v>99080</v>
      </c>
      <c r="D308">
        <v>18081</v>
      </c>
      <c r="E308">
        <v>-321685</v>
      </c>
      <c r="F308">
        <v>0.82</v>
      </c>
      <c r="G308">
        <v>0.18</v>
      </c>
    </row>
    <row r="309" spans="1:12" hidden="1">
      <c r="A309" t="s">
        <v>3761</v>
      </c>
      <c r="B309">
        <v>14</v>
      </c>
      <c r="C309">
        <v>99100</v>
      </c>
      <c r="D309">
        <v>17544</v>
      </c>
      <c r="E309">
        <v>-317022</v>
      </c>
      <c r="F309">
        <v>0.81</v>
      </c>
      <c r="G309">
        <v>0.19</v>
      </c>
    </row>
    <row r="310" spans="1:12" hidden="1">
      <c r="A310" t="s">
        <v>3761</v>
      </c>
      <c r="B310">
        <v>14</v>
      </c>
      <c r="C310">
        <v>97103</v>
      </c>
      <c r="D310">
        <v>13629</v>
      </c>
      <c r="E310">
        <v>-268162</v>
      </c>
      <c r="F310">
        <v>0.8</v>
      </c>
      <c r="G310">
        <v>0.17</v>
      </c>
      <c r="J310" t="s">
        <v>4172</v>
      </c>
      <c r="K310" t="s">
        <v>4178</v>
      </c>
      <c r="L310">
        <v>1000</v>
      </c>
    </row>
    <row r="311" spans="1:12" hidden="1">
      <c r="A311" t="s">
        <v>3761</v>
      </c>
      <c r="B311">
        <v>14</v>
      </c>
      <c r="C311">
        <v>97100</v>
      </c>
      <c r="D311">
        <v>17143</v>
      </c>
      <c r="E311">
        <v>-352616</v>
      </c>
      <c r="F311">
        <v>0.79</v>
      </c>
      <c r="G311">
        <v>0.2</v>
      </c>
      <c r="J311" t="s">
        <v>4173</v>
      </c>
      <c r="K311" t="s">
        <v>4179</v>
      </c>
      <c r="L311">
        <v>5000</v>
      </c>
    </row>
    <row r="312" spans="1:12" hidden="1">
      <c r="A312" t="s">
        <v>3761</v>
      </c>
      <c r="B312">
        <v>14</v>
      </c>
      <c r="C312">
        <v>99102</v>
      </c>
      <c r="D312">
        <v>17864</v>
      </c>
      <c r="E312">
        <v>-357350</v>
      </c>
      <c r="F312">
        <v>0.79</v>
      </c>
      <c r="G312">
        <v>0.19</v>
      </c>
      <c r="J312" t="s">
        <v>4174</v>
      </c>
      <c r="K312" s="164" t="s">
        <v>4177</v>
      </c>
      <c r="L312">
        <v>5000</v>
      </c>
    </row>
    <row r="313" spans="1:12" hidden="1">
      <c r="A313" t="s">
        <v>3761</v>
      </c>
      <c r="B313">
        <v>14</v>
      </c>
      <c r="C313">
        <v>97102</v>
      </c>
      <c r="D313">
        <v>16934</v>
      </c>
      <c r="E313">
        <v>-382570</v>
      </c>
      <c r="F313">
        <v>0.77</v>
      </c>
      <c r="G313">
        <v>0.2</v>
      </c>
      <c r="J313" t="s">
        <v>4175</v>
      </c>
      <c r="K313" s="164" t="s">
        <v>4180</v>
      </c>
      <c r="L313">
        <v>10000</v>
      </c>
    </row>
    <row r="314" spans="1:12" hidden="1">
      <c r="A314" t="s">
        <v>3761</v>
      </c>
      <c r="B314">
        <v>14</v>
      </c>
      <c r="C314">
        <v>99103</v>
      </c>
      <c r="D314">
        <v>16810</v>
      </c>
      <c r="E314">
        <v>-413838</v>
      </c>
      <c r="F314">
        <v>0.75</v>
      </c>
      <c r="G314">
        <v>0.12</v>
      </c>
      <c r="J314" t="s">
        <v>4176</v>
      </c>
      <c r="K314" t="s">
        <v>4181</v>
      </c>
      <c r="L314" t="s">
        <v>4182</v>
      </c>
    </row>
    <row r="315" spans="1:12" hidden="1">
      <c r="A315" t="s">
        <v>3761</v>
      </c>
      <c r="B315">
        <v>15</v>
      </c>
      <c r="C315">
        <v>97103</v>
      </c>
      <c r="D315">
        <v>6655</v>
      </c>
      <c r="E315">
        <v>-64774</v>
      </c>
      <c r="F315">
        <v>0.9</v>
      </c>
      <c r="G315">
        <v>0.11</v>
      </c>
    </row>
    <row r="316" spans="1:12" hidden="1">
      <c r="A316" t="s">
        <v>3761</v>
      </c>
      <c r="B316">
        <v>15</v>
      </c>
      <c r="C316">
        <v>99100</v>
      </c>
      <c r="D316">
        <v>8079</v>
      </c>
      <c r="E316">
        <v>-80435</v>
      </c>
      <c r="F316">
        <v>0.9</v>
      </c>
      <c r="G316">
        <v>0.14000000000000001</v>
      </c>
    </row>
    <row r="317" spans="1:12" hidden="1">
      <c r="A317" t="s">
        <v>3761</v>
      </c>
      <c r="B317">
        <v>15</v>
      </c>
      <c r="C317">
        <v>97100</v>
      </c>
      <c r="D317">
        <v>7662</v>
      </c>
      <c r="E317">
        <v>-94918</v>
      </c>
      <c r="F317">
        <v>0.87</v>
      </c>
      <c r="G317">
        <v>0.14000000000000001</v>
      </c>
    </row>
    <row r="318" spans="1:12" hidden="1">
      <c r="A318" t="s">
        <v>3761</v>
      </c>
      <c r="B318">
        <v>15</v>
      </c>
      <c r="C318">
        <v>97080</v>
      </c>
      <c r="D318">
        <v>6827</v>
      </c>
      <c r="E318">
        <v>-85295</v>
      </c>
      <c r="F318">
        <v>0.87</v>
      </c>
      <c r="G318">
        <v>0.13</v>
      </c>
    </row>
    <row r="319" spans="1:12" hidden="1">
      <c r="A319" t="s">
        <v>3761</v>
      </c>
      <c r="B319">
        <v>15</v>
      </c>
      <c r="C319">
        <v>99102</v>
      </c>
      <c r="D319">
        <v>6498</v>
      </c>
      <c r="E319">
        <v>-99149</v>
      </c>
      <c r="F319">
        <v>0.84</v>
      </c>
      <c r="G319">
        <v>0.13</v>
      </c>
    </row>
    <row r="320" spans="1:12" hidden="1">
      <c r="A320" t="s">
        <v>3761</v>
      </c>
      <c r="B320">
        <v>15</v>
      </c>
      <c r="C320">
        <v>99080</v>
      </c>
      <c r="D320">
        <v>8372</v>
      </c>
      <c r="E320">
        <v>-129148</v>
      </c>
      <c r="F320">
        <v>0.84</v>
      </c>
      <c r="G320">
        <v>0.12</v>
      </c>
    </row>
    <row r="321" spans="1:7" hidden="1">
      <c r="A321" t="s">
        <v>3761</v>
      </c>
      <c r="B321">
        <v>15</v>
      </c>
      <c r="C321">
        <v>97102</v>
      </c>
      <c r="D321">
        <v>6097</v>
      </c>
      <c r="E321">
        <v>-104611</v>
      </c>
      <c r="F321">
        <v>0.82</v>
      </c>
      <c r="G321">
        <v>0.15</v>
      </c>
    </row>
    <row r="322" spans="1:7" hidden="1">
      <c r="A322" t="s">
        <v>3761</v>
      </c>
      <c r="B322">
        <v>15</v>
      </c>
      <c r="C322">
        <v>99103</v>
      </c>
      <c r="D322">
        <v>8083</v>
      </c>
      <c r="E322">
        <v>-185930</v>
      </c>
      <c r="F322">
        <v>0.76</v>
      </c>
      <c r="G322">
        <v>7.0000000000000007E-2</v>
      </c>
    </row>
    <row r="323" spans="1:7" hidden="1">
      <c r="A323" t="s">
        <v>3761</v>
      </c>
      <c r="B323">
        <v>16</v>
      </c>
      <c r="C323">
        <v>99102</v>
      </c>
      <c r="D323">
        <v>3751</v>
      </c>
      <c r="E323">
        <v>-3642</v>
      </c>
      <c r="F323">
        <v>0.99</v>
      </c>
      <c r="G323">
        <v>0.12</v>
      </c>
    </row>
    <row r="324" spans="1:7" hidden="1">
      <c r="A324" t="s">
        <v>3761</v>
      </c>
      <c r="B324">
        <v>16</v>
      </c>
      <c r="C324">
        <v>97102</v>
      </c>
      <c r="D324">
        <v>3460</v>
      </c>
      <c r="E324">
        <v>-14389</v>
      </c>
      <c r="F324">
        <v>0.95</v>
      </c>
      <c r="G324">
        <v>0.13</v>
      </c>
    </row>
    <row r="325" spans="1:7" hidden="1">
      <c r="A325" t="s">
        <v>3761</v>
      </c>
      <c r="B325">
        <v>16</v>
      </c>
      <c r="C325">
        <v>99100</v>
      </c>
      <c r="D325">
        <v>5405</v>
      </c>
      <c r="E325">
        <v>-27394</v>
      </c>
      <c r="F325">
        <v>0.94</v>
      </c>
      <c r="G325">
        <v>0.12</v>
      </c>
    </row>
    <row r="326" spans="1:7" hidden="1">
      <c r="A326" t="s">
        <v>3761</v>
      </c>
      <c r="B326">
        <v>16</v>
      </c>
      <c r="C326">
        <v>97080</v>
      </c>
      <c r="D326">
        <v>4274</v>
      </c>
      <c r="E326">
        <v>-39642</v>
      </c>
      <c r="F326">
        <v>0.9</v>
      </c>
      <c r="G326">
        <v>0.11</v>
      </c>
    </row>
    <row r="327" spans="1:7" hidden="1">
      <c r="A327" t="s">
        <v>3761</v>
      </c>
      <c r="B327">
        <v>16</v>
      </c>
      <c r="C327">
        <v>99080</v>
      </c>
      <c r="D327">
        <v>5423</v>
      </c>
      <c r="E327">
        <v>-54792</v>
      </c>
      <c r="F327">
        <v>0.89</v>
      </c>
      <c r="G327">
        <v>0.1</v>
      </c>
    </row>
    <row r="328" spans="1:7" hidden="1">
      <c r="A328" t="s">
        <v>3761</v>
      </c>
      <c r="B328">
        <v>16</v>
      </c>
      <c r="C328">
        <v>97100</v>
      </c>
      <c r="D328">
        <v>5080</v>
      </c>
      <c r="E328">
        <v>-61237</v>
      </c>
      <c r="F328">
        <v>0.87</v>
      </c>
      <c r="G328">
        <v>0.12</v>
      </c>
    </row>
    <row r="329" spans="1:7" hidden="1">
      <c r="A329" t="s">
        <v>3761</v>
      </c>
      <c r="B329">
        <v>16</v>
      </c>
      <c r="C329">
        <v>97103</v>
      </c>
      <c r="D329">
        <v>4391</v>
      </c>
      <c r="E329">
        <v>-62694</v>
      </c>
      <c r="F329">
        <v>0.85</v>
      </c>
      <c r="G329">
        <v>0.08</v>
      </c>
    </row>
    <row r="330" spans="1:7" hidden="1">
      <c r="A330" t="s">
        <v>3761</v>
      </c>
      <c r="B330">
        <v>16</v>
      </c>
      <c r="C330">
        <v>99103</v>
      </c>
      <c r="D330">
        <v>6524</v>
      </c>
      <c r="E330">
        <v>-149860</v>
      </c>
      <c r="F330">
        <v>0.77</v>
      </c>
      <c r="G330">
        <v>0.04</v>
      </c>
    </row>
    <row r="331" spans="1:7" hidden="1">
      <c r="A331" t="s">
        <v>3761</v>
      </c>
      <c r="B331">
        <v>21</v>
      </c>
      <c r="C331">
        <v>97080</v>
      </c>
      <c r="D331">
        <v>3453</v>
      </c>
      <c r="E331">
        <v>34736</v>
      </c>
      <c r="F331">
        <v>1.1000000000000001</v>
      </c>
      <c r="G331">
        <v>0.17</v>
      </c>
    </row>
    <row r="332" spans="1:7" hidden="1">
      <c r="A332" t="s">
        <v>3761</v>
      </c>
      <c r="B332">
        <v>21</v>
      </c>
      <c r="C332">
        <v>99080</v>
      </c>
      <c r="D332">
        <v>4374</v>
      </c>
      <c r="E332">
        <v>10797</v>
      </c>
      <c r="F332">
        <v>1.02</v>
      </c>
      <c r="G332">
        <v>0.15</v>
      </c>
    </row>
    <row r="333" spans="1:7" hidden="1">
      <c r="A333" t="s">
        <v>3761</v>
      </c>
      <c r="B333">
        <v>21</v>
      </c>
      <c r="C333">
        <v>99100</v>
      </c>
      <c r="D333">
        <v>4217</v>
      </c>
      <c r="E333">
        <v>-8324</v>
      </c>
      <c r="F333">
        <v>0.98</v>
      </c>
      <c r="G333">
        <v>0.16</v>
      </c>
    </row>
    <row r="334" spans="1:7" hidden="1">
      <c r="A334" t="s">
        <v>3761</v>
      </c>
      <c r="B334">
        <v>21</v>
      </c>
      <c r="C334">
        <v>99102</v>
      </c>
      <c r="D334">
        <v>10284</v>
      </c>
      <c r="E334">
        <v>-30107</v>
      </c>
      <c r="F334">
        <v>0.97</v>
      </c>
      <c r="G334">
        <v>0.15</v>
      </c>
    </row>
    <row r="335" spans="1:7" hidden="1">
      <c r="A335" t="s">
        <v>3761</v>
      </c>
      <c r="B335">
        <v>21</v>
      </c>
      <c r="C335">
        <v>97102</v>
      </c>
      <c r="D335">
        <v>9651</v>
      </c>
      <c r="E335">
        <v>-19442</v>
      </c>
      <c r="F335">
        <v>0.97</v>
      </c>
      <c r="G335">
        <v>0.16</v>
      </c>
    </row>
    <row r="336" spans="1:7" hidden="1">
      <c r="A336" t="s">
        <v>3761</v>
      </c>
      <c r="B336">
        <v>21</v>
      </c>
      <c r="C336">
        <v>97100</v>
      </c>
      <c r="D336">
        <v>3880</v>
      </c>
      <c r="E336">
        <v>-16612</v>
      </c>
      <c r="F336">
        <v>0.95</v>
      </c>
      <c r="G336">
        <v>0.17</v>
      </c>
    </row>
    <row r="337" spans="1:7" hidden="1">
      <c r="A337" t="s">
        <v>3761</v>
      </c>
      <c r="B337">
        <v>21</v>
      </c>
      <c r="C337">
        <v>97103</v>
      </c>
      <c r="D337">
        <v>7702</v>
      </c>
      <c r="E337">
        <v>-85838</v>
      </c>
      <c r="F337">
        <v>0.88</v>
      </c>
      <c r="G337">
        <v>0.12</v>
      </c>
    </row>
    <row r="338" spans="1:7" hidden="1">
      <c r="A338" t="s">
        <v>3761</v>
      </c>
      <c r="B338">
        <v>21</v>
      </c>
      <c r="C338">
        <v>99103</v>
      </c>
      <c r="D338">
        <v>9191</v>
      </c>
      <c r="E338">
        <v>-214103</v>
      </c>
      <c r="F338">
        <v>0.76</v>
      </c>
      <c r="G338">
        <v>7.0000000000000007E-2</v>
      </c>
    </row>
    <row r="339" spans="1:7" hidden="1">
      <c r="A339" t="s">
        <v>3761</v>
      </c>
      <c r="B339">
        <v>23</v>
      </c>
      <c r="C339">
        <v>97080</v>
      </c>
      <c r="D339">
        <v>1761</v>
      </c>
      <c r="E339">
        <v>-18852</v>
      </c>
      <c r="F339">
        <v>0.89</v>
      </c>
      <c r="G339">
        <v>0.11</v>
      </c>
    </row>
    <row r="340" spans="1:7" hidden="1">
      <c r="A340" t="s">
        <v>3761</v>
      </c>
      <c r="B340">
        <v>23</v>
      </c>
      <c r="C340">
        <v>99080</v>
      </c>
      <c r="D340">
        <v>2101</v>
      </c>
      <c r="E340">
        <v>-29060</v>
      </c>
      <c r="F340">
        <v>0.86</v>
      </c>
      <c r="G340">
        <v>0.09</v>
      </c>
    </row>
    <row r="341" spans="1:7" hidden="1">
      <c r="A341" t="s">
        <v>3761</v>
      </c>
      <c r="B341">
        <v>23</v>
      </c>
      <c r="C341">
        <v>99100</v>
      </c>
      <c r="D341">
        <v>2269</v>
      </c>
      <c r="E341">
        <v>-33511</v>
      </c>
      <c r="F341">
        <v>0.85</v>
      </c>
      <c r="G341">
        <v>0.11</v>
      </c>
    </row>
    <row r="342" spans="1:7" hidden="1">
      <c r="A342" t="s">
        <v>3761</v>
      </c>
      <c r="B342">
        <v>23</v>
      </c>
      <c r="C342">
        <v>97100</v>
      </c>
      <c r="D342">
        <v>2256</v>
      </c>
      <c r="E342">
        <v>-44277</v>
      </c>
      <c r="F342">
        <v>0.8</v>
      </c>
      <c r="G342">
        <v>0.11</v>
      </c>
    </row>
    <row r="343" spans="1:7" hidden="1">
      <c r="A343" t="s">
        <v>3761</v>
      </c>
      <c r="B343">
        <v>23</v>
      </c>
      <c r="C343">
        <v>97102</v>
      </c>
      <c r="D343">
        <v>3346</v>
      </c>
      <c r="E343">
        <v>-74726</v>
      </c>
      <c r="F343">
        <v>0.77</v>
      </c>
      <c r="G343">
        <v>0.11</v>
      </c>
    </row>
    <row r="344" spans="1:7" hidden="1">
      <c r="A344" t="s">
        <v>3761</v>
      </c>
      <c r="B344">
        <v>23</v>
      </c>
      <c r="C344">
        <v>99102</v>
      </c>
      <c r="D344">
        <v>3074</v>
      </c>
      <c r="E344">
        <v>-73684</v>
      </c>
      <c r="F344">
        <v>0.76</v>
      </c>
      <c r="G344">
        <v>0.1</v>
      </c>
    </row>
    <row r="345" spans="1:7" hidden="1">
      <c r="A345" t="s">
        <v>3761</v>
      </c>
      <c r="B345">
        <v>23</v>
      </c>
      <c r="C345">
        <v>99103</v>
      </c>
      <c r="D345">
        <v>4451</v>
      </c>
      <c r="E345">
        <v>-118169</v>
      </c>
      <c r="F345">
        <v>0.73</v>
      </c>
      <c r="G345">
        <v>0.04</v>
      </c>
    </row>
    <row r="346" spans="1:7" hidden="1">
      <c r="A346" t="s">
        <v>3761</v>
      </c>
      <c r="B346">
        <v>23</v>
      </c>
      <c r="C346">
        <v>97103</v>
      </c>
      <c r="D346">
        <v>3438</v>
      </c>
      <c r="E346">
        <v>-111115</v>
      </c>
      <c r="F346">
        <v>0.67</v>
      </c>
      <c r="G346">
        <v>0.06</v>
      </c>
    </row>
    <row r="347" spans="1:7" hidden="1">
      <c r="A347" t="s">
        <v>3761</v>
      </c>
      <c r="B347">
        <v>24</v>
      </c>
      <c r="C347">
        <v>99080</v>
      </c>
      <c r="D347">
        <v>1441</v>
      </c>
      <c r="E347">
        <v>-19696</v>
      </c>
      <c r="F347">
        <v>0.86</v>
      </c>
      <c r="G347">
        <v>0.09</v>
      </c>
    </row>
    <row r="348" spans="1:7" hidden="1">
      <c r="A348" t="s">
        <v>3761</v>
      </c>
      <c r="B348">
        <v>24</v>
      </c>
      <c r="C348">
        <v>97103</v>
      </c>
      <c r="D348">
        <v>2952</v>
      </c>
      <c r="E348">
        <v>-47162</v>
      </c>
      <c r="F348">
        <v>0.84</v>
      </c>
      <c r="G348">
        <v>0.05</v>
      </c>
    </row>
    <row r="349" spans="1:7" hidden="1">
      <c r="A349" t="s">
        <v>3761</v>
      </c>
      <c r="B349">
        <v>24</v>
      </c>
      <c r="C349">
        <v>97080</v>
      </c>
      <c r="D349">
        <v>1152</v>
      </c>
      <c r="E349">
        <v>-19268</v>
      </c>
      <c r="F349">
        <v>0.83</v>
      </c>
      <c r="G349">
        <v>0.1</v>
      </c>
    </row>
    <row r="350" spans="1:7" hidden="1">
      <c r="A350" t="s">
        <v>3761</v>
      </c>
      <c r="B350">
        <v>24</v>
      </c>
      <c r="C350">
        <v>97100</v>
      </c>
      <c r="D350">
        <v>1603</v>
      </c>
      <c r="E350">
        <v>-27984</v>
      </c>
      <c r="F350">
        <v>0.82</v>
      </c>
      <c r="G350">
        <v>0.11</v>
      </c>
    </row>
    <row r="351" spans="1:7" hidden="1">
      <c r="A351" t="s">
        <v>3761</v>
      </c>
      <c r="B351">
        <v>24</v>
      </c>
      <c r="C351">
        <v>99100</v>
      </c>
      <c r="D351">
        <v>1631</v>
      </c>
      <c r="E351">
        <v>-27844</v>
      </c>
      <c r="F351">
        <v>0.82</v>
      </c>
      <c r="G351">
        <v>0.1</v>
      </c>
    </row>
    <row r="352" spans="1:7" hidden="1">
      <c r="A352" t="s">
        <v>3761</v>
      </c>
      <c r="B352">
        <v>24</v>
      </c>
      <c r="C352">
        <v>97102</v>
      </c>
      <c r="D352">
        <v>2132</v>
      </c>
      <c r="E352">
        <v>-41957</v>
      </c>
      <c r="F352">
        <v>0.8</v>
      </c>
      <c r="G352">
        <v>0.1</v>
      </c>
    </row>
    <row r="353" spans="1:7" hidden="1">
      <c r="A353" t="s">
        <v>3761</v>
      </c>
      <c r="B353">
        <v>24</v>
      </c>
      <c r="C353">
        <v>99102</v>
      </c>
      <c r="D353">
        <v>1933</v>
      </c>
      <c r="E353">
        <v>-49606</v>
      </c>
      <c r="F353">
        <v>0.74</v>
      </c>
      <c r="G353">
        <v>0.09</v>
      </c>
    </row>
    <row r="354" spans="1:7" hidden="1">
      <c r="A354" t="s">
        <v>3761</v>
      </c>
      <c r="B354">
        <v>24</v>
      </c>
      <c r="C354">
        <v>99103</v>
      </c>
      <c r="D354">
        <v>3405</v>
      </c>
      <c r="E354">
        <v>-150098</v>
      </c>
      <c r="F354">
        <v>0.55000000000000004</v>
      </c>
      <c r="G354">
        <v>0.03</v>
      </c>
    </row>
    <row r="355" spans="1:7" hidden="1">
      <c r="A355" t="s">
        <v>3761</v>
      </c>
      <c r="B355">
        <v>25</v>
      </c>
      <c r="C355">
        <v>97100</v>
      </c>
      <c r="D355">
        <v>1206</v>
      </c>
      <c r="E355">
        <v>-9637</v>
      </c>
      <c r="F355">
        <v>0.92</v>
      </c>
      <c r="G355">
        <v>0.11</v>
      </c>
    </row>
    <row r="356" spans="1:7" hidden="1">
      <c r="A356" t="s">
        <v>3761</v>
      </c>
      <c r="B356">
        <v>25</v>
      </c>
      <c r="C356">
        <v>97103</v>
      </c>
      <c r="D356">
        <v>2044</v>
      </c>
      <c r="E356">
        <v>-25431</v>
      </c>
      <c r="F356">
        <v>0.87</v>
      </c>
      <c r="G356">
        <v>0.04</v>
      </c>
    </row>
    <row r="357" spans="1:7" hidden="1">
      <c r="A357" t="s">
        <v>3761</v>
      </c>
      <c r="B357">
        <v>25</v>
      </c>
      <c r="C357">
        <v>99103</v>
      </c>
      <c r="D357">
        <v>2694</v>
      </c>
      <c r="E357">
        <v>-48227</v>
      </c>
      <c r="F357">
        <v>0.82</v>
      </c>
      <c r="G357">
        <v>0.03</v>
      </c>
    </row>
    <row r="358" spans="1:7" hidden="1">
      <c r="A358" t="s">
        <v>3761</v>
      </c>
      <c r="B358">
        <v>25</v>
      </c>
      <c r="C358">
        <v>99100</v>
      </c>
      <c r="D358">
        <v>1224</v>
      </c>
      <c r="E358">
        <v>-27993</v>
      </c>
      <c r="F358">
        <v>0.77</v>
      </c>
      <c r="G358">
        <v>0.09</v>
      </c>
    </row>
    <row r="359" spans="1:7" hidden="1">
      <c r="A359" t="s">
        <v>3761</v>
      </c>
      <c r="B359">
        <v>25</v>
      </c>
      <c r="C359">
        <v>99080</v>
      </c>
      <c r="D359">
        <v>1131</v>
      </c>
      <c r="E359">
        <v>-26032</v>
      </c>
      <c r="F359">
        <v>0.76</v>
      </c>
      <c r="G359">
        <v>7.0000000000000007E-2</v>
      </c>
    </row>
    <row r="360" spans="1:7" hidden="1">
      <c r="A360" t="s">
        <v>3761</v>
      </c>
      <c r="B360">
        <v>25</v>
      </c>
      <c r="C360">
        <v>97080</v>
      </c>
      <c r="D360">
        <v>801</v>
      </c>
      <c r="E360">
        <v>-20065</v>
      </c>
      <c r="F360">
        <v>0.74</v>
      </c>
      <c r="G360">
        <v>0.08</v>
      </c>
    </row>
    <row r="361" spans="1:7" hidden="1">
      <c r="A361" t="s">
        <v>3761</v>
      </c>
      <c r="B361">
        <v>25</v>
      </c>
      <c r="C361">
        <v>97102</v>
      </c>
      <c r="D361">
        <v>1286</v>
      </c>
      <c r="E361">
        <v>-44338</v>
      </c>
      <c r="F361">
        <v>0.65</v>
      </c>
      <c r="G361">
        <v>0.08</v>
      </c>
    </row>
    <row r="362" spans="1:7" hidden="1">
      <c r="A362" t="s">
        <v>3761</v>
      </c>
      <c r="B362">
        <v>25</v>
      </c>
      <c r="C362">
        <v>99102</v>
      </c>
      <c r="D362">
        <v>1139</v>
      </c>
      <c r="E362">
        <v>-51939</v>
      </c>
      <c r="F362">
        <v>0.54</v>
      </c>
      <c r="G362">
        <v>0.06</v>
      </c>
    </row>
    <row r="363" spans="1:7" hidden="1">
      <c r="A363" t="s">
        <v>3761</v>
      </c>
      <c r="B363">
        <v>26</v>
      </c>
      <c r="C363">
        <v>97100</v>
      </c>
      <c r="D363">
        <v>962</v>
      </c>
      <c r="E363">
        <v>-12580</v>
      </c>
      <c r="F363">
        <v>0.86</v>
      </c>
      <c r="G363">
        <v>0.1</v>
      </c>
    </row>
    <row r="364" spans="1:7" hidden="1">
      <c r="A364" t="s">
        <v>3761</v>
      </c>
      <c r="B364">
        <v>26</v>
      </c>
      <c r="C364">
        <v>97080</v>
      </c>
      <c r="D364">
        <v>644</v>
      </c>
      <c r="E364">
        <v>-9929</v>
      </c>
      <c r="F364">
        <v>0.84</v>
      </c>
      <c r="G364">
        <v>0.09</v>
      </c>
    </row>
    <row r="365" spans="1:7" hidden="1">
      <c r="A365" t="s">
        <v>3761</v>
      </c>
      <c r="B365">
        <v>26</v>
      </c>
      <c r="C365">
        <v>99100</v>
      </c>
      <c r="D365">
        <v>1036</v>
      </c>
      <c r="E365">
        <v>-19773</v>
      </c>
      <c r="F365">
        <v>0.8</v>
      </c>
      <c r="G365">
        <v>0.09</v>
      </c>
    </row>
    <row r="366" spans="1:7" hidden="1">
      <c r="A366" t="s">
        <v>3761</v>
      </c>
      <c r="B366">
        <v>26</v>
      </c>
      <c r="C366">
        <v>97102</v>
      </c>
      <c r="D366">
        <v>953</v>
      </c>
      <c r="E366">
        <v>-23820</v>
      </c>
      <c r="F366">
        <v>0.75</v>
      </c>
      <c r="G366">
        <v>0.08</v>
      </c>
    </row>
    <row r="367" spans="1:7" hidden="1">
      <c r="A367" t="s">
        <v>3761</v>
      </c>
      <c r="B367">
        <v>26</v>
      </c>
      <c r="C367">
        <v>97103</v>
      </c>
      <c r="D367">
        <v>2185</v>
      </c>
      <c r="E367">
        <v>-61499</v>
      </c>
      <c r="F367">
        <v>0.71</v>
      </c>
      <c r="G367">
        <v>0.03</v>
      </c>
    </row>
    <row r="368" spans="1:7" hidden="1">
      <c r="A368" t="s">
        <v>3761</v>
      </c>
      <c r="B368">
        <v>26</v>
      </c>
      <c r="C368">
        <v>99103</v>
      </c>
      <c r="D368">
        <v>1625</v>
      </c>
      <c r="E368">
        <v>-50804</v>
      </c>
      <c r="F368">
        <v>0.68</v>
      </c>
      <c r="G368">
        <v>0.02</v>
      </c>
    </row>
    <row r="369" spans="1:7" hidden="1">
      <c r="A369" t="s">
        <v>3761</v>
      </c>
      <c r="B369">
        <v>26</v>
      </c>
      <c r="C369">
        <v>99080</v>
      </c>
      <c r="D369">
        <v>999</v>
      </c>
      <c r="E369">
        <v>-32880</v>
      </c>
      <c r="F369">
        <v>0.67</v>
      </c>
      <c r="G369">
        <v>7.0000000000000007E-2</v>
      </c>
    </row>
    <row r="370" spans="1:7" hidden="1">
      <c r="A370" t="s">
        <v>3761</v>
      </c>
      <c r="B370">
        <v>26</v>
      </c>
      <c r="C370">
        <v>99102</v>
      </c>
      <c r="D370">
        <v>785</v>
      </c>
      <c r="E370">
        <v>-33985</v>
      </c>
      <c r="F370">
        <v>0.56000000000000005</v>
      </c>
      <c r="G370">
        <v>0.05</v>
      </c>
    </row>
    <row r="371" spans="1:7" hidden="1">
      <c r="A371" t="s">
        <v>3761</v>
      </c>
      <c r="B371">
        <v>31</v>
      </c>
      <c r="C371">
        <v>99103</v>
      </c>
      <c r="D371">
        <v>6062</v>
      </c>
      <c r="E371">
        <v>-114137</v>
      </c>
      <c r="F371">
        <v>0.81</v>
      </c>
      <c r="G371">
        <v>0.06</v>
      </c>
    </row>
    <row r="372" spans="1:7" hidden="1">
      <c r="A372" t="s">
        <v>3761</v>
      </c>
      <c r="B372">
        <v>31</v>
      </c>
      <c r="C372">
        <v>99102</v>
      </c>
      <c r="D372">
        <v>4991</v>
      </c>
      <c r="E372">
        <v>-92704</v>
      </c>
      <c r="F372">
        <v>0.81</v>
      </c>
      <c r="G372">
        <v>0.12</v>
      </c>
    </row>
    <row r="373" spans="1:7" hidden="1">
      <c r="A373" t="s">
        <v>3761</v>
      </c>
      <c r="B373">
        <v>31</v>
      </c>
      <c r="C373">
        <v>97080</v>
      </c>
      <c r="D373">
        <v>1724</v>
      </c>
      <c r="E373">
        <v>-34002</v>
      </c>
      <c r="F373">
        <v>0.8</v>
      </c>
      <c r="G373">
        <v>0.11</v>
      </c>
    </row>
    <row r="374" spans="1:7" hidden="1">
      <c r="A374" t="s">
        <v>3761</v>
      </c>
      <c r="B374">
        <v>31</v>
      </c>
      <c r="C374">
        <v>97103</v>
      </c>
      <c r="D374">
        <v>5336</v>
      </c>
      <c r="E374">
        <v>-106122</v>
      </c>
      <c r="F374">
        <v>0.8</v>
      </c>
      <c r="G374">
        <v>0.09</v>
      </c>
    </row>
    <row r="375" spans="1:7" hidden="1">
      <c r="A375" t="s">
        <v>3761</v>
      </c>
      <c r="B375">
        <v>31</v>
      </c>
      <c r="C375">
        <v>99080</v>
      </c>
      <c r="D375">
        <v>2476</v>
      </c>
      <c r="E375">
        <v>-49722</v>
      </c>
      <c r="F375">
        <v>0.79</v>
      </c>
      <c r="G375">
        <v>0.11</v>
      </c>
    </row>
    <row r="376" spans="1:7" hidden="1">
      <c r="A376" t="s">
        <v>3761</v>
      </c>
      <c r="B376">
        <v>31</v>
      </c>
      <c r="C376">
        <v>97100</v>
      </c>
      <c r="D376">
        <v>1949</v>
      </c>
      <c r="E376">
        <v>-42315</v>
      </c>
      <c r="F376">
        <v>0.78</v>
      </c>
      <c r="G376">
        <v>0.13</v>
      </c>
    </row>
    <row r="377" spans="1:7" hidden="1">
      <c r="A377" t="s">
        <v>3761</v>
      </c>
      <c r="B377">
        <v>31</v>
      </c>
      <c r="C377">
        <v>97102</v>
      </c>
      <c r="D377">
        <v>4441</v>
      </c>
      <c r="E377">
        <v>-100698</v>
      </c>
      <c r="F377">
        <v>0.77</v>
      </c>
      <c r="G377">
        <v>0.12</v>
      </c>
    </row>
    <row r="378" spans="1:7" hidden="1">
      <c r="A378" t="s">
        <v>3761</v>
      </c>
      <c r="B378">
        <v>31</v>
      </c>
      <c r="C378">
        <v>99100</v>
      </c>
      <c r="D378">
        <v>2261</v>
      </c>
      <c r="E378">
        <v>-57366</v>
      </c>
      <c r="F378">
        <v>0.74</v>
      </c>
      <c r="G378">
        <v>0.12</v>
      </c>
    </row>
    <row r="379" spans="1:7" hidden="1">
      <c r="A379" t="s">
        <v>3761</v>
      </c>
      <c r="B379">
        <v>32</v>
      </c>
      <c r="C379">
        <v>99102</v>
      </c>
      <c r="D379">
        <v>2097</v>
      </c>
      <c r="E379">
        <v>16545</v>
      </c>
      <c r="F379">
        <v>1.07</v>
      </c>
      <c r="G379">
        <v>0.09</v>
      </c>
    </row>
    <row r="380" spans="1:7" hidden="1">
      <c r="A380" t="s">
        <v>3761</v>
      </c>
      <c r="B380">
        <v>32</v>
      </c>
      <c r="C380">
        <v>97100</v>
      </c>
      <c r="D380">
        <v>1259</v>
      </c>
      <c r="E380">
        <v>4154</v>
      </c>
      <c r="F380">
        <v>1.03</v>
      </c>
      <c r="G380">
        <v>0.1</v>
      </c>
    </row>
    <row r="381" spans="1:7" hidden="1">
      <c r="A381" t="s">
        <v>3761</v>
      </c>
      <c r="B381">
        <v>32</v>
      </c>
      <c r="C381">
        <v>99080</v>
      </c>
      <c r="D381">
        <v>1208</v>
      </c>
      <c r="E381">
        <v>463</v>
      </c>
      <c r="F381">
        <v>1</v>
      </c>
      <c r="G381">
        <v>7.0000000000000007E-2</v>
      </c>
    </row>
    <row r="382" spans="1:7" hidden="1">
      <c r="A382" t="s">
        <v>3761</v>
      </c>
      <c r="B382">
        <v>32</v>
      </c>
      <c r="C382">
        <v>97102</v>
      </c>
      <c r="D382">
        <v>2171</v>
      </c>
      <c r="E382">
        <v>-18227</v>
      </c>
      <c r="F382">
        <v>0.91</v>
      </c>
      <c r="G382">
        <v>0.08</v>
      </c>
    </row>
    <row r="383" spans="1:7" hidden="1">
      <c r="A383" t="s">
        <v>3761</v>
      </c>
      <c r="B383">
        <v>32</v>
      </c>
      <c r="C383">
        <v>97080</v>
      </c>
      <c r="D383">
        <v>1106</v>
      </c>
      <c r="E383">
        <v>-13189</v>
      </c>
      <c r="F383">
        <v>0.88</v>
      </c>
      <c r="G383">
        <v>7.0000000000000007E-2</v>
      </c>
    </row>
    <row r="384" spans="1:7" hidden="1">
      <c r="A384" t="s">
        <v>3761</v>
      </c>
      <c r="B384">
        <v>32</v>
      </c>
      <c r="C384">
        <v>99100</v>
      </c>
      <c r="D384">
        <v>1363</v>
      </c>
      <c r="E384">
        <v>-17235</v>
      </c>
      <c r="F384">
        <v>0.87</v>
      </c>
      <c r="G384">
        <v>0.08</v>
      </c>
    </row>
    <row r="385" spans="1:7" hidden="1">
      <c r="A385" t="s">
        <v>3761</v>
      </c>
      <c r="B385">
        <v>32</v>
      </c>
      <c r="C385">
        <v>99103</v>
      </c>
      <c r="D385">
        <v>4287</v>
      </c>
      <c r="E385">
        <v>-72943</v>
      </c>
      <c r="F385">
        <v>0.82</v>
      </c>
      <c r="G385">
        <v>0.04</v>
      </c>
    </row>
    <row r="386" spans="1:7" hidden="1">
      <c r="A386" t="s">
        <v>3761</v>
      </c>
      <c r="B386">
        <v>32</v>
      </c>
      <c r="C386">
        <v>97103</v>
      </c>
      <c r="D386">
        <v>2697</v>
      </c>
      <c r="E386">
        <v>-52025</v>
      </c>
      <c r="F386">
        <v>0.8</v>
      </c>
      <c r="G386">
        <v>0.05</v>
      </c>
    </row>
    <row r="387" spans="1:7" hidden="1">
      <c r="A387" t="s">
        <v>3761</v>
      </c>
      <c r="B387">
        <v>34</v>
      </c>
      <c r="C387">
        <v>99103</v>
      </c>
      <c r="D387">
        <v>3495</v>
      </c>
      <c r="E387">
        <v>-43947</v>
      </c>
      <c r="F387">
        <v>0.87</v>
      </c>
      <c r="G387">
        <v>0.04</v>
      </c>
    </row>
    <row r="388" spans="1:7" hidden="1">
      <c r="A388" t="s">
        <v>3761</v>
      </c>
      <c r="B388">
        <v>34</v>
      </c>
      <c r="C388">
        <v>99102</v>
      </c>
      <c r="D388">
        <v>1497</v>
      </c>
      <c r="E388">
        <v>-30102</v>
      </c>
      <c r="F388">
        <v>0.79</v>
      </c>
      <c r="G388">
        <v>7.0000000000000007E-2</v>
      </c>
    </row>
    <row r="389" spans="1:7" hidden="1">
      <c r="A389" t="s">
        <v>3761</v>
      </c>
      <c r="B389">
        <v>34</v>
      </c>
      <c r="C389">
        <v>99080</v>
      </c>
      <c r="D389">
        <v>1090</v>
      </c>
      <c r="E389">
        <v>-26823</v>
      </c>
      <c r="F389">
        <v>0.75</v>
      </c>
      <c r="G389">
        <v>7.0000000000000007E-2</v>
      </c>
    </row>
    <row r="390" spans="1:7" hidden="1">
      <c r="A390" t="s">
        <v>3761</v>
      </c>
      <c r="B390">
        <v>34</v>
      </c>
      <c r="C390">
        <v>97102</v>
      </c>
      <c r="D390">
        <v>1951</v>
      </c>
      <c r="E390">
        <v>-52164</v>
      </c>
      <c r="F390">
        <v>0.73</v>
      </c>
      <c r="G390">
        <v>0.08</v>
      </c>
    </row>
    <row r="391" spans="1:7" hidden="1">
      <c r="A391" t="s">
        <v>3761</v>
      </c>
      <c r="B391">
        <v>34</v>
      </c>
      <c r="C391">
        <v>97103</v>
      </c>
      <c r="D391">
        <v>2336</v>
      </c>
      <c r="E391">
        <v>-66867</v>
      </c>
      <c r="F391">
        <v>0.71</v>
      </c>
      <c r="G391">
        <v>0.04</v>
      </c>
    </row>
    <row r="392" spans="1:7" hidden="1">
      <c r="A392" t="s">
        <v>3761</v>
      </c>
      <c r="B392">
        <v>34</v>
      </c>
      <c r="C392">
        <v>99100</v>
      </c>
      <c r="D392">
        <v>1140</v>
      </c>
      <c r="E392">
        <v>-35220</v>
      </c>
      <c r="F392">
        <v>0.69</v>
      </c>
      <c r="G392">
        <v>0.09</v>
      </c>
    </row>
    <row r="393" spans="1:7" hidden="1">
      <c r="A393" t="s">
        <v>3761</v>
      </c>
      <c r="B393">
        <v>34</v>
      </c>
      <c r="C393">
        <v>97100</v>
      </c>
      <c r="D393">
        <v>1017</v>
      </c>
      <c r="E393">
        <v>-36118</v>
      </c>
      <c r="F393">
        <v>0.64</v>
      </c>
      <c r="G393">
        <v>0.1</v>
      </c>
    </row>
    <row r="394" spans="1:7" hidden="1">
      <c r="A394" t="s">
        <v>3761</v>
      </c>
      <c r="B394">
        <v>34</v>
      </c>
      <c r="C394">
        <v>97080</v>
      </c>
      <c r="D394">
        <v>740</v>
      </c>
      <c r="E394">
        <v>-34720</v>
      </c>
      <c r="F394">
        <v>0.53</v>
      </c>
      <c r="G394">
        <v>7.0000000000000007E-2</v>
      </c>
    </row>
    <row r="395" spans="1:7" hidden="1">
      <c r="A395" t="s">
        <v>3761</v>
      </c>
      <c r="B395">
        <v>35</v>
      </c>
      <c r="C395">
        <v>97080</v>
      </c>
      <c r="D395">
        <v>548</v>
      </c>
      <c r="E395">
        <v>-1734</v>
      </c>
      <c r="F395">
        <v>0.96</v>
      </c>
      <c r="G395">
        <v>0.08</v>
      </c>
    </row>
    <row r="396" spans="1:7" hidden="1">
      <c r="A396" t="s">
        <v>3761</v>
      </c>
      <c r="B396">
        <v>35</v>
      </c>
      <c r="C396">
        <v>99080</v>
      </c>
      <c r="D396">
        <v>802</v>
      </c>
      <c r="E396">
        <v>-9567</v>
      </c>
      <c r="F396">
        <v>0.88</v>
      </c>
      <c r="G396">
        <v>7.0000000000000007E-2</v>
      </c>
    </row>
    <row r="397" spans="1:7" hidden="1">
      <c r="A397" t="s">
        <v>3761</v>
      </c>
      <c r="B397">
        <v>35</v>
      </c>
      <c r="C397">
        <v>97100</v>
      </c>
      <c r="D397">
        <v>748</v>
      </c>
      <c r="E397">
        <v>-12745</v>
      </c>
      <c r="F397">
        <v>0.82</v>
      </c>
      <c r="G397">
        <v>0.1</v>
      </c>
    </row>
    <row r="398" spans="1:7" hidden="1">
      <c r="A398" t="s">
        <v>3761</v>
      </c>
      <c r="B398">
        <v>35</v>
      </c>
      <c r="C398">
        <v>97103</v>
      </c>
      <c r="D398">
        <v>1894</v>
      </c>
      <c r="E398">
        <v>-43545</v>
      </c>
      <c r="F398">
        <v>0.77</v>
      </c>
      <c r="G398">
        <v>0.03</v>
      </c>
    </row>
    <row r="399" spans="1:7" hidden="1">
      <c r="A399" t="s">
        <v>3761</v>
      </c>
      <c r="B399">
        <v>35</v>
      </c>
      <c r="C399">
        <v>99100</v>
      </c>
      <c r="D399">
        <v>782</v>
      </c>
      <c r="E399">
        <v>-24785</v>
      </c>
      <c r="F399">
        <v>0.68</v>
      </c>
      <c r="G399">
        <v>0.08</v>
      </c>
    </row>
    <row r="400" spans="1:7" hidden="1">
      <c r="A400" t="s">
        <v>3761</v>
      </c>
      <c r="B400">
        <v>35</v>
      </c>
      <c r="C400">
        <v>99103</v>
      </c>
      <c r="D400">
        <v>2485</v>
      </c>
      <c r="E400">
        <v>-84566</v>
      </c>
      <c r="F400">
        <v>0.65</v>
      </c>
      <c r="G400">
        <v>0.03</v>
      </c>
    </row>
    <row r="401" spans="1:7" hidden="1">
      <c r="A401" t="s">
        <v>3761</v>
      </c>
      <c r="B401">
        <v>35</v>
      </c>
      <c r="C401">
        <v>97102</v>
      </c>
      <c r="D401">
        <v>1126</v>
      </c>
      <c r="E401">
        <v>-40382</v>
      </c>
      <c r="F401">
        <v>0.64</v>
      </c>
      <c r="G401">
        <v>0.06</v>
      </c>
    </row>
    <row r="402" spans="1:7" hidden="1">
      <c r="A402" t="s">
        <v>3761</v>
      </c>
      <c r="B402">
        <v>35</v>
      </c>
      <c r="C402">
        <v>99102</v>
      </c>
      <c r="D402">
        <v>922</v>
      </c>
      <c r="E402">
        <v>-34585</v>
      </c>
      <c r="F402">
        <v>0.62</v>
      </c>
      <c r="G402">
        <v>0.05</v>
      </c>
    </row>
    <row r="403" spans="1:7" hidden="1">
      <c r="A403" t="s">
        <v>3761</v>
      </c>
      <c r="B403">
        <v>36</v>
      </c>
      <c r="C403">
        <v>97080</v>
      </c>
      <c r="D403">
        <v>398</v>
      </c>
      <c r="E403">
        <v>1284</v>
      </c>
      <c r="F403">
        <v>1.03</v>
      </c>
      <c r="G403">
        <v>0.08</v>
      </c>
    </row>
    <row r="404" spans="1:7" hidden="1">
      <c r="A404" t="s">
        <v>3761</v>
      </c>
      <c r="B404">
        <v>36</v>
      </c>
      <c r="C404">
        <v>99080</v>
      </c>
      <c r="D404">
        <v>678</v>
      </c>
      <c r="E404">
        <v>-4317</v>
      </c>
      <c r="F404">
        <v>0.93</v>
      </c>
      <c r="G404">
        <v>0.06</v>
      </c>
    </row>
    <row r="405" spans="1:7" hidden="1">
      <c r="A405" t="s">
        <v>3761</v>
      </c>
      <c r="B405">
        <v>36</v>
      </c>
      <c r="C405">
        <v>97103</v>
      </c>
      <c r="D405">
        <v>1918</v>
      </c>
      <c r="E405">
        <v>-30409</v>
      </c>
      <c r="F405">
        <v>0.84</v>
      </c>
      <c r="G405">
        <v>0.03</v>
      </c>
    </row>
    <row r="406" spans="1:7" hidden="1">
      <c r="A406" t="s">
        <v>3761</v>
      </c>
      <c r="B406">
        <v>36</v>
      </c>
      <c r="C406">
        <v>99100</v>
      </c>
      <c r="D406">
        <v>643</v>
      </c>
      <c r="E406">
        <v>-11958</v>
      </c>
      <c r="F406">
        <v>0.81</v>
      </c>
      <c r="G406">
        <v>7.0000000000000007E-2</v>
      </c>
    </row>
    <row r="407" spans="1:7" hidden="1">
      <c r="A407" t="s">
        <v>3761</v>
      </c>
      <c r="B407">
        <v>36</v>
      </c>
      <c r="C407">
        <v>97102</v>
      </c>
      <c r="D407">
        <v>803</v>
      </c>
      <c r="E407">
        <v>-17143</v>
      </c>
      <c r="F407">
        <v>0.78</v>
      </c>
      <c r="G407">
        <v>0.06</v>
      </c>
    </row>
    <row r="408" spans="1:7" hidden="1">
      <c r="A408" t="s">
        <v>3761</v>
      </c>
      <c r="B408">
        <v>36</v>
      </c>
      <c r="C408">
        <v>97100</v>
      </c>
      <c r="D408">
        <v>582</v>
      </c>
      <c r="E408">
        <v>-12912</v>
      </c>
      <c r="F408">
        <v>0.77</v>
      </c>
      <c r="G408">
        <v>0.08</v>
      </c>
    </row>
    <row r="409" spans="1:7" hidden="1">
      <c r="A409" t="s">
        <v>3761</v>
      </c>
      <c r="B409">
        <v>36</v>
      </c>
      <c r="C409">
        <v>99102</v>
      </c>
      <c r="D409">
        <v>582</v>
      </c>
      <c r="E409">
        <v>-18407</v>
      </c>
      <c r="F409">
        <v>0.68</v>
      </c>
      <c r="G409">
        <v>0.05</v>
      </c>
    </row>
    <row r="410" spans="1:7" hidden="1">
      <c r="A410" t="s">
        <v>3761</v>
      </c>
      <c r="B410">
        <v>36</v>
      </c>
      <c r="C410">
        <v>99103</v>
      </c>
      <c r="D410">
        <v>1622</v>
      </c>
      <c r="E410">
        <v>-53127</v>
      </c>
      <c r="F410">
        <v>0.67</v>
      </c>
      <c r="G410">
        <v>0.02</v>
      </c>
    </row>
    <row r="411" spans="1:7" hidden="1">
      <c r="A411" t="s">
        <v>3761</v>
      </c>
      <c r="B411">
        <v>41</v>
      </c>
      <c r="C411">
        <v>97080</v>
      </c>
      <c r="D411">
        <v>983</v>
      </c>
      <c r="E411">
        <v>-5900</v>
      </c>
      <c r="F411">
        <v>0.93</v>
      </c>
      <c r="G411">
        <v>0.1</v>
      </c>
    </row>
    <row r="412" spans="1:7" hidden="1">
      <c r="A412" t="s">
        <v>3761</v>
      </c>
      <c r="B412">
        <v>41</v>
      </c>
      <c r="C412">
        <v>99080</v>
      </c>
      <c r="D412">
        <v>1496</v>
      </c>
      <c r="E412">
        <v>-22679</v>
      </c>
      <c r="F412">
        <v>0.84</v>
      </c>
      <c r="G412">
        <v>0.09</v>
      </c>
    </row>
    <row r="413" spans="1:7" hidden="1">
      <c r="A413" t="s">
        <v>3761</v>
      </c>
      <c r="B413">
        <v>41</v>
      </c>
      <c r="C413">
        <v>99100</v>
      </c>
      <c r="D413">
        <v>1326</v>
      </c>
      <c r="E413">
        <v>-27258</v>
      </c>
      <c r="F413">
        <v>0.79</v>
      </c>
      <c r="G413">
        <v>0.1</v>
      </c>
    </row>
    <row r="414" spans="1:7" hidden="1">
      <c r="A414" t="s">
        <v>3761</v>
      </c>
      <c r="B414">
        <v>41</v>
      </c>
      <c r="C414">
        <v>97102</v>
      </c>
      <c r="D414">
        <v>2644</v>
      </c>
      <c r="E414">
        <v>-59711</v>
      </c>
      <c r="F414">
        <v>0.77</v>
      </c>
      <c r="G414">
        <v>0.1</v>
      </c>
    </row>
    <row r="415" spans="1:7" hidden="1">
      <c r="A415" t="s">
        <v>3761</v>
      </c>
      <c r="B415">
        <v>41</v>
      </c>
      <c r="C415">
        <v>97103</v>
      </c>
      <c r="D415">
        <v>3726</v>
      </c>
      <c r="E415">
        <v>-118743</v>
      </c>
      <c r="F415">
        <v>0.68</v>
      </c>
      <c r="G415">
        <v>0.06</v>
      </c>
    </row>
    <row r="416" spans="1:7" hidden="1">
      <c r="A416" t="s">
        <v>3761</v>
      </c>
      <c r="B416">
        <v>41</v>
      </c>
      <c r="C416">
        <v>99102</v>
      </c>
      <c r="D416">
        <v>2719</v>
      </c>
      <c r="E416">
        <v>-98401</v>
      </c>
      <c r="F416">
        <v>0.63</v>
      </c>
      <c r="G416">
        <v>0.09</v>
      </c>
    </row>
    <row r="417" spans="1:7" hidden="1">
      <c r="A417" t="s">
        <v>3761</v>
      </c>
      <c r="B417">
        <v>41</v>
      </c>
      <c r="C417">
        <v>99103</v>
      </c>
      <c r="D417">
        <v>5186</v>
      </c>
      <c r="E417">
        <v>-202648</v>
      </c>
      <c r="F417">
        <v>0.6</v>
      </c>
      <c r="G417">
        <v>0.04</v>
      </c>
    </row>
    <row r="418" spans="1:7" hidden="1">
      <c r="A418" t="s">
        <v>3761</v>
      </c>
      <c r="B418">
        <v>41</v>
      </c>
      <c r="C418">
        <v>97100</v>
      </c>
      <c r="D418">
        <v>1037</v>
      </c>
      <c r="E418">
        <v>-40848</v>
      </c>
      <c r="F418">
        <v>0.6</v>
      </c>
      <c r="G418">
        <v>0.09</v>
      </c>
    </row>
    <row r="419" spans="1:7" hidden="1">
      <c r="A419" t="s">
        <v>3761</v>
      </c>
      <c r="B419">
        <v>42</v>
      </c>
      <c r="C419">
        <v>97080</v>
      </c>
      <c r="D419">
        <v>806</v>
      </c>
      <c r="E419">
        <v>38685</v>
      </c>
      <c r="F419">
        <v>1.47</v>
      </c>
      <c r="G419">
        <v>0.09</v>
      </c>
    </row>
    <row r="420" spans="1:7" hidden="1">
      <c r="A420" t="s">
        <v>3761</v>
      </c>
      <c r="B420">
        <v>42</v>
      </c>
      <c r="C420">
        <v>99100</v>
      </c>
      <c r="D420">
        <v>1165</v>
      </c>
      <c r="E420">
        <v>7213</v>
      </c>
      <c r="F420">
        <v>1.06</v>
      </c>
      <c r="G420">
        <v>0.08</v>
      </c>
    </row>
    <row r="421" spans="1:7" hidden="1">
      <c r="A421" t="s">
        <v>3761</v>
      </c>
      <c r="B421">
        <v>42</v>
      </c>
      <c r="C421">
        <v>97103</v>
      </c>
      <c r="D421">
        <v>1637</v>
      </c>
      <c r="E421">
        <v>-16428</v>
      </c>
      <c r="F421">
        <v>0.89</v>
      </c>
      <c r="G421">
        <v>0.04</v>
      </c>
    </row>
    <row r="422" spans="1:7" hidden="1">
      <c r="A422" t="s">
        <v>3761</v>
      </c>
      <c r="B422">
        <v>42</v>
      </c>
      <c r="C422">
        <v>99080</v>
      </c>
      <c r="D422">
        <v>1029</v>
      </c>
      <c r="E422">
        <v>-20178</v>
      </c>
      <c r="F422">
        <v>0.8</v>
      </c>
      <c r="G422">
        <v>7.0000000000000007E-2</v>
      </c>
    </row>
    <row r="423" spans="1:7" hidden="1">
      <c r="A423" t="s">
        <v>3761</v>
      </c>
      <c r="B423">
        <v>42</v>
      </c>
      <c r="C423">
        <v>97100</v>
      </c>
      <c r="D423">
        <v>995</v>
      </c>
      <c r="E423">
        <v>-20556</v>
      </c>
      <c r="F423">
        <v>0.79</v>
      </c>
      <c r="G423">
        <v>0.08</v>
      </c>
    </row>
    <row r="424" spans="1:7" hidden="1">
      <c r="A424" t="s">
        <v>3761</v>
      </c>
      <c r="B424">
        <v>42</v>
      </c>
      <c r="C424">
        <v>99102</v>
      </c>
      <c r="D424">
        <v>1204</v>
      </c>
      <c r="E424">
        <v>-24360</v>
      </c>
      <c r="F424">
        <v>0.79</v>
      </c>
      <c r="G424">
        <v>0.06</v>
      </c>
    </row>
    <row r="425" spans="1:7" hidden="1">
      <c r="A425" t="s">
        <v>3761</v>
      </c>
      <c r="B425">
        <v>42</v>
      </c>
      <c r="C425">
        <v>97102</v>
      </c>
      <c r="D425">
        <v>1349</v>
      </c>
      <c r="E425">
        <v>-30722</v>
      </c>
      <c r="F425">
        <v>0.77</v>
      </c>
      <c r="G425">
        <v>0.06</v>
      </c>
    </row>
    <row r="426" spans="1:7" hidden="1">
      <c r="A426" t="s">
        <v>3761</v>
      </c>
      <c r="B426">
        <v>42</v>
      </c>
      <c r="C426">
        <v>99103</v>
      </c>
      <c r="D426">
        <v>3249</v>
      </c>
      <c r="E426">
        <v>-92695</v>
      </c>
      <c r="F426">
        <v>0.71</v>
      </c>
      <c r="G426">
        <v>0.02</v>
      </c>
    </row>
    <row r="427" spans="1:7" hidden="1">
      <c r="A427" t="s">
        <v>3761</v>
      </c>
      <c r="B427">
        <v>43</v>
      </c>
      <c r="C427">
        <v>99102</v>
      </c>
      <c r="D427">
        <v>937</v>
      </c>
      <c r="E427">
        <v>11165</v>
      </c>
      <c r="F427">
        <v>1.1100000000000001</v>
      </c>
      <c r="G427">
        <v>7.0000000000000007E-2</v>
      </c>
    </row>
    <row r="428" spans="1:7" hidden="1">
      <c r="A428" t="s">
        <v>3761</v>
      </c>
      <c r="B428">
        <v>43</v>
      </c>
      <c r="C428">
        <v>97102</v>
      </c>
      <c r="D428">
        <v>1005</v>
      </c>
      <c r="E428">
        <v>8160</v>
      </c>
      <c r="F428">
        <v>1.08</v>
      </c>
      <c r="G428">
        <v>7.0000000000000007E-2</v>
      </c>
    </row>
    <row r="429" spans="1:7" hidden="1">
      <c r="A429" t="s">
        <v>3761</v>
      </c>
      <c r="B429">
        <v>43</v>
      </c>
      <c r="C429">
        <v>99100</v>
      </c>
      <c r="D429">
        <v>781</v>
      </c>
      <c r="E429">
        <v>1173</v>
      </c>
      <c r="F429">
        <v>1.01</v>
      </c>
      <c r="G429">
        <v>0.08</v>
      </c>
    </row>
    <row r="430" spans="1:7" hidden="1">
      <c r="A430" t="s">
        <v>3761</v>
      </c>
      <c r="B430">
        <v>43</v>
      </c>
      <c r="C430">
        <v>97080</v>
      </c>
      <c r="D430">
        <v>505</v>
      </c>
      <c r="E430">
        <v>-2543</v>
      </c>
      <c r="F430">
        <v>0.94</v>
      </c>
      <c r="G430">
        <v>0.06</v>
      </c>
    </row>
    <row r="431" spans="1:7" hidden="1">
      <c r="A431" t="s">
        <v>3761</v>
      </c>
      <c r="B431">
        <v>43</v>
      </c>
      <c r="C431">
        <v>97100</v>
      </c>
      <c r="D431">
        <v>678</v>
      </c>
      <c r="E431">
        <v>-6379</v>
      </c>
      <c r="F431">
        <v>0.9</v>
      </c>
      <c r="G431">
        <v>7.0000000000000007E-2</v>
      </c>
    </row>
    <row r="432" spans="1:7" hidden="1">
      <c r="A432" t="s">
        <v>3761</v>
      </c>
      <c r="B432">
        <v>43</v>
      </c>
      <c r="C432">
        <v>99080</v>
      </c>
      <c r="D432">
        <v>754</v>
      </c>
      <c r="E432">
        <v>-17595</v>
      </c>
      <c r="F432">
        <v>0.76</v>
      </c>
      <c r="G432">
        <v>0.05</v>
      </c>
    </row>
    <row r="433" spans="1:7" hidden="1">
      <c r="A433" t="s">
        <v>3761</v>
      </c>
      <c r="B433">
        <v>43</v>
      </c>
      <c r="C433">
        <v>97103</v>
      </c>
      <c r="D433">
        <v>1718</v>
      </c>
      <c r="E433">
        <v>-51686</v>
      </c>
      <c r="F433">
        <v>0.69</v>
      </c>
      <c r="G433">
        <v>0.03</v>
      </c>
    </row>
    <row r="434" spans="1:7" hidden="1">
      <c r="A434" t="s">
        <v>3761</v>
      </c>
      <c r="B434">
        <v>43</v>
      </c>
      <c r="C434">
        <v>99103</v>
      </c>
      <c r="D434">
        <v>2310</v>
      </c>
      <c r="E434">
        <v>-99304</v>
      </c>
      <c r="F434">
        <v>0.56999999999999995</v>
      </c>
      <c r="G434">
        <v>0.02</v>
      </c>
    </row>
    <row r="435" spans="1:7" hidden="1">
      <c r="A435" t="s">
        <v>3761</v>
      </c>
      <c r="B435">
        <v>45</v>
      </c>
      <c r="C435">
        <v>99100</v>
      </c>
      <c r="D435">
        <v>542</v>
      </c>
      <c r="E435">
        <v>-4555</v>
      </c>
      <c r="F435">
        <v>0.91</v>
      </c>
      <c r="G435">
        <v>0.09</v>
      </c>
    </row>
    <row r="436" spans="1:7" hidden="1">
      <c r="A436" t="s">
        <v>3761</v>
      </c>
      <c r="B436">
        <v>45</v>
      </c>
      <c r="C436">
        <v>99102</v>
      </c>
      <c r="D436">
        <v>1079</v>
      </c>
      <c r="E436">
        <v>-16798</v>
      </c>
      <c r="F436">
        <v>0.84</v>
      </c>
      <c r="G436">
        <v>7.0000000000000007E-2</v>
      </c>
    </row>
    <row r="437" spans="1:7" hidden="1">
      <c r="A437" t="s">
        <v>3761</v>
      </c>
      <c r="B437">
        <v>45</v>
      </c>
      <c r="C437">
        <v>97080</v>
      </c>
      <c r="D437">
        <v>330</v>
      </c>
      <c r="E437">
        <v>-7640</v>
      </c>
      <c r="F437">
        <v>0.76</v>
      </c>
      <c r="G437">
        <v>0.1</v>
      </c>
    </row>
    <row r="438" spans="1:7" hidden="1">
      <c r="A438" t="s">
        <v>3761</v>
      </c>
      <c r="B438">
        <v>45</v>
      </c>
      <c r="C438">
        <v>99080</v>
      </c>
      <c r="D438">
        <v>611</v>
      </c>
      <c r="E438">
        <v>-14741</v>
      </c>
      <c r="F438">
        <v>0.75</v>
      </c>
      <c r="G438">
        <v>0.08</v>
      </c>
    </row>
    <row r="439" spans="1:7" hidden="1">
      <c r="A439" t="s">
        <v>3761</v>
      </c>
      <c r="B439">
        <v>45</v>
      </c>
      <c r="C439">
        <v>97100</v>
      </c>
      <c r="D439">
        <v>500</v>
      </c>
      <c r="E439">
        <v>-13721</v>
      </c>
      <c r="F439">
        <v>0.72</v>
      </c>
      <c r="G439">
        <v>0.1</v>
      </c>
    </row>
    <row r="440" spans="1:7" hidden="1">
      <c r="A440" t="s">
        <v>3761</v>
      </c>
      <c r="B440">
        <v>45</v>
      </c>
      <c r="C440">
        <v>99103</v>
      </c>
      <c r="D440">
        <v>2992</v>
      </c>
      <c r="E440">
        <v>-86457</v>
      </c>
      <c r="F440">
        <v>0.71</v>
      </c>
      <c r="G440">
        <v>0.03</v>
      </c>
    </row>
    <row r="441" spans="1:7" hidden="1">
      <c r="A441" t="s">
        <v>3761</v>
      </c>
      <c r="B441">
        <v>45</v>
      </c>
      <c r="C441">
        <v>97102</v>
      </c>
      <c r="D441">
        <v>1343</v>
      </c>
      <c r="E441">
        <v>-40368</v>
      </c>
      <c r="F441">
        <v>0.69</v>
      </c>
      <c r="G441">
        <v>7.0000000000000007E-2</v>
      </c>
    </row>
    <row r="442" spans="1:7" hidden="1">
      <c r="A442" t="s">
        <v>3761</v>
      </c>
      <c r="B442">
        <v>45</v>
      </c>
      <c r="C442">
        <v>97103</v>
      </c>
      <c r="D442">
        <v>1982</v>
      </c>
      <c r="E442">
        <v>-105601</v>
      </c>
      <c r="F442">
        <v>0.46</v>
      </c>
      <c r="G442">
        <v>0.03</v>
      </c>
    </row>
    <row r="443" spans="1:7" hidden="1">
      <c r="A443" t="s">
        <v>3761</v>
      </c>
      <c r="B443">
        <v>46</v>
      </c>
      <c r="C443">
        <v>99080</v>
      </c>
      <c r="D443">
        <v>438</v>
      </c>
      <c r="E443">
        <v>-1657</v>
      </c>
      <c r="F443">
        <v>0.96</v>
      </c>
      <c r="G443">
        <v>0.06</v>
      </c>
    </row>
    <row r="444" spans="1:7" hidden="1">
      <c r="A444" t="s">
        <v>3761</v>
      </c>
      <c r="B444">
        <v>46</v>
      </c>
      <c r="C444">
        <v>99102</v>
      </c>
      <c r="D444">
        <v>526</v>
      </c>
      <c r="E444">
        <v>-3076</v>
      </c>
      <c r="F444">
        <v>0.94</v>
      </c>
      <c r="G444">
        <v>0.06</v>
      </c>
    </row>
    <row r="445" spans="1:7" hidden="1">
      <c r="A445" t="s">
        <v>3761</v>
      </c>
      <c r="B445">
        <v>46</v>
      </c>
      <c r="C445">
        <v>99100</v>
      </c>
      <c r="D445">
        <v>415</v>
      </c>
      <c r="E445">
        <v>-3162</v>
      </c>
      <c r="F445">
        <v>0.92</v>
      </c>
      <c r="G445">
        <v>7.0000000000000007E-2</v>
      </c>
    </row>
    <row r="446" spans="1:7" hidden="1">
      <c r="A446" t="s">
        <v>3761</v>
      </c>
      <c r="B446">
        <v>46</v>
      </c>
      <c r="C446">
        <v>97102</v>
      </c>
      <c r="D446">
        <v>665</v>
      </c>
      <c r="E446">
        <v>-5186</v>
      </c>
      <c r="F446">
        <v>0.92</v>
      </c>
      <c r="G446">
        <v>0.06</v>
      </c>
    </row>
    <row r="447" spans="1:7" hidden="1">
      <c r="A447" t="s">
        <v>3761</v>
      </c>
      <c r="B447">
        <v>46</v>
      </c>
      <c r="C447">
        <v>97103</v>
      </c>
      <c r="D447">
        <v>1994</v>
      </c>
      <c r="E447">
        <v>-30922</v>
      </c>
      <c r="F447">
        <v>0.84</v>
      </c>
      <c r="G447">
        <v>0.02</v>
      </c>
    </row>
    <row r="448" spans="1:7" hidden="1">
      <c r="A448" t="s">
        <v>3761</v>
      </c>
      <c r="B448">
        <v>46</v>
      </c>
      <c r="C448">
        <v>97100</v>
      </c>
      <c r="D448">
        <v>361</v>
      </c>
      <c r="E448">
        <v>-11510</v>
      </c>
      <c r="F448">
        <v>0.68</v>
      </c>
      <c r="G448">
        <v>0.06</v>
      </c>
    </row>
    <row r="449" spans="1:7" hidden="1">
      <c r="A449" t="s">
        <v>3761</v>
      </c>
      <c r="B449">
        <v>46</v>
      </c>
      <c r="C449">
        <v>97080</v>
      </c>
      <c r="D449">
        <v>218</v>
      </c>
      <c r="E449">
        <v>-8998</v>
      </c>
      <c r="F449">
        <v>0.57999999999999996</v>
      </c>
      <c r="G449">
        <v>7.0000000000000007E-2</v>
      </c>
    </row>
    <row r="450" spans="1:7" hidden="1">
      <c r="A450" t="s">
        <v>3761</v>
      </c>
      <c r="B450">
        <v>46</v>
      </c>
      <c r="C450">
        <v>99103</v>
      </c>
      <c r="D450">
        <v>2141</v>
      </c>
      <c r="E450">
        <v>-106869</v>
      </c>
      <c r="F450">
        <v>0.5</v>
      </c>
      <c r="G450">
        <v>0.02</v>
      </c>
    </row>
    <row r="451" spans="1:7" hidden="1">
      <c r="A451" t="s">
        <v>3761</v>
      </c>
      <c r="B451">
        <v>51</v>
      </c>
      <c r="C451">
        <v>97103</v>
      </c>
      <c r="D451">
        <v>1692</v>
      </c>
      <c r="E451">
        <v>-10267</v>
      </c>
      <c r="F451">
        <v>0.93</v>
      </c>
      <c r="G451">
        <v>0.04</v>
      </c>
    </row>
    <row r="452" spans="1:7" hidden="1">
      <c r="A452" t="s">
        <v>3761</v>
      </c>
      <c r="B452">
        <v>51</v>
      </c>
      <c r="C452">
        <v>99080</v>
      </c>
      <c r="D452">
        <v>494</v>
      </c>
      <c r="E452">
        <v>-9222</v>
      </c>
      <c r="F452">
        <v>0.81</v>
      </c>
      <c r="G452">
        <v>0.05</v>
      </c>
    </row>
    <row r="453" spans="1:7" hidden="1">
      <c r="A453" t="s">
        <v>3761</v>
      </c>
      <c r="B453">
        <v>51</v>
      </c>
      <c r="C453">
        <v>99102</v>
      </c>
      <c r="D453">
        <v>1015</v>
      </c>
      <c r="E453">
        <v>-20225</v>
      </c>
      <c r="F453">
        <v>0.8</v>
      </c>
      <c r="G453">
        <v>0.06</v>
      </c>
    </row>
    <row r="454" spans="1:7" hidden="1">
      <c r="A454" t="s">
        <v>3761</v>
      </c>
      <c r="B454">
        <v>51</v>
      </c>
      <c r="C454">
        <v>97080</v>
      </c>
      <c r="D454">
        <v>276</v>
      </c>
      <c r="E454">
        <v>-6905</v>
      </c>
      <c r="F454">
        <v>0.74</v>
      </c>
      <c r="G454">
        <v>0.04</v>
      </c>
    </row>
    <row r="455" spans="1:7" hidden="1">
      <c r="A455" t="s">
        <v>3761</v>
      </c>
      <c r="B455">
        <v>51</v>
      </c>
      <c r="C455">
        <v>97100</v>
      </c>
      <c r="D455">
        <v>361</v>
      </c>
      <c r="E455">
        <v>-9697</v>
      </c>
      <c r="F455">
        <v>0.73</v>
      </c>
      <c r="G455">
        <v>0.06</v>
      </c>
    </row>
    <row r="456" spans="1:7" hidden="1">
      <c r="A456" t="s">
        <v>3761</v>
      </c>
      <c r="B456">
        <v>51</v>
      </c>
      <c r="C456">
        <v>97102</v>
      </c>
      <c r="D456">
        <v>1026</v>
      </c>
      <c r="E456">
        <v>-33871</v>
      </c>
      <c r="F456">
        <v>0.66</v>
      </c>
      <c r="G456">
        <v>0.06</v>
      </c>
    </row>
    <row r="457" spans="1:7" hidden="1">
      <c r="A457" t="s">
        <v>3761</v>
      </c>
      <c r="B457">
        <v>51</v>
      </c>
      <c r="C457">
        <v>99103</v>
      </c>
      <c r="D457">
        <v>2996</v>
      </c>
      <c r="E457">
        <v>-105046</v>
      </c>
      <c r="F457">
        <v>0.64</v>
      </c>
      <c r="G457">
        <v>0.02</v>
      </c>
    </row>
    <row r="458" spans="1:7" hidden="1">
      <c r="A458" t="s">
        <v>3761</v>
      </c>
      <c r="B458">
        <v>51</v>
      </c>
      <c r="C458">
        <v>99100</v>
      </c>
      <c r="D458">
        <v>448</v>
      </c>
      <c r="E458">
        <v>-16408</v>
      </c>
      <c r="F458">
        <v>0.63</v>
      </c>
      <c r="G458">
        <v>0.06</v>
      </c>
    </row>
    <row r="459" spans="1:7" hidden="1">
      <c r="A459" t="s">
        <v>3761</v>
      </c>
      <c r="B459">
        <v>52</v>
      </c>
      <c r="C459">
        <v>99102</v>
      </c>
      <c r="D459">
        <v>498</v>
      </c>
      <c r="E459">
        <v>-2270</v>
      </c>
      <c r="F459">
        <v>0.95</v>
      </c>
      <c r="G459">
        <v>0.06</v>
      </c>
    </row>
    <row r="460" spans="1:7" hidden="1">
      <c r="A460" t="s">
        <v>3761</v>
      </c>
      <c r="B460">
        <v>52</v>
      </c>
      <c r="C460">
        <v>97080</v>
      </c>
      <c r="D460">
        <v>251</v>
      </c>
      <c r="E460">
        <v>-1495</v>
      </c>
      <c r="F460">
        <v>0.94</v>
      </c>
      <c r="G460">
        <v>7.0000000000000007E-2</v>
      </c>
    </row>
    <row r="461" spans="1:7" hidden="1">
      <c r="A461" t="s">
        <v>3761</v>
      </c>
      <c r="B461">
        <v>52</v>
      </c>
      <c r="C461">
        <v>99100</v>
      </c>
      <c r="D461">
        <v>438</v>
      </c>
      <c r="E461">
        <v>-8543</v>
      </c>
      <c r="F461">
        <v>0.8</v>
      </c>
      <c r="G461">
        <v>0.06</v>
      </c>
    </row>
    <row r="462" spans="1:7" hidden="1">
      <c r="A462" t="s">
        <v>3761</v>
      </c>
      <c r="B462">
        <v>52</v>
      </c>
      <c r="C462">
        <v>97100</v>
      </c>
      <c r="D462">
        <v>383</v>
      </c>
      <c r="E462">
        <v>-10778</v>
      </c>
      <c r="F462">
        <v>0.71</v>
      </c>
      <c r="G462">
        <v>0.06</v>
      </c>
    </row>
    <row r="463" spans="1:7" hidden="1">
      <c r="A463" t="s">
        <v>3761</v>
      </c>
      <c r="B463">
        <v>52</v>
      </c>
      <c r="C463">
        <v>97103</v>
      </c>
      <c r="D463">
        <v>1753</v>
      </c>
      <c r="E463">
        <v>-53755</v>
      </c>
      <c r="F463">
        <v>0.69</v>
      </c>
      <c r="G463">
        <v>0.02</v>
      </c>
    </row>
    <row r="464" spans="1:7" hidden="1">
      <c r="A464" t="s">
        <v>3761</v>
      </c>
      <c r="B464">
        <v>52</v>
      </c>
      <c r="C464">
        <v>97102</v>
      </c>
      <c r="D464">
        <v>640</v>
      </c>
      <c r="E464">
        <v>-20435</v>
      </c>
      <c r="F464">
        <v>0.68</v>
      </c>
      <c r="G464">
        <v>0.06</v>
      </c>
    </row>
    <row r="465" spans="1:7" hidden="1">
      <c r="A465" t="s">
        <v>3761</v>
      </c>
      <c r="B465">
        <v>52</v>
      </c>
      <c r="C465">
        <v>99080</v>
      </c>
      <c r="D465">
        <v>346</v>
      </c>
      <c r="E465">
        <v>-14396</v>
      </c>
      <c r="F465">
        <v>0.57999999999999996</v>
      </c>
      <c r="G465">
        <v>0.04</v>
      </c>
    </row>
    <row r="466" spans="1:7" hidden="1">
      <c r="A466" t="s">
        <v>3761</v>
      </c>
      <c r="B466">
        <v>52</v>
      </c>
      <c r="C466">
        <v>99103</v>
      </c>
      <c r="D466">
        <v>1672</v>
      </c>
      <c r="E466">
        <v>-92593</v>
      </c>
      <c r="F466">
        <v>0.44</v>
      </c>
      <c r="G466">
        <v>0.01</v>
      </c>
    </row>
    <row r="467" spans="1:7" hidden="1">
      <c r="A467" t="s">
        <v>3761</v>
      </c>
      <c r="B467">
        <v>53</v>
      </c>
      <c r="C467">
        <v>97102</v>
      </c>
      <c r="D467">
        <v>470</v>
      </c>
      <c r="E467">
        <v>-9219</v>
      </c>
      <c r="F467">
        <v>0.8</v>
      </c>
      <c r="G467">
        <v>0.04</v>
      </c>
    </row>
    <row r="468" spans="1:7" hidden="1">
      <c r="A468" t="s">
        <v>3761</v>
      </c>
      <c r="B468">
        <v>53</v>
      </c>
      <c r="C468">
        <v>99102</v>
      </c>
      <c r="D468">
        <v>313</v>
      </c>
      <c r="E468">
        <v>-7795</v>
      </c>
      <c r="F468">
        <v>0.75</v>
      </c>
      <c r="G468">
        <v>0.03</v>
      </c>
    </row>
    <row r="469" spans="1:7" hidden="1">
      <c r="A469" t="s">
        <v>3761</v>
      </c>
      <c r="B469">
        <v>53</v>
      </c>
      <c r="C469">
        <v>97100</v>
      </c>
      <c r="D469">
        <v>257</v>
      </c>
      <c r="E469">
        <v>-9956</v>
      </c>
      <c r="F469">
        <v>0.61</v>
      </c>
      <c r="G469">
        <v>0.05</v>
      </c>
    </row>
    <row r="470" spans="1:7" hidden="1">
      <c r="A470" t="s">
        <v>3761</v>
      </c>
      <c r="B470">
        <v>53</v>
      </c>
      <c r="C470">
        <v>97080</v>
      </c>
      <c r="D470">
        <v>159</v>
      </c>
      <c r="E470">
        <v>-6131</v>
      </c>
      <c r="F470">
        <v>0.61</v>
      </c>
      <c r="G470">
        <v>0.04</v>
      </c>
    </row>
    <row r="471" spans="1:7" hidden="1">
      <c r="A471" t="s">
        <v>3761</v>
      </c>
      <c r="B471">
        <v>53</v>
      </c>
      <c r="C471">
        <v>99100</v>
      </c>
      <c r="D471">
        <v>305</v>
      </c>
      <c r="E471">
        <v>-13495</v>
      </c>
      <c r="F471">
        <v>0.55000000000000004</v>
      </c>
      <c r="G471">
        <v>0.04</v>
      </c>
    </row>
    <row r="472" spans="1:7" hidden="1">
      <c r="A472" t="s">
        <v>3761</v>
      </c>
      <c r="B472">
        <v>53</v>
      </c>
      <c r="C472">
        <v>99080</v>
      </c>
      <c r="D472">
        <v>255</v>
      </c>
      <c r="E472">
        <v>-11912</v>
      </c>
      <c r="F472">
        <v>0.53</v>
      </c>
      <c r="G472">
        <v>0.03</v>
      </c>
    </row>
    <row r="473" spans="1:7" hidden="1">
      <c r="A473" t="s">
        <v>3761</v>
      </c>
      <c r="B473">
        <v>53</v>
      </c>
      <c r="C473">
        <v>99103</v>
      </c>
      <c r="D473">
        <v>1259</v>
      </c>
      <c r="E473">
        <v>-62388</v>
      </c>
      <c r="F473">
        <v>0.5</v>
      </c>
      <c r="G473">
        <v>0.01</v>
      </c>
    </row>
    <row r="474" spans="1:7" hidden="1">
      <c r="A474" t="s">
        <v>3761</v>
      </c>
      <c r="B474">
        <v>53</v>
      </c>
      <c r="C474">
        <v>97103</v>
      </c>
      <c r="D474">
        <v>1755</v>
      </c>
      <c r="E474">
        <v>-92270</v>
      </c>
      <c r="F474">
        <v>0.47</v>
      </c>
      <c r="G474">
        <v>0.01</v>
      </c>
    </row>
    <row r="475" spans="1:7" hidden="1">
      <c r="A475" t="s">
        <v>3761</v>
      </c>
      <c r="B475">
        <v>54</v>
      </c>
      <c r="C475">
        <v>99102</v>
      </c>
      <c r="D475">
        <v>356</v>
      </c>
      <c r="E475">
        <v>23854</v>
      </c>
      <c r="F475">
        <v>1.67</v>
      </c>
      <c r="G475">
        <v>0.05</v>
      </c>
    </row>
    <row r="476" spans="1:7" hidden="1">
      <c r="A476" t="s">
        <v>3761</v>
      </c>
      <c r="B476">
        <v>54</v>
      </c>
      <c r="C476">
        <v>97102</v>
      </c>
      <c r="D476">
        <v>412</v>
      </c>
      <c r="E476">
        <v>21350</v>
      </c>
      <c r="F476">
        <v>1.51</v>
      </c>
      <c r="G476">
        <v>0.05</v>
      </c>
    </row>
    <row r="477" spans="1:7" hidden="1">
      <c r="A477" t="s">
        <v>3761</v>
      </c>
      <c r="B477">
        <v>54</v>
      </c>
      <c r="C477">
        <v>97080</v>
      </c>
      <c r="D477">
        <v>89</v>
      </c>
      <c r="E477">
        <v>3477</v>
      </c>
      <c r="F477">
        <v>1.39</v>
      </c>
      <c r="G477">
        <v>0.06</v>
      </c>
    </row>
    <row r="478" spans="1:7" hidden="1">
      <c r="A478" t="s">
        <v>3761</v>
      </c>
      <c r="B478">
        <v>54</v>
      </c>
      <c r="C478">
        <v>97100</v>
      </c>
      <c r="D478">
        <v>171</v>
      </c>
      <c r="E478">
        <v>5975</v>
      </c>
      <c r="F478">
        <v>1.34</v>
      </c>
      <c r="G478">
        <v>7.0000000000000007E-2</v>
      </c>
    </row>
    <row r="479" spans="1:7" hidden="1">
      <c r="A479" t="s">
        <v>3761</v>
      </c>
      <c r="B479">
        <v>54</v>
      </c>
      <c r="C479">
        <v>99100</v>
      </c>
      <c r="D479">
        <v>220</v>
      </c>
      <c r="E479">
        <v>-6014</v>
      </c>
      <c r="F479">
        <v>0.72</v>
      </c>
      <c r="G479">
        <v>0.05</v>
      </c>
    </row>
    <row r="480" spans="1:7" hidden="1">
      <c r="A480" t="s">
        <v>3761</v>
      </c>
      <c r="B480">
        <v>54</v>
      </c>
      <c r="C480">
        <v>99080</v>
      </c>
      <c r="D480">
        <v>192</v>
      </c>
      <c r="E480">
        <v>-6594</v>
      </c>
      <c r="F480">
        <v>0.65</v>
      </c>
      <c r="G480">
        <v>0.04</v>
      </c>
    </row>
    <row r="481" spans="1:7" hidden="1">
      <c r="A481" t="s">
        <v>3761</v>
      </c>
      <c r="B481">
        <v>54</v>
      </c>
      <c r="C481">
        <v>99103</v>
      </c>
      <c r="D481">
        <v>1575</v>
      </c>
      <c r="E481">
        <v>-60309</v>
      </c>
      <c r="F481">
        <v>0.61</v>
      </c>
      <c r="G481">
        <v>0.01</v>
      </c>
    </row>
    <row r="482" spans="1:7" hidden="1">
      <c r="A482" t="s">
        <v>3761</v>
      </c>
      <c r="B482">
        <v>54</v>
      </c>
      <c r="C482">
        <v>97103</v>
      </c>
      <c r="D482">
        <v>1549</v>
      </c>
      <c r="E482">
        <v>-63545</v>
      </c>
      <c r="F482">
        <v>0.57999999999999996</v>
      </c>
      <c r="G482">
        <v>0.02</v>
      </c>
    </row>
    <row r="483" spans="1:7" hidden="1">
      <c r="A483" t="s">
        <v>3761</v>
      </c>
      <c r="B483">
        <v>56</v>
      </c>
      <c r="C483">
        <v>99080</v>
      </c>
      <c r="D483">
        <v>149</v>
      </c>
      <c r="E483">
        <v>5979</v>
      </c>
      <c r="F483">
        <v>1.4</v>
      </c>
      <c r="G483">
        <v>0.1</v>
      </c>
    </row>
    <row r="484" spans="1:7" hidden="1">
      <c r="A484" t="s">
        <v>3761</v>
      </c>
      <c r="B484">
        <v>56</v>
      </c>
      <c r="C484">
        <v>99100</v>
      </c>
      <c r="D484">
        <v>165</v>
      </c>
      <c r="E484">
        <v>5681</v>
      </c>
      <c r="F484">
        <v>1.34</v>
      </c>
      <c r="G484">
        <v>0.11</v>
      </c>
    </row>
    <row r="485" spans="1:7" hidden="1">
      <c r="A485" t="s">
        <v>3761</v>
      </c>
      <c r="B485">
        <v>56</v>
      </c>
      <c r="C485">
        <v>97080</v>
      </c>
      <c r="D485">
        <v>66</v>
      </c>
      <c r="E485">
        <v>1886</v>
      </c>
      <c r="F485">
        <v>1.28</v>
      </c>
      <c r="G485">
        <v>0.1</v>
      </c>
    </row>
    <row r="486" spans="1:7" hidden="1">
      <c r="A486" t="s">
        <v>3761</v>
      </c>
      <c r="B486">
        <v>56</v>
      </c>
      <c r="C486">
        <v>97100</v>
      </c>
      <c r="D486">
        <v>122</v>
      </c>
      <c r="E486">
        <v>542</v>
      </c>
      <c r="F486">
        <v>1.04</v>
      </c>
      <c r="G486">
        <v>0.12</v>
      </c>
    </row>
    <row r="487" spans="1:7" hidden="1">
      <c r="A487" t="s">
        <v>3761</v>
      </c>
      <c r="B487">
        <v>56</v>
      </c>
      <c r="C487">
        <v>99102</v>
      </c>
      <c r="D487">
        <v>294</v>
      </c>
      <c r="E487">
        <v>-4767</v>
      </c>
      <c r="F487">
        <v>0.83</v>
      </c>
      <c r="G487">
        <v>0.05</v>
      </c>
    </row>
    <row r="488" spans="1:7" hidden="1">
      <c r="A488" t="s">
        <v>3761</v>
      </c>
      <c r="B488">
        <v>56</v>
      </c>
      <c r="C488">
        <v>99103</v>
      </c>
      <c r="D488">
        <v>601</v>
      </c>
      <c r="E488">
        <v>-15662</v>
      </c>
      <c r="F488">
        <v>0.73</v>
      </c>
      <c r="G488">
        <v>0</v>
      </c>
    </row>
    <row r="489" spans="1:7" hidden="1">
      <c r="A489" t="s">
        <v>3761</v>
      </c>
      <c r="B489">
        <v>56</v>
      </c>
      <c r="C489">
        <v>97103</v>
      </c>
      <c r="D489">
        <v>1936</v>
      </c>
      <c r="E489">
        <v>-60128</v>
      </c>
      <c r="F489">
        <v>0.68</v>
      </c>
      <c r="G489">
        <v>0.01</v>
      </c>
    </row>
    <row r="490" spans="1:7" hidden="1">
      <c r="A490" t="s">
        <v>3761</v>
      </c>
      <c r="B490">
        <v>56</v>
      </c>
      <c r="C490">
        <v>97102</v>
      </c>
      <c r="D490">
        <v>333</v>
      </c>
      <c r="E490">
        <v>-14175</v>
      </c>
      <c r="F490">
        <v>0.56999999999999995</v>
      </c>
      <c r="G490">
        <v>0.04</v>
      </c>
    </row>
    <row r="491" spans="1:7" hidden="1">
      <c r="A491" t="s">
        <v>3761</v>
      </c>
      <c r="B491">
        <v>61</v>
      </c>
      <c r="C491">
        <v>97100</v>
      </c>
      <c r="D491">
        <v>241</v>
      </c>
      <c r="E491">
        <v>1192</v>
      </c>
      <c r="F491">
        <v>1.04</v>
      </c>
      <c r="G491">
        <v>0.1</v>
      </c>
    </row>
    <row r="492" spans="1:7" hidden="1">
      <c r="A492" t="s">
        <v>3761</v>
      </c>
      <c r="B492">
        <v>61</v>
      </c>
      <c r="C492">
        <v>97102</v>
      </c>
      <c r="D492">
        <v>683</v>
      </c>
      <c r="E492">
        <v>-11178</v>
      </c>
      <c r="F492">
        <v>0.83</v>
      </c>
      <c r="G492">
        <v>0.08</v>
      </c>
    </row>
    <row r="493" spans="1:7" hidden="1">
      <c r="A493" t="s">
        <v>3761</v>
      </c>
      <c r="B493">
        <v>61</v>
      </c>
      <c r="C493">
        <v>97080</v>
      </c>
      <c r="D493">
        <v>214</v>
      </c>
      <c r="E493">
        <v>-4917</v>
      </c>
      <c r="F493">
        <v>0.77</v>
      </c>
      <c r="G493">
        <v>0.1</v>
      </c>
    </row>
    <row r="494" spans="1:7" hidden="1">
      <c r="A494" t="s">
        <v>3761</v>
      </c>
      <c r="B494">
        <v>61</v>
      </c>
      <c r="C494">
        <v>99102</v>
      </c>
      <c r="D494">
        <v>546</v>
      </c>
      <c r="E494">
        <v>-16410</v>
      </c>
      <c r="F494">
        <v>0.69</v>
      </c>
      <c r="G494">
        <v>0.06</v>
      </c>
    </row>
    <row r="495" spans="1:7" hidden="1">
      <c r="A495" t="s">
        <v>3761</v>
      </c>
      <c r="B495">
        <v>61</v>
      </c>
      <c r="C495">
        <v>97103</v>
      </c>
      <c r="D495">
        <v>1797</v>
      </c>
      <c r="E495">
        <v>-59242</v>
      </c>
      <c r="F495">
        <v>0.67</v>
      </c>
      <c r="G495">
        <v>0.03</v>
      </c>
    </row>
    <row r="496" spans="1:7" hidden="1">
      <c r="A496" t="s">
        <v>3761</v>
      </c>
      <c r="B496">
        <v>61</v>
      </c>
      <c r="C496">
        <v>99080</v>
      </c>
      <c r="D496">
        <v>255</v>
      </c>
      <c r="E496">
        <v>-8657</v>
      </c>
      <c r="F496">
        <v>0.66</v>
      </c>
      <c r="G496">
        <v>0.09</v>
      </c>
    </row>
    <row r="497" spans="1:7" hidden="1">
      <c r="A497" t="s">
        <v>3761</v>
      </c>
      <c r="B497">
        <v>61</v>
      </c>
      <c r="C497">
        <v>99100</v>
      </c>
      <c r="D497">
        <v>237</v>
      </c>
      <c r="E497">
        <v>-8815</v>
      </c>
      <c r="F497">
        <v>0.62</v>
      </c>
      <c r="G497">
        <v>7.0000000000000007E-2</v>
      </c>
    </row>
    <row r="498" spans="1:7" hidden="1">
      <c r="A498" t="s">
        <v>3761</v>
      </c>
      <c r="B498">
        <v>61</v>
      </c>
      <c r="C498">
        <v>99103</v>
      </c>
      <c r="D498">
        <v>1601</v>
      </c>
      <c r="E498">
        <v>-67523</v>
      </c>
      <c r="F498">
        <v>0.56999999999999995</v>
      </c>
      <c r="G498">
        <v>0.02</v>
      </c>
    </row>
    <row r="499" spans="1:7" hidden="1">
      <c r="A499" t="s">
        <v>3761</v>
      </c>
      <c r="B499">
        <v>62</v>
      </c>
      <c r="C499">
        <v>97080</v>
      </c>
      <c r="D499">
        <v>195</v>
      </c>
      <c r="E499">
        <v>-33</v>
      </c>
      <c r="F499">
        <v>0.99</v>
      </c>
      <c r="G499">
        <v>0.06</v>
      </c>
    </row>
    <row r="500" spans="1:7" hidden="1">
      <c r="A500" t="s">
        <v>3761</v>
      </c>
      <c r="B500">
        <v>62</v>
      </c>
      <c r="C500">
        <v>99102</v>
      </c>
      <c r="D500">
        <v>282</v>
      </c>
      <c r="E500">
        <v>-3443</v>
      </c>
      <c r="F500">
        <v>0.87</v>
      </c>
      <c r="G500">
        <v>7.0000000000000007E-2</v>
      </c>
    </row>
    <row r="501" spans="1:7" hidden="1">
      <c r="A501" t="s">
        <v>3761</v>
      </c>
      <c r="B501">
        <v>62</v>
      </c>
      <c r="C501">
        <v>97102</v>
      </c>
      <c r="D501">
        <v>430</v>
      </c>
      <c r="E501">
        <v>-6540</v>
      </c>
      <c r="F501">
        <v>0.84</v>
      </c>
      <c r="G501">
        <v>0.06</v>
      </c>
    </row>
    <row r="502" spans="1:7" hidden="1">
      <c r="A502" t="s">
        <v>3761</v>
      </c>
      <c r="B502">
        <v>62</v>
      </c>
      <c r="C502">
        <v>97100</v>
      </c>
      <c r="D502">
        <v>239</v>
      </c>
      <c r="E502">
        <v>-4218</v>
      </c>
      <c r="F502">
        <v>0.82</v>
      </c>
      <c r="G502">
        <v>0.06</v>
      </c>
    </row>
    <row r="503" spans="1:7" hidden="1">
      <c r="A503" t="s">
        <v>3761</v>
      </c>
      <c r="B503">
        <v>62</v>
      </c>
      <c r="C503">
        <v>99080</v>
      </c>
      <c r="D503">
        <v>188</v>
      </c>
      <c r="E503">
        <v>-4851</v>
      </c>
      <c r="F503">
        <v>0.74</v>
      </c>
      <c r="G503">
        <v>0.06</v>
      </c>
    </row>
    <row r="504" spans="1:7" hidden="1">
      <c r="A504" t="s">
        <v>3761</v>
      </c>
      <c r="B504">
        <v>62</v>
      </c>
      <c r="C504">
        <v>99100</v>
      </c>
      <c r="D504">
        <v>244</v>
      </c>
      <c r="E504">
        <v>-6686</v>
      </c>
      <c r="F504">
        <v>0.72</v>
      </c>
      <c r="G504">
        <v>7.0000000000000007E-2</v>
      </c>
    </row>
    <row r="505" spans="1:7" hidden="1">
      <c r="A505" t="s">
        <v>3761</v>
      </c>
      <c r="B505">
        <v>62</v>
      </c>
      <c r="C505">
        <v>97103</v>
      </c>
      <c r="D505">
        <v>1983</v>
      </c>
      <c r="E505">
        <v>-65299</v>
      </c>
      <c r="F505">
        <v>0.67</v>
      </c>
      <c r="G505">
        <v>0.01</v>
      </c>
    </row>
    <row r="506" spans="1:7" hidden="1">
      <c r="A506" t="s">
        <v>3761</v>
      </c>
      <c r="B506">
        <v>62</v>
      </c>
      <c r="C506">
        <v>99103</v>
      </c>
      <c r="D506">
        <v>618</v>
      </c>
      <c r="E506">
        <v>-26482</v>
      </c>
      <c r="F506">
        <v>0.56999999999999995</v>
      </c>
      <c r="G506">
        <v>0.02</v>
      </c>
    </row>
    <row r="507" spans="1:7" hidden="1">
      <c r="A507" t="s">
        <v>3761</v>
      </c>
      <c r="B507">
        <v>63</v>
      </c>
      <c r="C507">
        <v>97080</v>
      </c>
      <c r="D507">
        <v>123</v>
      </c>
      <c r="E507">
        <v>135</v>
      </c>
      <c r="F507">
        <v>1.01</v>
      </c>
      <c r="G507">
        <v>0.05</v>
      </c>
    </row>
    <row r="508" spans="1:7" hidden="1">
      <c r="A508" t="s">
        <v>3761</v>
      </c>
      <c r="B508">
        <v>63</v>
      </c>
      <c r="C508">
        <v>99080</v>
      </c>
      <c r="D508">
        <v>151</v>
      </c>
      <c r="E508">
        <v>-3596</v>
      </c>
      <c r="F508">
        <v>0.76</v>
      </c>
      <c r="G508">
        <v>0.06</v>
      </c>
    </row>
    <row r="509" spans="1:7" hidden="1">
      <c r="A509" t="s">
        <v>3761</v>
      </c>
      <c r="B509">
        <v>63</v>
      </c>
      <c r="C509">
        <v>99102</v>
      </c>
      <c r="D509">
        <v>214</v>
      </c>
      <c r="E509">
        <v>-5125</v>
      </c>
      <c r="F509">
        <v>0.76</v>
      </c>
      <c r="G509">
        <v>0.06</v>
      </c>
    </row>
    <row r="510" spans="1:7" hidden="1">
      <c r="A510" t="s">
        <v>3761</v>
      </c>
      <c r="B510">
        <v>63</v>
      </c>
      <c r="C510">
        <v>97103</v>
      </c>
      <c r="D510">
        <v>1982</v>
      </c>
      <c r="E510">
        <v>-67619</v>
      </c>
      <c r="F510">
        <v>0.65</v>
      </c>
      <c r="G510">
        <v>0.01</v>
      </c>
    </row>
    <row r="511" spans="1:7" hidden="1">
      <c r="A511" t="s">
        <v>3761</v>
      </c>
      <c r="B511">
        <v>63</v>
      </c>
      <c r="C511">
        <v>97100</v>
      </c>
      <c r="D511">
        <v>180</v>
      </c>
      <c r="E511">
        <v>-7164</v>
      </c>
      <c r="F511">
        <v>0.6</v>
      </c>
      <c r="G511">
        <v>0.06</v>
      </c>
    </row>
    <row r="512" spans="1:7" hidden="1">
      <c r="A512" t="s">
        <v>3761</v>
      </c>
      <c r="B512">
        <v>63</v>
      </c>
      <c r="C512">
        <v>97102</v>
      </c>
      <c r="D512">
        <v>267</v>
      </c>
      <c r="E512">
        <v>-13630</v>
      </c>
      <c r="F512">
        <v>0.48</v>
      </c>
      <c r="G512">
        <v>0.03</v>
      </c>
    </row>
    <row r="513" spans="1:7" hidden="1">
      <c r="A513" t="s">
        <v>3761</v>
      </c>
      <c r="B513">
        <v>63</v>
      </c>
      <c r="C513">
        <v>99100</v>
      </c>
      <c r="D513">
        <v>184</v>
      </c>
      <c r="E513">
        <v>-10065</v>
      </c>
      <c r="F513">
        <v>0.45</v>
      </c>
      <c r="G513">
        <v>0.05</v>
      </c>
    </row>
    <row r="514" spans="1:7" hidden="1">
      <c r="A514" t="s">
        <v>3761</v>
      </c>
      <c r="B514">
        <v>63</v>
      </c>
      <c r="C514">
        <v>99103</v>
      </c>
      <c r="D514">
        <v>233</v>
      </c>
      <c r="E514">
        <v>-21761</v>
      </c>
      <c r="F514">
        <v>0.06</v>
      </c>
      <c r="G514">
        <v>0</v>
      </c>
    </row>
    <row r="515" spans="1:7" hidden="1">
      <c r="A515" t="s">
        <v>3761</v>
      </c>
      <c r="B515">
        <v>64</v>
      </c>
      <c r="C515">
        <v>99103</v>
      </c>
      <c r="D515">
        <v>259</v>
      </c>
      <c r="E515">
        <v>7240</v>
      </c>
      <c r="F515">
        <v>1.27</v>
      </c>
      <c r="G515">
        <v>0.01</v>
      </c>
    </row>
    <row r="516" spans="1:7" hidden="1">
      <c r="A516" t="s">
        <v>3761</v>
      </c>
      <c r="B516">
        <v>64</v>
      </c>
      <c r="C516">
        <v>99102</v>
      </c>
      <c r="D516">
        <v>198</v>
      </c>
      <c r="E516">
        <v>2884</v>
      </c>
      <c r="F516">
        <v>1.1399999999999999</v>
      </c>
      <c r="G516">
        <v>0.04</v>
      </c>
    </row>
    <row r="517" spans="1:7" hidden="1">
      <c r="A517" t="s">
        <v>3761</v>
      </c>
      <c r="B517">
        <v>64</v>
      </c>
      <c r="C517">
        <v>97103</v>
      </c>
      <c r="D517">
        <v>2073</v>
      </c>
      <c r="E517">
        <v>-1201</v>
      </c>
      <c r="F517">
        <v>0.99</v>
      </c>
      <c r="G517">
        <v>0.01</v>
      </c>
    </row>
    <row r="518" spans="1:7" hidden="1">
      <c r="A518" t="s">
        <v>3761</v>
      </c>
      <c r="B518">
        <v>64</v>
      </c>
      <c r="C518">
        <v>99100</v>
      </c>
      <c r="D518">
        <v>125</v>
      </c>
      <c r="E518">
        <v>-563</v>
      </c>
      <c r="F518">
        <v>0.95</v>
      </c>
      <c r="G518">
        <v>0.04</v>
      </c>
    </row>
    <row r="519" spans="1:7" hidden="1">
      <c r="A519" t="s">
        <v>3761</v>
      </c>
      <c r="B519">
        <v>64</v>
      </c>
      <c r="C519">
        <v>97102</v>
      </c>
      <c r="D519">
        <v>235</v>
      </c>
      <c r="E519">
        <v>-7254</v>
      </c>
      <c r="F519">
        <v>0.69</v>
      </c>
      <c r="G519">
        <v>0.02</v>
      </c>
    </row>
    <row r="520" spans="1:7" hidden="1">
      <c r="A520" t="s">
        <v>3761</v>
      </c>
      <c r="B520">
        <v>64</v>
      </c>
      <c r="C520">
        <v>99080</v>
      </c>
      <c r="D520">
        <v>92</v>
      </c>
      <c r="E520">
        <v>-4140</v>
      </c>
      <c r="F520">
        <v>0.55000000000000004</v>
      </c>
      <c r="G520">
        <v>0.03</v>
      </c>
    </row>
    <row r="521" spans="1:7" hidden="1">
      <c r="A521" t="s">
        <v>3761</v>
      </c>
      <c r="B521">
        <v>64</v>
      </c>
      <c r="C521">
        <v>97100</v>
      </c>
      <c r="D521">
        <v>113</v>
      </c>
      <c r="E521">
        <v>-5283</v>
      </c>
      <c r="F521">
        <v>0.53</v>
      </c>
      <c r="G521">
        <v>0.05</v>
      </c>
    </row>
    <row r="522" spans="1:7" hidden="1">
      <c r="A522" t="s">
        <v>3761</v>
      </c>
      <c r="B522">
        <v>64</v>
      </c>
      <c r="C522">
        <v>97080</v>
      </c>
      <c r="D522">
        <v>50</v>
      </c>
      <c r="E522">
        <v>-2741</v>
      </c>
      <c r="F522">
        <v>0.45</v>
      </c>
      <c r="G522">
        <v>0.04</v>
      </c>
    </row>
    <row r="523" spans="1:7" hidden="1">
      <c r="A523" t="s">
        <v>3761</v>
      </c>
      <c r="B523">
        <v>65</v>
      </c>
      <c r="C523">
        <v>97100</v>
      </c>
      <c r="D523">
        <v>79</v>
      </c>
      <c r="E523">
        <v>2168</v>
      </c>
      <c r="F523">
        <v>1.27</v>
      </c>
      <c r="G523">
        <v>7.0000000000000007E-2</v>
      </c>
    </row>
    <row r="524" spans="1:7" hidden="1">
      <c r="A524" t="s">
        <v>3761</v>
      </c>
      <c r="B524">
        <v>65</v>
      </c>
      <c r="C524">
        <v>97080</v>
      </c>
      <c r="D524">
        <v>66</v>
      </c>
      <c r="E524">
        <v>1418</v>
      </c>
      <c r="F524">
        <v>1.21</v>
      </c>
      <c r="G524">
        <v>0.06</v>
      </c>
    </row>
    <row r="525" spans="1:7" hidden="1">
      <c r="A525" t="s">
        <v>3761</v>
      </c>
      <c r="B525">
        <v>65</v>
      </c>
      <c r="C525">
        <v>99080</v>
      </c>
      <c r="D525">
        <v>81</v>
      </c>
      <c r="E525">
        <v>-2320</v>
      </c>
      <c r="F525">
        <v>0.71</v>
      </c>
      <c r="G525">
        <v>0.03</v>
      </c>
    </row>
    <row r="526" spans="1:7" hidden="1">
      <c r="A526" t="s">
        <v>3761</v>
      </c>
      <c r="B526">
        <v>65</v>
      </c>
      <c r="C526">
        <v>99102</v>
      </c>
      <c r="D526">
        <v>174</v>
      </c>
      <c r="E526">
        <v>-7212</v>
      </c>
      <c r="F526">
        <v>0.57999999999999996</v>
      </c>
      <c r="G526">
        <v>0.02</v>
      </c>
    </row>
    <row r="527" spans="1:7" hidden="1">
      <c r="A527" t="s">
        <v>3761</v>
      </c>
      <c r="B527">
        <v>65</v>
      </c>
      <c r="C527">
        <v>97103</v>
      </c>
      <c r="D527">
        <v>2321</v>
      </c>
      <c r="E527">
        <v>-123715</v>
      </c>
      <c r="F527">
        <v>0.46</v>
      </c>
      <c r="G527">
        <v>0</v>
      </c>
    </row>
    <row r="528" spans="1:7" hidden="1">
      <c r="A528" t="s">
        <v>3761</v>
      </c>
      <c r="B528">
        <v>65</v>
      </c>
      <c r="C528">
        <v>99100</v>
      </c>
      <c r="D528">
        <v>75</v>
      </c>
      <c r="E528">
        <v>-4980</v>
      </c>
      <c r="F528">
        <v>0.33</v>
      </c>
      <c r="G528">
        <v>0.01</v>
      </c>
    </row>
    <row r="529" spans="1:7" hidden="1">
      <c r="A529" t="s">
        <v>3761</v>
      </c>
      <c r="B529">
        <v>65</v>
      </c>
      <c r="C529">
        <v>97102</v>
      </c>
      <c r="D529">
        <v>188</v>
      </c>
      <c r="E529">
        <v>-16951</v>
      </c>
      <c r="F529">
        <v>0.09</v>
      </c>
      <c r="G529">
        <v>0.01</v>
      </c>
    </row>
    <row r="530" spans="1:7" hidden="1">
      <c r="A530" t="s">
        <v>3790</v>
      </c>
      <c r="B530">
        <v>123</v>
      </c>
      <c r="C530">
        <v>99100</v>
      </c>
      <c r="D530">
        <v>12416</v>
      </c>
      <c r="E530">
        <v>-182130</v>
      </c>
      <c r="F530">
        <v>0.85</v>
      </c>
      <c r="G530">
        <v>0.25</v>
      </c>
    </row>
    <row r="531" spans="1:7" hidden="1">
      <c r="A531" t="s">
        <v>3790</v>
      </c>
      <c r="B531">
        <v>123</v>
      </c>
      <c r="C531">
        <v>97103</v>
      </c>
      <c r="D531">
        <v>21660</v>
      </c>
      <c r="E531">
        <v>-308440</v>
      </c>
      <c r="F531">
        <v>0.85</v>
      </c>
      <c r="G531">
        <v>0.25</v>
      </c>
    </row>
    <row r="532" spans="1:7" hidden="1">
      <c r="A532" t="s">
        <v>3790</v>
      </c>
      <c r="B532">
        <v>123</v>
      </c>
      <c r="C532">
        <v>99080</v>
      </c>
      <c r="D532">
        <v>13104</v>
      </c>
      <c r="E532">
        <v>-183803</v>
      </c>
      <c r="F532">
        <v>0.85</v>
      </c>
      <c r="G532">
        <v>0.24</v>
      </c>
    </row>
    <row r="533" spans="1:7" hidden="1">
      <c r="A533" t="s">
        <v>3790</v>
      </c>
      <c r="B533">
        <v>123</v>
      </c>
      <c r="C533">
        <v>97100</v>
      </c>
      <c r="D533">
        <v>13252</v>
      </c>
      <c r="E533">
        <v>-193337</v>
      </c>
      <c r="F533">
        <v>0.85</v>
      </c>
      <c r="G533">
        <v>0.26</v>
      </c>
    </row>
    <row r="534" spans="1:7" hidden="1">
      <c r="A534" t="s">
        <v>3790</v>
      </c>
      <c r="B534">
        <v>123</v>
      </c>
      <c r="C534">
        <v>97080</v>
      </c>
      <c r="D534">
        <v>15530</v>
      </c>
      <c r="E534">
        <v>-236488</v>
      </c>
      <c r="F534">
        <v>0.84</v>
      </c>
      <c r="G534">
        <v>0.23</v>
      </c>
    </row>
    <row r="535" spans="1:7" hidden="1">
      <c r="A535" t="s">
        <v>3790</v>
      </c>
      <c r="B535">
        <v>123</v>
      </c>
      <c r="C535">
        <v>99103</v>
      </c>
      <c r="D535">
        <v>7735</v>
      </c>
      <c r="E535">
        <v>-131213</v>
      </c>
      <c r="F535">
        <v>0.83</v>
      </c>
      <c r="G535">
        <v>0.2</v>
      </c>
    </row>
    <row r="536" spans="1:7" hidden="1">
      <c r="A536" t="s">
        <v>3790</v>
      </c>
      <c r="B536">
        <v>124</v>
      </c>
      <c r="C536">
        <v>97103</v>
      </c>
      <c r="D536">
        <v>10938</v>
      </c>
      <c r="E536">
        <v>-202033</v>
      </c>
      <c r="F536">
        <v>0.81</v>
      </c>
      <c r="G536">
        <v>0.22</v>
      </c>
    </row>
    <row r="537" spans="1:7" hidden="1">
      <c r="A537" t="s">
        <v>3790</v>
      </c>
      <c r="B537">
        <v>124</v>
      </c>
      <c r="C537">
        <v>99080</v>
      </c>
      <c r="D537">
        <v>11194</v>
      </c>
      <c r="E537">
        <v>-206146</v>
      </c>
      <c r="F537">
        <v>0.81</v>
      </c>
      <c r="G537">
        <v>0.2</v>
      </c>
    </row>
    <row r="538" spans="1:7" hidden="1">
      <c r="A538" t="s">
        <v>3790</v>
      </c>
      <c r="B538">
        <v>124</v>
      </c>
      <c r="C538">
        <v>97100</v>
      </c>
      <c r="D538">
        <v>11673</v>
      </c>
      <c r="E538">
        <v>-240085</v>
      </c>
      <c r="F538">
        <v>0.79</v>
      </c>
      <c r="G538">
        <v>0.21</v>
      </c>
    </row>
    <row r="539" spans="1:7" hidden="1">
      <c r="A539" t="s">
        <v>3790</v>
      </c>
      <c r="B539">
        <v>124</v>
      </c>
      <c r="C539">
        <v>99100</v>
      </c>
      <c r="D539">
        <v>11075</v>
      </c>
      <c r="E539">
        <v>-221981</v>
      </c>
      <c r="F539">
        <v>0.79</v>
      </c>
      <c r="G539">
        <v>0.2</v>
      </c>
    </row>
    <row r="540" spans="1:7" hidden="1">
      <c r="A540" t="s">
        <v>3790</v>
      </c>
      <c r="B540">
        <v>124</v>
      </c>
      <c r="C540">
        <v>97080</v>
      </c>
      <c r="D540">
        <v>13103</v>
      </c>
      <c r="E540">
        <v>-265347</v>
      </c>
      <c r="F540">
        <v>0.79</v>
      </c>
      <c r="G540">
        <v>0.19</v>
      </c>
    </row>
    <row r="541" spans="1:7" hidden="1">
      <c r="A541" t="s">
        <v>3790</v>
      </c>
      <c r="B541">
        <v>124</v>
      </c>
      <c r="C541">
        <v>99103</v>
      </c>
      <c r="D541">
        <v>12040</v>
      </c>
      <c r="E541">
        <v>-294881</v>
      </c>
      <c r="F541">
        <v>0.75</v>
      </c>
      <c r="G541">
        <v>0.15</v>
      </c>
    </row>
    <row r="542" spans="1:7" hidden="1">
      <c r="A542" t="s">
        <v>3790</v>
      </c>
      <c r="B542">
        <v>125</v>
      </c>
      <c r="C542">
        <v>97103</v>
      </c>
      <c r="D542">
        <v>5455</v>
      </c>
      <c r="E542">
        <v>-66926</v>
      </c>
      <c r="F542">
        <v>0.87</v>
      </c>
      <c r="G542">
        <v>0.15</v>
      </c>
    </row>
    <row r="543" spans="1:7" hidden="1">
      <c r="A543" t="s">
        <v>3790</v>
      </c>
      <c r="B543">
        <v>125</v>
      </c>
      <c r="C543">
        <v>97100</v>
      </c>
      <c r="D543">
        <v>8043</v>
      </c>
      <c r="E543">
        <v>-120956</v>
      </c>
      <c r="F543">
        <v>0.84</v>
      </c>
      <c r="G543">
        <v>0.16</v>
      </c>
    </row>
    <row r="544" spans="1:7" hidden="1">
      <c r="A544" t="s">
        <v>3790</v>
      </c>
      <c r="B544">
        <v>125</v>
      </c>
      <c r="C544">
        <v>97080</v>
      </c>
      <c r="D544">
        <v>9083</v>
      </c>
      <c r="E544">
        <v>-161928</v>
      </c>
      <c r="F544">
        <v>0.82</v>
      </c>
      <c r="G544">
        <v>0.13</v>
      </c>
    </row>
    <row r="545" spans="1:7" hidden="1">
      <c r="A545" t="s">
        <v>3790</v>
      </c>
      <c r="B545">
        <v>125</v>
      </c>
      <c r="C545">
        <v>99100</v>
      </c>
      <c r="D545">
        <v>7412</v>
      </c>
      <c r="E545">
        <v>-136057</v>
      </c>
      <c r="F545">
        <v>0.81</v>
      </c>
      <c r="G545">
        <v>0.16</v>
      </c>
    </row>
    <row r="546" spans="1:7" hidden="1">
      <c r="A546" t="s">
        <v>3790</v>
      </c>
      <c r="B546">
        <v>125</v>
      </c>
      <c r="C546">
        <v>99080</v>
      </c>
      <c r="D546">
        <v>7578</v>
      </c>
      <c r="E546">
        <v>-146970</v>
      </c>
      <c r="F546">
        <v>0.8</v>
      </c>
      <c r="G546">
        <v>0.14000000000000001</v>
      </c>
    </row>
    <row r="547" spans="1:7" hidden="1">
      <c r="A547" t="s">
        <v>3790</v>
      </c>
      <c r="B547">
        <v>125</v>
      </c>
      <c r="C547">
        <v>99103</v>
      </c>
      <c r="D547">
        <v>5931</v>
      </c>
      <c r="E547">
        <v>-132881</v>
      </c>
      <c r="F547">
        <v>0.77</v>
      </c>
      <c r="G547">
        <v>0.09</v>
      </c>
    </row>
    <row r="548" spans="1:7" hidden="1">
      <c r="A548" t="s">
        <v>3790</v>
      </c>
      <c r="B548">
        <v>126</v>
      </c>
      <c r="C548">
        <v>97100</v>
      </c>
      <c r="D548">
        <v>6681</v>
      </c>
      <c r="E548">
        <v>-59836</v>
      </c>
      <c r="F548">
        <v>0.91</v>
      </c>
      <c r="G548">
        <v>0.14000000000000001</v>
      </c>
    </row>
    <row r="549" spans="1:7" hidden="1">
      <c r="A549" t="s">
        <v>3790</v>
      </c>
      <c r="B549">
        <v>126</v>
      </c>
      <c r="C549">
        <v>97103</v>
      </c>
      <c r="D549">
        <v>3221</v>
      </c>
      <c r="E549">
        <v>-39187</v>
      </c>
      <c r="F549">
        <v>0.87</v>
      </c>
      <c r="G549">
        <v>0.13</v>
      </c>
    </row>
    <row r="550" spans="1:7" hidden="1">
      <c r="A550" t="s">
        <v>3790</v>
      </c>
      <c r="B550">
        <v>126</v>
      </c>
      <c r="C550">
        <v>97080</v>
      </c>
      <c r="D550">
        <v>7777</v>
      </c>
      <c r="E550">
        <v>-103509</v>
      </c>
      <c r="F550">
        <v>0.86</v>
      </c>
      <c r="G550">
        <v>0.11</v>
      </c>
    </row>
    <row r="551" spans="1:7" hidden="1">
      <c r="A551" t="s">
        <v>3790</v>
      </c>
      <c r="B551">
        <v>126</v>
      </c>
      <c r="C551">
        <v>99100</v>
      </c>
      <c r="D551">
        <v>5870</v>
      </c>
      <c r="E551">
        <v>-93677</v>
      </c>
      <c r="F551">
        <v>0.84</v>
      </c>
      <c r="G551">
        <v>0.12</v>
      </c>
    </row>
    <row r="552" spans="1:7" hidden="1">
      <c r="A552" t="s">
        <v>3790</v>
      </c>
      <c r="B552">
        <v>126</v>
      </c>
      <c r="C552">
        <v>99080</v>
      </c>
      <c r="D552">
        <v>6189</v>
      </c>
      <c r="E552">
        <v>-93827</v>
      </c>
      <c r="F552">
        <v>0.84</v>
      </c>
      <c r="G552">
        <v>0.11</v>
      </c>
    </row>
    <row r="553" spans="1:7" hidden="1">
      <c r="A553" t="s">
        <v>3790</v>
      </c>
      <c r="B553">
        <v>126</v>
      </c>
      <c r="C553">
        <v>99103</v>
      </c>
      <c r="D553">
        <v>5693</v>
      </c>
      <c r="E553">
        <v>-160354</v>
      </c>
      <c r="F553">
        <v>0.71</v>
      </c>
      <c r="G553">
        <v>0.06</v>
      </c>
    </row>
    <row r="554" spans="1:7" hidden="1">
      <c r="A554" t="s">
        <v>3790</v>
      </c>
      <c r="B554">
        <v>132</v>
      </c>
      <c r="C554">
        <v>97100</v>
      </c>
      <c r="D554">
        <v>4943</v>
      </c>
      <c r="E554">
        <v>-60010</v>
      </c>
      <c r="F554">
        <v>0.87</v>
      </c>
      <c r="G554">
        <v>0.24</v>
      </c>
    </row>
    <row r="555" spans="1:7" hidden="1">
      <c r="A555" t="s">
        <v>3790</v>
      </c>
      <c r="B555">
        <v>132</v>
      </c>
      <c r="C555">
        <v>97080</v>
      </c>
      <c r="D555">
        <v>6060</v>
      </c>
      <c r="E555">
        <v>-80324</v>
      </c>
      <c r="F555">
        <v>0.86</v>
      </c>
      <c r="G555">
        <v>0.21</v>
      </c>
    </row>
    <row r="556" spans="1:7" hidden="1">
      <c r="A556" t="s">
        <v>3790</v>
      </c>
      <c r="B556">
        <v>132</v>
      </c>
      <c r="C556">
        <v>97103</v>
      </c>
      <c r="D556">
        <v>8911</v>
      </c>
      <c r="E556">
        <v>-122175</v>
      </c>
      <c r="F556">
        <v>0.86</v>
      </c>
      <c r="G556">
        <v>0.24</v>
      </c>
    </row>
    <row r="557" spans="1:7" hidden="1">
      <c r="A557" t="s">
        <v>3790</v>
      </c>
      <c r="B557">
        <v>132</v>
      </c>
      <c r="C557">
        <v>99100</v>
      </c>
      <c r="D557">
        <v>5724</v>
      </c>
      <c r="E557">
        <v>-74425</v>
      </c>
      <c r="F557">
        <v>0.86</v>
      </c>
      <c r="G557">
        <v>0.23</v>
      </c>
    </row>
    <row r="558" spans="1:7" hidden="1">
      <c r="A558" t="s">
        <v>3790</v>
      </c>
      <c r="B558">
        <v>132</v>
      </c>
      <c r="C558">
        <v>99080</v>
      </c>
      <c r="D558">
        <v>6148</v>
      </c>
      <c r="E558">
        <v>-104221</v>
      </c>
      <c r="F558">
        <v>0.83</v>
      </c>
      <c r="G558">
        <v>0.22</v>
      </c>
    </row>
    <row r="559" spans="1:7" hidden="1">
      <c r="A559" t="s">
        <v>3790</v>
      </c>
      <c r="B559">
        <v>132</v>
      </c>
      <c r="C559">
        <v>99103</v>
      </c>
      <c r="D559">
        <v>6328</v>
      </c>
      <c r="E559">
        <v>-124868</v>
      </c>
      <c r="F559">
        <v>0.8</v>
      </c>
      <c r="G559">
        <v>0.19</v>
      </c>
    </row>
    <row r="560" spans="1:7" hidden="1">
      <c r="A560" t="s">
        <v>3790</v>
      </c>
      <c r="B560">
        <v>134</v>
      </c>
      <c r="C560">
        <v>99080</v>
      </c>
      <c r="D560">
        <v>6560</v>
      </c>
      <c r="E560">
        <v>-106183</v>
      </c>
      <c r="F560">
        <v>0.83</v>
      </c>
      <c r="G560">
        <v>0.17</v>
      </c>
    </row>
    <row r="561" spans="1:7" hidden="1">
      <c r="A561" t="s">
        <v>3790</v>
      </c>
      <c r="B561">
        <v>134</v>
      </c>
      <c r="C561">
        <v>99100</v>
      </c>
      <c r="D561">
        <v>6505</v>
      </c>
      <c r="E561">
        <v>-111947</v>
      </c>
      <c r="F561">
        <v>0.82</v>
      </c>
      <c r="G561">
        <v>0.18</v>
      </c>
    </row>
    <row r="562" spans="1:7" hidden="1">
      <c r="A562" t="s">
        <v>3790</v>
      </c>
      <c r="B562">
        <v>134</v>
      </c>
      <c r="C562">
        <v>97100</v>
      </c>
      <c r="D562">
        <v>6398</v>
      </c>
      <c r="E562">
        <v>-113199</v>
      </c>
      <c r="F562">
        <v>0.82</v>
      </c>
      <c r="G562">
        <v>0.2</v>
      </c>
    </row>
    <row r="563" spans="1:7" hidden="1">
      <c r="A563" t="s">
        <v>3790</v>
      </c>
      <c r="B563">
        <v>134</v>
      </c>
      <c r="C563">
        <v>97080</v>
      </c>
      <c r="D563">
        <v>6866</v>
      </c>
      <c r="E563">
        <v>-134826</v>
      </c>
      <c r="F563">
        <v>0.8</v>
      </c>
      <c r="G563">
        <v>0.16</v>
      </c>
    </row>
    <row r="564" spans="1:7" hidden="1">
      <c r="A564" t="s">
        <v>3790</v>
      </c>
      <c r="B564">
        <v>134</v>
      </c>
      <c r="C564">
        <v>97103</v>
      </c>
      <c r="D564">
        <v>6991</v>
      </c>
      <c r="E564">
        <v>-166623</v>
      </c>
      <c r="F564">
        <v>0.76</v>
      </c>
      <c r="G564">
        <v>0.18</v>
      </c>
    </row>
    <row r="565" spans="1:7" hidden="1">
      <c r="A565" t="s">
        <v>3790</v>
      </c>
      <c r="B565">
        <v>134</v>
      </c>
      <c r="C565">
        <v>99103</v>
      </c>
      <c r="D565">
        <v>7417</v>
      </c>
      <c r="E565">
        <v>-225242</v>
      </c>
      <c r="F565">
        <v>0.69</v>
      </c>
      <c r="G565">
        <v>0.11</v>
      </c>
    </row>
    <row r="566" spans="1:7" hidden="1">
      <c r="A566" t="s">
        <v>3790</v>
      </c>
      <c r="B566">
        <v>135</v>
      </c>
      <c r="C566">
        <v>99080</v>
      </c>
      <c r="D566">
        <v>4922</v>
      </c>
      <c r="E566">
        <v>-85615</v>
      </c>
      <c r="F566">
        <v>0.82</v>
      </c>
      <c r="G566">
        <v>0.14000000000000001</v>
      </c>
    </row>
    <row r="567" spans="1:7" hidden="1">
      <c r="A567" t="s">
        <v>3790</v>
      </c>
      <c r="B567">
        <v>135</v>
      </c>
      <c r="C567">
        <v>99100</v>
      </c>
      <c r="D567">
        <v>4789</v>
      </c>
      <c r="E567">
        <v>-99526</v>
      </c>
      <c r="F567">
        <v>0.79</v>
      </c>
      <c r="G567">
        <v>0.15</v>
      </c>
    </row>
    <row r="568" spans="1:7" hidden="1">
      <c r="A568" t="s">
        <v>3790</v>
      </c>
      <c r="B568">
        <v>135</v>
      </c>
      <c r="C568">
        <v>97100</v>
      </c>
      <c r="D568">
        <v>4888</v>
      </c>
      <c r="E568">
        <v>-114242</v>
      </c>
      <c r="F568">
        <v>0.76</v>
      </c>
      <c r="G568">
        <v>0.16</v>
      </c>
    </row>
    <row r="569" spans="1:7" hidden="1">
      <c r="A569" t="s">
        <v>3790</v>
      </c>
      <c r="B569">
        <v>135</v>
      </c>
      <c r="C569">
        <v>97080</v>
      </c>
      <c r="D569">
        <v>4991</v>
      </c>
      <c r="E569">
        <v>-118339</v>
      </c>
      <c r="F569">
        <v>0.76</v>
      </c>
      <c r="G569">
        <v>0.13</v>
      </c>
    </row>
    <row r="570" spans="1:7" hidden="1">
      <c r="A570" t="s">
        <v>3790</v>
      </c>
      <c r="B570">
        <v>135</v>
      </c>
      <c r="C570">
        <v>99103</v>
      </c>
      <c r="D570">
        <v>5855</v>
      </c>
      <c r="E570">
        <v>-139350</v>
      </c>
      <c r="F570">
        <v>0.76</v>
      </c>
      <c r="G570">
        <v>0.09</v>
      </c>
    </row>
    <row r="571" spans="1:7" hidden="1">
      <c r="A571" t="s">
        <v>3790</v>
      </c>
      <c r="B571">
        <v>135</v>
      </c>
      <c r="C571">
        <v>97103</v>
      </c>
      <c r="D571">
        <v>4003</v>
      </c>
      <c r="E571">
        <v>-98653</v>
      </c>
      <c r="F571">
        <v>0.75</v>
      </c>
      <c r="G571">
        <v>0.14000000000000001</v>
      </c>
    </row>
    <row r="572" spans="1:7" hidden="1">
      <c r="A572" t="s">
        <v>3790</v>
      </c>
      <c r="B572">
        <v>136</v>
      </c>
      <c r="C572">
        <v>97103</v>
      </c>
      <c r="D572">
        <v>2686</v>
      </c>
      <c r="E572">
        <v>-44675</v>
      </c>
      <c r="F572">
        <v>0.83</v>
      </c>
      <c r="G572">
        <v>0.11</v>
      </c>
    </row>
    <row r="573" spans="1:7" hidden="1">
      <c r="A573" t="s">
        <v>3790</v>
      </c>
      <c r="B573">
        <v>136</v>
      </c>
      <c r="C573">
        <v>99100</v>
      </c>
      <c r="D573">
        <v>3866</v>
      </c>
      <c r="E573">
        <v>-69614</v>
      </c>
      <c r="F573">
        <v>0.81</v>
      </c>
      <c r="G573">
        <v>0.12</v>
      </c>
    </row>
    <row r="574" spans="1:7" hidden="1">
      <c r="A574" t="s">
        <v>3790</v>
      </c>
      <c r="B574">
        <v>136</v>
      </c>
      <c r="C574">
        <v>99080</v>
      </c>
      <c r="D574">
        <v>4009</v>
      </c>
      <c r="E574">
        <v>-77806</v>
      </c>
      <c r="F574">
        <v>0.8</v>
      </c>
      <c r="G574">
        <v>0.11</v>
      </c>
    </row>
    <row r="575" spans="1:7" hidden="1">
      <c r="A575" t="s">
        <v>3790</v>
      </c>
      <c r="B575">
        <v>136</v>
      </c>
      <c r="C575">
        <v>97080</v>
      </c>
      <c r="D575">
        <v>4044</v>
      </c>
      <c r="E575">
        <v>-80199</v>
      </c>
      <c r="F575">
        <v>0.8</v>
      </c>
      <c r="G575">
        <v>0.11</v>
      </c>
    </row>
    <row r="576" spans="1:7" hidden="1">
      <c r="A576" t="s">
        <v>3790</v>
      </c>
      <c r="B576">
        <v>136</v>
      </c>
      <c r="C576">
        <v>97100</v>
      </c>
      <c r="D576">
        <v>4045</v>
      </c>
      <c r="E576">
        <v>-82868</v>
      </c>
      <c r="F576">
        <v>0.79</v>
      </c>
      <c r="G576">
        <v>0.14000000000000001</v>
      </c>
    </row>
    <row r="577" spans="1:7" hidden="1">
      <c r="A577" t="s">
        <v>3790</v>
      </c>
      <c r="B577">
        <v>136</v>
      </c>
      <c r="C577">
        <v>99103</v>
      </c>
      <c r="D577">
        <v>2419</v>
      </c>
      <c r="E577">
        <v>-77135</v>
      </c>
      <c r="F577">
        <v>0.68</v>
      </c>
      <c r="G577">
        <v>0.05</v>
      </c>
    </row>
    <row r="578" spans="1:7" hidden="1">
      <c r="A578" t="s">
        <v>3790</v>
      </c>
      <c r="B578">
        <v>142</v>
      </c>
      <c r="C578">
        <v>97080</v>
      </c>
      <c r="D578">
        <v>3673</v>
      </c>
      <c r="E578">
        <v>-69278</v>
      </c>
      <c r="F578">
        <v>0.81</v>
      </c>
      <c r="G578">
        <v>0.19</v>
      </c>
    </row>
    <row r="579" spans="1:7" hidden="1">
      <c r="A579" t="s">
        <v>3790</v>
      </c>
      <c r="B579">
        <v>142</v>
      </c>
      <c r="C579">
        <v>97103</v>
      </c>
      <c r="D579">
        <v>5429</v>
      </c>
      <c r="E579">
        <v>-99586</v>
      </c>
      <c r="F579">
        <v>0.81</v>
      </c>
      <c r="G579">
        <v>0.22</v>
      </c>
    </row>
    <row r="580" spans="1:7" hidden="1">
      <c r="A580" t="s">
        <v>3790</v>
      </c>
      <c r="B580">
        <v>142</v>
      </c>
      <c r="C580">
        <v>97100</v>
      </c>
      <c r="D580">
        <v>3241</v>
      </c>
      <c r="E580">
        <v>-64607</v>
      </c>
      <c r="F580">
        <v>0.8</v>
      </c>
      <c r="G580">
        <v>0.21</v>
      </c>
    </row>
    <row r="581" spans="1:7" hidden="1">
      <c r="A581" t="s">
        <v>3790</v>
      </c>
      <c r="B581">
        <v>142</v>
      </c>
      <c r="C581">
        <v>99080</v>
      </c>
      <c r="D581">
        <v>4078</v>
      </c>
      <c r="E581">
        <v>-94134</v>
      </c>
      <c r="F581">
        <v>0.76</v>
      </c>
      <c r="G581">
        <v>0.19</v>
      </c>
    </row>
    <row r="582" spans="1:7" hidden="1">
      <c r="A582" t="s">
        <v>3790</v>
      </c>
      <c r="B582">
        <v>142</v>
      </c>
      <c r="C582">
        <v>99100</v>
      </c>
      <c r="D582">
        <v>3789</v>
      </c>
      <c r="E582">
        <v>-91639</v>
      </c>
      <c r="F582">
        <v>0.75</v>
      </c>
      <c r="G582">
        <v>0.2</v>
      </c>
    </row>
    <row r="583" spans="1:7" hidden="1">
      <c r="A583" t="s">
        <v>3790</v>
      </c>
      <c r="B583">
        <v>142</v>
      </c>
      <c r="C583">
        <v>99103</v>
      </c>
      <c r="D583">
        <v>4634</v>
      </c>
      <c r="E583">
        <v>-125560</v>
      </c>
      <c r="F583">
        <v>0.72</v>
      </c>
      <c r="G583">
        <v>0.15</v>
      </c>
    </row>
    <row r="584" spans="1:7" hidden="1">
      <c r="A584" t="s">
        <v>3790</v>
      </c>
      <c r="B584">
        <v>143</v>
      </c>
      <c r="C584">
        <v>97080</v>
      </c>
      <c r="D584">
        <v>3346</v>
      </c>
      <c r="E584">
        <v>-51247</v>
      </c>
      <c r="F584">
        <v>0.84</v>
      </c>
      <c r="G584">
        <v>0.17</v>
      </c>
    </row>
    <row r="585" spans="1:7" hidden="1">
      <c r="A585" t="s">
        <v>3790</v>
      </c>
      <c r="B585">
        <v>143</v>
      </c>
      <c r="C585">
        <v>99100</v>
      </c>
      <c r="D585">
        <v>3534</v>
      </c>
      <c r="E585">
        <v>-63171</v>
      </c>
      <c r="F585">
        <v>0.82</v>
      </c>
      <c r="G585">
        <v>0.18</v>
      </c>
    </row>
    <row r="586" spans="1:7" hidden="1">
      <c r="A586" t="s">
        <v>3790</v>
      </c>
      <c r="B586">
        <v>143</v>
      </c>
      <c r="C586">
        <v>97100</v>
      </c>
      <c r="D586">
        <v>3228</v>
      </c>
      <c r="E586">
        <v>-63656</v>
      </c>
      <c r="F586">
        <v>0.8</v>
      </c>
      <c r="G586">
        <v>0.19</v>
      </c>
    </row>
    <row r="587" spans="1:7" hidden="1">
      <c r="A587" t="s">
        <v>3790</v>
      </c>
      <c r="B587">
        <v>143</v>
      </c>
      <c r="C587">
        <v>99080</v>
      </c>
      <c r="D587">
        <v>3708</v>
      </c>
      <c r="E587">
        <v>-79432</v>
      </c>
      <c r="F587">
        <v>0.78</v>
      </c>
      <c r="G587">
        <v>0.16</v>
      </c>
    </row>
    <row r="588" spans="1:7" hidden="1">
      <c r="A588" t="s">
        <v>3790</v>
      </c>
      <c r="B588">
        <v>143</v>
      </c>
      <c r="C588">
        <v>97103</v>
      </c>
      <c r="D588">
        <v>4296</v>
      </c>
      <c r="E588">
        <v>-91372</v>
      </c>
      <c r="F588">
        <v>0.78</v>
      </c>
      <c r="G588">
        <v>0.18</v>
      </c>
    </row>
    <row r="589" spans="1:7" hidden="1">
      <c r="A589" t="s">
        <v>3790</v>
      </c>
      <c r="B589">
        <v>143</v>
      </c>
      <c r="C589">
        <v>99103</v>
      </c>
      <c r="D589">
        <v>3310</v>
      </c>
      <c r="E589">
        <v>-107214</v>
      </c>
      <c r="F589">
        <v>0.67</v>
      </c>
      <c r="G589">
        <v>0.12</v>
      </c>
    </row>
    <row r="590" spans="1:7" hidden="1">
      <c r="A590" t="s">
        <v>3790</v>
      </c>
      <c r="B590">
        <v>145</v>
      </c>
      <c r="C590">
        <v>97080</v>
      </c>
      <c r="D590">
        <v>2787</v>
      </c>
      <c r="E590">
        <v>-40803</v>
      </c>
      <c r="F590">
        <v>0.85</v>
      </c>
      <c r="G590">
        <v>0.12</v>
      </c>
    </row>
    <row r="591" spans="1:7" hidden="1">
      <c r="A591" t="s">
        <v>3790</v>
      </c>
      <c r="B591">
        <v>145</v>
      </c>
      <c r="C591">
        <v>99080</v>
      </c>
      <c r="D591">
        <v>2930</v>
      </c>
      <c r="E591">
        <v>-42546</v>
      </c>
      <c r="F591">
        <v>0.85</v>
      </c>
      <c r="G591">
        <v>0.12</v>
      </c>
    </row>
    <row r="592" spans="1:7" hidden="1">
      <c r="A592" t="s">
        <v>3790</v>
      </c>
      <c r="B592">
        <v>145</v>
      </c>
      <c r="C592">
        <v>97103</v>
      </c>
      <c r="D592">
        <v>2162</v>
      </c>
      <c r="E592">
        <v>-34744</v>
      </c>
      <c r="F592">
        <v>0.83</v>
      </c>
      <c r="G592">
        <v>0.12</v>
      </c>
    </row>
    <row r="593" spans="1:7" hidden="1">
      <c r="A593" t="s">
        <v>3790</v>
      </c>
      <c r="B593">
        <v>145</v>
      </c>
      <c r="C593">
        <v>97100</v>
      </c>
      <c r="D593">
        <v>2809</v>
      </c>
      <c r="E593">
        <v>-48925</v>
      </c>
      <c r="F593">
        <v>0.82</v>
      </c>
      <c r="G593">
        <v>0.14000000000000001</v>
      </c>
    </row>
    <row r="594" spans="1:7" hidden="1">
      <c r="A594" t="s">
        <v>3790</v>
      </c>
      <c r="B594">
        <v>145</v>
      </c>
      <c r="C594">
        <v>99100</v>
      </c>
      <c r="D594">
        <v>2719</v>
      </c>
      <c r="E594">
        <v>-59442</v>
      </c>
      <c r="F594">
        <v>0.78</v>
      </c>
      <c r="G594">
        <v>0.13</v>
      </c>
    </row>
    <row r="595" spans="1:7" hidden="1">
      <c r="A595" t="s">
        <v>3790</v>
      </c>
      <c r="B595">
        <v>145</v>
      </c>
      <c r="C595">
        <v>99103</v>
      </c>
      <c r="D595">
        <v>3972</v>
      </c>
      <c r="E595">
        <v>-89353</v>
      </c>
      <c r="F595">
        <v>0.77</v>
      </c>
      <c r="G595">
        <v>0.06</v>
      </c>
    </row>
    <row r="596" spans="1:7" hidden="1">
      <c r="A596" t="s">
        <v>3790</v>
      </c>
      <c r="B596">
        <v>146</v>
      </c>
      <c r="C596">
        <v>99100</v>
      </c>
      <c r="D596">
        <v>2509</v>
      </c>
      <c r="E596">
        <v>-27537</v>
      </c>
      <c r="F596">
        <v>0.89</v>
      </c>
      <c r="G596">
        <v>0.11</v>
      </c>
    </row>
    <row r="597" spans="1:7" hidden="1">
      <c r="A597" t="s">
        <v>3790</v>
      </c>
      <c r="B597">
        <v>146</v>
      </c>
      <c r="C597">
        <v>97080</v>
      </c>
      <c r="D597">
        <v>2446</v>
      </c>
      <c r="E597">
        <v>-29575</v>
      </c>
      <c r="F597">
        <v>0.87</v>
      </c>
      <c r="G597">
        <v>0.1</v>
      </c>
    </row>
    <row r="598" spans="1:7" hidden="1">
      <c r="A598" t="s">
        <v>3790</v>
      </c>
      <c r="B598">
        <v>146</v>
      </c>
      <c r="C598">
        <v>99080</v>
      </c>
      <c r="D598">
        <v>2531</v>
      </c>
      <c r="E598">
        <v>-33061</v>
      </c>
      <c r="F598">
        <v>0.86</v>
      </c>
      <c r="G598">
        <v>0.09</v>
      </c>
    </row>
    <row r="599" spans="1:7" hidden="1">
      <c r="A599" t="s">
        <v>3790</v>
      </c>
      <c r="B599">
        <v>146</v>
      </c>
      <c r="C599">
        <v>97103</v>
      </c>
      <c r="D599">
        <v>1742</v>
      </c>
      <c r="E599">
        <v>-23997</v>
      </c>
      <c r="F599">
        <v>0.86</v>
      </c>
      <c r="G599">
        <v>0.09</v>
      </c>
    </row>
    <row r="600" spans="1:7" hidden="1">
      <c r="A600" t="s">
        <v>3790</v>
      </c>
      <c r="B600">
        <v>146</v>
      </c>
      <c r="C600">
        <v>97100</v>
      </c>
      <c r="D600">
        <v>2510</v>
      </c>
      <c r="E600">
        <v>-53061</v>
      </c>
      <c r="F600">
        <v>0.78</v>
      </c>
      <c r="G600">
        <v>0.12</v>
      </c>
    </row>
    <row r="601" spans="1:7" hidden="1">
      <c r="A601" t="s">
        <v>3790</v>
      </c>
      <c r="B601">
        <v>146</v>
      </c>
      <c r="C601">
        <v>99103</v>
      </c>
      <c r="D601">
        <v>4894</v>
      </c>
      <c r="E601">
        <v>-136902</v>
      </c>
      <c r="F601">
        <v>0.72</v>
      </c>
      <c r="G601">
        <v>0.05</v>
      </c>
    </row>
    <row r="602" spans="1:7" hidden="1">
      <c r="A602" t="s">
        <v>3790</v>
      </c>
      <c r="B602">
        <v>152</v>
      </c>
      <c r="C602">
        <v>97100</v>
      </c>
      <c r="D602">
        <v>1194</v>
      </c>
      <c r="E602">
        <v>-11375</v>
      </c>
      <c r="F602">
        <v>0.9</v>
      </c>
      <c r="G602">
        <v>0.16</v>
      </c>
    </row>
    <row r="603" spans="1:7" hidden="1">
      <c r="A603" t="s">
        <v>3790</v>
      </c>
      <c r="B603">
        <v>152</v>
      </c>
      <c r="C603">
        <v>99100</v>
      </c>
      <c r="D603">
        <v>1516</v>
      </c>
      <c r="E603">
        <v>-19230</v>
      </c>
      <c r="F603">
        <v>0.87</v>
      </c>
      <c r="G603">
        <v>0.16</v>
      </c>
    </row>
    <row r="604" spans="1:7" hidden="1">
      <c r="A604" t="s">
        <v>3790</v>
      </c>
      <c r="B604">
        <v>152</v>
      </c>
      <c r="C604">
        <v>99103</v>
      </c>
      <c r="D604">
        <v>1561</v>
      </c>
      <c r="E604">
        <v>-28525</v>
      </c>
      <c r="F604">
        <v>0.81</v>
      </c>
      <c r="G604">
        <v>0.1</v>
      </c>
    </row>
    <row r="605" spans="1:7" hidden="1">
      <c r="A605" t="s">
        <v>3790</v>
      </c>
      <c r="B605">
        <v>152</v>
      </c>
      <c r="C605">
        <v>99080</v>
      </c>
      <c r="D605">
        <v>1653</v>
      </c>
      <c r="E605">
        <v>-37600</v>
      </c>
      <c r="F605">
        <v>0.77</v>
      </c>
      <c r="G605">
        <v>0.14000000000000001</v>
      </c>
    </row>
    <row r="606" spans="1:7" hidden="1">
      <c r="A606" t="s">
        <v>3790</v>
      </c>
      <c r="B606">
        <v>152</v>
      </c>
      <c r="C606">
        <v>97080</v>
      </c>
      <c r="D606">
        <v>1193</v>
      </c>
      <c r="E606">
        <v>-30446</v>
      </c>
      <c r="F606">
        <v>0.74</v>
      </c>
      <c r="G606">
        <v>0.13</v>
      </c>
    </row>
    <row r="607" spans="1:7" hidden="1">
      <c r="A607" t="s">
        <v>3790</v>
      </c>
      <c r="B607">
        <v>152</v>
      </c>
      <c r="C607">
        <v>97103</v>
      </c>
      <c r="D607">
        <v>2226</v>
      </c>
      <c r="E607">
        <v>-60395</v>
      </c>
      <c r="F607">
        <v>0.72</v>
      </c>
      <c r="G607">
        <v>0.15</v>
      </c>
    </row>
    <row r="608" spans="1:7" hidden="1">
      <c r="A608" t="s">
        <v>3790</v>
      </c>
      <c r="B608">
        <v>153</v>
      </c>
      <c r="C608">
        <v>99080</v>
      </c>
      <c r="D608">
        <v>1630</v>
      </c>
      <c r="E608">
        <v>-24044</v>
      </c>
      <c r="F608">
        <v>0.85</v>
      </c>
      <c r="G608">
        <v>0.13</v>
      </c>
    </row>
    <row r="609" spans="1:7" hidden="1">
      <c r="A609" t="s">
        <v>3790</v>
      </c>
      <c r="B609">
        <v>153</v>
      </c>
      <c r="C609">
        <v>97100</v>
      </c>
      <c r="D609">
        <v>1284</v>
      </c>
      <c r="E609">
        <v>-21611</v>
      </c>
      <c r="F609">
        <v>0.83</v>
      </c>
      <c r="G609">
        <v>0.17</v>
      </c>
    </row>
    <row r="610" spans="1:7" hidden="1">
      <c r="A610" t="s">
        <v>3790</v>
      </c>
      <c r="B610">
        <v>153</v>
      </c>
      <c r="C610">
        <v>99100</v>
      </c>
      <c r="D610">
        <v>1526</v>
      </c>
      <c r="E610">
        <v>-31091</v>
      </c>
      <c r="F610">
        <v>0.79</v>
      </c>
      <c r="G610">
        <v>0.15</v>
      </c>
    </row>
    <row r="611" spans="1:7" hidden="1">
      <c r="A611" t="s">
        <v>3790</v>
      </c>
      <c r="B611">
        <v>153</v>
      </c>
      <c r="C611">
        <v>97103</v>
      </c>
      <c r="D611">
        <v>1778</v>
      </c>
      <c r="E611">
        <v>-37281</v>
      </c>
      <c r="F611">
        <v>0.79</v>
      </c>
      <c r="G611">
        <v>0.14000000000000001</v>
      </c>
    </row>
    <row r="612" spans="1:7" hidden="1">
      <c r="A612" t="s">
        <v>3790</v>
      </c>
      <c r="B612">
        <v>153</v>
      </c>
      <c r="C612">
        <v>97080</v>
      </c>
      <c r="D612">
        <v>1292</v>
      </c>
      <c r="E612">
        <v>-27641</v>
      </c>
      <c r="F612">
        <v>0.78</v>
      </c>
      <c r="G612">
        <v>0.13</v>
      </c>
    </row>
    <row r="613" spans="1:7" hidden="1">
      <c r="A613" t="s">
        <v>3790</v>
      </c>
      <c r="B613">
        <v>153</v>
      </c>
      <c r="C613">
        <v>99103</v>
      </c>
      <c r="D613">
        <v>2653</v>
      </c>
      <c r="E613">
        <v>-91277</v>
      </c>
      <c r="F613">
        <v>0.65</v>
      </c>
      <c r="G613">
        <v>7.0000000000000007E-2</v>
      </c>
    </row>
    <row r="614" spans="1:7" hidden="1">
      <c r="A614" t="s">
        <v>3790</v>
      </c>
      <c r="B614">
        <v>154</v>
      </c>
      <c r="C614">
        <v>99080</v>
      </c>
      <c r="D614">
        <v>1283</v>
      </c>
      <c r="E614">
        <v>-20237</v>
      </c>
      <c r="F614">
        <v>0.84</v>
      </c>
      <c r="G614">
        <v>0.09</v>
      </c>
    </row>
    <row r="615" spans="1:7" hidden="1">
      <c r="A615" t="s">
        <v>3790</v>
      </c>
      <c r="B615">
        <v>154</v>
      </c>
      <c r="C615">
        <v>97103</v>
      </c>
      <c r="D615">
        <v>1772</v>
      </c>
      <c r="E615">
        <v>-28265</v>
      </c>
      <c r="F615">
        <v>0.84</v>
      </c>
      <c r="G615">
        <v>0.08</v>
      </c>
    </row>
    <row r="616" spans="1:7" hidden="1">
      <c r="A616" t="s">
        <v>3790</v>
      </c>
      <c r="B616">
        <v>154</v>
      </c>
      <c r="C616">
        <v>99103</v>
      </c>
      <c r="D616">
        <v>2434</v>
      </c>
      <c r="E616">
        <v>-53042</v>
      </c>
      <c r="F616">
        <v>0.78</v>
      </c>
      <c r="G616">
        <v>0.06</v>
      </c>
    </row>
    <row r="617" spans="1:7" hidden="1">
      <c r="A617" t="s">
        <v>3790</v>
      </c>
      <c r="B617">
        <v>154</v>
      </c>
      <c r="C617">
        <v>99100</v>
      </c>
      <c r="D617">
        <v>1266</v>
      </c>
      <c r="E617">
        <v>-28519</v>
      </c>
      <c r="F617">
        <v>0.77</v>
      </c>
      <c r="G617">
        <v>0.1</v>
      </c>
    </row>
    <row r="618" spans="1:7" hidden="1">
      <c r="A618" t="s">
        <v>3790</v>
      </c>
      <c r="B618">
        <v>154</v>
      </c>
      <c r="C618">
        <v>97080</v>
      </c>
      <c r="D618">
        <v>1022</v>
      </c>
      <c r="E618">
        <v>-25755</v>
      </c>
      <c r="F618">
        <v>0.74</v>
      </c>
      <c r="G618">
        <v>0.1</v>
      </c>
    </row>
    <row r="619" spans="1:7" hidden="1">
      <c r="A619" t="s">
        <v>3790</v>
      </c>
      <c r="B619">
        <v>154</v>
      </c>
      <c r="C619">
        <v>97100</v>
      </c>
      <c r="D619">
        <v>1160</v>
      </c>
      <c r="E619">
        <v>-32585</v>
      </c>
      <c r="F619">
        <v>0.71</v>
      </c>
      <c r="G619">
        <v>0.11</v>
      </c>
    </row>
    <row r="620" spans="1:7" hidden="1">
      <c r="A620" t="s">
        <v>3790</v>
      </c>
      <c r="B620">
        <v>156</v>
      </c>
      <c r="C620">
        <v>97100</v>
      </c>
      <c r="D620">
        <v>1215</v>
      </c>
      <c r="E620">
        <v>1929</v>
      </c>
      <c r="F620">
        <v>1.01</v>
      </c>
      <c r="G620">
        <v>0.12</v>
      </c>
    </row>
    <row r="621" spans="1:7" hidden="1">
      <c r="A621" t="s">
        <v>3790</v>
      </c>
      <c r="B621">
        <v>156</v>
      </c>
      <c r="C621">
        <v>99100</v>
      </c>
      <c r="D621">
        <v>1213</v>
      </c>
      <c r="E621">
        <v>-2063</v>
      </c>
      <c r="F621">
        <v>0.98</v>
      </c>
      <c r="G621">
        <v>0.1</v>
      </c>
    </row>
    <row r="622" spans="1:7" hidden="1">
      <c r="A622" t="s">
        <v>3790</v>
      </c>
      <c r="B622">
        <v>156</v>
      </c>
      <c r="C622">
        <v>97103</v>
      </c>
      <c r="D622">
        <v>879</v>
      </c>
      <c r="E622">
        <v>-8518</v>
      </c>
      <c r="F622">
        <v>0.9</v>
      </c>
      <c r="G622">
        <v>0.06</v>
      </c>
    </row>
    <row r="623" spans="1:7" hidden="1">
      <c r="A623" t="s">
        <v>3790</v>
      </c>
      <c r="B623">
        <v>156</v>
      </c>
      <c r="C623">
        <v>97080</v>
      </c>
      <c r="D623">
        <v>1046</v>
      </c>
      <c r="E623">
        <v>-10066</v>
      </c>
      <c r="F623">
        <v>0.9</v>
      </c>
      <c r="G623">
        <v>0.08</v>
      </c>
    </row>
    <row r="624" spans="1:7" hidden="1">
      <c r="A624" t="s">
        <v>3790</v>
      </c>
      <c r="B624">
        <v>156</v>
      </c>
      <c r="C624">
        <v>99080</v>
      </c>
      <c r="D624">
        <v>1305</v>
      </c>
      <c r="E624">
        <v>-19812</v>
      </c>
      <c r="F624">
        <v>0.84</v>
      </c>
      <c r="G624">
        <v>7.0000000000000007E-2</v>
      </c>
    </row>
    <row r="625" spans="1:7" hidden="1">
      <c r="A625" t="s">
        <v>3790</v>
      </c>
      <c r="B625">
        <v>156</v>
      </c>
      <c r="C625">
        <v>99103</v>
      </c>
      <c r="D625">
        <v>1435</v>
      </c>
      <c r="E625">
        <v>-63992</v>
      </c>
      <c r="F625">
        <v>0.55000000000000004</v>
      </c>
      <c r="G625">
        <v>0.03</v>
      </c>
    </row>
    <row r="626" spans="1:7" hidden="1">
      <c r="A626" t="s">
        <v>3790</v>
      </c>
      <c r="B626">
        <v>162</v>
      </c>
      <c r="C626">
        <v>99103</v>
      </c>
      <c r="D626">
        <v>2398</v>
      </c>
      <c r="E626">
        <v>-27092</v>
      </c>
      <c r="F626">
        <v>0.88</v>
      </c>
      <c r="G626">
        <v>7.0000000000000007E-2</v>
      </c>
    </row>
    <row r="627" spans="1:7" hidden="1">
      <c r="A627" t="s">
        <v>3790</v>
      </c>
      <c r="B627">
        <v>162</v>
      </c>
      <c r="C627">
        <v>99080</v>
      </c>
      <c r="D627">
        <v>932</v>
      </c>
      <c r="E627">
        <v>-13398</v>
      </c>
      <c r="F627">
        <v>0.85</v>
      </c>
      <c r="G627">
        <v>0.13</v>
      </c>
    </row>
    <row r="628" spans="1:7" hidden="1">
      <c r="A628" t="s">
        <v>3790</v>
      </c>
      <c r="B628">
        <v>162</v>
      </c>
      <c r="C628">
        <v>99100</v>
      </c>
      <c r="D628">
        <v>892</v>
      </c>
      <c r="E628">
        <v>-16092</v>
      </c>
      <c r="F628">
        <v>0.81</v>
      </c>
      <c r="G628">
        <v>0.15</v>
      </c>
    </row>
    <row r="629" spans="1:7" hidden="1">
      <c r="A629" t="s">
        <v>3790</v>
      </c>
      <c r="B629">
        <v>162</v>
      </c>
      <c r="C629">
        <v>97100</v>
      </c>
      <c r="D629">
        <v>677</v>
      </c>
      <c r="E629">
        <v>-18129</v>
      </c>
      <c r="F629">
        <v>0.73</v>
      </c>
      <c r="G629">
        <v>0.14000000000000001</v>
      </c>
    </row>
    <row r="630" spans="1:7" hidden="1">
      <c r="A630" t="s">
        <v>3790</v>
      </c>
      <c r="B630">
        <v>162</v>
      </c>
      <c r="C630">
        <v>97103</v>
      </c>
      <c r="D630">
        <v>1412</v>
      </c>
      <c r="E630">
        <v>-48593</v>
      </c>
      <c r="F630">
        <v>0.65</v>
      </c>
      <c r="G630">
        <v>0.11</v>
      </c>
    </row>
    <row r="631" spans="1:7" hidden="1">
      <c r="A631" t="s">
        <v>3790</v>
      </c>
      <c r="B631">
        <v>162</v>
      </c>
      <c r="C631">
        <v>97080</v>
      </c>
      <c r="D631">
        <v>657</v>
      </c>
      <c r="E631">
        <v>-22719</v>
      </c>
      <c r="F631">
        <v>0.65</v>
      </c>
      <c r="G631">
        <v>0.1</v>
      </c>
    </row>
    <row r="632" spans="1:7" hidden="1">
      <c r="A632" t="s">
        <v>3790</v>
      </c>
      <c r="B632">
        <v>163</v>
      </c>
      <c r="C632">
        <v>97080</v>
      </c>
      <c r="D632">
        <v>737</v>
      </c>
      <c r="E632">
        <v>-1340</v>
      </c>
      <c r="F632">
        <v>0.98</v>
      </c>
      <c r="G632">
        <v>0.15</v>
      </c>
    </row>
    <row r="633" spans="1:7" hidden="1">
      <c r="A633" t="s">
        <v>3790</v>
      </c>
      <c r="B633">
        <v>163</v>
      </c>
      <c r="C633">
        <v>99080</v>
      </c>
      <c r="D633">
        <v>1003</v>
      </c>
      <c r="E633">
        <v>-11232</v>
      </c>
      <c r="F633">
        <v>0.88</v>
      </c>
      <c r="G633">
        <v>0.14000000000000001</v>
      </c>
    </row>
    <row r="634" spans="1:7" hidden="1">
      <c r="A634" t="s">
        <v>3790</v>
      </c>
      <c r="B634">
        <v>163</v>
      </c>
      <c r="C634">
        <v>99100</v>
      </c>
      <c r="D634">
        <v>958</v>
      </c>
      <c r="E634">
        <v>-13915</v>
      </c>
      <c r="F634">
        <v>0.85</v>
      </c>
      <c r="G634">
        <v>0.13</v>
      </c>
    </row>
    <row r="635" spans="1:7" hidden="1">
      <c r="A635" t="s">
        <v>3790</v>
      </c>
      <c r="B635">
        <v>163</v>
      </c>
      <c r="C635">
        <v>97103</v>
      </c>
      <c r="D635">
        <v>826</v>
      </c>
      <c r="E635">
        <v>-17258</v>
      </c>
      <c r="F635">
        <v>0.79</v>
      </c>
      <c r="G635">
        <v>0.12</v>
      </c>
    </row>
    <row r="636" spans="1:7" hidden="1">
      <c r="A636" t="s">
        <v>3790</v>
      </c>
      <c r="B636">
        <v>163</v>
      </c>
      <c r="C636">
        <v>97100</v>
      </c>
      <c r="D636">
        <v>783</v>
      </c>
      <c r="E636">
        <v>-15710</v>
      </c>
      <c r="F636">
        <v>0.79</v>
      </c>
      <c r="G636">
        <v>0.14000000000000001</v>
      </c>
    </row>
    <row r="637" spans="1:7" hidden="1">
      <c r="A637" t="s">
        <v>3790</v>
      </c>
      <c r="B637">
        <v>163</v>
      </c>
      <c r="C637">
        <v>99103</v>
      </c>
      <c r="D637">
        <v>1733</v>
      </c>
      <c r="E637">
        <v>-68603</v>
      </c>
      <c r="F637">
        <v>0.6</v>
      </c>
      <c r="G637">
        <v>0.06</v>
      </c>
    </row>
    <row r="638" spans="1:7" hidden="1">
      <c r="A638" t="s">
        <v>3790</v>
      </c>
      <c r="B638">
        <v>164</v>
      </c>
      <c r="C638">
        <v>97080</v>
      </c>
      <c r="D638">
        <v>577</v>
      </c>
      <c r="E638">
        <v>483</v>
      </c>
      <c r="F638">
        <v>1</v>
      </c>
      <c r="G638">
        <v>0.11</v>
      </c>
    </row>
    <row r="639" spans="1:7" hidden="1">
      <c r="A639" t="s">
        <v>3790</v>
      </c>
      <c r="B639">
        <v>164</v>
      </c>
      <c r="C639">
        <v>97103</v>
      </c>
      <c r="D639">
        <v>1631</v>
      </c>
      <c r="E639">
        <v>-32022</v>
      </c>
      <c r="F639">
        <v>0.8</v>
      </c>
      <c r="G639">
        <v>7.0000000000000007E-2</v>
      </c>
    </row>
    <row r="640" spans="1:7" hidden="1">
      <c r="A640" t="s">
        <v>3790</v>
      </c>
      <c r="B640">
        <v>164</v>
      </c>
      <c r="C640">
        <v>97100</v>
      </c>
      <c r="D640">
        <v>725</v>
      </c>
      <c r="E640">
        <v>-15734</v>
      </c>
      <c r="F640">
        <v>0.78</v>
      </c>
      <c r="G640">
        <v>0.11</v>
      </c>
    </row>
    <row r="641" spans="1:7" hidden="1">
      <c r="A641" t="s">
        <v>3790</v>
      </c>
      <c r="B641">
        <v>164</v>
      </c>
      <c r="C641">
        <v>99100</v>
      </c>
      <c r="D641">
        <v>814</v>
      </c>
      <c r="E641">
        <v>-28445</v>
      </c>
      <c r="F641">
        <v>0.65</v>
      </c>
      <c r="G641">
        <v>0.11</v>
      </c>
    </row>
    <row r="642" spans="1:7" hidden="1">
      <c r="A642" t="s">
        <v>3790</v>
      </c>
      <c r="B642">
        <v>164</v>
      </c>
      <c r="C642">
        <v>99080</v>
      </c>
      <c r="D642">
        <v>808</v>
      </c>
      <c r="E642">
        <v>-29067</v>
      </c>
      <c r="F642">
        <v>0.64</v>
      </c>
      <c r="G642">
        <v>0.1</v>
      </c>
    </row>
    <row r="643" spans="1:7" hidden="1">
      <c r="A643" t="s">
        <v>3790</v>
      </c>
      <c r="B643">
        <v>164</v>
      </c>
      <c r="C643">
        <v>99103</v>
      </c>
      <c r="D643">
        <v>1107</v>
      </c>
      <c r="E643">
        <v>-48966</v>
      </c>
      <c r="F643">
        <v>0.55000000000000004</v>
      </c>
      <c r="G643">
        <v>0.05</v>
      </c>
    </row>
    <row r="644" spans="1:7" hidden="1">
      <c r="A644" t="s">
        <v>3790</v>
      </c>
      <c r="B644">
        <v>165</v>
      </c>
      <c r="C644">
        <v>99100</v>
      </c>
      <c r="D644">
        <v>608</v>
      </c>
      <c r="E644">
        <v>4168</v>
      </c>
      <c r="F644">
        <v>1.06</v>
      </c>
      <c r="G644">
        <v>0.1</v>
      </c>
    </row>
    <row r="645" spans="1:7" hidden="1">
      <c r="A645" t="s">
        <v>3790</v>
      </c>
      <c r="B645">
        <v>165</v>
      </c>
      <c r="C645">
        <v>99080</v>
      </c>
      <c r="D645">
        <v>664</v>
      </c>
      <c r="E645">
        <v>-11962</v>
      </c>
      <c r="F645">
        <v>0.81</v>
      </c>
      <c r="G645">
        <v>7.0000000000000007E-2</v>
      </c>
    </row>
    <row r="646" spans="1:7" hidden="1">
      <c r="A646" t="s">
        <v>3790</v>
      </c>
      <c r="B646">
        <v>165</v>
      </c>
      <c r="C646">
        <v>97100</v>
      </c>
      <c r="D646">
        <v>537</v>
      </c>
      <c r="E646">
        <v>-10664</v>
      </c>
      <c r="F646">
        <v>0.8</v>
      </c>
      <c r="G646">
        <v>0.1</v>
      </c>
    </row>
    <row r="647" spans="1:7" hidden="1">
      <c r="A647" t="s">
        <v>3790</v>
      </c>
      <c r="B647">
        <v>165</v>
      </c>
      <c r="C647">
        <v>97103</v>
      </c>
      <c r="D647">
        <v>522</v>
      </c>
      <c r="E647">
        <v>-13970</v>
      </c>
      <c r="F647">
        <v>0.73</v>
      </c>
      <c r="G647">
        <v>0.05</v>
      </c>
    </row>
    <row r="648" spans="1:7" hidden="1">
      <c r="A648" t="s">
        <v>3790</v>
      </c>
      <c r="B648">
        <v>165</v>
      </c>
      <c r="C648">
        <v>99103</v>
      </c>
      <c r="D648">
        <v>1286</v>
      </c>
      <c r="E648">
        <v>-49631</v>
      </c>
      <c r="F648">
        <v>0.61</v>
      </c>
      <c r="G648">
        <v>0.02</v>
      </c>
    </row>
    <row r="649" spans="1:7" hidden="1">
      <c r="A649" t="s">
        <v>3790</v>
      </c>
      <c r="B649">
        <v>165</v>
      </c>
      <c r="C649">
        <v>97080</v>
      </c>
      <c r="D649">
        <v>400</v>
      </c>
      <c r="E649">
        <v>-21506</v>
      </c>
      <c r="F649">
        <v>0.46</v>
      </c>
      <c r="G649">
        <v>0.05</v>
      </c>
    </row>
    <row r="650" spans="1:7" hidden="1">
      <c r="A650" t="s">
        <v>3790</v>
      </c>
      <c r="B650">
        <v>213</v>
      </c>
      <c r="C650">
        <v>97100</v>
      </c>
      <c r="D650">
        <v>979</v>
      </c>
      <c r="E650">
        <v>-8445</v>
      </c>
      <c r="F650">
        <v>0.91</v>
      </c>
      <c r="G650">
        <v>0.24</v>
      </c>
    </row>
    <row r="651" spans="1:7" hidden="1">
      <c r="A651" t="s">
        <v>3790</v>
      </c>
      <c r="B651">
        <v>213</v>
      </c>
      <c r="C651">
        <v>99103</v>
      </c>
      <c r="D651">
        <v>2206</v>
      </c>
      <c r="E651">
        <v>-37767</v>
      </c>
      <c r="F651">
        <v>0.82</v>
      </c>
      <c r="G651">
        <v>0.18</v>
      </c>
    </row>
    <row r="652" spans="1:7" hidden="1">
      <c r="A652" t="s">
        <v>3790</v>
      </c>
      <c r="B652">
        <v>213</v>
      </c>
      <c r="C652">
        <v>97080</v>
      </c>
      <c r="D652">
        <v>889</v>
      </c>
      <c r="E652">
        <v>-16030</v>
      </c>
      <c r="F652">
        <v>0.81</v>
      </c>
      <c r="G652">
        <v>0.21</v>
      </c>
    </row>
    <row r="653" spans="1:7" hidden="1">
      <c r="A653" t="s">
        <v>3790</v>
      </c>
      <c r="B653">
        <v>213</v>
      </c>
      <c r="C653">
        <v>99080</v>
      </c>
      <c r="D653">
        <v>1058</v>
      </c>
      <c r="E653">
        <v>-19449</v>
      </c>
      <c r="F653">
        <v>0.81</v>
      </c>
      <c r="G653">
        <v>0.21</v>
      </c>
    </row>
    <row r="654" spans="1:7" hidden="1">
      <c r="A654" t="s">
        <v>3790</v>
      </c>
      <c r="B654">
        <v>213</v>
      </c>
      <c r="C654">
        <v>97103</v>
      </c>
      <c r="D654">
        <v>2544</v>
      </c>
      <c r="E654">
        <v>-54655</v>
      </c>
      <c r="F654">
        <v>0.78</v>
      </c>
      <c r="G654">
        <v>0.22</v>
      </c>
    </row>
    <row r="655" spans="1:7" hidden="1">
      <c r="A655" t="s">
        <v>3790</v>
      </c>
      <c r="B655">
        <v>213</v>
      </c>
      <c r="C655">
        <v>99100</v>
      </c>
      <c r="D655">
        <v>1027</v>
      </c>
      <c r="E655">
        <v>-22743</v>
      </c>
      <c r="F655">
        <v>0.77</v>
      </c>
      <c r="G655">
        <v>0.21</v>
      </c>
    </row>
    <row r="656" spans="1:7" hidden="1">
      <c r="A656" t="s">
        <v>3790</v>
      </c>
      <c r="B656">
        <v>214</v>
      </c>
      <c r="C656">
        <v>97100</v>
      </c>
      <c r="D656">
        <v>870</v>
      </c>
      <c r="E656">
        <v>-6395</v>
      </c>
      <c r="F656">
        <v>0.92</v>
      </c>
      <c r="G656">
        <v>0.21</v>
      </c>
    </row>
    <row r="657" spans="1:7" hidden="1">
      <c r="A657" t="s">
        <v>3790</v>
      </c>
      <c r="B657">
        <v>214</v>
      </c>
      <c r="C657">
        <v>97103</v>
      </c>
      <c r="D657">
        <v>2087</v>
      </c>
      <c r="E657">
        <v>-36115</v>
      </c>
      <c r="F657">
        <v>0.82</v>
      </c>
      <c r="G657">
        <v>0.22</v>
      </c>
    </row>
    <row r="658" spans="1:7" hidden="1">
      <c r="A658" t="s">
        <v>3790</v>
      </c>
      <c r="B658">
        <v>214</v>
      </c>
      <c r="C658">
        <v>99100</v>
      </c>
      <c r="D658">
        <v>911</v>
      </c>
      <c r="E658">
        <v>-18023</v>
      </c>
      <c r="F658">
        <v>0.8</v>
      </c>
      <c r="G658">
        <v>0.19</v>
      </c>
    </row>
    <row r="659" spans="1:7" hidden="1">
      <c r="A659" t="s">
        <v>3790</v>
      </c>
      <c r="B659">
        <v>214</v>
      </c>
      <c r="C659">
        <v>97080</v>
      </c>
      <c r="D659">
        <v>774</v>
      </c>
      <c r="E659">
        <v>-16610</v>
      </c>
      <c r="F659">
        <v>0.78</v>
      </c>
      <c r="G659">
        <v>0.16</v>
      </c>
    </row>
    <row r="660" spans="1:7" hidden="1">
      <c r="A660" t="s">
        <v>3790</v>
      </c>
      <c r="B660">
        <v>214</v>
      </c>
      <c r="C660">
        <v>99080</v>
      </c>
      <c r="D660">
        <v>1019</v>
      </c>
      <c r="E660">
        <v>-27421</v>
      </c>
      <c r="F660">
        <v>0.73</v>
      </c>
      <c r="G660">
        <v>0.17</v>
      </c>
    </row>
    <row r="661" spans="1:7" hidden="1">
      <c r="A661" t="s">
        <v>3790</v>
      </c>
      <c r="B661">
        <v>214</v>
      </c>
      <c r="C661">
        <v>99103</v>
      </c>
      <c r="D661">
        <v>2594</v>
      </c>
      <c r="E661">
        <v>-90256</v>
      </c>
      <c r="F661">
        <v>0.65</v>
      </c>
      <c r="G661">
        <v>0.14000000000000001</v>
      </c>
    </row>
    <row r="662" spans="1:7" hidden="1">
      <c r="A662" t="s">
        <v>3790</v>
      </c>
      <c r="B662">
        <v>215</v>
      </c>
      <c r="C662">
        <v>97080</v>
      </c>
      <c r="D662">
        <v>647</v>
      </c>
      <c r="E662">
        <v>-7387</v>
      </c>
      <c r="F662">
        <v>0.88</v>
      </c>
      <c r="G662">
        <v>0.13</v>
      </c>
    </row>
    <row r="663" spans="1:7" hidden="1">
      <c r="A663" t="s">
        <v>3790</v>
      </c>
      <c r="B663">
        <v>215</v>
      </c>
      <c r="C663">
        <v>99080</v>
      </c>
      <c r="D663">
        <v>780</v>
      </c>
      <c r="E663">
        <v>-15289</v>
      </c>
      <c r="F663">
        <v>0.8</v>
      </c>
      <c r="G663">
        <v>0.13</v>
      </c>
    </row>
    <row r="664" spans="1:7" hidden="1">
      <c r="A664" t="s">
        <v>3790</v>
      </c>
      <c r="B664">
        <v>215</v>
      </c>
      <c r="C664">
        <v>97103</v>
      </c>
      <c r="D664">
        <v>1291</v>
      </c>
      <c r="E664">
        <v>-27876</v>
      </c>
      <c r="F664">
        <v>0.78</v>
      </c>
      <c r="G664">
        <v>0.14000000000000001</v>
      </c>
    </row>
    <row r="665" spans="1:7" hidden="1">
      <c r="A665" t="s">
        <v>3790</v>
      </c>
      <c r="B665">
        <v>215</v>
      </c>
      <c r="C665">
        <v>99103</v>
      </c>
      <c r="D665">
        <v>2061</v>
      </c>
      <c r="E665">
        <v>-47324</v>
      </c>
      <c r="F665">
        <v>0.77</v>
      </c>
      <c r="G665">
        <v>0.1</v>
      </c>
    </row>
    <row r="666" spans="1:7" hidden="1">
      <c r="A666" t="s">
        <v>3790</v>
      </c>
      <c r="B666">
        <v>215</v>
      </c>
      <c r="C666">
        <v>97100</v>
      </c>
      <c r="D666">
        <v>746</v>
      </c>
      <c r="E666">
        <v>-17115</v>
      </c>
      <c r="F666">
        <v>0.77</v>
      </c>
      <c r="G666">
        <v>0.15</v>
      </c>
    </row>
    <row r="667" spans="1:7" hidden="1">
      <c r="A667" t="s">
        <v>3790</v>
      </c>
      <c r="B667">
        <v>215</v>
      </c>
      <c r="C667">
        <v>99100</v>
      </c>
      <c r="D667">
        <v>751</v>
      </c>
      <c r="E667">
        <v>-23946</v>
      </c>
      <c r="F667">
        <v>0.68</v>
      </c>
      <c r="G667">
        <v>0.13</v>
      </c>
    </row>
    <row r="668" spans="1:7" hidden="1">
      <c r="A668" t="s">
        <v>3790</v>
      </c>
      <c r="B668">
        <v>216</v>
      </c>
      <c r="C668">
        <v>97100</v>
      </c>
      <c r="D668">
        <v>785</v>
      </c>
      <c r="E668">
        <v>5453</v>
      </c>
      <c r="F668">
        <v>1.06</v>
      </c>
      <c r="G668">
        <v>0.17</v>
      </c>
    </row>
    <row r="669" spans="1:7" hidden="1">
      <c r="A669" t="s">
        <v>3790</v>
      </c>
      <c r="B669">
        <v>216</v>
      </c>
      <c r="C669">
        <v>97103</v>
      </c>
      <c r="D669">
        <v>1780</v>
      </c>
      <c r="E669">
        <v>-13759</v>
      </c>
      <c r="F669">
        <v>0.92</v>
      </c>
      <c r="G669">
        <v>0.11</v>
      </c>
    </row>
    <row r="670" spans="1:7" hidden="1">
      <c r="A670" t="s">
        <v>3790</v>
      </c>
      <c r="B670">
        <v>216</v>
      </c>
      <c r="C670">
        <v>97080</v>
      </c>
      <c r="D670">
        <v>686</v>
      </c>
      <c r="E670">
        <v>-5599</v>
      </c>
      <c r="F670">
        <v>0.91</v>
      </c>
      <c r="G670">
        <v>0.13</v>
      </c>
    </row>
    <row r="671" spans="1:7" hidden="1">
      <c r="A671" t="s">
        <v>3790</v>
      </c>
      <c r="B671">
        <v>216</v>
      </c>
      <c r="C671">
        <v>99100</v>
      </c>
      <c r="D671">
        <v>796</v>
      </c>
      <c r="E671">
        <v>-11007</v>
      </c>
      <c r="F671">
        <v>0.86</v>
      </c>
      <c r="G671">
        <v>0.15</v>
      </c>
    </row>
    <row r="672" spans="1:7" hidden="1">
      <c r="A672" t="s">
        <v>3790</v>
      </c>
      <c r="B672">
        <v>216</v>
      </c>
      <c r="C672">
        <v>99080</v>
      </c>
      <c r="D672">
        <v>827</v>
      </c>
      <c r="E672">
        <v>-23813</v>
      </c>
      <c r="F672">
        <v>0.71</v>
      </c>
      <c r="G672">
        <v>0.11</v>
      </c>
    </row>
    <row r="673" spans="1:7" hidden="1">
      <c r="A673" t="s">
        <v>3790</v>
      </c>
      <c r="B673">
        <v>216</v>
      </c>
      <c r="C673">
        <v>99103</v>
      </c>
      <c r="D673">
        <v>2330</v>
      </c>
      <c r="E673">
        <v>-78101</v>
      </c>
      <c r="F673">
        <v>0.66</v>
      </c>
      <c r="G673">
        <v>0.06</v>
      </c>
    </row>
    <row r="674" spans="1:7" hidden="1">
      <c r="A674" t="s">
        <v>3790</v>
      </c>
      <c r="B674">
        <v>231</v>
      </c>
      <c r="C674">
        <v>99103</v>
      </c>
      <c r="D674">
        <v>1507</v>
      </c>
      <c r="E674">
        <v>-25433</v>
      </c>
      <c r="F674">
        <v>0.83</v>
      </c>
      <c r="G674">
        <v>0.18</v>
      </c>
    </row>
    <row r="675" spans="1:7" hidden="1">
      <c r="A675" t="s">
        <v>3790</v>
      </c>
      <c r="B675">
        <v>231</v>
      </c>
      <c r="C675">
        <v>97103</v>
      </c>
      <c r="D675">
        <v>813</v>
      </c>
      <c r="E675">
        <v>-17981</v>
      </c>
      <c r="F675">
        <v>0.77</v>
      </c>
      <c r="G675">
        <v>0.2</v>
      </c>
    </row>
    <row r="676" spans="1:7" hidden="1">
      <c r="A676" t="s">
        <v>3790</v>
      </c>
      <c r="B676">
        <v>231</v>
      </c>
      <c r="C676">
        <v>97100</v>
      </c>
      <c r="D676">
        <v>147</v>
      </c>
      <c r="E676">
        <v>-3736</v>
      </c>
      <c r="F676">
        <v>0.74</v>
      </c>
      <c r="G676">
        <v>0.17</v>
      </c>
    </row>
    <row r="677" spans="1:7" hidden="1">
      <c r="A677" t="s">
        <v>3790</v>
      </c>
      <c r="B677">
        <v>231</v>
      </c>
      <c r="C677">
        <v>97080</v>
      </c>
      <c r="D677">
        <v>103</v>
      </c>
      <c r="E677">
        <v>-3527</v>
      </c>
      <c r="F677">
        <v>0.65</v>
      </c>
      <c r="G677">
        <v>0.15</v>
      </c>
    </row>
    <row r="678" spans="1:7" hidden="1">
      <c r="A678" t="s">
        <v>3790</v>
      </c>
      <c r="B678">
        <v>231</v>
      </c>
      <c r="C678">
        <v>99100</v>
      </c>
      <c r="D678">
        <v>189</v>
      </c>
      <c r="E678">
        <v>-6713</v>
      </c>
      <c r="F678">
        <v>0.64</v>
      </c>
      <c r="G678">
        <v>0.18</v>
      </c>
    </row>
    <row r="679" spans="1:7" hidden="1">
      <c r="A679" t="s">
        <v>3790</v>
      </c>
      <c r="B679">
        <v>231</v>
      </c>
      <c r="C679">
        <v>99080</v>
      </c>
      <c r="D679">
        <v>219</v>
      </c>
      <c r="E679">
        <v>-9219</v>
      </c>
      <c r="F679">
        <v>0.56999999999999995</v>
      </c>
      <c r="G679">
        <v>0.15</v>
      </c>
    </row>
    <row r="680" spans="1:7" hidden="1">
      <c r="A680" t="s">
        <v>3790</v>
      </c>
      <c r="B680">
        <v>234</v>
      </c>
      <c r="C680">
        <v>99080</v>
      </c>
      <c r="D680">
        <v>484</v>
      </c>
      <c r="E680">
        <v>-5267</v>
      </c>
      <c r="F680">
        <v>0.89</v>
      </c>
      <c r="G680">
        <v>0.12</v>
      </c>
    </row>
    <row r="681" spans="1:7" hidden="1">
      <c r="A681" t="s">
        <v>3790</v>
      </c>
      <c r="B681">
        <v>234</v>
      </c>
      <c r="C681">
        <v>99100</v>
      </c>
      <c r="D681">
        <v>528</v>
      </c>
      <c r="E681">
        <v>-5838</v>
      </c>
      <c r="F681">
        <v>0.88</v>
      </c>
      <c r="G681">
        <v>0.15</v>
      </c>
    </row>
    <row r="682" spans="1:7" hidden="1">
      <c r="A682" t="s">
        <v>3790</v>
      </c>
      <c r="B682">
        <v>234</v>
      </c>
      <c r="C682">
        <v>97103</v>
      </c>
      <c r="D682">
        <v>1114</v>
      </c>
      <c r="E682">
        <v>-22917</v>
      </c>
      <c r="F682">
        <v>0.79</v>
      </c>
      <c r="G682">
        <v>0.1</v>
      </c>
    </row>
    <row r="683" spans="1:7" hidden="1">
      <c r="A683" t="s">
        <v>3790</v>
      </c>
      <c r="B683">
        <v>234</v>
      </c>
      <c r="C683">
        <v>99103</v>
      </c>
      <c r="D683">
        <v>1142</v>
      </c>
      <c r="E683">
        <v>-25357</v>
      </c>
      <c r="F683">
        <v>0.77</v>
      </c>
      <c r="G683">
        <v>0.06</v>
      </c>
    </row>
    <row r="684" spans="1:7" hidden="1">
      <c r="A684" t="s">
        <v>3790</v>
      </c>
      <c r="B684">
        <v>234</v>
      </c>
      <c r="C684">
        <v>97100</v>
      </c>
      <c r="D684">
        <v>526</v>
      </c>
      <c r="E684">
        <v>-11667</v>
      </c>
      <c r="F684">
        <v>0.77</v>
      </c>
      <c r="G684">
        <v>0.14000000000000001</v>
      </c>
    </row>
    <row r="685" spans="1:7" hidden="1">
      <c r="A685" t="s">
        <v>3790</v>
      </c>
      <c r="B685">
        <v>234</v>
      </c>
      <c r="C685">
        <v>97080</v>
      </c>
      <c r="D685">
        <v>396</v>
      </c>
      <c r="E685">
        <v>-9196</v>
      </c>
      <c r="F685">
        <v>0.76</v>
      </c>
      <c r="G685">
        <v>0.09</v>
      </c>
    </row>
    <row r="686" spans="1:7" hidden="1">
      <c r="A686" t="s">
        <v>3790</v>
      </c>
      <c r="B686">
        <v>235</v>
      </c>
      <c r="C686">
        <v>99103</v>
      </c>
      <c r="D686">
        <v>954</v>
      </c>
      <c r="E686">
        <v>-13886</v>
      </c>
      <c r="F686">
        <v>0.85</v>
      </c>
      <c r="G686">
        <v>0.04</v>
      </c>
    </row>
    <row r="687" spans="1:7" hidden="1">
      <c r="A687" t="s">
        <v>3790</v>
      </c>
      <c r="B687">
        <v>235</v>
      </c>
      <c r="C687">
        <v>99080</v>
      </c>
      <c r="D687">
        <v>365</v>
      </c>
      <c r="E687">
        <v>-10091</v>
      </c>
      <c r="F687">
        <v>0.72</v>
      </c>
      <c r="G687">
        <v>0.08</v>
      </c>
    </row>
    <row r="688" spans="1:7" hidden="1">
      <c r="A688" t="s">
        <v>3790</v>
      </c>
      <c r="B688">
        <v>235</v>
      </c>
      <c r="C688">
        <v>99100</v>
      </c>
      <c r="D688">
        <v>377</v>
      </c>
      <c r="E688">
        <v>-10942</v>
      </c>
      <c r="F688">
        <v>0.7</v>
      </c>
      <c r="G688">
        <v>0.11</v>
      </c>
    </row>
    <row r="689" spans="1:7" hidden="1">
      <c r="A689" t="s">
        <v>3790</v>
      </c>
      <c r="B689">
        <v>235</v>
      </c>
      <c r="C689">
        <v>97080</v>
      </c>
      <c r="D689">
        <v>321</v>
      </c>
      <c r="E689">
        <v>-10366</v>
      </c>
      <c r="F689">
        <v>0.67</v>
      </c>
      <c r="G689">
        <v>0.1</v>
      </c>
    </row>
    <row r="690" spans="1:7" hidden="1">
      <c r="A690" t="s">
        <v>3790</v>
      </c>
      <c r="B690">
        <v>235</v>
      </c>
      <c r="C690">
        <v>97100</v>
      </c>
      <c r="D690">
        <v>421</v>
      </c>
      <c r="E690">
        <v>-16058</v>
      </c>
      <c r="F690">
        <v>0.61</v>
      </c>
      <c r="G690">
        <v>0.12</v>
      </c>
    </row>
    <row r="691" spans="1:7" hidden="1">
      <c r="A691" t="s">
        <v>3790</v>
      </c>
      <c r="B691">
        <v>235</v>
      </c>
      <c r="C691">
        <v>97103</v>
      </c>
      <c r="D691">
        <v>863</v>
      </c>
      <c r="E691">
        <v>-42032</v>
      </c>
      <c r="F691">
        <v>0.51</v>
      </c>
      <c r="G691">
        <v>0.05</v>
      </c>
    </row>
    <row r="692" spans="1:7" hidden="1">
      <c r="A692" t="s">
        <v>3790</v>
      </c>
      <c r="B692">
        <v>236</v>
      </c>
      <c r="C692">
        <v>99100</v>
      </c>
      <c r="D692">
        <v>379</v>
      </c>
      <c r="E692">
        <v>15161</v>
      </c>
      <c r="F692">
        <v>1.4</v>
      </c>
      <c r="G692">
        <v>0.13</v>
      </c>
    </row>
    <row r="693" spans="1:7" hidden="1">
      <c r="A693" t="s">
        <v>3790</v>
      </c>
      <c r="B693">
        <v>236</v>
      </c>
      <c r="C693">
        <v>97103</v>
      </c>
      <c r="D693">
        <v>648</v>
      </c>
      <c r="E693">
        <v>5975</v>
      </c>
      <c r="F693">
        <v>1.0900000000000001</v>
      </c>
      <c r="G693">
        <v>7.0000000000000007E-2</v>
      </c>
    </row>
    <row r="694" spans="1:7" hidden="1">
      <c r="A694" t="s">
        <v>3790</v>
      </c>
      <c r="B694">
        <v>236</v>
      </c>
      <c r="C694">
        <v>99080</v>
      </c>
      <c r="D694">
        <v>372</v>
      </c>
      <c r="E694">
        <v>2579</v>
      </c>
      <c r="F694">
        <v>1.06</v>
      </c>
      <c r="G694">
        <v>0.08</v>
      </c>
    </row>
    <row r="695" spans="1:7" hidden="1">
      <c r="A695" t="s">
        <v>3790</v>
      </c>
      <c r="B695">
        <v>236</v>
      </c>
      <c r="C695">
        <v>97080</v>
      </c>
      <c r="D695">
        <v>362</v>
      </c>
      <c r="E695">
        <v>398</v>
      </c>
      <c r="F695">
        <v>1.01</v>
      </c>
      <c r="G695">
        <v>0.08</v>
      </c>
    </row>
    <row r="696" spans="1:7" hidden="1">
      <c r="A696" t="s">
        <v>3790</v>
      </c>
      <c r="B696">
        <v>236</v>
      </c>
      <c r="C696">
        <v>97100</v>
      </c>
      <c r="D696">
        <v>367</v>
      </c>
      <c r="E696">
        <v>-12887</v>
      </c>
      <c r="F696">
        <v>0.64</v>
      </c>
      <c r="G696">
        <v>0.11</v>
      </c>
    </row>
    <row r="697" spans="1:7" hidden="1">
      <c r="A697" t="s">
        <v>3790</v>
      </c>
      <c r="B697">
        <v>236</v>
      </c>
      <c r="C697">
        <v>99103</v>
      </c>
      <c r="D697">
        <v>848</v>
      </c>
      <c r="E697">
        <v>-39040</v>
      </c>
      <c r="F697">
        <v>0.53</v>
      </c>
      <c r="G697">
        <v>0.02</v>
      </c>
    </row>
    <row r="698" spans="1:7" hidden="1">
      <c r="A698" t="s">
        <v>3790</v>
      </c>
      <c r="B698">
        <v>241</v>
      </c>
      <c r="C698">
        <v>97080</v>
      </c>
      <c r="D698">
        <v>104</v>
      </c>
      <c r="E698">
        <v>-899</v>
      </c>
      <c r="F698">
        <v>0.91</v>
      </c>
      <c r="G698">
        <v>0.19</v>
      </c>
    </row>
    <row r="699" spans="1:7" hidden="1">
      <c r="A699" t="s">
        <v>3790</v>
      </c>
      <c r="B699">
        <v>241</v>
      </c>
      <c r="C699">
        <v>99080</v>
      </c>
      <c r="D699">
        <v>174</v>
      </c>
      <c r="E699">
        <v>-2843</v>
      </c>
      <c r="F699">
        <v>0.83</v>
      </c>
      <c r="G699">
        <v>0.18</v>
      </c>
    </row>
    <row r="700" spans="1:7" hidden="1">
      <c r="A700" t="s">
        <v>3790</v>
      </c>
      <c r="B700">
        <v>241</v>
      </c>
      <c r="C700">
        <v>97103</v>
      </c>
      <c r="D700">
        <v>1342</v>
      </c>
      <c r="E700">
        <v>-23226</v>
      </c>
      <c r="F700">
        <v>0.82</v>
      </c>
      <c r="G700">
        <v>0.14000000000000001</v>
      </c>
    </row>
    <row r="701" spans="1:7" hidden="1">
      <c r="A701" t="s">
        <v>3790</v>
      </c>
      <c r="B701">
        <v>241</v>
      </c>
      <c r="C701">
        <v>99103</v>
      </c>
      <c r="D701">
        <v>955</v>
      </c>
      <c r="E701">
        <v>-17984</v>
      </c>
      <c r="F701">
        <v>0.81</v>
      </c>
      <c r="G701">
        <v>0.15</v>
      </c>
    </row>
    <row r="702" spans="1:7" hidden="1">
      <c r="A702" t="s">
        <v>3790</v>
      </c>
      <c r="B702">
        <v>241</v>
      </c>
      <c r="C702">
        <v>99100</v>
      </c>
      <c r="D702">
        <v>160</v>
      </c>
      <c r="E702">
        <v>-3900</v>
      </c>
      <c r="F702">
        <v>0.75</v>
      </c>
      <c r="G702">
        <v>0.19</v>
      </c>
    </row>
    <row r="703" spans="1:7" hidden="1">
      <c r="A703" t="s">
        <v>3790</v>
      </c>
      <c r="B703">
        <v>241</v>
      </c>
      <c r="C703">
        <v>97100</v>
      </c>
      <c r="D703">
        <v>101</v>
      </c>
      <c r="E703">
        <v>-4026</v>
      </c>
      <c r="F703">
        <v>0.6</v>
      </c>
      <c r="G703">
        <v>0.15</v>
      </c>
    </row>
    <row r="704" spans="1:7" hidden="1">
      <c r="A704" t="s">
        <v>3790</v>
      </c>
      <c r="B704">
        <v>243</v>
      </c>
      <c r="C704">
        <v>97100</v>
      </c>
      <c r="D704">
        <v>308</v>
      </c>
      <c r="E704">
        <v>3334</v>
      </c>
      <c r="F704">
        <v>1.1000000000000001</v>
      </c>
      <c r="G704">
        <v>0.19</v>
      </c>
    </row>
    <row r="705" spans="1:7" hidden="1">
      <c r="A705" t="s">
        <v>3790</v>
      </c>
      <c r="B705">
        <v>243</v>
      </c>
      <c r="C705">
        <v>97080</v>
      </c>
      <c r="D705">
        <v>227</v>
      </c>
      <c r="E705">
        <v>-3336</v>
      </c>
      <c r="F705">
        <v>0.85</v>
      </c>
      <c r="G705">
        <v>0.13</v>
      </c>
    </row>
    <row r="706" spans="1:7" hidden="1">
      <c r="A706" t="s">
        <v>3790</v>
      </c>
      <c r="B706">
        <v>243</v>
      </c>
      <c r="C706">
        <v>99100</v>
      </c>
      <c r="D706">
        <v>318</v>
      </c>
      <c r="E706">
        <v>-5488</v>
      </c>
      <c r="F706">
        <v>0.82</v>
      </c>
      <c r="G706">
        <v>0.15</v>
      </c>
    </row>
    <row r="707" spans="1:7" hidden="1">
      <c r="A707" t="s">
        <v>3790</v>
      </c>
      <c r="B707">
        <v>243</v>
      </c>
      <c r="C707">
        <v>99080</v>
      </c>
      <c r="D707">
        <v>284</v>
      </c>
      <c r="E707">
        <v>-9079</v>
      </c>
      <c r="F707">
        <v>0.68</v>
      </c>
      <c r="G707">
        <v>0.1</v>
      </c>
    </row>
    <row r="708" spans="1:7" hidden="1">
      <c r="A708" t="s">
        <v>3790</v>
      </c>
      <c r="B708">
        <v>243</v>
      </c>
      <c r="C708">
        <v>97103</v>
      </c>
      <c r="D708">
        <v>639</v>
      </c>
      <c r="E708">
        <v>-22971</v>
      </c>
      <c r="F708">
        <v>0.64</v>
      </c>
      <c r="G708">
        <v>0.08</v>
      </c>
    </row>
    <row r="709" spans="1:7" hidden="1">
      <c r="A709" t="s">
        <v>3790</v>
      </c>
      <c r="B709">
        <v>243</v>
      </c>
      <c r="C709">
        <v>99103</v>
      </c>
      <c r="D709">
        <v>1072</v>
      </c>
      <c r="E709">
        <v>-39707</v>
      </c>
      <c r="F709">
        <v>0.62</v>
      </c>
      <c r="G709">
        <v>0.05</v>
      </c>
    </row>
    <row r="710" spans="1:7" hidden="1">
      <c r="A710" t="s">
        <v>3790</v>
      </c>
      <c r="B710">
        <v>245</v>
      </c>
      <c r="C710">
        <v>99100</v>
      </c>
      <c r="D710">
        <v>279</v>
      </c>
      <c r="E710">
        <v>-4101</v>
      </c>
      <c r="F710">
        <v>0.85</v>
      </c>
      <c r="G710">
        <v>0.08</v>
      </c>
    </row>
    <row r="711" spans="1:7" hidden="1">
      <c r="A711" t="s">
        <v>3790</v>
      </c>
      <c r="B711">
        <v>245</v>
      </c>
      <c r="C711">
        <v>99080</v>
      </c>
      <c r="D711">
        <v>247</v>
      </c>
      <c r="E711">
        <v>-7737</v>
      </c>
      <c r="F711">
        <v>0.68</v>
      </c>
      <c r="G711">
        <v>0.06</v>
      </c>
    </row>
    <row r="712" spans="1:7" hidden="1">
      <c r="A712" t="s">
        <v>3790</v>
      </c>
      <c r="B712">
        <v>245</v>
      </c>
      <c r="C712">
        <v>97103</v>
      </c>
      <c r="D712">
        <v>443</v>
      </c>
      <c r="E712">
        <v>-14703</v>
      </c>
      <c r="F712">
        <v>0.66</v>
      </c>
      <c r="G712">
        <v>7.0000000000000007E-2</v>
      </c>
    </row>
    <row r="713" spans="1:7" hidden="1">
      <c r="A713" t="s">
        <v>3790</v>
      </c>
      <c r="B713">
        <v>245</v>
      </c>
      <c r="C713">
        <v>97080</v>
      </c>
      <c r="D713">
        <v>165</v>
      </c>
      <c r="E713">
        <v>-7299</v>
      </c>
      <c r="F713">
        <v>0.55000000000000004</v>
      </c>
      <c r="G713">
        <v>0.09</v>
      </c>
    </row>
    <row r="714" spans="1:7" hidden="1">
      <c r="A714" t="s">
        <v>3790</v>
      </c>
      <c r="B714">
        <v>245</v>
      </c>
      <c r="C714">
        <v>97100</v>
      </c>
      <c r="D714">
        <v>309</v>
      </c>
      <c r="E714">
        <v>-15577</v>
      </c>
      <c r="F714">
        <v>0.49</v>
      </c>
      <c r="G714">
        <v>0.11</v>
      </c>
    </row>
    <row r="715" spans="1:7" hidden="1">
      <c r="A715" t="s">
        <v>3790</v>
      </c>
      <c r="B715">
        <v>245</v>
      </c>
      <c r="C715">
        <v>99103</v>
      </c>
      <c r="D715">
        <v>597</v>
      </c>
      <c r="E715">
        <v>-31294</v>
      </c>
      <c r="F715">
        <v>0.47</v>
      </c>
      <c r="G715">
        <v>0.04</v>
      </c>
    </row>
    <row r="716" spans="1:7" hidden="1">
      <c r="A716" t="s">
        <v>3790</v>
      </c>
      <c r="B716">
        <v>246</v>
      </c>
      <c r="C716">
        <v>99103</v>
      </c>
      <c r="D716">
        <v>781</v>
      </c>
      <c r="E716">
        <v>-4621</v>
      </c>
      <c r="F716">
        <v>0.94</v>
      </c>
      <c r="G716">
        <v>0.04</v>
      </c>
    </row>
    <row r="717" spans="1:7" hidden="1">
      <c r="A717" t="s">
        <v>3790</v>
      </c>
      <c r="B717">
        <v>246</v>
      </c>
      <c r="C717">
        <v>97100</v>
      </c>
      <c r="D717">
        <v>236</v>
      </c>
      <c r="E717">
        <v>-8207</v>
      </c>
      <c r="F717">
        <v>0.65</v>
      </c>
      <c r="G717">
        <v>0.06</v>
      </c>
    </row>
    <row r="718" spans="1:7" hidden="1">
      <c r="A718" t="s">
        <v>3790</v>
      </c>
      <c r="B718">
        <v>246</v>
      </c>
      <c r="C718">
        <v>97080</v>
      </c>
      <c r="D718">
        <v>203</v>
      </c>
      <c r="E718">
        <v>-8037</v>
      </c>
      <c r="F718">
        <v>0.6</v>
      </c>
      <c r="G718">
        <v>7.0000000000000007E-2</v>
      </c>
    </row>
    <row r="719" spans="1:7" hidden="1">
      <c r="A719" t="s">
        <v>3790</v>
      </c>
      <c r="B719">
        <v>246</v>
      </c>
      <c r="C719">
        <v>97103</v>
      </c>
      <c r="D719">
        <v>528</v>
      </c>
      <c r="E719">
        <v>-26801</v>
      </c>
      <c r="F719">
        <v>0.49</v>
      </c>
      <c r="G719">
        <v>0.03</v>
      </c>
    </row>
    <row r="720" spans="1:7" hidden="1">
      <c r="A720" t="s">
        <v>3790</v>
      </c>
      <c r="B720">
        <v>246</v>
      </c>
      <c r="C720">
        <v>99080</v>
      </c>
      <c r="D720">
        <v>249</v>
      </c>
      <c r="E720">
        <v>-12609</v>
      </c>
      <c r="F720">
        <v>0.49</v>
      </c>
      <c r="G720">
        <v>7.0000000000000007E-2</v>
      </c>
    </row>
    <row r="721" spans="1:7" hidden="1">
      <c r="A721" t="s">
        <v>3790</v>
      </c>
      <c r="B721">
        <v>246</v>
      </c>
      <c r="C721">
        <v>99100</v>
      </c>
      <c r="D721">
        <v>279</v>
      </c>
      <c r="E721">
        <v>-14598</v>
      </c>
      <c r="F721">
        <v>0.47</v>
      </c>
      <c r="G721">
        <v>0.06</v>
      </c>
    </row>
    <row r="722" spans="1:7" hidden="1">
      <c r="A722" t="s">
        <v>3790</v>
      </c>
      <c r="B722">
        <v>251</v>
      </c>
      <c r="C722">
        <v>97080</v>
      </c>
      <c r="D722">
        <v>66</v>
      </c>
      <c r="E722">
        <v>-1423</v>
      </c>
      <c r="F722">
        <v>0.78</v>
      </c>
      <c r="G722">
        <v>0.12</v>
      </c>
    </row>
    <row r="723" spans="1:7" hidden="1">
      <c r="A723" t="s">
        <v>3790</v>
      </c>
      <c r="B723">
        <v>251</v>
      </c>
      <c r="C723">
        <v>99103</v>
      </c>
      <c r="D723">
        <v>942</v>
      </c>
      <c r="E723">
        <v>-23027</v>
      </c>
      <c r="F723">
        <v>0.75</v>
      </c>
      <c r="G723">
        <v>0.09</v>
      </c>
    </row>
    <row r="724" spans="1:7" hidden="1">
      <c r="A724" t="s">
        <v>3790</v>
      </c>
      <c r="B724">
        <v>251</v>
      </c>
      <c r="C724">
        <v>97103</v>
      </c>
      <c r="D724">
        <v>532</v>
      </c>
      <c r="E724">
        <v>-13462</v>
      </c>
      <c r="F724">
        <v>0.74</v>
      </c>
      <c r="G724">
        <v>0.12</v>
      </c>
    </row>
    <row r="725" spans="1:7" hidden="1">
      <c r="A725" t="s">
        <v>3790</v>
      </c>
      <c r="B725">
        <v>251</v>
      </c>
      <c r="C725">
        <v>97100</v>
      </c>
      <c r="D725">
        <v>91</v>
      </c>
      <c r="E725">
        <v>-3283</v>
      </c>
      <c r="F725">
        <v>0.63</v>
      </c>
      <c r="G725">
        <v>0.16</v>
      </c>
    </row>
    <row r="726" spans="1:7" hidden="1">
      <c r="A726" t="s">
        <v>3790</v>
      </c>
      <c r="B726">
        <v>251</v>
      </c>
      <c r="C726">
        <v>99080</v>
      </c>
      <c r="D726">
        <v>120</v>
      </c>
      <c r="E726">
        <v>-6865</v>
      </c>
      <c r="F726">
        <v>0.42</v>
      </c>
      <c r="G726">
        <v>0.09</v>
      </c>
    </row>
    <row r="727" spans="1:7" hidden="1">
      <c r="A727" t="s">
        <v>3790</v>
      </c>
      <c r="B727">
        <v>251</v>
      </c>
      <c r="C727">
        <v>99100</v>
      </c>
      <c r="D727">
        <v>115</v>
      </c>
      <c r="E727">
        <v>-9083</v>
      </c>
      <c r="F727">
        <v>0.21</v>
      </c>
      <c r="G727">
        <v>0.06</v>
      </c>
    </row>
    <row r="728" spans="1:7" hidden="1">
      <c r="A728" t="s">
        <v>3790</v>
      </c>
      <c r="B728">
        <v>253</v>
      </c>
      <c r="C728">
        <v>97080</v>
      </c>
      <c r="D728">
        <v>160</v>
      </c>
      <c r="E728">
        <v>2273</v>
      </c>
      <c r="F728">
        <v>1.1399999999999999</v>
      </c>
      <c r="G728">
        <v>0.11</v>
      </c>
    </row>
    <row r="729" spans="1:7" hidden="1">
      <c r="A729" t="s">
        <v>3790</v>
      </c>
      <c r="B729">
        <v>253</v>
      </c>
      <c r="C729">
        <v>97100</v>
      </c>
      <c r="D729">
        <v>197</v>
      </c>
      <c r="E729">
        <v>-4349</v>
      </c>
      <c r="F729">
        <v>0.77</v>
      </c>
      <c r="G729">
        <v>0.12</v>
      </c>
    </row>
    <row r="730" spans="1:7" hidden="1">
      <c r="A730" t="s">
        <v>3790</v>
      </c>
      <c r="B730">
        <v>253</v>
      </c>
      <c r="C730">
        <v>99100</v>
      </c>
      <c r="D730">
        <v>210</v>
      </c>
      <c r="E730">
        <v>-6991</v>
      </c>
      <c r="F730">
        <v>0.66</v>
      </c>
      <c r="G730">
        <v>0.11</v>
      </c>
    </row>
    <row r="731" spans="1:7" hidden="1">
      <c r="A731" t="s">
        <v>3790</v>
      </c>
      <c r="B731">
        <v>253</v>
      </c>
      <c r="C731">
        <v>99080</v>
      </c>
      <c r="D731">
        <v>224</v>
      </c>
      <c r="E731">
        <v>-8380</v>
      </c>
      <c r="F731">
        <v>0.62</v>
      </c>
      <c r="G731">
        <v>0.08</v>
      </c>
    </row>
    <row r="732" spans="1:7" hidden="1">
      <c r="A732" t="s">
        <v>3790</v>
      </c>
      <c r="B732">
        <v>253</v>
      </c>
      <c r="C732">
        <v>97103</v>
      </c>
      <c r="D732">
        <v>661</v>
      </c>
      <c r="E732">
        <v>-27929</v>
      </c>
      <c r="F732">
        <v>0.56999999999999995</v>
      </c>
      <c r="G732">
        <v>0.05</v>
      </c>
    </row>
    <row r="733" spans="1:7" hidden="1">
      <c r="A733" t="s">
        <v>3790</v>
      </c>
      <c r="B733">
        <v>253</v>
      </c>
      <c r="C733">
        <v>99103</v>
      </c>
      <c r="D733">
        <v>625</v>
      </c>
      <c r="E733">
        <v>-32346</v>
      </c>
      <c r="F733">
        <v>0.48</v>
      </c>
      <c r="G733">
        <v>0.04</v>
      </c>
    </row>
    <row r="734" spans="1:7" hidden="1">
      <c r="A734" t="s">
        <v>3790</v>
      </c>
      <c r="B734">
        <v>254</v>
      </c>
      <c r="C734">
        <v>97100</v>
      </c>
      <c r="D734">
        <v>164</v>
      </c>
      <c r="E734">
        <v>3991</v>
      </c>
      <c r="F734">
        <v>1.24</v>
      </c>
      <c r="G734">
        <v>0.15</v>
      </c>
    </row>
    <row r="735" spans="1:7" hidden="1">
      <c r="A735" t="s">
        <v>3790</v>
      </c>
      <c r="B735">
        <v>254</v>
      </c>
      <c r="C735">
        <v>99080</v>
      </c>
      <c r="D735">
        <v>164</v>
      </c>
      <c r="E735">
        <v>3082</v>
      </c>
      <c r="F735">
        <v>1.18</v>
      </c>
      <c r="G735">
        <v>0.12</v>
      </c>
    </row>
    <row r="736" spans="1:7" hidden="1">
      <c r="A736" t="s">
        <v>3790</v>
      </c>
      <c r="B736">
        <v>254</v>
      </c>
      <c r="C736">
        <v>97080</v>
      </c>
      <c r="D736">
        <v>107</v>
      </c>
      <c r="E736">
        <v>1015</v>
      </c>
      <c r="F736">
        <v>1.0900000000000001</v>
      </c>
      <c r="G736">
        <v>0.13</v>
      </c>
    </row>
    <row r="737" spans="1:7" hidden="1">
      <c r="A737" t="s">
        <v>3790</v>
      </c>
      <c r="B737">
        <v>254</v>
      </c>
      <c r="C737">
        <v>99103</v>
      </c>
      <c r="D737">
        <v>727</v>
      </c>
      <c r="E737">
        <v>-19395</v>
      </c>
      <c r="F737">
        <v>0.73</v>
      </c>
      <c r="G737">
        <v>0.03</v>
      </c>
    </row>
    <row r="738" spans="1:7" hidden="1">
      <c r="A738" t="s">
        <v>3790</v>
      </c>
      <c r="B738">
        <v>254</v>
      </c>
      <c r="C738">
        <v>99100</v>
      </c>
      <c r="D738">
        <v>187</v>
      </c>
      <c r="E738">
        <v>-7387</v>
      </c>
      <c r="F738">
        <v>0.6</v>
      </c>
      <c r="G738">
        <v>0.1</v>
      </c>
    </row>
    <row r="739" spans="1:7" hidden="1">
      <c r="A739" t="s">
        <v>3790</v>
      </c>
      <c r="B739">
        <v>254</v>
      </c>
      <c r="C739">
        <v>97103</v>
      </c>
      <c r="D739">
        <v>451</v>
      </c>
      <c r="E739">
        <v>-19350</v>
      </c>
      <c r="F739">
        <v>0.56999999999999995</v>
      </c>
      <c r="G739">
        <v>0.05</v>
      </c>
    </row>
    <row r="740" spans="1:7" hidden="1">
      <c r="A740" t="s">
        <v>3790</v>
      </c>
      <c r="B740">
        <v>256</v>
      </c>
      <c r="C740">
        <v>99080</v>
      </c>
      <c r="D740">
        <v>194</v>
      </c>
      <c r="E740">
        <v>6463</v>
      </c>
      <c r="F740">
        <v>1.33</v>
      </c>
      <c r="G740">
        <v>0.09</v>
      </c>
    </row>
    <row r="741" spans="1:7" hidden="1">
      <c r="A741" t="s">
        <v>3790</v>
      </c>
      <c r="B741">
        <v>256</v>
      </c>
      <c r="C741">
        <v>97100</v>
      </c>
      <c r="D741">
        <v>191</v>
      </c>
      <c r="E741">
        <v>1087</v>
      </c>
      <c r="F741">
        <v>1.05</v>
      </c>
      <c r="G741">
        <v>0.15</v>
      </c>
    </row>
    <row r="742" spans="1:7" hidden="1">
      <c r="A742" t="s">
        <v>3790</v>
      </c>
      <c r="B742">
        <v>256</v>
      </c>
      <c r="C742">
        <v>97080</v>
      </c>
      <c r="D742">
        <v>128</v>
      </c>
      <c r="E742">
        <v>-3584</v>
      </c>
      <c r="F742">
        <v>0.71</v>
      </c>
      <c r="G742">
        <v>0.08</v>
      </c>
    </row>
    <row r="743" spans="1:7" hidden="1">
      <c r="A743" t="s">
        <v>3790</v>
      </c>
      <c r="B743">
        <v>256</v>
      </c>
      <c r="C743">
        <v>99100</v>
      </c>
      <c r="D743">
        <v>191</v>
      </c>
      <c r="E743">
        <v>-5909</v>
      </c>
      <c r="F743">
        <v>0.69</v>
      </c>
      <c r="G743">
        <v>0.1</v>
      </c>
    </row>
    <row r="744" spans="1:7" hidden="1">
      <c r="A744" t="s">
        <v>3790</v>
      </c>
      <c r="B744">
        <v>256</v>
      </c>
      <c r="C744">
        <v>99103</v>
      </c>
      <c r="D744">
        <v>400</v>
      </c>
      <c r="E744">
        <v>-17616</v>
      </c>
      <c r="F744">
        <v>0.55000000000000004</v>
      </c>
      <c r="G744">
        <v>0.04</v>
      </c>
    </row>
    <row r="745" spans="1:7" hidden="1">
      <c r="A745" t="s">
        <v>3790</v>
      </c>
      <c r="B745">
        <v>256</v>
      </c>
      <c r="C745">
        <v>97103</v>
      </c>
      <c r="D745">
        <v>400</v>
      </c>
      <c r="E745">
        <v>-22833</v>
      </c>
      <c r="F745">
        <v>0.42</v>
      </c>
      <c r="G745">
        <v>0.03</v>
      </c>
    </row>
    <row r="746" spans="1:7" hidden="1">
      <c r="A746" t="s">
        <v>3790</v>
      </c>
      <c r="B746">
        <v>261</v>
      </c>
      <c r="C746">
        <v>99100</v>
      </c>
      <c r="D746">
        <v>112</v>
      </c>
      <c r="E746">
        <v>3837</v>
      </c>
      <c r="F746">
        <v>1.34</v>
      </c>
      <c r="G746">
        <v>0.2</v>
      </c>
    </row>
    <row r="747" spans="1:7" hidden="1">
      <c r="A747" t="s">
        <v>3790</v>
      </c>
      <c r="B747">
        <v>261</v>
      </c>
      <c r="C747">
        <v>97100</v>
      </c>
      <c r="D747">
        <v>64</v>
      </c>
      <c r="E747">
        <v>1226</v>
      </c>
      <c r="F747">
        <v>1.19</v>
      </c>
      <c r="G747">
        <v>0.21</v>
      </c>
    </row>
    <row r="748" spans="1:7" hidden="1">
      <c r="A748" t="s">
        <v>3790</v>
      </c>
      <c r="B748">
        <v>261</v>
      </c>
      <c r="C748">
        <v>99080</v>
      </c>
      <c r="D748">
        <v>138</v>
      </c>
      <c r="E748">
        <v>825</v>
      </c>
      <c r="F748">
        <v>1.05</v>
      </c>
      <c r="G748">
        <v>0.15</v>
      </c>
    </row>
    <row r="749" spans="1:7" hidden="1">
      <c r="A749" t="s">
        <v>3790</v>
      </c>
      <c r="B749">
        <v>261</v>
      </c>
      <c r="C749">
        <v>97080</v>
      </c>
      <c r="D749">
        <v>43</v>
      </c>
      <c r="E749">
        <v>149</v>
      </c>
      <c r="F749">
        <v>1.03</v>
      </c>
      <c r="G749">
        <v>0.11</v>
      </c>
    </row>
    <row r="750" spans="1:7" hidden="1">
      <c r="A750" t="s">
        <v>3790</v>
      </c>
      <c r="B750">
        <v>261</v>
      </c>
      <c r="C750">
        <v>99103</v>
      </c>
      <c r="D750">
        <v>479</v>
      </c>
      <c r="E750">
        <v>-3030</v>
      </c>
      <c r="F750">
        <v>0.93</v>
      </c>
      <c r="G750">
        <v>0.08</v>
      </c>
    </row>
    <row r="751" spans="1:7" hidden="1">
      <c r="A751" t="s">
        <v>3790</v>
      </c>
      <c r="B751">
        <v>261</v>
      </c>
      <c r="C751">
        <v>97103</v>
      </c>
      <c r="D751">
        <v>761</v>
      </c>
      <c r="E751">
        <v>-11134</v>
      </c>
      <c r="F751">
        <v>0.85</v>
      </c>
      <c r="G751">
        <v>0.09</v>
      </c>
    </row>
    <row r="752" spans="1:7" hidden="1">
      <c r="A752" t="s">
        <v>3790</v>
      </c>
      <c r="B752">
        <v>263</v>
      </c>
      <c r="C752">
        <v>99080</v>
      </c>
      <c r="D752">
        <v>179</v>
      </c>
      <c r="E752">
        <v>2690</v>
      </c>
      <c r="F752">
        <v>1.1499999999999999</v>
      </c>
      <c r="G752">
        <v>0.11</v>
      </c>
    </row>
    <row r="753" spans="1:7" hidden="1">
      <c r="A753" t="s">
        <v>3790</v>
      </c>
      <c r="B753">
        <v>263</v>
      </c>
      <c r="C753">
        <v>99100</v>
      </c>
      <c r="D753">
        <v>162</v>
      </c>
      <c r="E753">
        <v>-670</v>
      </c>
      <c r="F753">
        <v>0.95</v>
      </c>
      <c r="G753">
        <v>0.17</v>
      </c>
    </row>
    <row r="754" spans="1:7" hidden="1">
      <c r="A754" t="s">
        <v>3790</v>
      </c>
      <c r="B754">
        <v>263</v>
      </c>
      <c r="C754">
        <v>97103</v>
      </c>
      <c r="D754">
        <v>511</v>
      </c>
      <c r="E754">
        <v>-5419</v>
      </c>
      <c r="F754">
        <v>0.89</v>
      </c>
      <c r="G754">
        <v>7.0000000000000007E-2</v>
      </c>
    </row>
    <row r="755" spans="1:7" hidden="1">
      <c r="A755" t="s">
        <v>3790</v>
      </c>
      <c r="B755">
        <v>263</v>
      </c>
      <c r="C755">
        <v>97080</v>
      </c>
      <c r="D755">
        <v>97</v>
      </c>
      <c r="E755">
        <v>-1208</v>
      </c>
      <c r="F755">
        <v>0.87</v>
      </c>
      <c r="G755">
        <v>0.13</v>
      </c>
    </row>
    <row r="756" spans="1:7" hidden="1">
      <c r="A756" t="s">
        <v>3790</v>
      </c>
      <c r="B756">
        <v>263</v>
      </c>
      <c r="C756">
        <v>99103</v>
      </c>
      <c r="D756">
        <v>452</v>
      </c>
      <c r="E756">
        <v>-10373</v>
      </c>
      <c r="F756">
        <v>0.77</v>
      </c>
      <c r="G756">
        <v>0.05</v>
      </c>
    </row>
    <row r="757" spans="1:7" hidden="1">
      <c r="A757" t="s">
        <v>3790</v>
      </c>
      <c r="B757">
        <v>263</v>
      </c>
      <c r="C757">
        <v>97100</v>
      </c>
      <c r="D757">
        <v>131</v>
      </c>
      <c r="E757">
        <v>-4578</v>
      </c>
      <c r="F757">
        <v>0.65</v>
      </c>
      <c r="G757">
        <v>0.11</v>
      </c>
    </row>
    <row r="758" spans="1:7" hidden="1">
      <c r="A758" t="s">
        <v>3790</v>
      </c>
      <c r="B758">
        <v>264</v>
      </c>
      <c r="C758">
        <v>99100</v>
      </c>
      <c r="D758">
        <v>166</v>
      </c>
      <c r="E758">
        <v>1258</v>
      </c>
      <c r="F758">
        <v>1.07</v>
      </c>
      <c r="G758">
        <v>0.18</v>
      </c>
    </row>
    <row r="759" spans="1:7" hidden="1">
      <c r="A759" t="s">
        <v>3790</v>
      </c>
      <c r="B759">
        <v>264</v>
      </c>
      <c r="C759">
        <v>97080</v>
      </c>
      <c r="D759">
        <v>88</v>
      </c>
      <c r="E759">
        <v>509</v>
      </c>
      <c r="F759">
        <v>1.05</v>
      </c>
      <c r="G759">
        <v>0.09</v>
      </c>
    </row>
    <row r="760" spans="1:7" hidden="1">
      <c r="A760" t="s">
        <v>3790</v>
      </c>
      <c r="B760">
        <v>264</v>
      </c>
      <c r="C760">
        <v>97103</v>
      </c>
      <c r="D760">
        <v>469</v>
      </c>
      <c r="E760">
        <v>-9662</v>
      </c>
      <c r="F760">
        <v>0.79</v>
      </c>
      <c r="G760">
        <v>0.05</v>
      </c>
    </row>
    <row r="761" spans="1:7" hidden="1">
      <c r="A761" t="s">
        <v>3790</v>
      </c>
      <c r="B761">
        <v>264</v>
      </c>
      <c r="C761">
        <v>99080</v>
      </c>
      <c r="D761">
        <v>156</v>
      </c>
      <c r="E761">
        <v>-4704</v>
      </c>
      <c r="F761">
        <v>0.69</v>
      </c>
      <c r="G761">
        <v>0.08</v>
      </c>
    </row>
    <row r="762" spans="1:7" hidden="1">
      <c r="A762" t="s">
        <v>3790</v>
      </c>
      <c r="B762">
        <v>264</v>
      </c>
      <c r="C762">
        <v>97100</v>
      </c>
      <c r="D762">
        <v>133</v>
      </c>
      <c r="E762">
        <v>-4516</v>
      </c>
      <c r="F762">
        <v>0.66</v>
      </c>
      <c r="G762">
        <v>0.09</v>
      </c>
    </row>
    <row r="763" spans="1:7" hidden="1">
      <c r="A763" t="s">
        <v>3790</v>
      </c>
      <c r="B763">
        <v>264</v>
      </c>
      <c r="C763">
        <v>99103</v>
      </c>
      <c r="D763">
        <v>475</v>
      </c>
      <c r="E763">
        <v>-19929</v>
      </c>
      <c r="F763">
        <v>0.57999999999999996</v>
      </c>
      <c r="G763">
        <v>0.04</v>
      </c>
    </row>
    <row r="764" spans="1:7" hidden="1">
      <c r="A764" t="s">
        <v>3790</v>
      </c>
      <c r="B764">
        <v>265</v>
      </c>
      <c r="C764">
        <v>99100</v>
      </c>
      <c r="D764">
        <v>112</v>
      </c>
      <c r="E764">
        <v>-2606</v>
      </c>
      <c r="F764">
        <v>0.76</v>
      </c>
      <c r="G764">
        <v>0.09</v>
      </c>
    </row>
    <row r="765" spans="1:7" hidden="1">
      <c r="A765" t="s">
        <v>3790</v>
      </c>
      <c r="B765">
        <v>265</v>
      </c>
      <c r="C765">
        <v>97100</v>
      </c>
      <c r="D765">
        <v>120</v>
      </c>
      <c r="E765">
        <v>-3465</v>
      </c>
      <c r="F765">
        <v>0.71</v>
      </c>
      <c r="G765">
        <v>0.11</v>
      </c>
    </row>
    <row r="766" spans="1:7" hidden="1">
      <c r="A766" t="s">
        <v>3790</v>
      </c>
      <c r="B766">
        <v>265</v>
      </c>
      <c r="C766">
        <v>97080</v>
      </c>
      <c r="D766">
        <v>74</v>
      </c>
      <c r="E766">
        <v>-2542</v>
      </c>
      <c r="F766">
        <v>0.65</v>
      </c>
      <c r="G766">
        <v>0.08</v>
      </c>
    </row>
    <row r="767" spans="1:7" hidden="1">
      <c r="A767" t="s">
        <v>3790</v>
      </c>
      <c r="B767">
        <v>265</v>
      </c>
      <c r="C767">
        <v>97103</v>
      </c>
      <c r="D767">
        <v>444</v>
      </c>
      <c r="E767">
        <v>-28695</v>
      </c>
      <c r="F767">
        <v>0.35</v>
      </c>
      <c r="G767">
        <v>0.02</v>
      </c>
    </row>
    <row r="768" spans="1:7" hidden="1">
      <c r="A768" t="s">
        <v>3790</v>
      </c>
      <c r="B768">
        <v>265</v>
      </c>
      <c r="C768">
        <v>99080</v>
      </c>
      <c r="D768">
        <v>106</v>
      </c>
      <c r="E768">
        <v>-7161</v>
      </c>
      <c r="F768">
        <v>0.32</v>
      </c>
      <c r="G768">
        <v>0.02</v>
      </c>
    </row>
    <row r="769" spans="1:7" hidden="1">
      <c r="A769" t="s">
        <v>3790</v>
      </c>
      <c r="B769">
        <v>265</v>
      </c>
      <c r="C769">
        <v>99103</v>
      </c>
      <c r="D769">
        <v>219</v>
      </c>
      <c r="E769">
        <v>-16860</v>
      </c>
      <c r="F769">
        <v>0.23</v>
      </c>
      <c r="G769">
        <v>0.01</v>
      </c>
    </row>
    <row r="770" spans="1:7" hidden="1">
      <c r="A770" t="s">
        <v>3790</v>
      </c>
      <c r="B770">
        <v>312</v>
      </c>
      <c r="C770">
        <v>97103</v>
      </c>
      <c r="D770">
        <v>1539</v>
      </c>
      <c r="E770">
        <v>-10003</v>
      </c>
      <c r="F770">
        <v>0.93</v>
      </c>
      <c r="G770">
        <v>0.21</v>
      </c>
    </row>
    <row r="771" spans="1:7" hidden="1">
      <c r="A771" t="s">
        <v>3790</v>
      </c>
      <c r="B771">
        <v>312</v>
      </c>
      <c r="C771">
        <v>99103</v>
      </c>
      <c r="D771">
        <v>1706</v>
      </c>
      <c r="E771">
        <v>-21049</v>
      </c>
      <c r="F771">
        <v>0.87</v>
      </c>
      <c r="G771">
        <v>0.18</v>
      </c>
    </row>
    <row r="772" spans="1:7" hidden="1">
      <c r="A772" t="s">
        <v>3790</v>
      </c>
      <c r="B772">
        <v>312</v>
      </c>
      <c r="C772">
        <v>99100</v>
      </c>
      <c r="D772">
        <v>352</v>
      </c>
      <c r="E772">
        <v>-7274</v>
      </c>
      <c r="F772">
        <v>0.79</v>
      </c>
      <c r="G772">
        <v>0.18</v>
      </c>
    </row>
    <row r="773" spans="1:7" hidden="1">
      <c r="A773" t="s">
        <v>3790</v>
      </c>
      <c r="B773">
        <v>312</v>
      </c>
      <c r="C773">
        <v>99080</v>
      </c>
      <c r="D773">
        <v>400</v>
      </c>
      <c r="E773">
        <v>-8039</v>
      </c>
      <c r="F773">
        <v>0.79</v>
      </c>
      <c r="G773">
        <v>0.18</v>
      </c>
    </row>
    <row r="774" spans="1:7" hidden="1">
      <c r="A774" t="s">
        <v>3790</v>
      </c>
      <c r="B774">
        <v>312</v>
      </c>
      <c r="C774">
        <v>97080</v>
      </c>
      <c r="D774">
        <v>253</v>
      </c>
      <c r="E774">
        <v>-5790</v>
      </c>
      <c r="F774">
        <v>0.77</v>
      </c>
      <c r="G774">
        <v>0.16</v>
      </c>
    </row>
    <row r="775" spans="1:7" hidden="1">
      <c r="A775" t="s">
        <v>3790</v>
      </c>
      <c r="B775">
        <v>312</v>
      </c>
      <c r="C775">
        <v>97100</v>
      </c>
      <c r="D775">
        <v>263</v>
      </c>
      <c r="E775">
        <v>-7960</v>
      </c>
      <c r="F775">
        <v>0.69</v>
      </c>
      <c r="G775">
        <v>0.18</v>
      </c>
    </row>
    <row r="776" spans="1:7" hidden="1">
      <c r="A776" t="s">
        <v>3790</v>
      </c>
      <c r="B776">
        <v>314</v>
      </c>
      <c r="C776">
        <v>99100</v>
      </c>
      <c r="D776">
        <v>522</v>
      </c>
      <c r="E776">
        <v>-12361</v>
      </c>
      <c r="F776">
        <v>0.76</v>
      </c>
      <c r="G776">
        <v>0.17</v>
      </c>
    </row>
    <row r="777" spans="1:7" hidden="1">
      <c r="A777" t="s">
        <v>3790</v>
      </c>
      <c r="B777">
        <v>314</v>
      </c>
      <c r="C777">
        <v>97103</v>
      </c>
      <c r="D777">
        <v>1531</v>
      </c>
      <c r="E777">
        <v>-38152</v>
      </c>
      <c r="F777">
        <v>0.75</v>
      </c>
      <c r="G777">
        <v>0.18</v>
      </c>
    </row>
    <row r="778" spans="1:7" hidden="1">
      <c r="A778" t="s">
        <v>3790</v>
      </c>
      <c r="B778">
        <v>314</v>
      </c>
      <c r="C778">
        <v>97100</v>
      </c>
      <c r="D778">
        <v>435</v>
      </c>
      <c r="E778">
        <v>-11508</v>
      </c>
      <c r="F778">
        <v>0.73</v>
      </c>
      <c r="G778">
        <v>0.17</v>
      </c>
    </row>
    <row r="779" spans="1:7" hidden="1">
      <c r="A779" t="s">
        <v>3790</v>
      </c>
      <c r="B779">
        <v>314</v>
      </c>
      <c r="C779">
        <v>99103</v>
      </c>
      <c r="D779">
        <v>1692</v>
      </c>
      <c r="E779">
        <v>-49999</v>
      </c>
      <c r="F779">
        <v>0.7</v>
      </c>
      <c r="G779">
        <v>0.12</v>
      </c>
    </row>
    <row r="780" spans="1:7" hidden="1">
      <c r="A780" t="s">
        <v>3790</v>
      </c>
      <c r="B780">
        <v>314</v>
      </c>
      <c r="C780">
        <v>97080</v>
      </c>
      <c r="D780">
        <v>392</v>
      </c>
      <c r="E780">
        <v>-13174</v>
      </c>
      <c r="F780">
        <v>0.66</v>
      </c>
      <c r="G780">
        <v>0.15</v>
      </c>
    </row>
    <row r="781" spans="1:7" hidden="1">
      <c r="A781" t="s">
        <v>3790</v>
      </c>
      <c r="B781">
        <v>314</v>
      </c>
      <c r="C781">
        <v>99080</v>
      </c>
      <c r="D781">
        <v>542</v>
      </c>
      <c r="E781">
        <v>-18798</v>
      </c>
      <c r="F781">
        <v>0.65</v>
      </c>
      <c r="G781">
        <v>0.14000000000000001</v>
      </c>
    </row>
    <row r="782" spans="1:7" hidden="1">
      <c r="A782" t="s">
        <v>3790</v>
      </c>
      <c r="B782">
        <v>315</v>
      </c>
      <c r="C782">
        <v>99100</v>
      </c>
      <c r="D782">
        <v>435</v>
      </c>
      <c r="E782">
        <v>-8946</v>
      </c>
      <c r="F782">
        <v>0.79</v>
      </c>
      <c r="G782">
        <v>0.15</v>
      </c>
    </row>
    <row r="783" spans="1:7" hidden="1">
      <c r="A783" t="s">
        <v>3790</v>
      </c>
      <c r="B783">
        <v>315</v>
      </c>
      <c r="C783">
        <v>97080</v>
      </c>
      <c r="D783">
        <v>328</v>
      </c>
      <c r="E783">
        <v>-6645</v>
      </c>
      <c r="F783">
        <v>0.79</v>
      </c>
      <c r="G783">
        <v>0.12</v>
      </c>
    </row>
    <row r="784" spans="1:7" hidden="1">
      <c r="A784" t="s">
        <v>3790</v>
      </c>
      <c r="B784">
        <v>315</v>
      </c>
      <c r="C784">
        <v>97103</v>
      </c>
      <c r="D784">
        <v>1090</v>
      </c>
      <c r="E784">
        <v>-23146</v>
      </c>
      <c r="F784">
        <v>0.78</v>
      </c>
      <c r="G784">
        <v>0.14000000000000001</v>
      </c>
    </row>
    <row r="785" spans="1:7" hidden="1">
      <c r="A785" t="s">
        <v>3790</v>
      </c>
      <c r="B785">
        <v>315</v>
      </c>
      <c r="C785">
        <v>97100</v>
      </c>
      <c r="D785">
        <v>391</v>
      </c>
      <c r="E785">
        <v>-8815</v>
      </c>
      <c r="F785">
        <v>0.77</v>
      </c>
      <c r="G785">
        <v>0.15</v>
      </c>
    </row>
    <row r="786" spans="1:7" hidden="1">
      <c r="A786" t="s">
        <v>3790</v>
      </c>
      <c r="B786">
        <v>315</v>
      </c>
      <c r="C786">
        <v>99080</v>
      </c>
      <c r="D786">
        <v>505</v>
      </c>
      <c r="E786">
        <v>-11689</v>
      </c>
      <c r="F786">
        <v>0.76</v>
      </c>
      <c r="G786">
        <v>0.13</v>
      </c>
    </row>
    <row r="787" spans="1:7" hidden="1">
      <c r="A787" t="s">
        <v>3790</v>
      </c>
      <c r="B787">
        <v>315</v>
      </c>
      <c r="C787">
        <v>99103</v>
      </c>
      <c r="D787">
        <v>1160</v>
      </c>
      <c r="E787">
        <v>-49858</v>
      </c>
      <c r="F787">
        <v>0.56999999999999995</v>
      </c>
      <c r="G787">
        <v>0.08</v>
      </c>
    </row>
    <row r="788" spans="1:7" hidden="1">
      <c r="A788" t="s">
        <v>3790</v>
      </c>
      <c r="B788">
        <v>316</v>
      </c>
      <c r="C788">
        <v>99100</v>
      </c>
      <c r="D788">
        <v>440</v>
      </c>
      <c r="E788">
        <v>-890</v>
      </c>
      <c r="F788">
        <v>0.97</v>
      </c>
      <c r="G788">
        <v>0.14000000000000001</v>
      </c>
    </row>
    <row r="789" spans="1:7" hidden="1">
      <c r="A789" t="s">
        <v>3790</v>
      </c>
      <c r="B789">
        <v>316</v>
      </c>
      <c r="C789">
        <v>97100</v>
      </c>
      <c r="D789">
        <v>436</v>
      </c>
      <c r="E789">
        <v>-2775</v>
      </c>
      <c r="F789">
        <v>0.93</v>
      </c>
      <c r="G789">
        <v>0.14000000000000001</v>
      </c>
    </row>
    <row r="790" spans="1:7" hidden="1">
      <c r="A790" t="s">
        <v>3790</v>
      </c>
      <c r="B790">
        <v>316</v>
      </c>
      <c r="C790">
        <v>99080</v>
      </c>
      <c r="D790">
        <v>474</v>
      </c>
      <c r="E790">
        <v>-10018</v>
      </c>
      <c r="F790">
        <v>0.78</v>
      </c>
      <c r="G790">
        <v>0.09</v>
      </c>
    </row>
    <row r="791" spans="1:7" hidden="1">
      <c r="A791" t="s">
        <v>3790</v>
      </c>
      <c r="B791">
        <v>316</v>
      </c>
      <c r="C791">
        <v>97080</v>
      </c>
      <c r="D791">
        <v>372</v>
      </c>
      <c r="E791">
        <v>-8467</v>
      </c>
      <c r="F791">
        <v>0.77</v>
      </c>
      <c r="G791">
        <v>0.12</v>
      </c>
    </row>
    <row r="792" spans="1:7" hidden="1">
      <c r="A792" t="s">
        <v>3790</v>
      </c>
      <c r="B792">
        <v>316</v>
      </c>
      <c r="C792">
        <v>99103</v>
      </c>
      <c r="D792">
        <v>1504</v>
      </c>
      <c r="E792">
        <v>-34671</v>
      </c>
      <c r="F792">
        <v>0.76</v>
      </c>
      <c r="G792">
        <v>0.06</v>
      </c>
    </row>
    <row r="793" spans="1:7" hidden="1">
      <c r="A793" t="s">
        <v>3790</v>
      </c>
      <c r="B793">
        <v>316</v>
      </c>
      <c r="C793">
        <v>97103</v>
      </c>
      <c r="D793">
        <v>1176</v>
      </c>
      <c r="E793">
        <v>-37853</v>
      </c>
      <c r="F793">
        <v>0.67</v>
      </c>
      <c r="G793">
        <v>7.0000000000000007E-2</v>
      </c>
    </row>
    <row r="794" spans="1:7" hidden="1">
      <c r="A794" t="s">
        <v>3790</v>
      </c>
      <c r="B794">
        <v>321</v>
      </c>
      <c r="C794">
        <v>99080</v>
      </c>
      <c r="D794">
        <v>122</v>
      </c>
      <c r="E794">
        <v>-932</v>
      </c>
      <c r="F794">
        <v>0.92</v>
      </c>
      <c r="G794">
        <v>0.19</v>
      </c>
    </row>
    <row r="795" spans="1:7" hidden="1">
      <c r="A795" t="s">
        <v>3790</v>
      </c>
      <c r="B795">
        <v>321</v>
      </c>
      <c r="C795">
        <v>99103</v>
      </c>
      <c r="D795">
        <v>1298</v>
      </c>
      <c r="E795">
        <v>-31580</v>
      </c>
      <c r="F795">
        <v>0.75</v>
      </c>
      <c r="G795">
        <v>0.17</v>
      </c>
    </row>
    <row r="796" spans="1:7" hidden="1">
      <c r="A796" t="s">
        <v>3790</v>
      </c>
      <c r="B796">
        <v>321</v>
      </c>
      <c r="C796">
        <v>99100</v>
      </c>
      <c r="D796">
        <v>126</v>
      </c>
      <c r="E796">
        <v>-3216</v>
      </c>
      <c r="F796">
        <v>0.74</v>
      </c>
      <c r="G796">
        <v>0.2</v>
      </c>
    </row>
    <row r="797" spans="1:7" hidden="1">
      <c r="A797" t="s">
        <v>3790</v>
      </c>
      <c r="B797">
        <v>321</v>
      </c>
      <c r="C797">
        <v>97080</v>
      </c>
      <c r="D797">
        <v>76</v>
      </c>
      <c r="E797">
        <v>-1989</v>
      </c>
      <c r="F797">
        <v>0.73</v>
      </c>
      <c r="G797">
        <v>0.21</v>
      </c>
    </row>
    <row r="798" spans="1:7" hidden="1">
      <c r="A798" t="s">
        <v>3790</v>
      </c>
      <c r="B798">
        <v>321</v>
      </c>
      <c r="C798">
        <v>97100</v>
      </c>
      <c r="D798">
        <v>72</v>
      </c>
      <c r="E798">
        <v>-2026</v>
      </c>
      <c r="F798">
        <v>0.71</v>
      </c>
      <c r="G798">
        <v>0.16</v>
      </c>
    </row>
    <row r="799" spans="1:7" hidden="1">
      <c r="A799" t="s">
        <v>3790</v>
      </c>
      <c r="B799">
        <v>321</v>
      </c>
      <c r="C799">
        <v>97103</v>
      </c>
      <c r="D799">
        <v>493</v>
      </c>
      <c r="E799">
        <v>-17920</v>
      </c>
      <c r="F799">
        <v>0.63</v>
      </c>
      <c r="G799">
        <v>0.16</v>
      </c>
    </row>
    <row r="800" spans="1:7" hidden="1">
      <c r="A800" t="s">
        <v>3790</v>
      </c>
      <c r="B800">
        <v>324</v>
      </c>
      <c r="C800">
        <v>97080</v>
      </c>
      <c r="D800">
        <v>234</v>
      </c>
      <c r="E800">
        <v>2743</v>
      </c>
      <c r="F800">
        <v>1.1100000000000001</v>
      </c>
      <c r="G800">
        <v>0.11</v>
      </c>
    </row>
    <row r="801" spans="1:7" hidden="1">
      <c r="A801" t="s">
        <v>3790</v>
      </c>
      <c r="B801">
        <v>324</v>
      </c>
      <c r="C801">
        <v>97100</v>
      </c>
      <c r="D801">
        <v>245</v>
      </c>
      <c r="E801">
        <v>-1723</v>
      </c>
      <c r="F801">
        <v>0.92</v>
      </c>
      <c r="G801">
        <v>0.11</v>
      </c>
    </row>
    <row r="802" spans="1:7" hidden="1">
      <c r="A802" t="s">
        <v>3790</v>
      </c>
      <c r="B802">
        <v>324</v>
      </c>
      <c r="C802">
        <v>99080</v>
      </c>
      <c r="D802">
        <v>276</v>
      </c>
      <c r="E802">
        <v>-4624</v>
      </c>
      <c r="F802">
        <v>0.83</v>
      </c>
      <c r="G802">
        <v>0.1</v>
      </c>
    </row>
    <row r="803" spans="1:7" hidden="1">
      <c r="A803" t="s">
        <v>3790</v>
      </c>
      <c r="B803">
        <v>324</v>
      </c>
      <c r="C803">
        <v>99103</v>
      </c>
      <c r="D803">
        <v>1003</v>
      </c>
      <c r="E803">
        <v>-18394</v>
      </c>
      <c r="F803">
        <v>0.81</v>
      </c>
      <c r="G803">
        <v>0.05</v>
      </c>
    </row>
    <row r="804" spans="1:7" hidden="1">
      <c r="A804" t="s">
        <v>3790</v>
      </c>
      <c r="B804">
        <v>324</v>
      </c>
      <c r="C804">
        <v>99100</v>
      </c>
      <c r="D804">
        <v>267</v>
      </c>
      <c r="E804">
        <v>-8406</v>
      </c>
      <c r="F804">
        <v>0.68</v>
      </c>
      <c r="G804">
        <v>0.11</v>
      </c>
    </row>
    <row r="805" spans="1:7" hidden="1">
      <c r="A805" t="s">
        <v>3790</v>
      </c>
      <c r="B805">
        <v>324</v>
      </c>
      <c r="C805">
        <v>97103</v>
      </c>
      <c r="D805">
        <v>863</v>
      </c>
      <c r="E805">
        <v>-45020</v>
      </c>
      <c r="F805">
        <v>0.47</v>
      </c>
      <c r="G805">
        <v>7.0000000000000007E-2</v>
      </c>
    </row>
    <row r="806" spans="1:7" hidden="1">
      <c r="A806" t="s">
        <v>3790</v>
      </c>
      <c r="B806">
        <v>325</v>
      </c>
      <c r="C806">
        <v>97103</v>
      </c>
      <c r="D806">
        <v>690</v>
      </c>
      <c r="E806">
        <v>15186</v>
      </c>
      <c r="F806">
        <v>1.22</v>
      </c>
      <c r="G806">
        <v>7.0000000000000007E-2</v>
      </c>
    </row>
    <row r="807" spans="1:7" hidden="1">
      <c r="A807" t="s">
        <v>3790</v>
      </c>
      <c r="B807">
        <v>325</v>
      </c>
      <c r="C807">
        <v>99080</v>
      </c>
      <c r="D807">
        <v>218</v>
      </c>
      <c r="E807">
        <v>-1197</v>
      </c>
      <c r="F807">
        <v>0.94</v>
      </c>
      <c r="G807">
        <v>0.09</v>
      </c>
    </row>
    <row r="808" spans="1:7" hidden="1">
      <c r="A808" t="s">
        <v>3790</v>
      </c>
      <c r="B808">
        <v>325</v>
      </c>
      <c r="C808">
        <v>97080</v>
      </c>
      <c r="D808">
        <v>211</v>
      </c>
      <c r="E808">
        <v>-2074</v>
      </c>
      <c r="F808">
        <v>0.9</v>
      </c>
      <c r="G808">
        <v>0.08</v>
      </c>
    </row>
    <row r="809" spans="1:7" hidden="1">
      <c r="A809" t="s">
        <v>3790</v>
      </c>
      <c r="B809">
        <v>325</v>
      </c>
      <c r="C809">
        <v>97100</v>
      </c>
      <c r="D809">
        <v>249</v>
      </c>
      <c r="E809">
        <v>-5122</v>
      </c>
      <c r="F809">
        <v>0.79</v>
      </c>
      <c r="G809">
        <v>0.11</v>
      </c>
    </row>
    <row r="810" spans="1:7" hidden="1">
      <c r="A810" t="s">
        <v>3790</v>
      </c>
      <c r="B810">
        <v>325</v>
      </c>
      <c r="C810">
        <v>99100</v>
      </c>
      <c r="D810">
        <v>248</v>
      </c>
      <c r="E810">
        <v>-7749</v>
      </c>
      <c r="F810">
        <v>0.68</v>
      </c>
      <c r="G810">
        <v>0.08</v>
      </c>
    </row>
    <row r="811" spans="1:7" hidden="1">
      <c r="A811" t="s">
        <v>3790</v>
      </c>
      <c r="B811">
        <v>325</v>
      </c>
      <c r="C811">
        <v>99103</v>
      </c>
      <c r="D811">
        <v>1071</v>
      </c>
      <c r="E811">
        <v>-41250</v>
      </c>
      <c r="F811">
        <v>0.61</v>
      </c>
      <c r="G811">
        <v>0.03</v>
      </c>
    </row>
    <row r="812" spans="1:7" hidden="1">
      <c r="A812" t="s">
        <v>3790</v>
      </c>
      <c r="B812">
        <v>326</v>
      </c>
      <c r="C812">
        <v>97100</v>
      </c>
      <c r="D812">
        <v>236</v>
      </c>
      <c r="E812">
        <v>2609</v>
      </c>
      <c r="F812">
        <v>1.1100000000000001</v>
      </c>
      <c r="G812">
        <v>0.09</v>
      </c>
    </row>
    <row r="813" spans="1:7" hidden="1">
      <c r="A813" t="s">
        <v>3790</v>
      </c>
      <c r="B813">
        <v>326</v>
      </c>
      <c r="C813">
        <v>99103</v>
      </c>
      <c r="D813">
        <v>915</v>
      </c>
      <c r="E813">
        <v>-16731</v>
      </c>
      <c r="F813">
        <v>0.81</v>
      </c>
      <c r="G813">
        <v>0.05</v>
      </c>
    </row>
    <row r="814" spans="1:7" hidden="1">
      <c r="A814" t="s">
        <v>3790</v>
      </c>
      <c r="B814">
        <v>326</v>
      </c>
      <c r="C814">
        <v>97103</v>
      </c>
      <c r="D814">
        <v>651</v>
      </c>
      <c r="E814">
        <v>-14829</v>
      </c>
      <c r="F814">
        <v>0.77</v>
      </c>
      <c r="G814">
        <v>0.05</v>
      </c>
    </row>
    <row r="815" spans="1:7" hidden="1">
      <c r="A815" t="s">
        <v>3790</v>
      </c>
      <c r="B815">
        <v>326</v>
      </c>
      <c r="C815">
        <v>97080</v>
      </c>
      <c r="D815">
        <v>231</v>
      </c>
      <c r="E815">
        <v>-8089</v>
      </c>
      <c r="F815">
        <v>0.64</v>
      </c>
      <c r="G815">
        <v>0.06</v>
      </c>
    </row>
    <row r="816" spans="1:7" hidden="1">
      <c r="A816" t="s">
        <v>3790</v>
      </c>
      <c r="B816">
        <v>326</v>
      </c>
      <c r="C816">
        <v>99100</v>
      </c>
      <c r="D816">
        <v>219</v>
      </c>
      <c r="E816">
        <v>-9917</v>
      </c>
      <c r="F816">
        <v>0.54</v>
      </c>
      <c r="G816">
        <v>0.06</v>
      </c>
    </row>
    <row r="817" spans="1:7" hidden="1">
      <c r="A817" t="s">
        <v>3790</v>
      </c>
      <c r="B817">
        <v>326</v>
      </c>
      <c r="C817">
        <v>99080</v>
      </c>
      <c r="D817">
        <v>220</v>
      </c>
      <c r="E817">
        <v>-12260</v>
      </c>
      <c r="F817">
        <v>0.44</v>
      </c>
      <c r="G817">
        <v>0.06</v>
      </c>
    </row>
    <row r="818" spans="1:7" hidden="1">
      <c r="A818" t="s">
        <v>3790</v>
      </c>
      <c r="B818">
        <v>341</v>
      </c>
      <c r="C818">
        <v>99103</v>
      </c>
      <c r="D818">
        <v>1090</v>
      </c>
      <c r="E818">
        <v>-12392</v>
      </c>
      <c r="F818">
        <v>0.88</v>
      </c>
      <c r="G818">
        <v>0.13</v>
      </c>
    </row>
    <row r="819" spans="1:7" hidden="1">
      <c r="A819" t="s">
        <v>3790</v>
      </c>
      <c r="B819">
        <v>341</v>
      </c>
      <c r="C819">
        <v>97100</v>
      </c>
      <c r="D819">
        <v>73</v>
      </c>
      <c r="E819">
        <v>-2685</v>
      </c>
      <c r="F819">
        <v>0.63</v>
      </c>
      <c r="G819">
        <v>0.13</v>
      </c>
    </row>
    <row r="820" spans="1:7" hidden="1">
      <c r="A820" t="s">
        <v>3790</v>
      </c>
      <c r="B820">
        <v>341</v>
      </c>
      <c r="C820">
        <v>97103</v>
      </c>
      <c r="D820">
        <v>885</v>
      </c>
      <c r="E820">
        <v>-31886</v>
      </c>
      <c r="F820">
        <v>0.63</v>
      </c>
      <c r="G820">
        <v>0.14000000000000001</v>
      </c>
    </row>
    <row r="821" spans="1:7" hidden="1">
      <c r="A821" t="s">
        <v>3790</v>
      </c>
      <c r="B821">
        <v>341</v>
      </c>
      <c r="C821">
        <v>97080</v>
      </c>
      <c r="D821">
        <v>66</v>
      </c>
      <c r="E821">
        <v>-2666</v>
      </c>
      <c r="F821">
        <v>0.59</v>
      </c>
      <c r="G821">
        <v>0.15</v>
      </c>
    </row>
    <row r="822" spans="1:7" hidden="1">
      <c r="A822" t="s">
        <v>3790</v>
      </c>
      <c r="B822">
        <v>341</v>
      </c>
      <c r="C822">
        <v>99100</v>
      </c>
      <c r="D822">
        <v>108</v>
      </c>
      <c r="E822">
        <v>-5325</v>
      </c>
      <c r="F822">
        <v>0.5</v>
      </c>
      <c r="G822">
        <v>0.12</v>
      </c>
    </row>
    <row r="823" spans="1:7" hidden="1">
      <c r="A823" t="s">
        <v>3790</v>
      </c>
      <c r="B823">
        <v>341</v>
      </c>
      <c r="C823">
        <v>99080</v>
      </c>
      <c r="D823">
        <v>138</v>
      </c>
      <c r="E823">
        <v>-9167</v>
      </c>
      <c r="F823">
        <v>0.33</v>
      </c>
      <c r="G823">
        <v>0.11</v>
      </c>
    </row>
    <row r="824" spans="1:7" hidden="1">
      <c r="A824" t="s">
        <v>3790</v>
      </c>
      <c r="B824">
        <v>342</v>
      </c>
      <c r="C824">
        <v>99080</v>
      </c>
      <c r="D824">
        <v>179</v>
      </c>
      <c r="E824">
        <v>-1579</v>
      </c>
      <c r="F824">
        <v>0.91</v>
      </c>
      <c r="G824">
        <v>0.11</v>
      </c>
    </row>
    <row r="825" spans="1:7" hidden="1">
      <c r="A825" t="s">
        <v>3790</v>
      </c>
      <c r="B825">
        <v>342</v>
      </c>
      <c r="C825">
        <v>97080</v>
      </c>
      <c r="D825">
        <v>103</v>
      </c>
      <c r="E825">
        <v>-3393</v>
      </c>
      <c r="F825">
        <v>0.67</v>
      </c>
      <c r="G825">
        <v>0.08</v>
      </c>
    </row>
    <row r="826" spans="1:7" hidden="1">
      <c r="A826" t="s">
        <v>3790</v>
      </c>
      <c r="B826">
        <v>342</v>
      </c>
      <c r="C826">
        <v>97103</v>
      </c>
      <c r="D826">
        <v>399</v>
      </c>
      <c r="E826">
        <v>-13063</v>
      </c>
      <c r="F826">
        <v>0.67</v>
      </c>
      <c r="G826">
        <v>7.0000000000000007E-2</v>
      </c>
    </row>
    <row r="827" spans="1:7" hidden="1">
      <c r="A827" t="s">
        <v>3790</v>
      </c>
      <c r="B827">
        <v>342</v>
      </c>
      <c r="C827">
        <v>99103</v>
      </c>
      <c r="D827">
        <v>968</v>
      </c>
      <c r="E827">
        <v>-33366</v>
      </c>
      <c r="F827">
        <v>0.65</v>
      </c>
      <c r="G827">
        <v>0.06</v>
      </c>
    </row>
    <row r="828" spans="1:7" hidden="1">
      <c r="A828" t="s">
        <v>3790</v>
      </c>
      <c r="B828">
        <v>342</v>
      </c>
      <c r="C828">
        <v>97100</v>
      </c>
      <c r="D828">
        <v>140</v>
      </c>
      <c r="E828">
        <v>-5584</v>
      </c>
      <c r="F828">
        <v>0.6</v>
      </c>
      <c r="G828">
        <v>7.0000000000000007E-2</v>
      </c>
    </row>
    <row r="829" spans="1:7" hidden="1">
      <c r="A829" t="s">
        <v>3790</v>
      </c>
      <c r="B829">
        <v>342</v>
      </c>
      <c r="C829">
        <v>99100</v>
      </c>
      <c r="D829">
        <v>193</v>
      </c>
      <c r="E829">
        <v>-8029</v>
      </c>
      <c r="F829">
        <v>0.57999999999999996</v>
      </c>
      <c r="G829">
        <v>0.09</v>
      </c>
    </row>
    <row r="830" spans="1:7" hidden="1">
      <c r="A830" t="s">
        <v>3790</v>
      </c>
      <c r="B830">
        <v>345</v>
      </c>
      <c r="C830">
        <v>97100</v>
      </c>
      <c r="D830">
        <v>216</v>
      </c>
      <c r="E830">
        <v>1993</v>
      </c>
      <c r="F830">
        <v>1.0900000000000001</v>
      </c>
      <c r="G830">
        <v>0.17</v>
      </c>
    </row>
    <row r="831" spans="1:7" hidden="1">
      <c r="A831" t="s">
        <v>3790</v>
      </c>
      <c r="B831">
        <v>345</v>
      </c>
      <c r="C831">
        <v>97103</v>
      </c>
      <c r="D831">
        <v>605</v>
      </c>
      <c r="E831">
        <v>-68</v>
      </c>
      <c r="F831">
        <v>0.99</v>
      </c>
      <c r="G831">
        <v>7.0000000000000007E-2</v>
      </c>
    </row>
    <row r="832" spans="1:7" hidden="1">
      <c r="A832" t="s">
        <v>3790</v>
      </c>
      <c r="B832">
        <v>345</v>
      </c>
      <c r="C832">
        <v>99100</v>
      </c>
      <c r="D832">
        <v>217</v>
      </c>
      <c r="E832">
        <v>-1650</v>
      </c>
      <c r="F832">
        <v>0.92</v>
      </c>
      <c r="G832">
        <v>0.1</v>
      </c>
    </row>
    <row r="833" spans="1:7" hidden="1">
      <c r="A833" t="s">
        <v>3790</v>
      </c>
      <c r="B833">
        <v>345</v>
      </c>
      <c r="C833">
        <v>99080</v>
      </c>
      <c r="D833">
        <v>194</v>
      </c>
      <c r="E833">
        <v>-2160</v>
      </c>
      <c r="F833">
        <v>0.88</v>
      </c>
      <c r="G833">
        <v>0.12</v>
      </c>
    </row>
    <row r="834" spans="1:7" hidden="1">
      <c r="A834" t="s">
        <v>3790</v>
      </c>
      <c r="B834">
        <v>345</v>
      </c>
      <c r="C834">
        <v>97080</v>
      </c>
      <c r="D834">
        <v>165</v>
      </c>
      <c r="E834">
        <v>-4160</v>
      </c>
      <c r="F834">
        <v>0.74</v>
      </c>
      <c r="G834">
        <v>0.11</v>
      </c>
    </row>
    <row r="835" spans="1:7" hidden="1">
      <c r="A835" t="s">
        <v>3790</v>
      </c>
      <c r="B835">
        <v>345</v>
      </c>
      <c r="C835">
        <v>99103</v>
      </c>
      <c r="D835">
        <v>733</v>
      </c>
      <c r="E835">
        <v>-44968</v>
      </c>
      <c r="F835">
        <v>0.38</v>
      </c>
      <c r="G835">
        <v>0.02</v>
      </c>
    </row>
    <row r="836" spans="1:7" hidden="1">
      <c r="A836" t="s">
        <v>3790</v>
      </c>
      <c r="B836">
        <v>346</v>
      </c>
      <c r="C836">
        <v>97080</v>
      </c>
      <c r="D836">
        <v>130</v>
      </c>
      <c r="E836">
        <v>7945</v>
      </c>
      <c r="F836">
        <v>1.61</v>
      </c>
      <c r="G836">
        <v>0.11</v>
      </c>
    </row>
    <row r="837" spans="1:7" hidden="1">
      <c r="A837" t="s">
        <v>3790</v>
      </c>
      <c r="B837">
        <v>346</v>
      </c>
      <c r="C837">
        <v>99080</v>
      </c>
      <c r="D837">
        <v>201</v>
      </c>
      <c r="E837">
        <v>-4654</v>
      </c>
      <c r="F837">
        <v>0.76</v>
      </c>
      <c r="G837">
        <v>7.0000000000000007E-2</v>
      </c>
    </row>
    <row r="838" spans="1:7" hidden="1">
      <c r="A838" t="s">
        <v>3790</v>
      </c>
      <c r="B838">
        <v>346</v>
      </c>
      <c r="C838">
        <v>99100</v>
      </c>
      <c r="D838">
        <v>170</v>
      </c>
      <c r="E838">
        <v>-4228</v>
      </c>
      <c r="F838">
        <v>0.75</v>
      </c>
      <c r="G838">
        <v>0.09</v>
      </c>
    </row>
    <row r="839" spans="1:7" hidden="1">
      <c r="A839" t="s">
        <v>3790</v>
      </c>
      <c r="B839">
        <v>346</v>
      </c>
      <c r="C839">
        <v>97100</v>
      </c>
      <c r="D839">
        <v>171</v>
      </c>
      <c r="E839">
        <v>-7018</v>
      </c>
      <c r="F839">
        <v>0.57999999999999996</v>
      </c>
      <c r="G839">
        <v>0.09</v>
      </c>
    </row>
    <row r="840" spans="1:7" hidden="1">
      <c r="A840" t="s">
        <v>3790</v>
      </c>
      <c r="B840">
        <v>346</v>
      </c>
      <c r="C840">
        <v>97103</v>
      </c>
      <c r="D840">
        <v>447</v>
      </c>
      <c r="E840">
        <v>-19768</v>
      </c>
      <c r="F840">
        <v>0.55000000000000004</v>
      </c>
      <c r="G840">
        <v>0.03</v>
      </c>
    </row>
    <row r="841" spans="1:7" hidden="1">
      <c r="A841" t="s">
        <v>3790</v>
      </c>
      <c r="B841">
        <v>346</v>
      </c>
      <c r="C841">
        <v>99103</v>
      </c>
      <c r="D841">
        <v>704</v>
      </c>
      <c r="E841">
        <v>-36127</v>
      </c>
      <c r="F841">
        <v>0.48</v>
      </c>
      <c r="G841">
        <v>0.01</v>
      </c>
    </row>
    <row r="842" spans="1:7" hidden="1">
      <c r="A842" t="s">
        <v>3790</v>
      </c>
      <c r="B842">
        <v>351</v>
      </c>
      <c r="C842">
        <v>99100</v>
      </c>
      <c r="D842">
        <v>79</v>
      </c>
      <c r="E842">
        <v>913</v>
      </c>
      <c r="F842">
        <v>1.1100000000000001</v>
      </c>
      <c r="G842">
        <v>0.18</v>
      </c>
    </row>
    <row r="843" spans="1:7" hidden="1">
      <c r="A843" t="s">
        <v>3790</v>
      </c>
      <c r="B843">
        <v>351</v>
      </c>
      <c r="C843">
        <v>99103</v>
      </c>
      <c r="D843">
        <v>797</v>
      </c>
      <c r="E843">
        <v>-13794</v>
      </c>
      <c r="F843">
        <v>0.82</v>
      </c>
      <c r="G843">
        <v>0.09</v>
      </c>
    </row>
    <row r="844" spans="1:7" hidden="1">
      <c r="A844" t="s">
        <v>3790</v>
      </c>
      <c r="B844">
        <v>351</v>
      </c>
      <c r="C844">
        <v>99080</v>
      </c>
      <c r="D844">
        <v>99</v>
      </c>
      <c r="E844">
        <v>-2714</v>
      </c>
      <c r="F844">
        <v>0.72</v>
      </c>
      <c r="G844">
        <v>0.12</v>
      </c>
    </row>
    <row r="845" spans="1:7" hidden="1">
      <c r="A845" t="s">
        <v>3790</v>
      </c>
      <c r="B845">
        <v>351</v>
      </c>
      <c r="C845">
        <v>97103</v>
      </c>
      <c r="D845">
        <v>574</v>
      </c>
      <c r="E845">
        <v>-19811</v>
      </c>
      <c r="F845">
        <v>0.65</v>
      </c>
      <c r="G845">
        <v>0.12</v>
      </c>
    </row>
    <row r="846" spans="1:7" hidden="1">
      <c r="A846" t="s">
        <v>3790</v>
      </c>
      <c r="B846">
        <v>351</v>
      </c>
      <c r="C846">
        <v>97100</v>
      </c>
      <c r="D846">
        <v>44</v>
      </c>
      <c r="E846">
        <v>-2391</v>
      </c>
      <c r="F846">
        <v>0.45</v>
      </c>
      <c r="G846">
        <v>0.09</v>
      </c>
    </row>
    <row r="847" spans="1:7" hidden="1">
      <c r="A847" t="s">
        <v>3790</v>
      </c>
      <c r="B847">
        <v>351</v>
      </c>
      <c r="C847">
        <v>97080</v>
      </c>
      <c r="D847">
        <v>48</v>
      </c>
      <c r="E847">
        <v>-2901</v>
      </c>
      <c r="F847">
        <v>0.39</v>
      </c>
      <c r="G847">
        <v>0.1</v>
      </c>
    </row>
    <row r="848" spans="1:7" hidden="1">
      <c r="A848" t="s">
        <v>3790</v>
      </c>
      <c r="B848">
        <v>352</v>
      </c>
      <c r="C848">
        <v>99100</v>
      </c>
      <c r="D848">
        <v>106</v>
      </c>
      <c r="E848">
        <v>-2772</v>
      </c>
      <c r="F848">
        <v>0.73</v>
      </c>
      <c r="G848">
        <v>0.08</v>
      </c>
    </row>
    <row r="849" spans="1:7" hidden="1">
      <c r="A849" t="s">
        <v>3790</v>
      </c>
      <c r="B849">
        <v>352</v>
      </c>
      <c r="C849">
        <v>99103</v>
      </c>
      <c r="D849">
        <v>751</v>
      </c>
      <c r="E849">
        <v>-21815</v>
      </c>
      <c r="F849">
        <v>0.7</v>
      </c>
      <c r="G849">
        <v>0.05</v>
      </c>
    </row>
    <row r="850" spans="1:7" hidden="1">
      <c r="A850" t="s">
        <v>3790</v>
      </c>
      <c r="B850">
        <v>352</v>
      </c>
      <c r="C850">
        <v>97103</v>
      </c>
      <c r="D850">
        <v>468</v>
      </c>
      <c r="E850">
        <v>-18368</v>
      </c>
      <c r="F850">
        <v>0.6</v>
      </c>
      <c r="G850">
        <v>0.05</v>
      </c>
    </row>
    <row r="851" spans="1:7" hidden="1">
      <c r="A851" t="s">
        <v>3790</v>
      </c>
      <c r="B851">
        <v>352</v>
      </c>
      <c r="C851">
        <v>99080</v>
      </c>
      <c r="D851">
        <v>109</v>
      </c>
      <c r="E851">
        <v>-6531</v>
      </c>
      <c r="F851">
        <v>0.4</v>
      </c>
      <c r="G851">
        <v>0.02</v>
      </c>
    </row>
    <row r="852" spans="1:7" hidden="1">
      <c r="A852" t="s">
        <v>3790</v>
      </c>
      <c r="B852">
        <v>352</v>
      </c>
      <c r="C852">
        <v>97100</v>
      </c>
      <c r="D852">
        <v>91</v>
      </c>
      <c r="E852">
        <v>-6553</v>
      </c>
      <c r="F852">
        <v>0.27</v>
      </c>
      <c r="G852">
        <v>0.05</v>
      </c>
    </row>
    <row r="853" spans="1:7" hidden="1">
      <c r="A853" t="s">
        <v>3790</v>
      </c>
      <c r="B853">
        <v>352</v>
      </c>
      <c r="C853">
        <v>97080</v>
      </c>
      <c r="D853">
        <v>78</v>
      </c>
      <c r="E853">
        <v>-6493</v>
      </c>
      <c r="F853">
        <v>0.16</v>
      </c>
      <c r="G853">
        <v>0.05</v>
      </c>
    </row>
    <row r="854" spans="1:7" hidden="1">
      <c r="A854" t="s">
        <v>3790</v>
      </c>
      <c r="B854">
        <v>354</v>
      </c>
      <c r="C854">
        <v>99100</v>
      </c>
      <c r="D854">
        <v>117</v>
      </c>
      <c r="E854">
        <v>-677</v>
      </c>
      <c r="F854">
        <v>0.94</v>
      </c>
      <c r="G854">
        <v>0.13</v>
      </c>
    </row>
    <row r="855" spans="1:7" hidden="1">
      <c r="A855" t="s">
        <v>3790</v>
      </c>
      <c r="B855">
        <v>354</v>
      </c>
      <c r="C855">
        <v>99080</v>
      </c>
      <c r="D855">
        <v>126</v>
      </c>
      <c r="E855">
        <v>-3845</v>
      </c>
      <c r="F855">
        <v>0.69</v>
      </c>
      <c r="G855">
        <v>7.0000000000000007E-2</v>
      </c>
    </row>
    <row r="856" spans="1:7" hidden="1">
      <c r="A856" t="s">
        <v>3790</v>
      </c>
      <c r="B856">
        <v>354</v>
      </c>
      <c r="C856">
        <v>99103</v>
      </c>
      <c r="D856">
        <v>474</v>
      </c>
      <c r="E856">
        <v>-15455</v>
      </c>
      <c r="F856">
        <v>0.67</v>
      </c>
      <c r="G856">
        <v>0.04</v>
      </c>
    </row>
    <row r="857" spans="1:7" hidden="1">
      <c r="A857" t="s">
        <v>3790</v>
      </c>
      <c r="B857">
        <v>354</v>
      </c>
      <c r="C857">
        <v>97103</v>
      </c>
      <c r="D857">
        <v>428</v>
      </c>
      <c r="E857">
        <v>-14818</v>
      </c>
      <c r="F857">
        <v>0.65</v>
      </c>
      <c r="G857">
        <v>0.04</v>
      </c>
    </row>
    <row r="858" spans="1:7" hidden="1">
      <c r="A858" t="s">
        <v>3790</v>
      </c>
      <c r="B858">
        <v>354</v>
      </c>
      <c r="C858">
        <v>97100</v>
      </c>
      <c r="D858">
        <v>101</v>
      </c>
      <c r="E858">
        <v>-4506</v>
      </c>
      <c r="F858">
        <v>0.55000000000000004</v>
      </c>
      <c r="G858">
        <v>0.06</v>
      </c>
    </row>
    <row r="859" spans="1:7" hidden="1">
      <c r="A859" t="s">
        <v>3790</v>
      </c>
      <c r="B859">
        <v>354</v>
      </c>
      <c r="C859">
        <v>97080</v>
      </c>
      <c r="D859">
        <v>72</v>
      </c>
      <c r="E859">
        <v>-6231</v>
      </c>
      <c r="F859">
        <v>0.13</v>
      </c>
      <c r="G859">
        <v>0.02</v>
      </c>
    </row>
    <row r="860" spans="1:7" hidden="1">
      <c r="A860" t="s">
        <v>3790</v>
      </c>
      <c r="B860">
        <v>356</v>
      </c>
      <c r="C860">
        <v>99100</v>
      </c>
      <c r="D860">
        <v>141</v>
      </c>
      <c r="E860">
        <v>3774</v>
      </c>
      <c r="F860">
        <v>1.26</v>
      </c>
      <c r="G860">
        <v>0.12</v>
      </c>
    </row>
    <row r="861" spans="1:7" hidden="1">
      <c r="A861" t="s">
        <v>3790</v>
      </c>
      <c r="B861">
        <v>356</v>
      </c>
      <c r="C861">
        <v>99080</v>
      </c>
      <c r="D861">
        <v>143</v>
      </c>
      <c r="E861">
        <v>-1173</v>
      </c>
      <c r="F861">
        <v>0.91</v>
      </c>
      <c r="G861">
        <v>0.08</v>
      </c>
    </row>
    <row r="862" spans="1:7" hidden="1">
      <c r="A862" t="s">
        <v>3790</v>
      </c>
      <c r="B862">
        <v>356</v>
      </c>
      <c r="C862">
        <v>97100</v>
      </c>
      <c r="D862">
        <v>126</v>
      </c>
      <c r="E862">
        <v>-1386</v>
      </c>
      <c r="F862">
        <v>0.89</v>
      </c>
      <c r="G862">
        <v>0.11</v>
      </c>
    </row>
    <row r="863" spans="1:7" hidden="1">
      <c r="A863" t="s">
        <v>3790</v>
      </c>
      <c r="B863">
        <v>356</v>
      </c>
      <c r="C863">
        <v>97080</v>
      </c>
      <c r="D863">
        <v>104</v>
      </c>
      <c r="E863">
        <v>-3033</v>
      </c>
      <c r="F863">
        <v>0.7</v>
      </c>
      <c r="G863">
        <v>0.06</v>
      </c>
    </row>
    <row r="864" spans="1:7" hidden="1">
      <c r="A864" t="s">
        <v>3790</v>
      </c>
      <c r="B864">
        <v>356</v>
      </c>
      <c r="C864">
        <v>97103</v>
      </c>
      <c r="D864">
        <v>424</v>
      </c>
      <c r="E864">
        <v>-31225</v>
      </c>
      <c r="F864">
        <v>0.26</v>
      </c>
      <c r="G864">
        <v>0.02</v>
      </c>
    </row>
    <row r="865" spans="1:7" hidden="1">
      <c r="A865" t="s">
        <v>3790</v>
      </c>
      <c r="B865">
        <v>356</v>
      </c>
      <c r="C865">
        <v>99103</v>
      </c>
      <c r="D865">
        <v>463</v>
      </c>
      <c r="E865">
        <v>-39214</v>
      </c>
      <c r="F865">
        <v>0.15</v>
      </c>
      <c r="G865">
        <v>0.01</v>
      </c>
    </row>
    <row r="866" spans="1:7" hidden="1">
      <c r="A866" t="s">
        <v>3790</v>
      </c>
      <c r="B866">
        <v>361</v>
      </c>
      <c r="C866">
        <v>97100</v>
      </c>
      <c r="D866">
        <v>41</v>
      </c>
      <c r="E866">
        <v>-742</v>
      </c>
      <c r="F866">
        <v>0.81</v>
      </c>
      <c r="G866">
        <v>0.17</v>
      </c>
    </row>
    <row r="867" spans="1:7" hidden="1">
      <c r="A867" t="s">
        <v>3790</v>
      </c>
      <c r="B867">
        <v>361</v>
      </c>
      <c r="C867">
        <v>97103</v>
      </c>
      <c r="D867">
        <v>482</v>
      </c>
      <c r="E867">
        <v>-12303</v>
      </c>
      <c r="F867">
        <v>0.74</v>
      </c>
      <c r="G867">
        <v>0.1</v>
      </c>
    </row>
    <row r="868" spans="1:7" hidden="1">
      <c r="A868" t="s">
        <v>3790</v>
      </c>
      <c r="B868">
        <v>361</v>
      </c>
      <c r="C868">
        <v>99103</v>
      </c>
      <c r="D868">
        <v>490</v>
      </c>
      <c r="E868">
        <v>-20395</v>
      </c>
      <c r="F868">
        <v>0.57999999999999996</v>
      </c>
      <c r="G868">
        <v>0.06</v>
      </c>
    </row>
    <row r="869" spans="1:7" hidden="1">
      <c r="A869" t="s">
        <v>3790</v>
      </c>
      <c r="B869">
        <v>361</v>
      </c>
      <c r="C869">
        <v>99080</v>
      </c>
      <c r="D869">
        <v>95</v>
      </c>
      <c r="E869">
        <v>-4601</v>
      </c>
      <c r="F869">
        <v>0.51</v>
      </c>
      <c r="G869">
        <v>7.0000000000000007E-2</v>
      </c>
    </row>
    <row r="870" spans="1:7" hidden="1">
      <c r="A870" t="s">
        <v>3790</v>
      </c>
      <c r="B870">
        <v>361</v>
      </c>
      <c r="C870">
        <v>97080</v>
      </c>
      <c r="D870">
        <v>43</v>
      </c>
      <c r="E870">
        <v>-2182</v>
      </c>
      <c r="F870">
        <v>0.49</v>
      </c>
      <c r="G870">
        <v>0.16</v>
      </c>
    </row>
    <row r="871" spans="1:7" hidden="1">
      <c r="A871" t="s">
        <v>3790</v>
      </c>
      <c r="B871">
        <v>361</v>
      </c>
      <c r="C871">
        <v>99100</v>
      </c>
      <c r="D871">
        <v>67</v>
      </c>
      <c r="E871">
        <v>-3872</v>
      </c>
      <c r="F871">
        <v>0.42</v>
      </c>
      <c r="G871">
        <v>0.1</v>
      </c>
    </row>
    <row r="872" spans="1:7" hidden="1">
      <c r="A872" t="s">
        <v>3790</v>
      </c>
      <c r="B872">
        <v>362</v>
      </c>
      <c r="C872">
        <v>99100</v>
      </c>
      <c r="D872">
        <v>95</v>
      </c>
      <c r="E872">
        <v>2385</v>
      </c>
      <c r="F872">
        <v>1.25</v>
      </c>
      <c r="G872">
        <v>0.09</v>
      </c>
    </row>
    <row r="873" spans="1:7" hidden="1">
      <c r="A873" t="s">
        <v>3790</v>
      </c>
      <c r="B873">
        <v>362</v>
      </c>
      <c r="C873">
        <v>99080</v>
      </c>
      <c r="D873">
        <v>91</v>
      </c>
      <c r="E873">
        <v>-1044</v>
      </c>
      <c r="F873">
        <v>0.88</v>
      </c>
      <c r="G873">
        <v>0.06</v>
      </c>
    </row>
    <row r="874" spans="1:7" hidden="1">
      <c r="A874" t="s">
        <v>3790</v>
      </c>
      <c r="B874">
        <v>362</v>
      </c>
      <c r="C874">
        <v>99103</v>
      </c>
      <c r="D874">
        <v>431</v>
      </c>
      <c r="E874">
        <v>-14951</v>
      </c>
      <c r="F874">
        <v>0.65</v>
      </c>
      <c r="G874">
        <v>0.04</v>
      </c>
    </row>
    <row r="875" spans="1:7" hidden="1">
      <c r="A875" t="s">
        <v>3790</v>
      </c>
      <c r="B875">
        <v>362</v>
      </c>
      <c r="C875">
        <v>97100</v>
      </c>
      <c r="D875">
        <v>54</v>
      </c>
      <c r="E875">
        <v>-1963</v>
      </c>
      <c r="F875">
        <v>0.63</v>
      </c>
      <c r="G875">
        <v>0.11</v>
      </c>
    </row>
    <row r="876" spans="1:7" hidden="1">
      <c r="A876" t="s">
        <v>3790</v>
      </c>
      <c r="B876">
        <v>362</v>
      </c>
      <c r="C876">
        <v>97103</v>
      </c>
      <c r="D876">
        <v>417</v>
      </c>
      <c r="E876">
        <v>-17561</v>
      </c>
      <c r="F876">
        <v>0.56999999999999995</v>
      </c>
      <c r="G876">
        <v>0.03</v>
      </c>
    </row>
    <row r="877" spans="1:7" hidden="1">
      <c r="A877" t="s">
        <v>3790</v>
      </c>
      <c r="B877">
        <v>362</v>
      </c>
      <c r="C877">
        <v>97080</v>
      </c>
      <c r="D877">
        <v>45</v>
      </c>
      <c r="E877">
        <v>-2951</v>
      </c>
      <c r="F877">
        <v>0.34</v>
      </c>
      <c r="G877">
        <v>0.06</v>
      </c>
    </row>
    <row r="878" spans="1:7" hidden="1">
      <c r="A878" t="s">
        <v>3790</v>
      </c>
      <c r="B878">
        <v>364</v>
      </c>
      <c r="C878">
        <v>97080</v>
      </c>
      <c r="D878">
        <v>48</v>
      </c>
      <c r="E878">
        <v>5406</v>
      </c>
      <c r="F878">
        <v>2.12</v>
      </c>
      <c r="G878">
        <v>0.2</v>
      </c>
    </row>
    <row r="879" spans="1:7" hidden="1">
      <c r="A879" t="s">
        <v>3790</v>
      </c>
      <c r="B879">
        <v>364</v>
      </c>
      <c r="C879">
        <v>99103</v>
      </c>
      <c r="D879">
        <v>470</v>
      </c>
      <c r="E879">
        <v>-6212</v>
      </c>
      <c r="F879">
        <v>0.86</v>
      </c>
      <c r="G879">
        <v>0.04</v>
      </c>
    </row>
    <row r="880" spans="1:7" hidden="1">
      <c r="A880" t="s">
        <v>3790</v>
      </c>
      <c r="B880">
        <v>364</v>
      </c>
      <c r="C880">
        <v>99080</v>
      </c>
      <c r="D880">
        <v>101</v>
      </c>
      <c r="E880">
        <v>-2743</v>
      </c>
      <c r="F880">
        <v>0.72</v>
      </c>
      <c r="G880">
        <v>7.0000000000000007E-2</v>
      </c>
    </row>
    <row r="881" spans="1:7" hidden="1">
      <c r="A881" t="s">
        <v>3790</v>
      </c>
      <c r="B881">
        <v>364</v>
      </c>
      <c r="C881">
        <v>97100</v>
      </c>
      <c r="D881">
        <v>75</v>
      </c>
      <c r="E881">
        <v>-2514</v>
      </c>
      <c r="F881">
        <v>0.66</v>
      </c>
      <c r="G881">
        <v>0.1</v>
      </c>
    </row>
    <row r="882" spans="1:7" hidden="1">
      <c r="A882" t="s">
        <v>3790</v>
      </c>
      <c r="B882">
        <v>364</v>
      </c>
      <c r="C882">
        <v>97103</v>
      </c>
      <c r="D882">
        <v>504</v>
      </c>
      <c r="E882">
        <v>-22030</v>
      </c>
      <c r="F882">
        <v>0.56000000000000005</v>
      </c>
      <c r="G882">
        <v>0.04</v>
      </c>
    </row>
    <row r="883" spans="1:7" hidden="1">
      <c r="A883" t="s">
        <v>3790</v>
      </c>
      <c r="B883">
        <v>364</v>
      </c>
      <c r="C883">
        <v>99100</v>
      </c>
      <c r="D883">
        <v>97</v>
      </c>
      <c r="E883">
        <v>-6692</v>
      </c>
      <c r="F883">
        <v>0.31</v>
      </c>
      <c r="G883">
        <v>0.04</v>
      </c>
    </row>
    <row r="884" spans="1:7" hidden="1">
      <c r="A884" t="s">
        <v>3790</v>
      </c>
      <c r="B884">
        <v>365</v>
      </c>
      <c r="C884">
        <v>99100</v>
      </c>
      <c r="D884">
        <v>96</v>
      </c>
      <c r="E884">
        <v>-1803</v>
      </c>
      <c r="F884">
        <v>0.81</v>
      </c>
      <c r="G884">
        <v>0.1</v>
      </c>
    </row>
    <row r="885" spans="1:7" hidden="1">
      <c r="A885" t="s">
        <v>3790</v>
      </c>
      <c r="B885">
        <v>365</v>
      </c>
      <c r="C885">
        <v>99080</v>
      </c>
      <c r="D885">
        <v>86</v>
      </c>
      <c r="E885">
        <v>-3403</v>
      </c>
      <c r="F885">
        <v>0.6</v>
      </c>
      <c r="G885">
        <v>0.05</v>
      </c>
    </row>
    <row r="886" spans="1:7" hidden="1">
      <c r="A886" t="s">
        <v>3790</v>
      </c>
      <c r="B886">
        <v>365</v>
      </c>
      <c r="C886">
        <v>97080</v>
      </c>
      <c r="D886">
        <v>55</v>
      </c>
      <c r="E886">
        <v>-2472</v>
      </c>
      <c r="F886">
        <v>0.55000000000000004</v>
      </c>
      <c r="G886">
        <v>7.0000000000000007E-2</v>
      </c>
    </row>
    <row r="887" spans="1:7" hidden="1">
      <c r="A887" t="s">
        <v>3790</v>
      </c>
      <c r="B887">
        <v>365</v>
      </c>
      <c r="C887">
        <v>97100</v>
      </c>
      <c r="D887">
        <v>77</v>
      </c>
      <c r="E887">
        <v>-3753</v>
      </c>
      <c r="F887">
        <v>0.51</v>
      </c>
      <c r="G887">
        <v>0.09</v>
      </c>
    </row>
    <row r="888" spans="1:7" hidden="1">
      <c r="A888" t="s">
        <v>3790</v>
      </c>
      <c r="B888">
        <v>365</v>
      </c>
      <c r="C888">
        <v>97103</v>
      </c>
      <c r="D888">
        <v>515</v>
      </c>
      <c r="E888">
        <v>-25226</v>
      </c>
      <c r="F888">
        <v>0.51</v>
      </c>
      <c r="G888">
        <v>0.03</v>
      </c>
    </row>
    <row r="889" spans="1:7" hidden="1">
      <c r="A889" t="s">
        <v>3790</v>
      </c>
      <c r="B889">
        <v>365</v>
      </c>
      <c r="C889">
        <v>99103</v>
      </c>
      <c r="D889">
        <v>231</v>
      </c>
      <c r="E889">
        <v>-17583</v>
      </c>
      <c r="F889">
        <v>0.23</v>
      </c>
      <c r="G889">
        <v>0.02</v>
      </c>
    </row>
    <row r="890" spans="1:7" hidden="1">
      <c r="A890" t="s">
        <v>3790</v>
      </c>
      <c r="B890">
        <v>412</v>
      </c>
      <c r="C890">
        <v>97100</v>
      </c>
      <c r="D890">
        <v>145</v>
      </c>
      <c r="E890">
        <v>-230</v>
      </c>
      <c r="F890">
        <v>0.98</v>
      </c>
      <c r="G890">
        <v>0.22</v>
      </c>
    </row>
    <row r="891" spans="1:7" hidden="1">
      <c r="A891" t="s">
        <v>3790</v>
      </c>
      <c r="B891">
        <v>412</v>
      </c>
      <c r="C891">
        <v>97103</v>
      </c>
      <c r="D891">
        <v>1154</v>
      </c>
      <c r="E891">
        <v>-23932</v>
      </c>
      <c r="F891">
        <v>0.79</v>
      </c>
      <c r="G891">
        <v>0.2</v>
      </c>
    </row>
    <row r="892" spans="1:7" hidden="1">
      <c r="A892" t="s">
        <v>3790</v>
      </c>
      <c r="B892">
        <v>412</v>
      </c>
      <c r="C892">
        <v>97080</v>
      </c>
      <c r="D892">
        <v>170</v>
      </c>
      <c r="E892">
        <v>-4324</v>
      </c>
      <c r="F892">
        <v>0.74</v>
      </c>
      <c r="G892">
        <v>0.17</v>
      </c>
    </row>
    <row r="893" spans="1:7" hidden="1">
      <c r="A893" t="s">
        <v>3790</v>
      </c>
      <c r="B893">
        <v>412</v>
      </c>
      <c r="C893">
        <v>99103</v>
      </c>
      <c r="D893">
        <v>1175</v>
      </c>
      <c r="E893">
        <v>-36064</v>
      </c>
      <c r="F893">
        <v>0.69</v>
      </c>
      <c r="G893">
        <v>0.15</v>
      </c>
    </row>
    <row r="894" spans="1:7" hidden="1">
      <c r="A894" t="s">
        <v>3790</v>
      </c>
      <c r="B894">
        <v>412</v>
      </c>
      <c r="C894">
        <v>99100</v>
      </c>
      <c r="D894">
        <v>233</v>
      </c>
      <c r="E894">
        <v>-9659</v>
      </c>
      <c r="F894">
        <v>0.57999999999999996</v>
      </c>
      <c r="G894">
        <v>0.15</v>
      </c>
    </row>
    <row r="895" spans="1:7" hidden="1">
      <c r="A895" t="s">
        <v>3790</v>
      </c>
      <c r="B895">
        <v>412</v>
      </c>
      <c r="C895">
        <v>99080</v>
      </c>
      <c r="D895">
        <v>252</v>
      </c>
      <c r="E895">
        <v>-13575</v>
      </c>
      <c r="F895">
        <v>0.46</v>
      </c>
      <c r="G895">
        <v>0.14000000000000001</v>
      </c>
    </row>
    <row r="896" spans="1:7" hidden="1">
      <c r="A896" t="s">
        <v>3790</v>
      </c>
      <c r="B896">
        <v>413</v>
      </c>
      <c r="C896">
        <v>97080</v>
      </c>
      <c r="D896">
        <v>170</v>
      </c>
      <c r="E896">
        <v>-345</v>
      </c>
      <c r="F896">
        <v>0.97</v>
      </c>
      <c r="G896">
        <v>0.2</v>
      </c>
    </row>
    <row r="897" spans="1:7" hidden="1">
      <c r="A897" t="s">
        <v>3790</v>
      </c>
      <c r="B897">
        <v>413</v>
      </c>
      <c r="C897">
        <v>99080</v>
      </c>
      <c r="D897">
        <v>243</v>
      </c>
      <c r="E897">
        <v>-4267</v>
      </c>
      <c r="F897">
        <v>0.82</v>
      </c>
      <c r="G897">
        <v>0.15</v>
      </c>
    </row>
    <row r="898" spans="1:7" hidden="1">
      <c r="A898" t="s">
        <v>3790</v>
      </c>
      <c r="B898">
        <v>413</v>
      </c>
      <c r="C898">
        <v>97103</v>
      </c>
      <c r="D898">
        <v>1123</v>
      </c>
      <c r="E898">
        <v>-23519</v>
      </c>
      <c r="F898">
        <v>0.79</v>
      </c>
      <c r="G898">
        <v>0.16</v>
      </c>
    </row>
    <row r="899" spans="1:7" hidden="1">
      <c r="A899" t="s">
        <v>3790</v>
      </c>
      <c r="B899">
        <v>413</v>
      </c>
      <c r="C899">
        <v>97100</v>
      </c>
      <c r="D899">
        <v>158</v>
      </c>
      <c r="E899">
        <v>-3871</v>
      </c>
      <c r="F899">
        <v>0.75</v>
      </c>
      <c r="G899">
        <v>0.17</v>
      </c>
    </row>
    <row r="900" spans="1:7" hidden="1">
      <c r="A900" t="s">
        <v>3790</v>
      </c>
      <c r="B900">
        <v>413</v>
      </c>
      <c r="C900">
        <v>99100</v>
      </c>
      <c r="D900">
        <v>196</v>
      </c>
      <c r="E900">
        <v>-5329</v>
      </c>
      <c r="F900">
        <v>0.72</v>
      </c>
      <c r="G900">
        <v>0.13</v>
      </c>
    </row>
    <row r="901" spans="1:7" hidden="1">
      <c r="A901" t="s">
        <v>3790</v>
      </c>
      <c r="B901">
        <v>413</v>
      </c>
      <c r="C901">
        <v>99103</v>
      </c>
      <c r="D901">
        <v>966</v>
      </c>
      <c r="E901">
        <v>-36538</v>
      </c>
      <c r="F901">
        <v>0.62</v>
      </c>
      <c r="G901">
        <v>0.1</v>
      </c>
    </row>
    <row r="902" spans="1:7" hidden="1">
      <c r="A902" t="s">
        <v>3790</v>
      </c>
      <c r="B902">
        <v>415</v>
      </c>
      <c r="C902">
        <v>99100</v>
      </c>
      <c r="D902">
        <v>206</v>
      </c>
      <c r="E902">
        <v>-2762</v>
      </c>
      <c r="F902">
        <v>0.86</v>
      </c>
      <c r="G902">
        <v>0.13</v>
      </c>
    </row>
    <row r="903" spans="1:7" hidden="1">
      <c r="A903" t="s">
        <v>3790</v>
      </c>
      <c r="B903">
        <v>415</v>
      </c>
      <c r="C903">
        <v>99080</v>
      </c>
      <c r="D903">
        <v>260</v>
      </c>
      <c r="E903">
        <v>-5385</v>
      </c>
      <c r="F903">
        <v>0.79</v>
      </c>
      <c r="G903">
        <v>0.13</v>
      </c>
    </row>
    <row r="904" spans="1:7" hidden="1">
      <c r="A904" t="s">
        <v>3790</v>
      </c>
      <c r="B904">
        <v>415</v>
      </c>
      <c r="C904">
        <v>97100</v>
      </c>
      <c r="D904">
        <v>217</v>
      </c>
      <c r="E904">
        <v>-5985</v>
      </c>
      <c r="F904">
        <v>0.72</v>
      </c>
      <c r="G904">
        <v>0.13</v>
      </c>
    </row>
    <row r="905" spans="1:7" hidden="1">
      <c r="A905" t="s">
        <v>3790</v>
      </c>
      <c r="B905">
        <v>415</v>
      </c>
      <c r="C905">
        <v>97080</v>
      </c>
      <c r="D905">
        <v>172</v>
      </c>
      <c r="E905">
        <v>-5196</v>
      </c>
      <c r="F905">
        <v>0.69</v>
      </c>
      <c r="G905">
        <v>0.11</v>
      </c>
    </row>
    <row r="906" spans="1:7" hidden="1">
      <c r="A906" t="s">
        <v>3790</v>
      </c>
      <c r="B906">
        <v>415</v>
      </c>
      <c r="C906">
        <v>99103</v>
      </c>
      <c r="D906">
        <v>1676</v>
      </c>
      <c r="E906">
        <v>-58170</v>
      </c>
      <c r="F906">
        <v>0.65</v>
      </c>
      <c r="G906">
        <v>0.06</v>
      </c>
    </row>
    <row r="907" spans="1:7" hidden="1">
      <c r="A907" t="s">
        <v>3790</v>
      </c>
      <c r="B907">
        <v>415</v>
      </c>
      <c r="C907">
        <v>97103</v>
      </c>
      <c r="D907">
        <v>905</v>
      </c>
      <c r="E907">
        <v>-34388</v>
      </c>
      <c r="F907">
        <v>0.62</v>
      </c>
      <c r="G907">
        <v>0.1</v>
      </c>
    </row>
    <row r="908" spans="1:7" hidden="1">
      <c r="A908" t="s">
        <v>3790</v>
      </c>
      <c r="B908">
        <v>416</v>
      </c>
      <c r="C908">
        <v>99080</v>
      </c>
      <c r="D908">
        <v>319</v>
      </c>
      <c r="E908">
        <v>-5753</v>
      </c>
      <c r="F908">
        <v>0.81</v>
      </c>
      <c r="G908">
        <v>0.1</v>
      </c>
    </row>
    <row r="909" spans="1:7" hidden="1">
      <c r="A909" t="s">
        <v>3790</v>
      </c>
      <c r="B909">
        <v>416</v>
      </c>
      <c r="C909">
        <v>99103</v>
      </c>
      <c r="D909">
        <v>1369</v>
      </c>
      <c r="E909">
        <v>-37835</v>
      </c>
      <c r="F909">
        <v>0.72</v>
      </c>
      <c r="G909">
        <v>0.05</v>
      </c>
    </row>
    <row r="910" spans="1:7" hidden="1">
      <c r="A910" t="s">
        <v>3790</v>
      </c>
      <c r="B910">
        <v>416</v>
      </c>
      <c r="C910">
        <v>97080</v>
      </c>
      <c r="D910">
        <v>201</v>
      </c>
      <c r="E910">
        <v>-5989</v>
      </c>
      <c r="F910">
        <v>0.7</v>
      </c>
      <c r="G910">
        <v>0.08</v>
      </c>
    </row>
    <row r="911" spans="1:7" hidden="1">
      <c r="A911" t="s">
        <v>3790</v>
      </c>
      <c r="B911">
        <v>416</v>
      </c>
      <c r="C911">
        <v>99100</v>
      </c>
      <c r="D911">
        <v>260</v>
      </c>
      <c r="E911">
        <v>-9123</v>
      </c>
      <c r="F911">
        <v>0.64</v>
      </c>
      <c r="G911">
        <v>0.1</v>
      </c>
    </row>
    <row r="912" spans="1:7" hidden="1">
      <c r="A912" t="s">
        <v>3790</v>
      </c>
      <c r="B912">
        <v>416</v>
      </c>
      <c r="C912">
        <v>97103</v>
      </c>
      <c r="D912">
        <v>544</v>
      </c>
      <c r="E912">
        <v>-19868</v>
      </c>
      <c r="F912">
        <v>0.63</v>
      </c>
      <c r="G912">
        <v>0.09</v>
      </c>
    </row>
    <row r="913" spans="1:7" hidden="1">
      <c r="A913" t="s">
        <v>3790</v>
      </c>
      <c r="B913">
        <v>416</v>
      </c>
      <c r="C913">
        <v>97100</v>
      </c>
      <c r="D913">
        <v>194</v>
      </c>
      <c r="E913">
        <v>-7811</v>
      </c>
      <c r="F913">
        <v>0.59</v>
      </c>
      <c r="G913">
        <v>0.09</v>
      </c>
    </row>
    <row r="914" spans="1:7" hidden="1">
      <c r="A914" t="s">
        <v>3790</v>
      </c>
      <c r="B914">
        <v>421</v>
      </c>
      <c r="C914">
        <v>97103</v>
      </c>
      <c r="D914">
        <v>471</v>
      </c>
      <c r="E914">
        <v>-5532</v>
      </c>
      <c r="F914">
        <v>0.88</v>
      </c>
      <c r="G914">
        <v>0.21</v>
      </c>
    </row>
    <row r="915" spans="1:7" hidden="1">
      <c r="A915" t="s">
        <v>3790</v>
      </c>
      <c r="B915">
        <v>421</v>
      </c>
      <c r="C915">
        <v>99103</v>
      </c>
      <c r="D915">
        <v>1001</v>
      </c>
      <c r="E915">
        <v>-20366</v>
      </c>
      <c r="F915">
        <v>0.79</v>
      </c>
      <c r="G915">
        <v>0.15</v>
      </c>
    </row>
    <row r="916" spans="1:7" hidden="1">
      <c r="A916" t="s">
        <v>3790</v>
      </c>
      <c r="B916">
        <v>421</v>
      </c>
      <c r="C916">
        <v>99100</v>
      </c>
      <c r="D916">
        <v>116</v>
      </c>
      <c r="E916">
        <v>-2351</v>
      </c>
      <c r="F916">
        <v>0.79</v>
      </c>
      <c r="G916">
        <v>0.19</v>
      </c>
    </row>
    <row r="917" spans="1:7" hidden="1">
      <c r="A917" t="s">
        <v>3790</v>
      </c>
      <c r="B917">
        <v>421</v>
      </c>
      <c r="C917">
        <v>97100</v>
      </c>
      <c r="D917">
        <v>95</v>
      </c>
      <c r="E917">
        <v>-3896</v>
      </c>
      <c r="F917">
        <v>0.57999999999999996</v>
      </c>
      <c r="G917">
        <v>0.2</v>
      </c>
    </row>
    <row r="918" spans="1:7" hidden="1">
      <c r="A918" t="s">
        <v>3790</v>
      </c>
      <c r="B918">
        <v>421</v>
      </c>
      <c r="C918">
        <v>99080</v>
      </c>
      <c r="D918">
        <v>124</v>
      </c>
      <c r="E918">
        <v>-5096</v>
      </c>
      <c r="F918">
        <v>0.57999999999999996</v>
      </c>
      <c r="G918">
        <v>0.12</v>
      </c>
    </row>
    <row r="919" spans="1:7" hidden="1">
      <c r="A919" t="s">
        <v>3790</v>
      </c>
      <c r="B919">
        <v>421</v>
      </c>
      <c r="C919">
        <v>97080</v>
      </c>
      <c r="D919">
        <v>57</v>
      </c>
      <c r="E919">
        <v>-3843</v>
      </c>
      <c r="F919">
        <v>0.32</v>
      </c>
      <c r="G919">
        <v>0.1</v>
      </c>
    </row>
    <row r="920" spans="1:7" hidden="1">
      <c r="A920" t="s">
        <v>3790</v>
      </c>
      <c r="B920">
        <v>423</v>
      </c>
      <c r="C920">
        <v>97080</v>
      </c>
      <c r="D920">
        <v>136</v>
      </c>
      <c r="E920">
        <v>2669</v>
      </c>
      <c r="F920">
        <v>1.19</v>
      </c>
      <c r="G920">
        <v>0.11</v>
      </c>
    </row>
    <row r="921" spans="1:7" hidden="1">
      <c r="A921" t="s">
        <v>3790</v>
      </c>
      <c r="B921">
        <v>423</v>
      </c>
      <c r="C921">
        <v>99080</v>
      </c>
      <c r="D921">
        <v>190</v>
      </c>
      <c r="E921">
        <v>2794</v>
      </c>
      <c r="F921">
        <v>1.1399999999999999</v>
      </c>
      <c r="G921">
        <v>7.0000000000000007E-2</v>
      </c>
    </row>
    <row r="922" spans="1:7" hidden="1">
      <c r="A922" t="s">
        <v>3790</v>
      </c>
      <c r="B922">
        <v>423</v>
      </c>
      <c r="C922">
        <v>97100</v>
      </c>
      <c r="D922">
        <v>154</v>
      </c>
      <c r="E922">
        <v>-1277</v>
      </c>
      <c r="F922">
        <v>0.91</v>
      </c>
      <c r="G922">
        <v>0.12</v>
      </c>
    </row>
    <row r="923" spans="1:7" hidden="1">
      <c r="A923" t="s">
        <v>3790</v>
      </c>
      <c r="B923">
        <v>423</v>
      </c>
      <c r="C923">
        <v>97103</v>
      </c>
      <c r="D923">
        <v>376</v>
      </c>
      <c r="E923">
        <v>-5798</v>
      </c>
      <c r="F923">
        <v>0.84</v>
      </c>
      <c r="G923">
        <v>0.1</v>
      </c>
    </row>
    <row r="924" spans="1:7" hidden="1">
      <c r="A924" t="s">
        <v>3790</v>
      </c>
      <c r="B924">
        <v>423</v>
      </c>
      <c r="C924">
        <v>99103</v>
      </c>
      <c r="D924">
        <v>1020</v>
      </c>
      <c r="E924">
        <v>-38068</v>
      </c>
      <c r="F924">
        <v>0.62</v>
      </c>
      <c r="G924">
        <v>0.05</v>
      </c>
    </row>
    <row r="925" spans="1:7" hidden="1">
      <c r="A925" t="s">
        <v>3790</v>
      </c>
      <c r="B925">
        <v>423</v>
      </c>
      <c r="C925">
        <v>99100</v>
      </c>
      <c r="D925">
        <v>208</v>
      </c>
      <c r="E925">
        <v>-11608</v>
      </c>
      <c r="F925">
        <v>0.44</v>
      </c>
      <c r="G925">
        <v>0.06</v>
      </c>
    </row>
    <row r="926" spans="1:7" hidden="1">
      <c r="A926" t="s">
        <v>3790</v>
      </c>
      <c r="B926">
        <v>425</v>
      </c>
      <c r="C926">
        <v>97080</v>
      </c>
      <c r="D926">
        <v>147</v>
      </c>
      <c r="E926">
        <v>6951</v>
      </c>
      <c r="F926">
        <v>1.47</v>
      </c>
      <c r="G926">
        <v>0.14000000000000001</v>
      </c>
    </row>
    <row r="927" spans="1:7" hidden="1">
      <c r="A927" t="s">
        <v>3790</v>
      </c>
      <c r="B927">
        <v>425</v>
      </c>
      <c r="C927">
        <v>99080</v>
      </c>
      <c r="D927">
        <v>160</v>
      </c>
      <c r="E927">
        <v>5362</v>
      </c>
      <c r="F927">
        <v>1.33</v>
      </c>
      <c r="G927">
        <v>0.09</v>
      </c>
    </row>
    <row r="928" spans="1:7" hidden="1">
      <c r="A928" t="s">
        <v>3790</v>
      </c>
      <c r="B928">
        <v>425</v>
      </c>
      <c r="C928">
        <v>99100</v>
      </c>
      <c r="D928">
        <v>210</v>
      </c>
      <c r="E928">
        <v>-5573</v>
      </c>
      <c r="F928">
        <v>0.73</v>
      </c>
      <c r="G928">
        <v>0.11</v>
      </c>
    </row>
    <row r="929" spans="1:7" hidden="1">
      <c r="A929" t="s">
        <v>3790</v>
      </c>
      <c r="B929">
        <v>425</v>
      </c>
      <c r="C929">
        <v>97100</v>
      </c>
      <c r="D929">
        <v>184</v>
      </c>
      <c r="E929">
        <v>-5838</v>
      </c>
      <c r="F929">
        <v>0.68</v>
      </c>
      <c r="G929">
        <v>0.09</v>
      </c>
    </row>
    <row r="930" spans="1:7" hidden="1">
      <c r="A930" t="s">
        <v>3790</v>
      </c>
      <c r="B930">
        <v>425</v>
      </c>
      <c r="C930">
        <v>99103</v>
      </c>
      <c r="D930">
        <v>741</v>
      </c>
      <c r="E930">
        <v>-28581</v>
      </c>
      <c r="F930">
        <v>0.61</v>
      </c>
      <c r="G930">
        <v>0.05</v>
      </c>
    </row>
    <row r="931" spans="1:7" hidden="1">
      <c r="A931" t="s">
        <v>3790</v>
      </c>
      <c r="B931">
        <v>425</v>
      </c>
      <c r="C931">
        <v>97103</v>
      </c>
      <c r="D931">
        <v>416</v>
      </c>
      <c r="E931">
        <v>-18237</v>
      </c>
      <c r="F931">
        <v>0.56000000000000005</v>
      </c>
      <c r="G931">
        <v>0.05</v>
      </c>
    </row>
    <row r="932" spans="1:7" hidden="1">
      <c r="A932" t="s">
        <v>3790</v>
      </c>
      <c r="B932">
        <v>426</v>
      </c>
      <c r="C932">
        <v>97103</v>
      </c>
      <c r="D932">
        <v>374</v>
      </c>
      <c r="E932">
        <v>4556</v>
      </c>
      <c r="F932">
        <v>1.1200000000000001</v>
      </c>
      <c r="G932">
        <v>0.06</v>
      </c>
    </row>
    <row r="933" spans="1:7" hidden="1">
      <c r="A933" t="s">
        <v>3790</v>
      </c>
      <c r="B933">
        <v>426</v>
      </c>
      <c r="C933">
        <v>99100</v>
      </c>
      <c r="D933">
        <v>172</v>
      </c>
      <c r="E933">
        <v>-323</v>
      </c>
      <c r="F933">
        <v>0.98</v>
      </c>
      <c r="G933">
        <v>0.09</v>
      </c>
    </row>
    <row r="934" spans="1:7" hidden="1">
      <c r="A934" t="s">
        <v>3790</v>
      </c>
      <c r="B934">
        <v>426</v>
      </c>
      <c r="C934">
        <v>99080</v>
      </c>
      <c r="D934">
        <v>175</v>
      </c>
      <c r="E934">
        <v>-1733</v>
      </c>
      <c r="F934">
        <v>0.9</v>
      </c>
      <c r="G934">
        <v>0.08</v>
      </c>
    </row>
    <row r="935" spans="1:7" hidden="1">
      <c r="A935" t="s">
        <v>3790</v>
      </c>
      <c r="B935">
        <v>426</v>
      </c>
      <c r="C935">
        <v>97080</v>
      </c>
      <c r="D935">
        <v>162</v>
      </c>
      <c r="E935">
        <v>-2033</v>
      </c>
      <c r="F935">
        <v>0.87</v>
      </c>
      <c r="G935">
        <v>0.06</v>
      </c>
    </row>
    <row r="936" spans="1:7" hidden="1">
      <c r="A936" t="s">
        <v>3790</v>
      </c>
      <c r="B936">
        <v>426</v>
      </c>
      <c r="C936">
        <v>97100</v>
      </c>
      <c r="D936">
        <v>176</v>
      </c>
      <c r="E936">
        <v>-6367</v>
      </c>
      <c r="F936">
        <v>0.63</v>
      </c>
      <c r="G936">
        <v>0.11</v>
      </c>
    </row>
    <row r="937" spans="1:7" hidden="1">
      <c r="A937" t="s">
        <v>3790</v>
      </c>
      <c r="B937">
        <v>426</v>
      </c>
      <c r="C937">
        <v>99103</v>
      </c>
      <c r="D937">
        <v>487</v>
      </c>
      <c r="E937">
        <v>-32627</v>
      </c>
      <c r="F937">
        <v>0.33</v>
      </c>
      <c r="G937">
        <v>0.03</v>
      </c>
    </row>
    <row r="938" spans="1:7" hidden="1">
      <c r="A938" t="s">
        <v>3790</v>
      </c>
      <c r="B938">
        <v>431</v>
      </c>
      <c r="C938">
        <v>99103</v>
      </c>
      <c r="D938">
        <v>692</v>
      </c>
      <c r="E938">
        <v>-16435</v>
      </c>
      <c r="F938">
        <v>0.76</v>
      </c>
      <c r="G938">
        <v>0.16</v>
      </c>
    </row>
    <row r="939" spans="1:7" hidden="1">
      <c r="A939" t="s">
        <v>3790</v>
      </c>
      <c r="B939">
        <v>431</v>
      </c>
      <c r="C939">
        <v>97103</v>
      </c>
      <c r="D939">
        <v>528</v>
      </c>
      <c r="E939">
        <v>-14885</v>
      </c>
      <c r="F939">
        <v>0.71</v>
      </c>
      <c r="G939">
        <v>0.16</v>
      </c>
    </row>
    <row r="940" spans="1:7" hidden="1">
      <c r="A940" t="s">
        <v>3790</v>
      </c>
      <c r="B940">
        <v>431</v>
      </c>
      <c r="C940">
        <v>97080</v>
      </c>
      <c r="D940">
        <v>35</v>
      </c>
      <c r="E940">
        <v>-1641</v>
      </c>
      <c r="F940">
        <v>0.53</v>
      </c>
      <c r="G940">
        <v>0.08</v>
      </c>
    </row>
    <row r="941" spans="1:7" hidden="1">
      <c r="A941" t="s">
        <v>3790</v>
      </c>
      <c r="B941">
        <v>431</v>
      </c>
      <c r="C941">
        <v>97100</v>
      </c>
      <c r="D941">
        <v>59</v>
      </c>
      <c r="E941">
        <v>-3103</v>
      </c>
      <c r="F941">
        <v>0.47</v>
      </c>
      <c r="G941">
        <v>0.11</v>
      </c>
    </row>
    <row r="942" spans="1:7" hidden="1">
      <c r="A942" t="s">
        <v>3790</v>
      </c>
      <c r="B942">
        <v>431</v>
      </c>
      <c r="C942">
        <v>99080</v>
      </c>
      <c r="D942">
        <v>97</v>
      </c>
      <c r="E942">
        <v>-5203</v>
      </c>
      <c r="F942">
        <v>0.46</v>
      </c>
      <c r="G942">
        <v>0.12</v>
      </c>
    </row>
    <row r="943" spans="1:7" hidden="1">
      <c r="A943" t="s">
        <v>3790</v>
      </c>
      <c r="B943">
        <v>431</v>
      </c>
      <c r="C943">
        <v>99100</v>
      </c>
      <c r="D943">
        <v>93</v>
      </c>
      <c r="E943">
        <v>-5732</v>
      </c>
      <c r="F943">
        <v>0.38</v>
      </c>
      <c r="G943">
        <v>0.09</v>
      </c>
    </row>
    <row r="944" spans="1:7" hidden="1">
      <c r="A944" t="s">
        <v>3790</v>
      </c>
      <c r="B944">
        <v>432</v>
      </c>
      <c r="C944">
        <v>99100</v>
      </c>
      <c r="D944">
        <v>110</v>
      </c>
      <c r="E944">
        <v>17691</v>
      </c>
      <c r="F944">
        <v>2.6</v>
      </c>
      <c r="G944">
        <v>0.16</v>
      </c>
    </row>
    <row r="945" spans="1:7" hidden="1">
      <c r="A945" t="s">
        <v>3790</v>
      </c>
      <c r="B945">
        <v>432</v>
      </c>
      <c r="C945">
        <v>97103</v>
      </c>
      <c r="D945">
        <v>329</v>
      </c>
      <c r="E945">
        <v>-4644</v>
      </c>
      <c r="F945">
        <v>0.85</v>
      </c>
      <c r="G945">
        <v>0.1</v>
      </c>
    </row>
    <row r="946" spans="1:7" hidden="1">
      <c r="A946" t="s">
        <v>3790</v>
      </c>
      <c r="B946">
        <v>432</v>
      </c>
      <c r="C946">
        <v>99080</v>
      </c>
      <c r="D946">
        <v>118</v>
      </c>
      <c r="E946">
        <v>-2154</v>
      </c>
      <c r="F946">
        <v>0.81</v>
      </c>
      <c r="G946">
        <v>0.11</v>
      </c>
    </row>
    <row r="947" spans="1:7" hidden="1">
      <c r="A947" t="s">
        <v>3790</v>
      </c>
      <c r="B947">
        <v>432</v>
      </c>
      <c r="C947">
        <v>97080</v>
      </c>
      <c r="D947">
        <v>93</v>
      </c>
      <c r="E947">
        <v>-3722</v>
      </c>
      <c r="F947">
        <v>0.59</v>
      </c>
      <c r="G947">
        <v>0.08</v>
      </c>
    </row>
    <row r="948" spans="1:7" hidden="1">
      <c r="A948" t="s">
        <v>3790</v>
      </c>
      <c r="B948">
        <v>432</v>
      </c>
      <c r="C948">
        <v>99103</v>
      </c>
      <c r="D948">
        <v>468</v>
      </c>
      <c r="E948">
        <v>-25928</v>
      </c>
      <c r="F948">
        <v>0.44</v>
      </c>
      <c r="G948">
        <v>0.04</v>
      </c>
    </row>
    <row r="949" spans="1:7" hidden="1">
      <c r="A949" t="s">
        <v>3790</v>
      </c>
      <c r="B949">
        <v>432</v>
      </c>
      <c r="C949">
        <v>97100</v>
      </c>
      <c r="D949">
        <v>94</v>
      </c>
      <c r="E949">
        <v>-6231</v>
      </c>
      <c r="F949">
        <v>0.33</v>
      </c>
      <c r="G949">
        <v>0.05</v>
      </c>
    </row>
    <row r="950" spans="1:7" hidden="1">
      <c r="A950" t="s">
        <v>3790</v>
      </c>
      <c r="B950">
        <v>435</v>
      </c>
      <c r="C950">
        <v>97100</v>
      </c>
      <c r="D950">
        <v>109</v>
      </c>
      <c r="E950">
        <v>-1044</v>
      </c>
      <c r="F950">
        <v>0.9</v>
      </c>
      <c r="G950">
        <v>0.11</v>
      </c>
    </row>
    <row r="951" spans="1:7" hidden="1">
      <c r="A951" t="s">
        <v>3790</v>
      </c>
      <c r="B951">
        <v>435</v>
      </c>
      <c r="C951">
        <v>99100</v>
      </c>
      <c r="D951">
        <v>120</v>
      </c>
      <c r="E951">
        <v>-2139</v>
      </c>
      <c r="F951">
        <v>0.82</v>
      </c>
      <c r="G951">
        <v>0.1</v>
      </c>
    </row>
    <row r="952" spans="1:7" hidden="1">
      <c r="A952" t="s">
        <v>3790</v>
      </c>
      <c r="B952">
        <v>435</v>
      </c>
      <c r="C952">
        <v>97080</v>
      </c>
      <c r="D952">
        <v>84</v>
      </c>
      <c r="E952">
        <v>-2432</v>
      </c>
      <c r="F952">
        <v>0.71</v>
      </c>
      <c r="G952">
        <v>0.09</v>
      </c>
    </row>
    <row r="953" spans="1:7" hidden="1">
      <c r="A953" t="s">
        <v>3790</v>
      </c>
      <c r="B953">
        <v>435</v>
      </c>
      <c r="C953">
        <v>97103</v>
      </c>
      <c r="D953">
        <v>405</v>
      </c>
      <c r="E953">
        <v>-18567</v>
      </c>
      <c r="F953">
        <v>0.54</v>
      </c>
      <c r="G953">
        <v>0.04</v>
      </c>
    </row>
    <row r="954" spans="1:7" hidden="1">
      <c r="A954" t="s">
        <v>3790</v>
      </c>
      <c r="B954">
        <v>435</v>
      </c>
      <c r="C954">
        <v>99103</v>
      </c>
      <c r="D954">
        <v>460</v>
      </c>
      <c r="E954">
        <v>-24267</v>
      </c>
      <c r="F954">
        <v>0.47</v>
      </c>
      <c r="G954">
        <v>0.03</v>
      </c>
    </row>
    <row r="955" spans="1:7" hidden="1">
      <c r="A955" t="s">
        <v>3790</v>
      </c>
      <c r="B955">
        <v>435</v>
      </c>
      <c r="C955">
        <v>99080</v>
      </c>
      <c r="D955">
        <v>126</v>
      </c>
      <c r="E955">
        <v>-7343</v>
      </c>
      <c r="F955">
        <v>0.41</v>
      </c>
      <c r="G955">
        <v>0.06</v>
      </c>
    </row>
    <row r="956" spans="1:7" hidden="1">
      <c r="A956" t="s">
        <v>3790</v>
      </c>
      <c r="B956">
        <v>436</v>
      </c>
      <c r="C956">
        <v>97100</v>
      </c>
      <c r="D956">
        <v>127</v>
      </c>
      <c r="E956">
        <v>-2275</v>
      </c>
      <c r="F956">
        <v>0.82</v>
      </c>
      <c r="G956">
        <v>0.11</v>
      </c>
    </row>
    <row r="957" spans="1:7" hidden="1">
      <c r="A957" t="s">
        <v>3790</v>
      </c>
      <c r="B957">
        <v>436</v>
      </c>
      <c r="C957">
        <v>97080</v>
      </c>
      <c r="D957">
        <v>98</v>
      </c>
      <c r="E957">
        <v>-1693</v>
      </c>
      <c r="F957">
        <v>0.82</v>
      </c>
      <c r="G957">
        <v>0.06</v>
      </c>
    </row>
    <row r="958" spans="1:7" hidden="1">
      <c r="A958" t="s">
        <v>3790</v>
      </c>
      <c r="B958">
        <v>436</v>
      </c>
      <c r="C958">
        <v>99080</v>
      </c>
      <c r="D958">
        <v>148</v>
      </c>
      <c r="E958">
        <v>-4682</v>
      </c>
      <c r="F958">
        <v>0.68</v>
      </c>
      <c r="G958">
        <v>0.06</v>
      </c>
    </row>
    <row r="959" spans="1:7" hidden="1">
      <c r="A959" t="s">
        <v>3790</v>
      </c>
      <c r="B959">
        <v>436</v>
      </c>
      <c r="C959">
        <v>97103</v>
      </c>
      <c r="D959">
        <v>456</v>
      </c>
      <c r="E959">
        <v>-16828</v>
      </c>
      <c r="F959">
        <v>0.63</v>
      </c>
      <c r="G959">
        <v>0.04</v>
      </c>
    </row>
    <row r="960" spans="1:7" hidden="1">
      <c r="A960" t="s">
        <v>3790</v>
      </c>
      <c r="B960">
        <v>436</v>
      </c>
      <c r="C960">
        <v>99100</v>
      </c>
      <c r="D960">
        <v>127</v>
      </c>
      <c r="E960">
        <v>-5387</v>
      </c>
      <c r="F960">
        <v>0.56999999999999995</v>
      </c>
      <c r="G960">
        <v>7.0000000000000007E-2</v>
      </c>
    </row>
    <row r="961" spans="1:7" hidden="1">
      <c r="A961" t="s">
        <v>3790</v>
      </c>
      <c r="B961">
        <v>436</v>
      </c>
      <c r="C961">
        <v>99103</v>
      </c>
      <c r="D961">
        <v>690</v>
      </c>
      <c r="E961">
        <v>-38540</v>
      </c>
      <c r="F961">
        <v>0.44</v>
      </c>
      <c r="G961">
        <v>0.03</v>
      </c>
    </row>
    <row r="962" spans="1:7" hidden="1">
      <c r="A962" t="s">
        <v>3790</v>
      </c>
      <c r="B962">
        <v>451</v>
      </c>
      <c r="C962">
        <v>99100</v>
      </c>
      <c r="D962">
        <v>60</v>
      </c>
      <c r="E962">
        <v>-1142</v>
      </c>
      <c r="F962">
        <v>0.8</v>
      </c>
      <c r="G962">
        <v>0.13</v>
      </c>
    </row>
    <row r="963" spans="1:7" hidden="1">
      <c r="A963" t="s">
        <v>3790</v>
      </c>
      <c r="B963">
        <v>451</v>
      </c>
      <c r="C963">
        <v>99103</v>
      </c>
      <c r="D963">
        <v>902</v>
      </c>
      <c r="E963">
        <v>-23205</v>
      </c>
      <c r="F963">
        <v>0.74</v>
      </c>
      <c r="G963">
        <v>7.0000000000000007E-2</v>
      </c>
    </row>
    <row r="964" spans="1:7" hidden="1">
      <c r="A964" t="s">
        <v>3790</v>
      </c>
      <c r="B964">
        <v>451</v>
      </c>
      <c r="C964">
        <v>97103</v>
      </c>
      <c r="D964">
        <v>508</v>
      </c>
      <c r="E964">
        <v>-13669</v>
      </c>
      <c r="F964">
        <v>0.73</v>
      </c>
      <c r="G964">
        <v>0.1</v>
      </c>
    </row>
    <row r="965" spans="1:7" hidden="1">
      <c r="A965" t="s">
        <v>3790</v>
      </c>
      <c r="B965">
        <v>451</v>
      </c>
      <c r="C965">
        <v>97100</v>
      </c>
      <c r="D965">
        <v>40</v>
      </c>
      <c r="E965">
        <v>-1413</v>
      </c>
      <c r="F965">
        <v>0.64</v>
      </c>
      <c r="G965">
        <v>0.12</v>
      </c>
    </row>
    <row r="966" spans="1:7" hidden="1">
      <c r="A966" t="s">
        <v>3790</v>
      </c>
      <c r="B966">
        <v>451</v>
      </c>
      <c r="C966">
        <v>99080</v>
      </c>
      <c r="D966">
        <v>74</v>
      </c>
      <c r="E966">
        <v>-3434</v>
      </c>
      <c r="F966">
        <v>0.53</v>
      </c>
      <c r="G966">
        <v>0.09</v>
      </c>
    </row>
    <row r="967" spans="1:7" hidden="1">
      <c r="A967" t="s">
        <v>3790</v>
      </c>
      <c r="B967">
        <v>451</v>
      </c>
      <c r="C967">
        <v>97080</v>
      </c>
      <c r="D967">
        <v>27</v>
      </c>
      <c r="E967">
        <v>-1300</v>
      </c>
      <c r="F967">
        <v>0.51</v>
      </c>
      <c r="G967">
        <v>0.11</v>
      </c>
    </row>
    <row r="968" spans="1:7" hidden="1">
      <c r="A968" t="s">
        <v>3790</v>
      </c>
      <c r="B968">
        <v>452</v>
      </c>
      <c r="C968">
        <v>99100</v>
      </c>
      <c r="D968">
        <v>83</v>
      </c>
      <c r="E968">
        <v>1547</v>
      </c>
      <c r="F968">
        <v>1.18</v>
      </c>
      <c r="G968">
        <v>7.0000000000000007E-2</v>
      </c>
    </row>
    <row r="969" spans="1:7" hidden="1">
      <c r="A969" t="s">
        <v>3790</v>
      </c>
      <c r="B969">
        <v>452</v>
      </c>
      <c r="C969">
        <v>97100</v>
      </c>
      <c r="D969">
        <v>60</v>
      </c>
      <c r="E969">
        <v>47</v>
      </c>
      <c r="F969">
        <v>1</v>
      </c>
      <c r="G969">
        <v>0.08</v>
      </c>
    </row>
    <row r="970" spans="1:7" hidden="1">
      <c r="A970" t="s">
        <v>3790</v>
      </c>
      <c r="B970">
        <v>452</v>
      </c>
      <c r="C970">
        <v>97103</v>
      </c>
      <c r="D970">
        <v>573</v>
      </c>
      <c r="E970">
        <v>-16141</v>
      </c>
      <c r="F970">
        <v>0.71</v>
      </c>
      <c r="G970">
        <v>0.06</v>
      </c>
    </row>
    <row r="971" spans="1:7" hidden="1">
      <c r="A971" t="s">
        <v>3790</v>
      </c>
      <c r="B971">
        <v>452</v>
      </c>
      <c r="C971">
        <v>99103</v>
      </c>
      <c r="D971">
        <v>862</v>
      </c>
      <c r="E971">
        <v>-46950</v>
      </c>
      <c r="F971">
        <v>0.45</v>
      </c>
      <c r="G971">
        <v>0.03</v>
      </c>
    </row>
    <row r="972" spans="1:7" hidden="1">
      <c r="A972" t="s">
        <v>3790</v>
      </c>
      <c r="B972">
        <v>452</v>
      </c>
      <c r="C972">
        <v>99080</v>
      </c>
      <c r="D972">
        <v>87</v>
      </c>
      <c r="E972">
        <v>-4940</v>
      </c>
      <c r="F972">
        <v>0.43</v>
      </c>
      <c r="G972">
        <v>0.04</v>
      </c>
    </row>
    <row r="973" spans="1:7" hidden="1">
      <c r="A973" t="s">
        <v>3790</v>
      </c>
      <c r="B973">
        <v>452</v>
      </c>
      <c r="C973">
        <v>97080</v>
      </c>
      <c r="D973">
        <v>52</v>
      </c>
      <c r="E973">
        <v>-4291</v>
      </c>
      <c r="F973">
        <v>0.17</v>
      </c>
      <c r="G973">
        <v>0.03</v>
      </c>
    </row>
    <row r="974" spans="1:7" hidden="1">
      <c r="A974" t="s">
        <v>3790</v>
      </c>
      <c r="B974">
        <v>453</v>
      </c>
      <c r="C974">
        <v>97100</v>
      </c>
      <c r="D974">
        <v>54</v>
      </c>
      <c r="E974">
        <v>-663</v>
      </c>
      <c r="F974">
        <v>0.87</v>
      </c>
      <c r="G974">
        <v>0.11</v>
      </c>
    </row>
    <row r="975" spans="1:7" hidden="1">
      <c r="A975" t="s">
        <v>3790</v>
      </c>
      <c r="B975">
        <v>453</v>
      </c>
      <c r="C975">
        <v>99100</v>
      </c>
      <c r="D975">
        <v>75</v>
      </c>
      <c r="E975">
        <v>-1821</v>
      </c>
      <c r="F975">
        <v>0.75</v>
      </c>
      <c r="G975">
        <v>0.09</v>
      </c>
    </row>
    <row r="976" spans="1:7" hidden="1">
      <c r="A976" t="s">
        <v>3790</v>
      </c>
      <c r="B976">
        <v>453</v>
      </c>
      <c r="C976">
        <v>97103</v>
      </c>
      <c r="D976">
        <v>466</v>
      </c>
      <c r="E976">
        <v>-17174</v>
      </c>
      <c r="F976">
        <v>0.63</v>
      </c>
      <c r="G976">
        <v>0.03</v>
      </c>
    </row>
    <row r="977" spans="1:7" hidden="1">
      <c r="A977" t="s">
        <v>3790</v>
      </c>
      <c r="B977">
        <v>453</v>
      </c>
      <c r="C977">
        <v>99080</v>
      </c>
      <c r="D977">
        <v>85</v>
      </c>
      <c r="E977">
        <v>-4043</v>
      </c>
      <c r="F977">
        <v>0.52</v>
      </c>
      <c r="G977">
        <v>7.0000000000000007E-2</v>
      </c>
    </row>
    <row r="978" spans="1:7" hidden="1">
      <c r="A978" t="s">
        <v>3790</v>
      </c>
      <c r="B978">
        <v>453</v>
      </c>
      <c r="C978">
        <v>99103</v>
      </c>
      <c r="D978">
        <v>654</v>
      </c>
      <c r="E978">
        <v>-35427</v>
      </c>
      <c r="F978">
        <v>0.45</v>
      </c>
      <c r="G978">
        <v>0.03</v>
      </c>
    </row>
    <row r="979" spans="1:7" hidden="1">
      <c r="A979" t="s">
        <v>3790</v>
      </c>
      <c r="B979">
        <v>453</v>
      </c>
      <c r="C979">
        <v>97080</v>
      </c>
      <c r="D979">
        <v>38</v>
      </c>
      <c r="E979">
        <v>-2563</v>
      </c>
      <c r="F979">
        <v>0.32</v>
      </c>
      <c r="G979">
        <v>7.0000000000000007E-2</v>
      </c>
    </row>
    <row r="980" spans="1:7" hidden="1">
      <c r="A980" t="s">
        <v>3790</v>
      </c>
      <c r="B980">
        <v>456</v>
      </c>
      <c r="C980">
        <v>97100</v>
      </c>
      <c r="D980">
        <v>80</v>
      </c>
      <c r="E980">
        <v>516</v>
      </c>
      <c r="F980">
        <v>1.06</v>
      </c>
      <c r="G980">
        <v>0.11</v>
      </c>
    </row>
    <row r="981" spans="1:7" hidden="1">
      <c r="A981" t="s">
        <v>3790</v>
      </c>
      <c r="B981">
        <v>456</v>
      </c>
      <c r="C981">
        <v>97080</v>
      </c>
      <c r="D981">
        <v>48</v>
      </c>
      <c r="E981">
        <v>-1021</v>
      </c>
      <c r="F981">
        <v>0.78</v>
      </c>
      <c r="G981">
        <v>0.04</v>
      </c>
    </row>
    <row r="982" spans="1:7" hidden="1">
      <c r="A982" t="s">
        <v>3790</v>
      </c>
      <c r="B982">
        <v>456</v>
      </c>
      <c r="C982">
        <v>97103</v>
      </c>
      <c r="D982">
        <v>435</v>
      </c>
      <c r="E982">
        <v>-9314</v>
      </c>
      <c r="F982">
        <v>0.78</v>
      </c>
      <c r="G982">
        <v>0.03</v>
      </c>
    </row>
    <row r="983" spans="1:7" hidden="1">
      <c r="A983" t="s">
        <v>3790</v>
      </c>
      <c r="B983">
        <v>456</v>
      </c>
      <c r="C983">
        <v>99080</v>
      </c>
      <c r="D983">
        <v>83</v>
      </c>
      <c r="E983">
        <v>-2272</v>
      </c>
      <c r="F983">
        <v>0.72</v>
      </c>
      <c r="G983">
        <v>7.0000000000000007E-2</v>
      </c>
    </row>
    <row r="984" spans="1:7" hidden="1">
      <c r="A984" t="s">
        <v>3790</v>
      </c>
      <c r="B984">
        <v>456</v>
      </c>
      <c r="C984">
        <v>99103</v>
      </c>
      <c r="D984">
        <v>574</v>
      </c>
      <c r="E984">
        <v>-20744</v>
      </c>
      <c r="F984">
        <v>0.63</v>
      </c>
      <c r="G984">
        <v>0.02</v>
      </c>
    </row>
    <row r="985" spans="1:7" hidden="1">
      <c r="A985" t="s">
        <v>3790</v>
      </c>
      <c r="B985">
        <v>456</v>
      </c>
      <c r="C985">
        <v>99100</v>
      </c>
      <c r="D985">
        <v>75</v>
      </c>
      <c r="E985">
        <v>-5622</v>
      </c>
      <c r="F985">
        <v>0.25</v>
      </c>
      <c r="G985">
        <v>0.04</v>
      </c>
    </row>
    <row r="986" spans="1:7" hidden="1">
      <c r="A986" t="s">
        <v>3790</v>
      </c>
      <c r="B986">
        <v>461</v>
      </c>
      <c r="C986">
        <v>97080</v>
      </c>
      <c r="D986">
        <v>24</v>
      </c>
      <c r="E986">
        <v>-42</v>
      </c>
      <c r="F986">
        <v>0.98</v>
      </c>
      <c r="G986">
        <v>0.16</v>
      </c>
    </row>
    <row r="987" spans="1:7" hidden="1">
      <c r="A987" t="s">
        <v>3790</v>
      </c>
      <c r="B987">
        <v>461</v>
      </c>
      <c r="C987">
        <v>97103</v>
      </c>
      <c r="D987">
        <v>757</v>
      </c>
      <c r="E987">
        <v>-8794</v>
      </c>
      <c r="F987">
        <v>0.88</v>
      </c>
      <c r="G987">
        <v>0.09</v>
      </c>
    </row>
    <row r="988" spans="1:7" hidden="1">
      <c r="A988" t="s">
        <v>3790</v>
      </c>
      <c r="B988">
        <v>461</v>
      </c>
      <c r="C988">
        <v>99103</v>
      </c>
      <c r="D988">
        <v>785</v>
      </c>
      <c r="E988">
        <v>-22546</v>
      </c>
      <c r="F988">
        <v>0.71</v>
      </c>
      <c r="G988">
        <v>0.04</v>
      </c>
    </row>
    <row r="989" spans="1:7" hidden="1">
      <c r="A989" t="s">
        <v>3790</v>
      </c>
      <c r="B989">
        <v>461</v>
      </c>
      <c r="C989">
        <v>97100</v>
      </c>
      <c r="D989">
        <v>22</v>
      </c>
      <c r="E989">
        <v>-801</v>
      </c>
      <c r="F989">
        <v>0.63</v>
      </c>
      <c r="G989">
        <v>0.09</v>
      </c>
    </row>
    <row r="990" spans="1:7" hidden="1">
      <c r="A990" t="s">
        <v>3790</v>
      </c>
      <c r="B990">
        <v>461</v>
      </c>
      <c r="C990">
        <v>99100</v>
      </c>
      <c r="D990">
        <v>48</v>
      </c>
      <c r="E990">
        <v>-2372</v>
      </c>
      <c r="F990">
        <v>0.5</v>
      </c>
      <c r="G990">
        <v>0.08</v>
      </c>
    </row>
    <row r="991" spans="1:7" hidden="1">
      <c r="A991" t="s">
        <v>3790</v>
      </c>
      <c r="B991">
        <v>461</v>
      </c>
      <c r="C991">
        <v>99080</v>
      </c>
      <c r="D991">
        <v>67</v>
      </c>
      <c r="E991">
        <v>-3864</v>
      </c>
      <c r="F991">
        <v>0.42</v>
      </c>
      <c r="G991">
        <v>0.08</v>
      </c>
    </row>
    <row r="992" spans="1:7" hidden="1">
      <c r="A992" t="s">
        <v>3790</v>
      </c>
      <c r="B992">
        <v>462</v>
      </c>
      <c r="C992">
        <v>99080</v>
      </c>
      <c r="D992">
        <v>63</v>
      </c>
      <c r="E992">
        <v>-410</v>
      </c>
      <c r="F992">
        <v>0.93</v>
      </c>
      <c r="G992">
        <v>0.03</v>
      </c>
    </row>
    <row r="993" spans="1:7" hidden="1">
      <c r="A993" t="s">
        <v>3790</v>
      </c>
      <c r="B993">
        <v>462</v>
      </c>
      <c r="C993">
        <v>97103</v>
      </c>
      <c r="D993">
        <v>413</v>
      </c>
      <c r="E993">
        <v>-18766</v>
      </c>
      <c r="F993">
        <v>0.54</v>
      </c>
      <c r="G993">
        <v>0.04</v>
      </c>
    </row>
    <row r="994" spans="1:7" hidden="1">
      <c r="A994" t="s">
        <v>3790</v>
      </c>
      <c r="B994">
        <v>462</v>
      </c>
      <c r="C994">
        <v>99103</v>
      </c>
      <c r="D994">
        <v>517</v>
      </c>
      <c r="E994">
        <v>-30980</v>
      </c>
      <c r="F994">
        <v>0.4</v>
      </c>
      <c r="G994">
        <v>0.03</v>
      </c>
    </row>
    <row r="995" spans="1:7" hidden="1">
      <c r="A995" t="s">
        <v>3790</v>
      </c>
      <c r="B995">
        <v>462</v>
      </c>
      <c r="C995">
        <v>97100</v>
      </c>
      <c r="D995">
        <v>34</v>
      </c>
      <c r="E995">
        <v>-3091</v>
      </c>
      <c r="F995">
        <v>0.09</v>
      </c>
      <c r="G995">
        <v>0.02</v>
      </c>
    </row>
    <row r="996" spans="1:7" hidden="1">
      <c r="A996" t="s">
        <v>3790</v>
      </c>
      <c r="B996">
        <v>462</v>
      </c>
      <c r="C996">
        <v>99100</v>
      </c>
      <c r="D996">
        <v>53</v>
      </c>
      <c r="E996">
        <v>-5060</v>
      </c>
      <c r="F996">
        <v>0.04</v>
      </c>
      <c r="G996">
        <v>0.01</v>
      </c>
    </row>
    <row r="997" spans="1:7" hidden="1">
      <c r="A997" t="s">
        <v>3790</v>
      </c>
      <c r="B997">
        <v>463</v>
      </c>
      <c r="C997">
        <v>99080</v>
      </c>
      <c r="D997">
        <v>50</v>
      </c>
      <c r="E997">
        <v>-470</v>
      </c>
      <c r="F997">
        <v>0.9</v>
      </c>
      <c r="G997">
        <v>0.05</v>
      </c>
    </row>
    <row r="998" spans="1:7" hidden="1">
      <c r="A998" t="s">
        <v>3790</v>
      </c>
      <c r="B998">
        <v>463</v>
      </c>
      <c r="C998">
        <v>99100</v>
      </c>
      <c r="D998">
        <v>35</v>
      </c>
      <c r="E998">
        <v>-991</v>
      </c>
      <c r="F998">
        <v>0.71</v>
      </c>
      <c r="G998">
        <v>0.11</v>
      </c>
    </row>
    <row r="999" spans="1:7" hidden="1">
      <c r="A999" t="s">
        <v>3790</v>
      </c>
      <c r="B999">
        <v>463</v>
      </c>
      <c r="C999">
        <v>99103</v>
      </c>
      <c r="D999">
        <v>408</v>
      </c>
      <c r="E999">
        <v>-21055</v>
      </c>
      <c r="F999">
        <v>0.48</v>
      </c>
      <c r="G999">
        <v>0.03</v>
      </c>
    </row>
    <row r="1000" spans="1:7" hidden="1">
      <c r="A1000" t="s">
        <v>3790</v>
      </c>
      <c r="B1000">
        <v>463</v>
      </c>
      <c r="C1000">
        <v>97103</v>
      </c>
      <c r="D1000">
        <v>464</v>
      </c>
      <c r="E1000">
        <v>-28737</v>
      </c>
      <c r="F1000">
        <v>0.38</v>
      </c>
      <c r="G1000">
        <v>0.02</v>
      </c>
    </row>
    <row r="1001" spans="1:7" hidden="1">
      <c r="A1001" t="s">
        <v>3790</v>
      </c>
      <c r="B1001">
        <v>463</v>
      </c>
      <c r="C1001">
        <v>97080</v>
      </c>
      <c r="D1001">
        <v>28</v>
      </c>
      <c r="E1001">
        <v>-2320</v>
      </c>
      <c r="F1001">
        <v>0.17</v>
      </c>
      <c r="G1001">
        <v>0.03</v>
      </c>
    </row>
    <row r="1002" spans="1:7" hidden="1">
      <c r="A1002" t="s">
        <v>3790</v>
      </c>
      <c r="B1002">
        <v>463</v>
      </c>
      <c r="C1002">
        <v>97100</v>
      </c>
      <c r="D1002">
        <v>38</v>
      </c>
      <c r="E1002">
        <v>-3260</v>
      </c>
      <c r="F1002">
        <v>0.14000000000000001</v>
      </c>
      <c r="G1002">
        <v>0.05</v>
      </c>
    </row>
    <row r="1003" spans="1:7" hidden="1">
      <c r="A1003" t="s">
        <v>3790</v>
      </c>
      <c r="B1003">
        <v>465</v>
      </c>
      <c r="C1003">
        <v>99100</v>
      </c>
      <c r="D1003">
        <v>50</v>
      </c>
      <c r="E1003">
        <v>-461</v>
      </c>
      <c r="F1003">
        <v>0.9</v>
      </c>
      <c r="G1003">
        <v>0.08</v>
      </c>
    </row>
    <row r="1004" spans="1:7" hidden="1">
      <c r="A1004" t="s">
        <v>3790</v>
      </c>
      <c r="B1004">
        <v>465</v>
      </c>
      <c r="C1004">
        <v>97100</v>
      </c>
      <c r="D1004">
        <v>47</v>
      </c>
      <c r="E1004">
        <v>-1313</v>
      </c>
      <c r="F1004">
        <v>0.72</v>
      </c>
      <c r="G1004">
        <v>0.08</v>
      </c>
    </row>
    <row r="1005" spans="1:7" hidden="1">
      <c r="A1005" t="s">
        <v>3790</v>
      </c>
      <c r="B1005">
        <v>465</v>
      </c>
      <c r="C1005">
        <v>99080</v>
      </c>
      <c r="D1005">
        <v>46</v>
      </c>
      <c r="E1005">
        <v>-2653</v>
      </c>
      <c r="F1005">
        <v>0.42</v>
      </c>
      <c r="G1005">
        <v>0.06</v>
      </c>
    </row>
    <row r="1006" spans="1:7" hidden="1">
      <c r="A1006" t="s">
        <v>3790</v>
      </c>
      <c r="B1006">
        <v>465</v>
      </c>
      <c r="C1006">
        <v>99103</v>
      </c>
      <c r="D1006">
        <v>431</v>
      </c>
      <c r="E1006">
        <v>-26793</v>
      </c>
      <c r="F1006">
        <v>0.37</v>
      </c>
      <c r="G1006">
        <v>0.02</v>
      </c>
    </row>
    <row r="1007" spans="1:7" hidden="1">
      <c r="A1007" t="s">
        <v>3790</v>
      </c>
      <c r="B1007">
        <v>465</v>
      </c>
      <c r="C1007">
        <v>97103</v>
      </c>
      <c r="D1007">
        <v>360</v>
      </c>
      <c r="E1007">
        <v>-24385</v>
      </c>
      <c r="F1007">
        <v>0.32</v>
      </c>
      <c r="G1007">
        <v>0.02</v>
      </c>
    </row>
    <row r="1008" spans="1:7" hidden="1">
      <c r="A1008" t="s">
        <v>3790</v>
      </c>
      <c r="B1008">
        <v>512</v>
      </c>
      <c r="C1008">
        <v>97100</v>
      </c>
      <c r="D1008">
        <v>31</v>
      </c>
      <c r="E1008">
        <v>767</v>
      </c>
      <c r="F1008">
        <v>1.24</v>
      </c>
      <c r="G1008">
        <v>0.19</v>
      </c>
    </row>
    <row r="1009" spans="1:7" hidden="1">
      <c r="A1009" t="s">
        <v>3790</v>
      </c>
      <c r="B1009">
        <v>512</v>
      </c>
      <c r="C1009">
        <v>97103</v>
      </c>
      <c r="D1009">
        <v>516</v>
      </c>
      <c r="E1009">
        <v>-1615</v>
      </c>
      <c r="F1009">
        <v>0.96</v>
      </c>
      <c r="G1009">
        <v>0.18</v>
      </c>
    </row>
    <row r="1010" spans="1:7" hidden="1">
      <c r="A1010" t="s">
        <v>3790</v>
      </c>
      <c r="B1010">
        <v>512</v>
      </c>
      <c r="C1010">
        <v>99103</v>
      </c>
      <c r="D1010">
        <v>895</v>
      </c>
      <c r="E1010">
        <v>-18704</v>
      </c>
      <c r="F1010">
        <v>0.79</v>
      </c>
      <c r="G1010">
        <v>0.1</v>
      </c>
    </row>
    <row r="1011" spans="1:7" hidden="1">
      <c r="A1011" t="s">
        <v>3790</v>
      </c>
      <c r="B1011">
        <v>512</v>
      </c>
      <c r="C1011">
        <v>97080</v>
      </c>
      <c r="D1011">
        <v>34</v>
      </c>
      <c r="E1011">
        <v>-1221</v>
      </c>
      <c r="F1011">
        <v>0.64</v>
      </c>
      <c r="G1011">
        <v>0.17</v>
      </c>
    </row>
    <row r="1012" spans="1:7" hidden="1">
      <c r="A1012" t="s">
        <v>3790</v>
      </c>
      <c r="B1012">
        <v>512</v>
      </c>
      <c r="C1012">
        <v>99080</v>
      </c>
      <c r="D1012">
        <v>85</v>
      </c>
      <c r="E1012">
        <v>-4034</v>
      </c>
      <c r="F1012">
        <v>0.52</v>
      </c>
      <c r="G1012">
        <v>0.14000000000000001</v>
      </c>
    </row>
    <row r="1013" spans="1:7" hidden="1">
      <c r="A1013" t="s">
        <v>3790</v>
      </c>
      <c r="B1013">
        <v>512</v>
      </c>
      <c r="C1013">
        <v>99100</v>
      </c>
      <c r="D1013">
        <v>71</v>
      </c>
      <c r="E1013">
        <v>-3976</v>
      </c>
      <c r="F1013">
        <v>0.44</v>
      </c>
      <c r="G1013">
        <v>0.14000000000000001</v>
      </c>
    </row>
    <row r="1014" spans="1:7" hidden="1">
      <c r="A1014" t="s">
        <v>3790</v>
      </c>
      <c r="B1014">
        <v>513</v>
      </c>
      <c r="C1014">
        <v>99080</v>
      </c>
      <c r="D1014">
        <v>70</v>
      </c>
      <c r="E1014">
        <v>3926</v>
      </c>
      <c r="F1014">
        <v>1.56</v>
      </c>
      <c r="G1014">
        <v>0.14000000000000001</v>
      </c>
    </row>
    <row r="1015" spans="1:7" hidden="1">
      <c r="A1015" t="s">
        <v>3790</v>
      </c>
      <c r="B1015">
        <v>513</v>
      </c>
      <c r="C1015">
        <v>99100</v>
      </c>
      <c r="D1015">
        <v>66</v>
      </c>
      <c r="E1015">
        <v>-1735</v>
      </c>
      <c r="F1015">
        <v>0.73</v>
      </c>
      <c r="G1015">
        <v>0.12</v>
      </c>
    </row>
    <row r="1016" spans="1:7" hidden="1">
      <c r="A1016" t="s">
        <v>3790</v>
      </c>
      <c r="B1016">
        <v>513</v>
      </c>
      <c r="C1016">
        <v>99103</v>
      </c>
      <c r="D1016">
        <v>654</v>
      </c>
      <c r="E1016">
        <v>-20015</v>
      </c>
      <c r="F1016">
        <v>0.69</v>
      </c>
      <c r="G1016">
        <v>7.0000000000000007E-2</v>
      </c>
    </row>
    <row r="1017" spans="1:7" hidden="1">
      <c r="A1017" t="s">
        <v>3790</v>
      </c>
      <c r="B1017">
        <v>513</v>
      </c>
      <c r="C1017">
        <v>97103</v>
      </c>
      <c r="D1017">
        <v>443</v>
      </c>
      <c r="E1017">
        <v>-14000</v>
      </c>
      <c r="F1017">
        <v>0.68</v>
      </c>
      <c r="G1017">
        <v>0.14000000000000001</v>
      </c>
    </row>
    <row r="1018" spans="1:7" hidden="1">
      <c r="A1018" t="s">
        <v>3790</v>
      </c>
      <c r="B1018">
        <v>513</v>
      </c>
      <c r="C1018">
        <v>97100</v>
      </c>
      <c r="D1018">
        <v>48</v>
      </c>
      <c r="E1018">
        <v>-1623</v>
      </c>
      <c r="F1018">
        <v>0.66</v>
      </c>
      <c r="G1018">
        <v>0.14000000000000001</v>
      </c>
    </row>
    <row r="1019" spans="1:7" hidden="1">
      <c r="A1019" t="s">
        <v>3790</v>
      </c>
      <c r="B1019">
        <v>513</v>
      </c>
      <c r="C1019">
        <v>97080</v>
      </c>
      <c r="D1019">
        <v>45</v>
      </c>
      <c r="E1019">
        <v>-3271</v>
      </c>
      <c r="F1019">
        <v>0.27</v>
      </c>
      <c r="G1019">
        <v>0.08</v>
      </c>
    </row>
    <row r="1020" spans="1:7" hidden="1">
      <c r="A1020" t="s">
        <v>3790</v>
      </c>
      <c r="B1020">
        <v>514</v>
      </c>
      <c r="C1020">
        <v>99100</v>
      </c>
      <c r="D1020">
        <v>52</v>
      </c>
      <c r="E1020">
        <v>1648</v>
      </c>
      <c r="F1020">
        <v>1.31</v>
      </c>
      <c r="G1020">
        <v>0.13</v>
      </c>
    </row>
    <row r="1021" spans="1:7" hidden="1">
      <c r="A1021" t="s">
        <v>3790</v>
      </c>
      <c r="B1021">
        <v>514</v>
      </c>
      <c r="C1021">
        <v>97100</v>
      </c>
      <c r="D1021">
        <v>43</v>
      </c>
      <c r="E1021">
        <v>768</v>
      </c>
      <c r="F1021">
        <v>1.17</v>
      </c>
      <c r="G1021">
        <v>0.09</v>
      </c>
    </row>
    <row r="1022" spans="1:7" hidden="1">
      <c r="A1022" t="s">
        <v>3790</v>
      </c>
      <c r="B1022">
        <v>514</v>
      </c>
      <c r="C1022">
        <v>97103</v>
      </c>
      <c r="D1022">
        <v>313</v>
      </c>
      <c r="E1022">
        <v>-818</v>
      </c>
      <c r="F1022">
        <v>0.97</v>
      </c>
      <c r="G1022">
        <v>0.11</v>
      </c>
    </row>
    <row r="1023" spans="1:7" hidden="1">
      <c r="A1023" t="s">
        <v>3790</v>
      </c>
      <c r="B1023">
        <v>514</v>
      </c>
      <c r="C1023">
        <v>99080</v>
      </c>
      <c r="D1023">
        <v>45</v>
      </c>
      <c r="E1023">
        <v>-1611</v>
      </c>
      <c r="F1023">
        <v>0.64</v>
      </c>
      <c r="G1023">
        <v>0.08</v>
      </c>
    </row>
    <row r="1024" spans="1:7" hidden="1">
      <c r="A1024" t="s">
        <v>3790</v>
      </c>
      <c r="B1024">
        <v>514</v>
      </c>
      <c r="C1024">
        <v>99103</v>
      </c>
      <c r="D1024">
        <v>635</v>
      </c>
      <c r="E1024">
        <v>-23525</v>
      </c>
      <c r="F1024">
        <v>0.62</v>
      </c>
      <c r="G1024">
        <v>0.06</v>
      </c>
    </row>
    <row r="1025" spans="1:7" hidden="1">
      <c r="A1025" t="s">
        <v>3790</v>
      </c>
      <c r="B1025">
        <v>516</v>
      </c>
      <c r="C1025">
        <v>99080</v>
      </c>
      <c r="D1025">
        <v>109</v>
      </c>
      <c r="E1025">
        <v>3868</v>
      </c>
      <c r="F1025">
        <v>1.35</v>
      </c>
      <c r="G1025">
        <v>0.06</v>
      </c>
    </row>
    <row r="1026" spans="1:7" hidden="1">
      <c r="A1026" t="s">
        <v>3790</v>
      </c>
      <c r="B1026">
        <v>516</v>
      </c>
      <c r="C1026">
        <v>97080</v>
      </c>
      <c r="D1026">
        <v>69</v>
      </c>
      <c r="E1026">
        <v>1976</v>
      </c>
      <c r="F1026">
        <v>1.28</v>
      </c>
      <c r="G1026">
        <v>0.1</v>
      </c>
    </row>
    <row r="1027" spans="1:7" hidden="1">
      <c r="A1027" t="s">
        <v>3790</v>
      </c>
      <c r="B1027">
        <v>516</v>
      </c>
      <c r="C1027">
        <v>97100</v>
      </c>
      <c r="D1027">
        <v>79</v>
      </c>
      <c r="E1027">
        <v>1237</v>
      </c>
      <c r="F1027">
        <v>1.1499999999999999</v>
      </c>
      <c r="G1027">
        <v>0.08</v>
      </c>
    </row>
    <row r="1028" spans="1:7" hidden="1">
      <c r="A1028" t="s">
        <v>3790</v>
      </c>
      <c r="B1028">
        <v>516</v>
      </c>
      <c r="C1028">
        <v>99103</v>
      </c>
      <c r="D1028">
        <v>812</v>
      </c>
      <c r="E1028">
        <v>-11273</v>
      </c>
      <c r="F1028">
        <v>0.86</v>
      </c>
      <c r="G1028">
        <v>0.04</v>
      </c>
    </row>
    <row r="1029" spans="1:7" hidden="1">
      <c r="A1029" t="s">
        <v>3790</v>
      </c>
      <c r="B1029">
        <v>516</v>
      </c>
      <c r="C1029">
        <v>97103</v>
      </c>
      <c r="D1029">
        <v>420</v>
      </c>
      <c r="E1029">
        <v>-12663</v>
      </c>
      <c r="F1029">
        <v>0.69</v>
      </c>
      <c r="G1029">
        <v>0.06</v>
      </c>
    </row>
    <row r="1030" spans="1:7" hidden="1">
      <c r="A1030" t="s">
        <v>3790</v>
      </c>
      <c r="B1030">
        <v>516</v>
      </c>
      <c r="C1030">
        <v>99100</v>
      </c>
      <c r="D1030">
        <v>99</v>
      </c>
      <c r="E1030">
        <v>-3835</v>
      </c>
      <c r="F1030">
        <v>0.61</v>
      </c>
      <c r="G1030">
        <v>0.1</v>
      </c>
    </row>
    <row r="1031" spans="1:7" hidden="1">
      <c r="A1031" t="s">
        <v>3790</v>
      </c>
      <c r="B1031">
        <v>521</v>
      </c>
      <c r="C1031">
        <v>97100</v>
      </c>
      <c r="D1031">
        <v>27</v>
      </c>
      <c r="E1031">
        <v>678</v>
      </c>
      <c r="F1031">
        <v>1.25</v>
      </c>
      <c r="G1031">
        <v>0.28999999999999998</v>
      </c>
    </row>
    <row r="1032" spans="1:7" hidden="1">
      <c r="A1032" t="s">
        <v>3790</v>
      </c>
      <c r="B1032">
        <v>521</v>
      </c>
      <c r="C1032">
        <v>99080</v>
      </c>
      <c r="D1032">
        <v>31</v>
      </c>
      <c r="E1032">
        <v>-452</v>
      </c>
      <c r="F1032">
        <v>0.85</v>
      </c>
      <c r="G1032">
        <v>0.12</v>
      </c>
    </row>
    <row r="1033" spans="1:7" hidden="1">
      <c r="A1033" t="s">
        <v>3790</v>
      </c>
      <c r="B1033">
        <v>521</v>
      </c>
      <c r="C1033">
        <v>99103</v>
      </c>
      <c r="D1033">
        <v>655</v>
      </c>
      <c r="E1033">
        <v>-9975</v>
      </c>
      <c r="F1033">
        <v>0.84</v>
      </c>
      <c r="G1033">
        <v>0.1</v>
      </c>
    </row>
    <row r="1034" spans="1:7" hidden="1">
      <c r="A1034" t="s">
        <v>3790</v>
      </c>
      <c r="B1034">
        <v>521</v>
      </c>
      <c r="C1034">
        <v>99100</v>
      </c>
      <c r="D1034">
        <v>46</v>
      </c>
      <c r="E1034">
        <v>-803</v>
      </c>
      <c r="F1034">
        <v>0.82</v>
      </c>
      <c r="G1034">
        <v>0.19</v>
      </c>
    </row>
    <row r="1035" spans="1:7" hidden="1">
      <c r="A1035" t="s">
        <v>3790</v>
      </c>
      <c r="B1035">
        <v>521</v>
      </c>
      <c r="C1035">
        <v>97080</v>
      </c>
      <c r="D1035">
        <v>18</v>
      </c>
      <c r="E1035">
        <v>-541</v>
      </c>
      <c r="F1035">
        <v>0.69</v>
      </c>
      <c r="G1035">
        <v>0.22</v>
      </c>
    </row>
    <row r="1036" spans="1:7" hidden="1">
      <c r="A1036" t="s">
        <v>3790</v>
      </c>
      <c r="B1036">
        <v>521</v>
      </c>
      <c r="C1036">
        <v>97103</v>
      </c>
      <c r="D1036">
        <v>420</v>
      </c>
      <c r="E1036">
        <v>-13058</v>
      </c>
      <c r="F1036">
        <v>0.68</v>
      </c>
      <c r="G1036">
        <v>0.14000000000000001</v>
      </c>
    </row>
    <row r="1037" spans="1:7" hidden="1">
      <c r="A1037" t="s">
        <v>3790</v>
      </c>
      <c r="B1037">
        <v>523</v>
      </c>
      <c r="C1037">
        <v>99100</v>
      </c>
      <c r="D1037">
        <v>65</v>
      </c>
      <c r="E1037">
        <v>1706</v>
      </c>
      <c r="F1037">
        <v>1.26</v>
      </c>
      <c r="G1037">
        <v>0.13</v>
      </c>
    </row>
    <row r="1038" spans="1:7" hidden="1">
      <c r="A1038" t="s">
        <v>3790</v>
      </c>
      <c r="B1038">
        <v>523</v>
      </c>
      <c r="C1038">
        <v>97080</v>
      </c>
      <c r="D1038">
        <v>44</v>
      </c>
      <c r="E1038">
        <v>729</v>
      </c>
      <c r="F1038">
        <v>1.1599999999999999</v>
      </c>
      <c r="G1038">
        <v>0.04</v>
      </c>
    </row>
    <row r="1039" spans="1:7" hidden="1">
      <c r="A1039" t="s">
        <v>3790</v>
      </c>
      <c r="B1039">
        <v>523</v>
      </c>
      <c r="C1039">
        <v>99080</v>
      </c>
      <c r="D1039">
        <v>67</v>
      </c>
      <c r="E1039">
        <v>-684</v>
      </c>
      <c r="F1039">
        <v>0.89</v>
      </c>
      <c r="G1039">
        <v>0.14000000000000001</v>
      </c>
    </row>
    <row r="1040" spans="1:7" hidden="1">
      <c r="A1040" t="s">
        <v>3790</v>
      </c>
      <c r="B1040">
        <v>523</v>
      </c>
      <c r="C1040">
        <v>99103</v>
      </c>
      <c r="D1040">
        <v>440</v>
      </c>
      <c r="E1040">
        <v>-9503</v>
      </c>
      <c r="F1040">
        <v>0.78</v>
      </c>
      <c r="G1040">
        <v>0.05</v>
      </c>
    </row>
    <row r="1041" spans="1:7" hidden="1">
      <c r="A1041" t="s">
        <v>3790</v>
      </c>
      <c r="B1041">
        <v>523</v>
      </c>
      <c r="C1041">
        <v>97103</v>
      </c>
      <c r="D1041">
        <v>473</v>
      </c>
      <c r="E1041">
        <v>-19767</v>
      </c>
      <c r="F1041">
        <v>0.57999999999999996</v>
      </c>
      <c r="G1041">
        <v>0.05</v>
      </c>
    </row>
    <row r="1042" spans="1:7" hidden="1">
      <c r="A1042" t="s">
        <v>3790</v>
      </c>
      <c r="B1042">
        <v>523</v>
      </c>
      <c r="C1042">
        <v>97100</v>
      </c>
      <c r="D1042">
        <v>70</v>
      </c>
      <c r="E1042">
        <v>-3514</v>
      </c>
      <c r="F1042">
        <v>0.49</v>
      </c>
      <c r="G1042">
        <v>0.08</v>
      </c>
    </row>
    <row r="1043" spans="1:7" hidden="1">
      <c r="A1043" t="s">
        <v>3790</v>
      </c>
      <c r="B1043">
        <v>524</v>
      </c>
      <c r="C1043">
        <v>97080</v>
      </c>
      <c r="D1043">
        <v>27</v>
      </c>
      <c r="E1043">
        <v>-1091</v>
      </c>
      <c r="F1043">
        <v>0.59</v>
      </c>
      <c r="G1043">
        <v>7.0000000000000007E-2</v>
      </c>
    </row>
    <row r="1044" spans="1:7" hidden="1">
      <c r="A1044" t="s">
        <v>3790</v>
      </c>
      <c r="B1044">
        <v>524</v>
      </c>
      <c r="C1044">
        <v>99103</v>
      </c>
      <c r="D1044">
        <v>321</v>
      </c>
      <c r="E1044">
        <v>-13836</v>
      </c>
      <c r="F1044">
        <v>0.56000000000000005</v>
      </c>
      <c r="G1044">
        <v>0.05</v>
      </c>
    </row>
    <row r="1045" spans="1:7" hidden="1">
      <c r="A1045" t="s">
        <v>3790</v>
      </c>
      <c r="B1045">
        <v>524</v>
      </c>
      <c r="C1045">
        <v>97103</v>
      </c>
      <c r="D1045">
        <v>417</v>
      </c>
      <c r="E1045">
        <v>-21760</v>
      </c>
      <c r="F1045">
        <v>0.47</v>
      </c>
      <c r="G1045">
        <v>0.03</v>
      </c>
    </row>
    <row r="1046" spans="1:7" hidden="1">
      <c r="A1046" t="s">
        <v>3790</v>
      </c>
      <c r="B1046">
        <v>524</v>
      </c>
      <c r="C1046">
        <v>97100</v>
      </c>
      <c r="D1046">
        <v>45</v>
      </c>
      <c r="E1046">
        <v>-2741</v>
      </c>
      <c r="F1046">
        <v>0.39</v>
      </c>
      <c r="G1046">
        <v>0.04</v>
      </c>
    </row>
    <row r="1047" spans="1:7" hidden="1">
      <c r="A1047" t="s">
        <v>3790</v>
      </c>
      <c r="B1047">
        <v>524</v>
      </c>
      <c r="C1047">
        <v>99100</v>
      </c>
      <c r="D1047">
        <v>59</v>
      </c>
      <c r="E1047">
        <v>-4060</v>
      </c>
      <c r="F1047">
        <v>0.31</v>
      </c>
      <c r="G1047">
        <v>0.05</v>
      </c>
    </row>
    <row r="1048" spans="1:7" hidden="1">
      <c r="A1048" t="s">
        <v>3790</v>
      </c>
      <c r="B1048">
        <v>524</v>
      </c>
      <c r="C1048">
        <v>99080</v>
      </c>
      <c r="D1048">
        <v>45</v>
      </c>
      <c r="E1048">
        <v>-3701</v>
      </c>
      <c r="F1048">
        <v>0.17</v>
      </c>
      <c r="G1048">
        <v>0.04</v>
      </c>
    </row>
    <row r="1049" spans="1:7" hidden="1">
      <c r="A1049" t="s">
        <v>3790</v>
      </c>
      <c r="B1049">
        <v>526</v>
      </c>
      <c r="C1049">
        <v>99100</v>
      </c>
      <c r="D1049">
        <v>57</v>
      </c>
      <c r="E1049">
        <v>-1103</v>
      </c>
      <c r="F1049">
        <v>0.8</v>
      </c>
      <c r="G1049">
        <v>0.08</v>
      </c>
    </row>
    <row r="1050" spans="1:7" hidden="1">
      <c r="A1050" t="s">
        <v>3790</v>
      </c>
      <c r="B1050">
        <v>526</v>
      </c>
      <c r="C1050">
        <v>97080</v>
      </c>
      <c r="D1050">
        <v>53</v>
      </c>
      <c r="E1050">
        <v>-1142</v>
      </c>
      <c r="F1050">
        <v>0.78</v>
      </c>
      <c r="G1050">
        <v>0.11</v>
      </c>
    </row>
    <row r="1051" spans="1:7" hidden="1">
      <c r="A1051" t="s">
        <v>3790</v>
      </c>
      <c r="B1051">
        <v>526</v>
      </c>
      <c r="C1051">
        <v>97100</v>
      </c>
      <c r="D1051">
        <v>62</v>
      </c>
      <c r="E1051">
        <v>-2372</v>
      </c>
      <c r="F1051">
        <v>0.61</v>
      </c>
      <c r="G1051">
        <v>0.11</v>
      </c>
    </row>
    <row r="1052" spans="1:7" hidden="1">
      <c r="A1052" t="s">
        <v>3790</v>
      </c>
      <c r="B1052">
        <v>526</v>
      </c>
      <c r="C1052">
        <v>97103</v>
      </c>
      <c r="D1052">
        <v>443</v>
      </c>
      <c r="E1052">
        <v>-23327</v>
      </c>
      <c r="F1052">
        <v>0.47</v>
      </c>
      <c r="G1052">
        <v>0.04</v>
      </c>
    </row>
    <row r="1053" spans="1:7" hidden="1">
      <c r="A1053" t="s">
        <v>3790</v>
      </c>
      <c r="B1053">
        <v>526</v>
      </c>
      <c r="C1053">
        <v>99103</v>
      </c>
      <c r="D1053">
        <v>256</v>
      </c>
      <c r="E1053">
        <v>-16272</v>
      </c>
      <c r="F1053">
        <v>0.36</v>
      </c>
      <c r="G1053">
        <v>0.03</v>
      </c>
    </row>
    <row r="1054" spans="1:7" hidden="1">
      <c r="A1054" t="s">
        <v>3790</v>
      </c>
      <c r="B1054">
        <v>526</v>
      </c>
      <c r="C1054">
        <v>99080</v>
      </c>
      <c r="D1054">
        <v>57</v>
      </c>
      <c r="E1054">
        <v>-5341</v>
      </c>
      <c r="F1054">
        <v>0.06</v>
      </c>
      <c r="G1054">
        <v>0.01</v>
      </c>
    </row>
    <row r="1055" spans="1:7" hidden="1">
      <c r="A1055" t="s">
        <v>3790</v>
      </c>
      <c r="B1055">
        <v>531</v>
      </c>
      <c r="C1055">
        <v>97103</v>
      </c>
      <c r="D1055">
        <v>358</v>
      </c>
      <c r="E1055">
        <v>-5378</v>
      </c>
      <c r="F1055">
        <v>0.84</v>
      </c>
      <c r="G1055">
        <v>0.11</v>
      </c>
    </row>
    <row r="1056" spans="1:7" hidden="1">
      <c r="A1056" t="s">
        <v>3790</v>
      </c>
      <c r="B1056">
        <v>531</v>
      </c>
      <c r="C1056">
        <v>99100</v>
      </c>
      <c r="D1056">
        <v>25</v>
      </c>
      <c r="E1056">
        <v>-592</v>
      </c>
      <c r="F1056">
        <v>0.76</v>
      </c>
      <c r="G1056">
        <v>0.16</v>
      </c>
    </row>
    <row r="1057" spans="1:7" hidden="1">
      <c r="A1057" t="s">
        <v>3790</v>
      </c>
      <c r="B1057">
        <v>531</v>
      </c>
      <c r="C1057">
        <v>97080</v>
      </c>
      <c r="D1057">
        <v>13</v>
      </c>
      <c r="E1057">
        <v>-502</v>
      </c>
      <c r="F1057">
        <v>0.61</v>
      </c>
      <c r="G1057">
        <v>0.15</v>
      </c>
    </row>
    <row r="1058" spans="1:7" hidden="1">
      <c r="A1058" t="s">
        <v>3790</v>
      </c>
      <c r="B1058">
        <v>531</v>
      </c>
      <c r="C1058">
        <v>99080</v>
      </c>
      <c r="D1058">
        <v>25</v>
      </c>
      <c r="E1058">
        <v>-1231</v>
      </c>
      <c r="F1058">
        <v>0.5</v>
      </c>
      <c r="G1058">
        <v>0.11</v>
      </c>
    </row>
    <row r="1059" spans="1:7" hidden="1">
      <c r="A1059" t="s">
        <v>3790</v>
      </c>
      <c r="B1059">
        <v>531</v>
      </c>
      <c r="C1059">
        <v>99103</v>
      </c>
      <c r="D1059">
        <v>408</v>
      </c>
      <c r="E1059">
        <v>-20314</v>
      </c>
      <c r="F1059">
        <v>0.5</v>
      </c>
      <c r="G1059">
        <v>7.0000000000000007E-2</v>
      </c>
    </row>
    <row r="1060" spans="1:7" hidden="1">
      <c r="A1060" t="s">
        <v>3790</v>
      </c>
      <c r="B1060">
        <v>532</v>
      </c>
      <c r="C1060">
        <v>97100</v>
      </c>
      <c r="D1060">
        <v>28</v>
      </c>
      <c r="E1060">
        <v>4379</v>
      </c>
      <c r="F1060">
        <v>2.56</v>
      </c>
      <c r="G1060">
        <v>0.21</v>
      </c>
    </row>
    <row r="1061" spans="1:7" hidden="1">
      <c r="A1061" t="s">
        <v>3790</v>
      </c>
      <c r="B1061">
        <v>532</v>
      </c>
      <c r="C1061">
        <v>97080</v>
      </c>
      <c r="D1061">
        <v>29</v>
      </c>
      <c r="E1061">
        <v>2079</v>
      </c>
      <c r="F1061">
        <v>1.71</v>
      </c>
      <c r="G1061">
        <v>0.1</v>
      </c>
    </row>
    <row r="1062" spans="1:7" hidden="1">
      <c r="A1062" t="s">
        <v>3790</v>
      </c>
      <c r="B1062">
        <v>532</v>
      </c>
      <c r="C1062">
        <v>99080</v>
      </c>
      <c r="D1062">
        <v>46</v>
      </c>
      <c r="E1062">
        <v>817</v>
      </c>
      <c r="F1062">
        <v>1.17</v>
      </c>
      <c r="G1062">
        <v>0.06</v>
      </c>
    </row>
    <row r="1063" spans="1:7" hidden="1">
      <c r="A1063" t="s">
        <v>3790</v>
      </c>
      <c r="B1063">
        <v>532</v>
      </c>
      <c r="C1063">
        <v>97103</v>
      </c>
      <c r="D1063">
        <v>417</v>
      </c>
      <c r="E1063">
        <v>-16948</v>
      </c>
      <c r="F1063">
        <v>0.59</v>
      </c>
      <c r="G1063">
        <v>0.04</v>
      </c>
    </row>
    <row r="1064" spans="1:7" hidden="1">
      <c r="A1064" t="s">
        <v>3790</v>
      </c>
      <c r="B1064">
        <v>532</v>
      </c>
      <c r="C1064">
        <v>99103</v>
      </c>
      <c r="D1064">
        <v>386</v>
      </c>
      <c r="E1064">
        <v>-21547</v>
      </c>
      <c r="F1064">
        <v>0.44</v>
      </c>
      <c r="G1064">
        <v>0.05</v>
      </c>
    </row>
    <row r="1065" spans="1:7" hidden="1">
      <c r="A1065" t="s">
        <v>3790</v>
      </c>
      <c r="B1065">
        <v>532</v>
      </c>
      <c r="C1065">
        <v>99100</v>
      </c>
      <c r="D1065">
        <v>53</v>
      </c>
      <c r="E1065">
        <v>-3872</v>
      </c>
      <c r="F1065">
        <v>0.26</v>
      </c>
      <c r="G1065">
        <v>7.0000000000000007E-2</v>
      </c>
    </row>
    <row r="1066" spans="1:7" hidden="1">
      <c r="A1066" t="s">
        <v>3790</v>
      </c>
      <c r="B1066">
        <v>534</v>
      </c>
      <c r="C1066">
        <v>97100</v>
      </c>
      <c r="D1066">
        <v>46</v>
      </c>
      <c r="E1066">
        <v>77</v>
      </c>
      <c r="F1066">
        <v>1.01</v>
      </c>
      <c r="G1066">
        <v>0.13</v>
      </c>
    </row>
    <row r="1067" spans="1:7" hidden="1">
      <c r="A1067" t="s">
        <v>3790</v>
      </c>
      <c r="B1067">
        <v>534</v>
      </c>
      <c r="C1067">
        <v>99103</v>
      </c>
      <c r="D1067">
        <v>329</v>
      </c>
      <c r="E1067">
        <v>-2413</v>
      </c>
      <c r="F1067">
        <v>0.92</v>
      </c>
      <c r="G1067">
        <v>0.04</v>
      </c>
    </row>
    <row r="1068" spans="1:7" hidden="1">
      <c r="A1068" t="s">
        <v>3790</v>
      </c>
      <c r="B1068">
        <v>534</v>
      </c>
      <c r="C1068">
        <v>99100</v>
      </c>
      <c r="D1068">
        <v>50</v>
      </c>
      <c r="E1068">
        <v>-651</v>
      </c>
      <c r="F1068">
        <v>0.86</v>
      </c>
      <c r="G1068">
        <v>0.08</v>
      </c>
    </row>
    <row r="1069" spans="1:7" hidden="1">
      <c r="A1069" t="s">
        <v>3790</v>
      </c>
      <c r="B1069">
        <v>534</v>
      </c>
      <c r="C1069">
        <v>99080</v>
      </c>
      <c r="D1069">
        <v>31</v>
      </c>
      <c r="E1069">
        <v>-692</v>
      </c>
      <c r="F1069">
        <v>0.77</v>
      </c>
      <c r="G1069">
        <v>0.06</v>
      </c>
    </row>
    <row r="1070" spans="1:7" hidden="1">
      <c r="A1070" t="s">
        <v>3790</v>
      </c>
      <c r="B1070">
        <v>534</v>
      </c>
      <c r="C1070">
        <v>97103</v>
      </c>
      <c r="D1070">
        <v>433</v>
      </c>
      <c r="E1070">
        <v>-17114</v>
      </c>
      <c r="F1070">
        <v>0.6</v>
      </c>
      <c r="G1070">
        <v>0.05</v>
      </c>
    </row>
    <row r="1071" spans="1:7" hidden="1">
      <c r="A1071" t="s">
        <v>3790</v>
      </c>
      <c r="B1071">
        <v>534</v>
      </c>
      <c r="C1071">
        <v>97080</v>
      </c>
      <c r="D1071">
        <v>17</v>
      </c>
      <c r="E1071">
        <v>-1400</v>
      </c>
      <c r="F1071">
        <v>0.17</v>
      </c>
      <c r="G1071">
        <v>0.05</v>
      </c>
    </row>
    <row r="1072" spans="1:7" hidden="1">
      <c r="A1072" t="s">
        <v>3790</v>
      </c>
      <c r="B1072">
        <v>536</v>
      </c>
      <c r="C1072">
        <v>97080</v>
      </c>
      <c r="D1072">
        <v>29</v>
      </c>
      <c r="E1072">
        <v>4488</v>
      </c>
      <c r="F1072">
        <v>2.54</v>
      </c>
      <c r="G1072">
        <v>0.17</v>
      </c>
    </row>
    <row r="1073" spans="1:7" hidden="1">
      <c r="A1073" t="s">
        <v>3790</v>
      </c>
      <c r="B1073">
        <v>536</v>
      </c>
      <c r="C1073">
        <v>99080</v>
      </c>
      <c r="D1073">
        <v>51</v>
      </c>
      <c r="E1073">
        <v>-322</v>
      </c>
      <c r="F1073">
        <v>0.93</v>
      </c>
      <c r="G1073">
        <v>0.09</v>
      </c>
    </row>
    <row r="1074" spans="1:7" hidden="1">
      <c r="A1074" t="s">
        <v>3790</v>
      </c>
      <c r="B1074">
        <v>536</v>
      </c>
      <c r="C1074">
        <v>97100</v>
      </c>
      <c r="D1074">
        <v>46</v>
      </c>
      <c r="E1074">
        <v>-2241</v>
      </c>
      <c r="F1074">
        <v>0.51</v>
      </c>
      <c r="G1074">
        <v>0.08</v>
      </c>
    </row>
    <row r="1075" spans="1:7" hidden="1">
      <c r="A1075" t="s">
        <v>3790</v>
      </c>
      <c r="B1075">
        <v>536</v>
      </c>
      <c r="C1075">
        <v>97103</v>
      </c>
      <c r="D1075">
        <v>547</v>
      </c>
      <c r="E1075">
        <v>-34015</v>
      </c>
      <c r="F1075">
        <v>0.37</v>
      </c>
      <c r="G1075">
        <v>0.02</v>
      </c>
    </row>
    <row r="1076" spans="1:7" hidden="1">
      <c r="A1076" t="s">
        <v>3790</v>
      </c>
      <c r="B1076">
        <v>536</v>
      </c>
      <c r="C1076">
        <v>99103</v>
      </c>
      <c r="D1076">
        <v>136</v>
      </c>
      <c r="E1076">
        <v>-8561</v>
      </c>
      <c r="F1076">
        <v>0.37</v>
      </c>
      <c r="G1076">
        <v>0.02</v>
      </c>
    </row>
    <row r="1077" spans="1:7" hidden="1">
      <c r="A1077" t="s">
        <v>3790</v>
      </c>
      <c r="B1077">
        <v>536</v>
      </c>
      <c r="C1077">
        <v>99100</v>
      </c>
      <c r="D1077">
        <v>44</v>
      </c>
      <c r="E1077">
        <v>-3222</v>
      </c>
      <c r="F1077">
        <v>0.26</v>
      </c>
      <c r="G1077">
        <v>0.06</v>
      </c>
    </row>
    <row r="1078" spans="1:7" hidden="1">
      <c r="A1078" t="s">
        <v>3790</v>
      </c>
      <c r="B1078">
        <v>541</v>
      </c>
      <c r="C1078">
        <v>97100</v>
      </c>
      <c r="D1078">
        <v>11</v>
      </c>
      <c r="E1078">
        <v>89</v>
      </c>
      <c r="F1078">
        <v>1.08</v>
      </c>
      <c r="G1078">
        <v>0.18</v>
      </c>
    </row>
    <row r="1079" spans="1:7" hidden="1">
      <c r="A1079" t="s">
        <v>3790</v>
      </c>
      <c r="B1079">
        <v>541</v>
      </c>
      <c r="C1079">
        <v>97103</v>
      </c>
      <c r="D1079">
        <v>391</v>
      </c>
      <c r="E1079">
        <v>-16374</v>
      </c>
      <c r="F1079">
        <v>0.57999999999999996</v>
      </c>
      <c r="G1079">
        <v>0.1</v>
      </c>
    </row>
    <row r="1080" spans="1:7" hidden="1">
      <c r="A1080" t="s">
        <v>3790</v>
      </c>
      <c r="B1080">
        <v>541</v>
      </c>
      <c r="C1080">
        <v>99103</v>
      </c>
      <c r="D1080">
        <v>571</v>
      </c>
      <c r="E1080">
        <v>-26235</v>
      </c>
      <c r="F1080">
        <v>0.54</v>
      </c>
      <c r="G1080">
        <v>0.05</v>
      </c>
    </row>
    <row r="1081" spans="1:7" hidden="1">
      <c r="A1081" t="s">
        <v>3790</v>
      </c>
      <c r="B1081">
        <v>541</v>
      </c>
      <c r="C1081">
        <v>97080</v>
      </c>
      <c r="D1081">
        <v>15</v>
      </c>
      <c r="E1081">
        <v>-1050</v>
      </c>
      <c r="F1081">
        <v>0.28999999999999998</v>
      </c>
      <c r="G1081">
        <v>0.06</v>
      </c>
    </row>
    <row r="1082" spans="1:7" hidden="1">
      <c r="A1082" t="s">
        <v>3790</v>
      </c>
      <c r="B1082">
        <v>541</v>
      </c>
      <c r="C1082">
        <v>99100</v>
      </c>
      <c r="D1082">
        <v>24</v>
      </c>
      <c r="E1082">
        <v>-2080</v>
      </c>
      <c r="F1082">
        <v>0.13</v>
      </c>
      <c r="G1082">
        <v>0.04</v>
      </c>
    </row>
    <row r="1083" spans="1:7" hidden="1">
      <c r="A1083" t="s">
        <v>3790</v>
      </c>
      <c r="B1083">
        <v>542</v>
      </c>
      <c r="C1083">
        <v>99103</v>
      </c>
      <c r="D1083">
        <v>373</v>
      </c>
      <c r="E1083">
        <v>-8680</v>
      </c>
      <c r="F1083">
        <v>0.76</v>
      </c>
      <c r="G1083">
        <v>0.05</v>
      </c>
    </row>
    <row r="1084" spans="1:7" hidden="1">
      <c r="A1084" t="s">
        <v>3790</v>
      </c>
      <c r="B1084">
        <v>542</v>
      </c>
      <c r="C1084">
        <v>99100</v>
      </c>
      <c r="D1084">
        <v>25</v>
      </c>
      <c r="E1084">
        <v>-671</v>
      </c>
      <c r="F1084">
        <v>0.73</v>
      </c>
      <c r="G1084">
        <v>0.11</v>
      </c>
    </row>
    <row r="1085" spans="1:7" hidden="1">
      <c r="A1085" t="s">
        <v>3790</v>
      </c>
      <c r="B1085">
        <v>542</v>
      </c>
      <c r="C1085">
        <v>99080</v>
      </c>
      <c r="D1085">
        <v>30</v>
      </c>
      <c r="E1085">
        <v>-913</v>
      </c>
      <c r="F1085">
        <v>0.69</v>
      </c>
      <c r="G1085">
        <v>0.13</v>
      </c>
    </row>
    <row r="1086" spans="1:7" hidden="1">
      <c r="A1086" t="s">
        <v>3790</v>
      </c>
      <c r="B1086">
        <v>542</v>
      </c>
      <c r="C1086">
        <v>97103</v>
      </c>
      <c r="D1086">
        <v>419</v>
      </c>
      <c r="E1086">
        <v>-18088</v>
      </c>
      <c r="F1086">
        <v>0.56000000000000005</v>
      </c>
      <c r="G1086">
        <v>0.05</v>
      </c>
    </row>
    <row r="1087" spans="1:7" hidden="1">
      <c r="A1087" t="s">
        <v>3790</v>
      </c>
      <c r="B1087">
        <v>542</v>
      </c>
      <c r="C1087">
        <v>97100</v>
      </c>
      <c r="D1087">
        <v>19</v>
      </c>
      <c r="E1087">
        <v>-1630</v>
      </c>
      <c r="F1087">
        <v>0.14000000000000001</v>
      </c>
      <c r="G1087">
        <v>0.05</v>
      </c>
    </row>
    <row r="1088" spans="1:7" hidden="1">
      <c r="A1088" t="s">
        <v>3790</v>
      </c>
      <c r="B1088">
        <v>543</v>
      </c>
      <c r="C1088">
        <v>99080</v>
      </c>
      <c r="D1088">
        <v>21</v>
      </c>
      <c r="E1088">
        <v>-11</v>
      </c>
      <c r="F1088">
        <v>0.99</v>
      </c>
      <c r="G1088">
        <v>0.09</v>
      </c>
    </row>
    <row r="1089" spans="1:7" hidden="1">
      <c r="A1089" t="s">
        <v>3790</v>
      </c>
      <c r="B1089">
        <v>543</v>
      </c>
      <c r="C1089">
        <v>99100</v>
      </c>
      <c r="D1089">
        <v>30</v>
      </c>
      <c r="E1089">
        <v>-1111</v>
      </c>
      <c r="F1089">
        <v>0.62</v>
      </c>
      <c r="G1089">
        <v>0.03</v>
      </c>
    </row>
    <row r="1090" spans="1:7" hidden="1">
      <c r="A1090" t="s">
        <v>3790</v>
      </c>
      <c r="B1090">
        <v>543</v>
      </c>
      <c r="C1090">
        <v>99103</v>
      </c>
      <c r="D1090">
        <v>253</v>
      </c>
      <c r="E1090">
        <v>-12253</v>
      </c>
      <c r="F1090">
        <v>0.51</v>
      </c>
      <c r="G1090">
        <v>0.02</v>
      </c>
    </row>
    <row r="1091" spans="1:7" hidden="1">
      <c r="A1091" t="s">
        <v>3790</v>
      </c>
      <c r="B1091">
        <v>543</v>
      </c>
      <c r="C1091">
        <v>97103</v>
      </c>
      <c r="D1091">
        <v>408</v>
      </c>
      <c r="E1091">
        <v>-22348</v>
      </c>
      <c r="F1091">
        <v>0.45</v>
      </c>
      <c r="G1091">
        <v>0.04</v>
      </c>
    </row>
    <row r="1092" spans="1:7" hidden="1">
      <c r="A1092" t="s">
        <v>3790</v>
      </c>
      <c r="B1092">
        <v>546</v>
      </c>
      <c r="C1092">
        <v>97080</v>
      </c>
      <c r="D1092">
        <v>17</v>
      </c>
      <c r="E1092">
        <v>4160</v>
      </c>
      <c r="F1092">
        <v>3.44</v>
      </c>
      <c r="G1092">
        <v>0.17</v>
      </c>
    </row>
    <row r="1093" spans="1:7" hidden="1">
      <c r="A1093" t="s">
        <v>3790</v>
      </c>
      <c r="B1093">
        <v>546</v>
      </c>
      <c r="C1093">
        <v>99100</v>
      </c>
      <c r="D1093">
        <v>44</v>
      </c>
      <c r="E1093">
        <v>-672</v>
      </c>
      <c r="F1093">
        <v>0.84</v>
      </c>
      <c r="G1093">
        <v>0.09</v>
      </c>
    </row>
    <row r="1094" spans="1:7" hidden="1">
      <c r="A1094" t="s">
        <v>3790</v>
      </c>
      <c r="B1094">
        <v>546</v>
      </c>
      <c r="C1094">
        <v>97100</v>
      </c>
      <c r="D1094">
        <v>34</v>
      </c>
      <c r="E1094">
        <v>-1240</v>
      </c>
      <c r="F1094">
        <v>0.63</v>
      </c>
      <c r="G1094">
        <v>0.05</v>
      </c>
    </row>
    <row r="1095" spans="1:7" hidden="1">
      <c r="A1095" t="s">
        <v>3790</v>
      </c>
      <c r="B1095">
        <v>546</v>
      </c>
      <c r="C1095">
        <v>99103</v>
      </c>
      <c r="D1095">
        <v>378</v>
      </c>
      <c r="E1095">
        <v>-19975</v>
      </c>
      <c r="F1095">
        <v>0.47</v>
      </c>
      <c r="G1095">
        <v>0.02</v>
      </c>
    </row>
    <row r="1096" spans="1:7" hidden="1">
      <c r="A1096" t="s">
        <v>3790</v>
      </c>
      <c r="B1096">
        <v>546</v>
      </c>
      <c r="C1096">
        <v>99080</v>
      </c>
      <c r="D1096">
        <v>28</v>
      </c>
      <c r="E1096">
        <v>-1520</v>
      </c>
      <c r="F1096">
        <v>0.45</v>
      </c>
      <c r="G1096">
        <v>7.0000000000000007E-2</v>
      </c>
    </row>
    <row r="1097" spans="1:7" hidden="1">
      <c r="A1097" t="s">
        <v>3790</v>
      </c>
      <c r="B1097">
        <v>546</v>
      </c>
      <c r="C1097">
        <v>97103</v>
      </c>
      <c r="D1097">
        <v>331</v>
      </c>
      <c r="E1097">
        <v>-18734</v>
      </c>
      <c r="F1097">
        <v>0.43</v>
      </c>
      <c r="G1097">
        <v>0.03</v>
      </c>
    </row>
    <row r="1098" spans="1:7" hidden="1">
      <c r="A1098" t="s">
        <v>3790</v>
      </c>
      <c r="B1098">
        <v>561</v>
      </c>
      <c r="C1098">
        <v>97080</v>
      </c>
      <c r="D1098">
        <v>3</v>
      </c>
      <c r="E1098">
        <v>130</v>
      </c>
      <c r="F1098">
        <v>1.43</v>
      </c>
      <c r="G1098">
        <v>0.33</v>
      </c>
    </row>
    <row r="1099" spans="1:7" hidden="1">
      <c r="A1099" t="s">
        <v>3790</v>
      </c>
      <c r="B1099">
        <v>561</v>
      </c>
      <c r="C1099">
        <v>97103</v>
      </c>
      <c r="D1099">
        <v>488</v>
      </c>
      <c r="E1099">
        <v>-12445</v>
      </c>
      <c r="F1099">
        <v>0.74</v>
      </c>
      <c r="G1099">
        <v>0.06</v>
      </c>
    </row>
    <row r="1100" spans="1:7" hidden="1">
      <c r="A1100" t="s">
        <v>3790</v>
      </c>
      <c r="B1100">
        <v>561</v>
      </c>
      <c r="C1100">
        <v>99103</v>
      </c>
      <c r="D1100">
        <v>378</v>
      </c>
      <c r="E1100">
        <v>-14929</v>
      </c>
      <c r="F1100">
        <v>0.6</v>
      </c>
      <c r="G1100">
        <v>0.03</v>
      </c>
    </row>
    <row r="1101" spans="1:7" hidden="1">
      <c r="A1101" t="s">
        <v>3790</v>
      </c>
      <c r="B1101">
        <v>561</v>
      </c>
      <c r="C1101">
        <v>99080</v>
      </c>
      <c r="D1101">
        <v>14</v>
      </c>
      <c r="E1101">
        <v>-970</v>
      </c>
      <c r="F1101">
        <v>0.3</v>
      </c>
      <c r="G1101">
        <v>7.0000000000000007E-2</v>
      </c>
    </row>
    <row r="1102" spans="1:7" hidden="1">
      <c r="A1102" t="s">
        <v>3790</v>
      </c>
      <c r="B1102">
        <v>562</v>
      </c>
      <c r="C1102">
        <v>99100</v>
      </c>
      <c r="D1102">
        <v>22</v>
      </c>
      <c r="E1102">
        <v>1760</v>
      </c>
      <c r="F1102">
        <v>1.8</v>
      </c>
      <c r="G1102">
        <v>0.09</v>
      </c>
    </row>
    <row r="1103" spans="1:7" hidden="1">
      <c r="A1103" t="s">
        <v>3790</v>
      </c>
      <c r="B1103">
        <v>562</v>
      </c>
      <c r="C1103">
        <v>97103</v>
      </c>
      <c r="D1103">
        <v>487</v>
      </c>
      <c r="E1103">
        <v>-11388</v>
      </c>
      <c r="F1103">
        <v>0.76</v>
      </c>
      <c r="G1103">
        <v>0.03</v>
      </c>
    </row>
    <row r="1104" spans="1:7" hidden="1">
      <c r="A1104" t="s">
        <v>3790</v>
      </c>
      <c r="B1104">
        <v>562</v>
      </c>
      <c r="C1104">
        <v>99080</v>
      </c>
      <c r="D1104">
        <v>16</v>
      </c>
      <c r="E1104">
        <v>-1260</v>
      </c>
      <c r="F1104">
        <v>0.21</v>
      </c>
      <c r="G1104">
        <v>0.06</v>
      </c>
    </row>
    <row r="1105" spans="1:7" hidden="1">
      <c r="A1105" t="s">
        <v>3790</v>
      </c>
      <c r="B1105">
        <v>563</v>
      </c>
      <c r="C1105">
        <v>97103</v>
      </c>
      <c r="D1105">
        <v>476</v>
      </c>
      <c r="E1105">
        <v>2542</v>
      </c>
      <c r="F1105">
        <v>1.05</v>
      </c>
      <c r="G1105">
        <v>0.03</v>
      </c>
    </row>
    <row r="1106" spans="1:7" hidden="1">
      <c r="A1106" t="s">
        <v>3790</v>
      </c>
      <c r="B1106">
        <v>563</v>
      </c>
      <c r="C1106">
        <v>97100</v>
      </c>
      <c r="D1106">
        <v>16</v>
      </c>
      <c r="E1106">
        <v>-1250</v>
      </c>
      <c r="F1106">
        <v>0.21</v>
      </c>
      <c r="G1106">
        <v>0.06</v>
      </c>
    </row>
    <row r="1107" spans="1:7" hidden="1">
      <c r="A1107" t="s">
        <v>3790</v>
      </c>
      <c r="B1107">
        <v>563</v>
      </c>
      <c r="C1107">
        <v>99080</v>
      </c>
      <c r="D1107">
        <v>17</v>
      </c>
      <c r="E1107">
        <v>-1341</v>
      </c>
      <c r="F1107">
        <v>0.21</v>
      </c>
      <c r="G1107">
        <v>0.05</v>
      </c>
    </row>
    <row r="1108" spans="1:7" hidden="1">
      <c r="A1108" t="s">
        <v>3790</v>
      </c>
      <c r="B1108">
        <v>564</v>
      </c>
      <c r="C1108">
        <v>99100</v>
      </c>
      <c r="D1108">
        <v>7</v>
      </c>
      <c r="E1108">
        <v>169</v>
      </c>
      <c r="F1108">
        <v>1.24</v>
      </c>
      <c r="G1108">
        <v>0.14000000000000001</v>
      </c>
    </row>
    <row r="1109" spans="1:7" hidden="1">
      <c r="A1109" t="s">
        <v>3790</v>
      </c>
      <c r="B1109">
        <v>564</v>
      </c>
      <c r="C1109">
        <v>97103</v>
      </c>
      <c r="D1109">
        <v>485</v>
      </c>
      <c r="E1109">
        <v>-27663</v>
      </c>
      <c r="F1109">
        <v>0.42</v>
      </c>
      <c r="G1109">
        <v>0.01</v>
      </c>
    </row>
    <row r="1110" spans="1:7" hidden="1">
      <c r="A1110" t="s">
        <v>3790</v>
      </c>
      <c r="B1110">
        <v>564</v>
      </c>
      <c r="C1110">
        <v>97100</v>
      </c>
      <c r="D1110">
        <v>8</v>
      </c>
      <c r="E1110">
        <v>-560</v>
      </c>
      <c r="F1110">
        <v>0.28999999999999998</v>
      </c>
      <c r="G1110">
        <v>0.12</v>
      </c>
    </row>
    <row r="1111" spans="1:7" hidden="1">
      <c r="A1111" t="s">
        <v>3790</v>
      </c>
      <c r="B1111">
        <v>612</v>
      </c>
      <c r="C1111">
        <v>99080</v>
      </c>
      <c r="D1111">
        <v>30</v>
      </c>
      <c r="E1111">
        <v>1017</v>
      </c>
      <c r="F1111">
        <v>1.33</v>
      </c>
      <c r="G1111">
        <v>0.23</v>
      </c>
    </row>
    <row r="1112" spans="1:7" hidden="1">
      <c r="A1112" t="s">
        <v>3790</v>
      </c>
      <c r="B1112">
        <v>612</v>
      </c>
      <c r="C1112">
        <v>97100</v>
      </c>
      <c r="D1112">
        <v>26</v>
      </c>
      <c r="E1112">
        <v>377</v>
      </c>
      <c r="F1112">
        <v>1.1399999999999999</v>
      </c>
      <c r="G1112">
        <v>0.26</v>
      </c>
    </row>
    <row r="1113" spans="1:7" hidden="1">
      <c r="A1113" t="s">
        <v>3790</v>
      </c>
      <c r="B1113">
        <v>612</v>
      </c>
      <c r="C1113">
        <v>99100</v>
      </c>
      <c r="D1113">
        <v>30</v>
      </c>
      <c r="E1113">
        <v>396</v>
      </c>
      <c r="F1113">
        <v>1.1299999999999999</v>
      </c>
      <c r="G1113">
        <v>0.26</v>
      </c>
    </row>
    <row r="1114" spans="1:7" hidden="1">
      <c r="A1114" t="s">
        <v>3790</v>
      </c>
      <c r="B1114">
        <v>612</v>
      </c>
      <c r="C1114">
        <v>99103</v>
      </c>
      <c r="D1114">
        <v>482</v>
      </c>
      <c r="E1114">
        <v>1330</v>
      </c>
      <c r="F1114">
        <v>1.02</v>
      </c>
      <c r="G1114">
        <v>0.11</v>
      </c>
    </row>
    <row r="1115" spans="1:7" hidden="1">
      <c r="A1115" t="s">
        <v>3790</v>
      </c>
      <c r="B1115">
        <v>612</v>
      </c>
      <c r="C1115">
        <v>97103</v>
      </c>
      <c r="D1115">
        <v>470</v>
      </c>
      <c r="E1115">
        <v>-2649</v>
      </c>
      <c r="F1115">
        <v>0.94</v>
      </c>
      <c r="G1115">
        <v>0.17</v>
      </c>
    </row>
    <row r="1116" spans="1:7" hidden="1">
      <c r="A1116" t="s">
        <v>3790</v>
      </c>
      <c r="B1116">
        <v>612</v>
      </c>
      <c r="C1116">
        <v>97080</v>
      </c>
      <c r="D1116">
        <v>34</v>
      </c>
      <c r="E1116">
        <v>-360</v>
      </c>
      <c r="F1116">
        <v>0.89</v>
      </c>
      <c r="G1116">
        <v>0.14000000000000001</v>
      </c>
    </row>
    <row r="1117" spans="1:7" hidden="1">
      <c r="A1117" t="s">
        <v>3790</v>
      </c>
      <c r="B1117">
        <v>613</v>
      </c>
      <c r="C1117">
        <v>97100</v>
      </c>
      <c r="D1117">
        <v>45</v>
      </c>
      <c r="E1117">
        <v>3768</v>
      </c>
      <c r="F1117">
        <v>1.83</v>
      </c>
      <c r="G1117">
        <v>0.22</v>
      </c>
    </row>
    <row r="1118" spans="1:7" hidden="1">
      <c r="A1118" t="s">
        <v>3790</v>
      </c>
      <c r="B1118">
        <v>613</v>
      </c>
      <c r="C1118">
        <v>97080</v>
      </c>
      <c r="D1118">
        <v>33</v>
      </c>
      <c r="E1118">
        <v>490</v>
      </c>
      <c r="F1118">
        <v>1.1399999999999999</v>
      </c>
      <c r="G1118">
        <v>0.09</v>
      </c>
    </row>
    <row r="1119" spans="1:7" hidden="1">
      <c r="A1119" t="s">
        <v>3790</v>
      </c>
      <c r="B1119">
        <v>613</v>
      </c>
      <c r="C1119">
        <v>99103</v>
      </c>
      <c r="D1119">
        <v>570</v>
      </c>
      <c r="E1119">
        <v>-8013</v>
      </c>
      <c r="F1119">
        <v>0.85</v>
      </c>
      <c r="G1119">
        <v>0.08</v>
      </c>
    </row>
    <row r="1120" spans="1:7" hidden="1">
      <c r="A1120" t="s">
        <v>3790</v>
      </c>
      <c r="B1120">
        <v>613</v>
      </c>
      <c r="C1120">
        <v>99080</v>
      </c>
      <c r="D1120">
        <v>53</v>
      </c>
      <c r="E1120">
        <v>-1214</v>
      </c>
      <c r="F1120">
        <v>0.77</v>
      </c>
      <c r="G1120">
        <v>0.13</v>
      </c>
    </row>
    <row r="1121" spans="1:7" hidden="1">
      <c r="A1121" t="s">
        <v>3790</v>
      </c>
      <c r="B1121">
        <v>613</v>
      </c>
      <c r="C1121">
        <v>97103</v>
      </c>
      <c r="D1121">
        <v>429</v>
      </c>
      <c r="E1121">
        <v>-15030</v>
      </c>
      <c r="F1121">
        <v>0.64</v>
      </c>
      <c r="G1121">
        <v>0.1</v>
      </c>
    </row>
    <row r="1122" spans="1:7" hidden="1">
      <c r="A1122" t="s">
        <v>3790</v>
      </c>
      <c r="B1122">
        <v>613</v>
      </c>
      <c r="C1122">
        <v>99100</v>
      </c>
      <c r="D1122">
        <v>44</v>
      </c>
      <c r="E1122">
        <v>-1802</v>
      </c>
      <c r="F1122">
        <v>0.59</v>
      </c>
      <c r="G1122">
        <v>0.11</v>
      </c>
    </row>
    <row r="1123" spans="1:7" hidden="1">
      <c r="A1123" t="s">
        <v>3790</v>
      </c>
      <c r="B1123">
        <v>614</v>
      </c>
      <c r="C1123">
        <v>99100</v>
      </c>
      <c r="D1123">
        <v>40</v>
      </c>
      <c r="E1123">
        <v>1797</v>
      </c>
      <c r="F1123">
        <v>1.44</v>
      </c>
      <c r="G1123">
        <v>0.2</v>
      </c>
    </row>
    <row r="1124" spans="1:7" hidden="1">
      <c r="A1124" t="s">
        <v>3790</v>
      </c>
      <c r="B1124">
        <v>614</v>
      </c>
      <c r="C1124">
        <v>97080</v>
      </c>
      <c r="D1124">
        <v>37</v>
      </c>
      <c r="E1124">
        <v>948</v>
      </c>
      <c r="F1124">
        <v>1.25</v>
      </c>
      <c r="G1124">
        <v>0.1</v>
      </c>
    </row>
    <row r="1125" spans="1:7" hidden="1">
      <c r="A1125" t="s">
        <v>3790</v>
      </c>
      <c r="B1125">
        <v>614</v>
      </c>
      <c r="C1125">
        <v>99080</v>
      </c>
      <c r="D1125">
        <v>44</v>
      </c>
      <c r="E1125">
        <v>888</v>
      </c>
      <c r="F1125">
        <v>1.2</v>
      </c>
      <c r="G1125">
        <v>0.13</v>
      </c>
    </row>
    <row r="1126" spans="1:7" hidden="1">
      <c r="A1126" t="s">
        <v>3790</v>
      </c>
      <c r="B1126">
        <v>614</v>
      </c>
      <c r="C1126">
        <v>99103</v>
      </c>
      <c r="D1126">
        <v>471</v>
      </c>
      <c r="E1126">
        <v>-10933</v>
      </c>
      <c r="F1126">
        <v>0.76</v>
      </c>
      <c r="G1126">
        <v>0.06</v>
      </c>
    </row>
    <row r="1127" spans="1:7" hidden="1">
      <c r="A1127" t="s">
        <v>3790</v>
      </c>
      <c r="B1127">
        <v>614</v>
      </c>
      <c r="C1127">
        <v>97103</v>
      </c>
      <c r="D1127">
        <v>426</v>
      </c>
      <c r="E1127">
        <v>-12513</v>
      </c>
      <c r="F1127">
        <v>0.7</v>
      </c>
      <c r="G1127">
        <v>7.0000000000000007E-2</v>
      </c>
    </row>
    <row r="1128" spans="1:7" hidden="1">
      <c r="A1128" t="s">
        <v>3790</v>
      </c>
      <c r="B1128">
        <v>614</v>
      </c>
      <c r="C1128">
        <v>97100</v>
      </c>
      <c r="D1128">
        <v>36</v>
      </c>
      <c r="E1128">
        <v>-2070</v>
      </c>
      <c r="F1128">
        <v>0.42</v>
      </c>
      <c r="G1128">
        <v>0.05</v>
      </c>
    </row>
    <row r="1129" spans="1:7" hidden="1">
      <c r="A1129" t="s">
        <v>3790</v>
      </c>
      <c r="B1129">
        <v>615</v>
      </c>
      <c r="C1129">
        <v>99080</v>
      </c>
      <c r="D1129">
        <v>34</v>
      </c>
      <c r="E1129">
        <v>989</v>
      </c>
      <c r="F1129">
        <v>1.29</v>
      </c>
      <c r="G1129">
        <v>0.05</v>
      </c>
    </row>
    <row r="1130" spans="1:7" hidden="1">
      <c r="A1130" t="s">
        <v>3790</v>
      </c>
      <c r="B1130">
        <v>615</v>
      </c>
      <c r="C1130">
        <v>99100</v>
      </c>
      <c r="D1130">
        <v>29</v>
      </c>
      <c r="E1130">
        <v>268</v>
      </c>
      <c r="F1130">
        <v>1.0900000000000001</v>
      </c>
      <c r="G1130">
        <v>0.17</v>
      </c>
    </row>
    <row r="1131" spans="1:7" hidden="1">
      <c r="A1131" t="s">
        <v>3790</v>
      </c>
      <c r="B1131">
        <v>615</v>
      </c>
      <c r="C1131">
        <v>97080</v>
      </c>
      <c r="D1131">
        <v>31</v>
      </c>
      <c r="E1131">
        <v>-540</v>
      </c>
      <c r="F1131">
        <v>0.82</v>
      </c>
      <c r="G1131">
        <v>0.06</v>
      </c>
    </row>
    <row r="1132" spans="1:7" hidden="1">
      <c r="A1132" t="s">
        <v>3790</v>
      </c>
      <c r="B1132">
        <v>615</v>
      </c>
      <c r="C1132">
        <v>97103</v>
      </c>
      <c r="D1132">
        <v>472</v>
      </c>
      <c r="E1132">
        <v>-20799</v>
      </c>
      <c r="F1132">
        <v>0.55000000000000004</v>
      </c>
      <c r="G1132">
        <v>0.05</v>
      </c>
    </row>
    <row r="1133" spans="1:7" hidden="1">
      <c r="A1133" t="s">
        <v>3790</v>
      </c>
      <c r="B1133">
        <v>615</v>
      </c>
      <c r="C1133">
        <v>97100</v>
      </c>
      <c r="D1133">
        <v>28</v>
      </c>
      <c r="E1133">
        <v>-1762</v>
      </c>
      <c r="F1133">
        <v>0.37</v>
      </c>
      <c r="G1133">
        <v>7.0000000000000007E-2</v>
      </c>
    </row>
    <row r="1134" spans="1:7" hidden="1">
      <c r="A1134" t="s">
        <v>3790</v>
      </c>
      <c r="B1134">
        <v>621</v>
      </c>
      <c r="C1134">
        <v>99080</v>
      </c>
      <c r="D1134">
        <v>15</v>
      </c>
      <c r="E1134">
        <v>879</v>
      </c>
      <c r="F1134">
        <v>1.58</v>
      </c>
      <c r="G1134">
        <v>0.06</v>
      </c>
    </row>
    <row r="1135" spans="1:7" hidden="1">
      <c r="A1135" t="s">
        <v>3790</v>
      </c>
      <c r="B1135">
        <v>621</v>
      </c>
      <c r="C1135">
        <v>99103</v>
      </c>
      <c r="D1135">
        <v>333</v>
      </c>
      <c r="E1135">
        <v>-4525</v>
      </c>
      <c r="F1135">
        <v>0.86</v>
      </c>
      <c r="G1135">
        <v>0.12</v>
      </c>
    </row>
    <row r="1136" spans="1:7" hidden="1">
      <c r="A1136" t="s">
        <v>3790</v>
      </c>
      <c r="B1136">
        <v>621</v>
      </c>
      <c r="C1136">
        <v>97103</v>
      </c>
      <c r="D1136">
        <v>469</v>
      </c>
      <c r="E1136">
        <v>-11589</v>
      </c>
      <c r="F1136">
        <v>0.75</v>
      </c>
      <c r="G1136">
        <v>0.1</v>
      </c>
    </row>
    <row r="1137" spans="1:7" hidden="1">
      <c r="A1137" t="s">
        <v>3790</v>
      </c>
      <c r="B1137">
        <v>621</v>
      </c>
      <c r="C1137">
        <v>97080</v>
      </c>
      <c r="D1137">
        <v>12</v>
      </c>
      <c r="E1137">
        <v>-391</v>
      </c>
      <c r="F1137">
        <v>0.67</v>
      </c>
      <c r="G1137">
        <v>0.16</v>
      </c>
    </row>
    <row r="1138" spans="1:7" hidden="1">
      <c r="A1138" t="s">
        <v>3790</v>
      </c>
      <c r="B1138">
        <v>621</v>
      </c>
      <c r="C1138">
        <v>99100</v>
      </c>
      <c r="D1138">
        <v>14</v>
      </c>
      <c r="E1138">
        <v>-891</v>
      </c>
      <c r="F1138">
        <v>0.36</v>
      </c>
      <c r="G1138">
        <v>7.0000000000000007E-2</v>
      </c>
    </row>
    <row r="1139" spans="1:7" hidden="1">
      <c r="A1139" t="s">
        <v>3790</v>
      </c>
      <c r="B1139">
        <v>623</v>
      </c>
      <c r="C1139">
        <v>99103</v>
      </c>
      <c r="D1139">
        <v>153</v>
      </c>
      <c r="E1139">
        <v>2237</v>
      </c>
      <c r="F1139">
        <v>1.1399999999999999</v>
      </c>
      <c r="G1139">
        <v>0.03</v>
      </c>
    </row>
    <row r="1140" spans="1:7" hidden="1">
      <c r="A1140" t="s">
        <v>3790</v>
      </c>
      <c r="B1140">
        <v>623</v>
      </c>
      <c r="C1140">
        <v>97100</v>
      </c>
      <c r="D1140">
        <v>36</v>
      </c>
      <c r="E1140">
        <v>-262</v>
      </c>
      <c r="F1140">
        <v>0.92</v>
      </c>
      <c r="G1140">
        <v>0.13</v>
      </c>
    </row>
    <row r="1141" spans="1:7" hidden="1">
      <c r="A1141" t="s">
        <v>3790</v>
      </c>
      <c r="B1141">
        <v>623</v>
      </c>
      <c r="C1141">
        <v>99100</v>
      </c>
      <c r="D1141">
        <v>49</v>
      </c>
      <c r="E1141">
        <v>-613</v>
      </c>
      <c r="F1141">
        <v>0.87</v>
      </c>
      <c r="G1141">
        <v>0.1</v>
      </c>
    </row>
    <row r="1142" spans="1:7" hidden="1">
      <c r="A1142" t="s">
        <v>3790</v>
      </c>
      <c r="B1142">
        <v>623</v>
      </c>
      <c r="C1142">
        <v>97103</v>
      </c>
      <c r="D1142">
        <v>440</v>
      </c>
      <c r="E1142">
        <v>-20372</v>
      </c>
      <c r="F1142">
        <v>0.53</v>
      </c>
      <c r="G1142">
        <v>0.04</v>
      </c>
    </row>
    <row r="1143" spans="1:7" hidden="1">
      <c r="A1143" t="s">
        <v>3790</v>
      </c>
      <c r="B1143">
        <v>623</v>
      </c>
      <c r="C1143">
        <v>99080</v>
      </c>
      <c r="D1143">
        <v>42</v>
      </c>
      <c r="E1143">
        <v>-2641</v>
      </c>
      <c r="F1143">
        <v>0.37</v>
      </c>
      <c r="G1143">
        <v>0.04</v>
      </c>
    </row>
    <row r="1144" spans="1:7" hidden="1">
      <c r="A1144" t="s">
        <v>3790</v>
      </c>
      <c r="B1144">
        <v>623</v>
      </c>
      <c r="C1144">
        <v>97080</v>
      </c>
      <c r="D1144">
        <v>32</v>
      </c>
      <c r="E1144">
        <v>-2191</v>
      </c>
      <c r="F1144">
        <v>0.31</v>
      </c>
      <c r="G1144">
        <v>0.06</v>
      </c>
    </row>
    <row r="1145" spans="1:7" hidden="1">
      <c r="A1145" t="s">
        <v>3790</v>
      </c>
      <c r="B1145">
        <v>624</v>
      </c>
      <c r="C1145">
        <v>97080</v>
      </c>
      <c r="D1145">
        <v>33</v>
      </c>
      <c r="E1145">
        <v>4059</v>
      </c>
      <c r="F1145">
        <v>2.2200000000000002</v>
      </c>
      <c r="G1145">
        <v>0.15</v>
      </c>
    </row>
    <row r="1146" spans="1:7" hidden="1">
      <c r="A1146" t="s">
        <v>3790</v>
      </c>
      <c r="B1146">
        <v>624</v>
      </c>
      <c r="C1146">
        <v>99103</v>
      </c>
      <c r="D1146">
        <v>106</v>
      </c>
      <c r="E1146">
        <v>12909</v>
      </c>
      <c r="F1146">
        <v>2.21</v>
      </c>
      <c r="G1146">
        <v>0.02</v>
      </c>
    </row>
    <row r="1147" spans="1:7" hidden="1">
      <c r="A1147" t="s">
        <v>3790</v>
      </c>
      <c r="B1147">
        <v>624</v>
      </c>
      <c r="C1147">
        <v>97100</v>
      </c>
      <c r="D1147">
        <v>37</v>
      </c>
      <c r="E1147">
        <v>-112</v>
      </c>
      <c r="F1147">
        <v>0.96</v>
      </c>
      <c r="G1147">
        <v>0.1</v>
      </c>
    </row>
    <row r="1148" spans="1:7" hidden="1">
      <c r="A1148" t="s">
        <v>3790</v>
      </c>
      <c r="B1148">
        <v>624</v>
      </c>
      <c r="C1148">
        <v>97103</v>
      </c>
      <c r="D1148">
        <v>492</v>
      </c>
      <c r="E1148">
        <v>-1815</v>
      </c>
      <c r="F1148">
        <v>0.96</v>
      </c>
      <c r="G1148">
        <v>0.05</v>
      </c>
    </row>
    <row r="1149" spans="1:7" hidden="1">
      <c r="A1149" t="s">
        <v>3790</v>
      </c>
      <c r="B1149">
        <v>624</v>
      </c>
      <c r="C1149">
        <v>99100</v>
      </c>
      <c r="D1149">
        <v>40</v>
      </c>
      <c r="E1149">
        <v>-812</v>
      </c>
      <c r="F1149">
        <v>0.79</v>
      </c>
      <c r="G1149">
        <v>0.1</v>
      </c>
    </row>
    <row r="1150" spans="1:7" hidden="1">
      <c r="A1150" t="s">
        <v>3790</v>
      </c>
      <c r="B1150">
        <v>624</v>
      </c>
      <c r="C1150">
        <v>99080</v>
      </c>
      <c r="D1150">
        <v>30</v>
      </c>
      <c r="E1150">
        <v>-632</v>
      </c>
      <c r="F1150">
        <v>0.78</v>
      </c>
      <c r="G1150">
        <v>0.13</v>
      </c>
    </row>
    <row r="1151" spans="1:7" hidden="1">
      <c r="A1151" t="s">
        <v>3790</v>
      </c>
      <c r="B1151">
        <v>625</v>
      </c>
      <c r="C1151">
        <v>97080</v>
      </c>
      <c r="D1151">
        <v>29</v>
      </c>
      <c r="E1151">
        <v>2539</v>
      </c>
      <c r="F1151">
        <v>1.87</v>
      </c>
      <c r="G1151">
        <v>0.06</v>
      </c>
    </row>
    <row r="1152" spans="1:7" hidden="1">
      <c r="A1152" t="s">
        <v>3790</v>
      </c>
      <c r="B1152">
        <v>625</v>
      </c>
      <c r="C1152">
        <v>99100</v>
      </c>
      <c r="D1152">
        <v>26</v>
      </c>
      <c r="E1152">
        <v>1738</v>
      </c>
      <c r="F1152">
        <v>1.66</v>
      </c>
      <c r="G1152">
        <v>0.15</v>
      </c>
    </row>
    <row r="1153" spans="1:7" hidden="1">
      <c r="A1153" t="s">
        <v>3790</v>
      </c>
      <c r="B1153">
        <v>625</v>
      </c>
      <c r="C1153">
        <v>99080</v>
      </c>
      <c r="D1153">
        <v>25</v>
      </c>
      <c r="E1153">
        <v>1519</v>
      </c>
      <c r="F1153">
        <v>1.6</v>
      </c>
      <c r="G1153">
        <v>0.08</v>
      </c>
    </row>
    <row r="1154" spans="1:7" hidden="1">
      <c r="A1154" t="s">
        <v>3790</v>
      </c>
      <c r="B1154">
        <v>625</v>
      </c>
      <c r="C1154">
        <v>97100</v>
      </c>
      <c r="D1154">
        <v>41</v>
      </c>
      <c r="E1154">
        <v>-2401</v>
      </c>
      <c r="F1154">
        <v>0.41</v>
      </c>
      <c r="G1154">
        <v>0.04</v>
      </c>
    </row>
    <row r="1155" spans="1:7" hidden="1">
      <c r="A1155" t="s">
        <v>3790</v>
      </c>
      <c r="B1155">
        <v>625</v>
      </c>
      <c r="C1155">
        <v>97103</v>
      </c>
      <c r="D1155">
        <v>582</v>
      </c>
      <c r="E1155">
        <v>-37492</v>
      </c>
      <c r="F1155">
        <v>0.35</v>
      </c>
      <c r="G1155">
        <v>0.01</v>
      </c>
    </row>
    <row r="1156" spans="1:7" hidden="1">
      <c r="A1156" t="s">
        <v>3790</v>
      </c>
      <c r="B1156">
        <v>631</v>
      </c>
      <c r="C1156">
        <v>99100</v>
      </c>
      <c r="D1156">
        <v>22</v>
      </c>
      <c r="E1156">
        <v>1128</v>
      </c>
      <c r="F1156">
        <v>1.51</v>
      </c>
      <c r="G1156">
        <v>0.13</v>
      </c>
    </row>
    <row r="1157" spans="1:7" hidden="1">
      <c r="A1157" t="s">
        <v>3790</v>
      </c>
      <c r="B1157">
        <v>631</v>
      </c>
      <c r="C1157">
        <v>99103</v>
      </c>
      <c r="D1157">
        <v>94</v>
      </c>
      <c r="E1157">
        <v>-994</v>
      </c>
      <c r="F1157">
        <v>0.89</v>
      </c>
      <c r="G1157">
        <v>0.1</v>
      </c>
    </row>
    <row r="1158" spans="1:7" hidden="1">
      <c r="A1158" t="s">
        <v>3790</v>
      </c>
      <c r="B1158">
        <v>631</v>
      </c>
      <c r="C1158">
        <v>97103</v>
      </c>
      <c r="D1158">
        <v>470</v>
      </c>
      <c r="E1158">
        <v>-19507</v>
      </c>
      <c r="F1158">
        <v>0.57999999999999996</v>
      </c>
      <c r="G1158">
        <v>0.08</v>
      </c>
    </row>
    <row r="1159" spans="1:7" hidden="1">
      <c r="A1159" t="s">
        <v>3790</v>
      </c>
      <c r="B1159">
        <v>631</v>
      </c>
      <c r="C1159">
        <v>97100</v>
      </c>
      <c r="D1159">
        <v>11</v>
      </c>
      <c r="E1159">
        <v>-670</v>
      </c>
      <c r="F1159">
        <v>0.39</v>
      </c>
      <c r="G1159">
        <v>0.09</v>
      </c>
    </row>
    <row r="1160" spans="1:7" hidden="1">
      <c r="A1160" t="s">
        <v>3790</v>
      </c>
      <c r="B1160">
        <v>631</v>
      </c>
      <c r="C1160">
        <v>99080</v>
      </c>
      <c r="D1160">
        <v>16</v>
      </c>
      <c r="E1160">
        <v>-1350</v>
      </c>
      <c r="F1160">
        <v>0.15</v>
      </c>
      <c r="G1160">
        <v>0.06</v>
      </c>
    </row>
    <row r="1161" spans="1:7" hidden="1">
      <c r="A1161" t="s">
        <v>3790</v>
      </c>
      <c r="B1161">
        <v>632</v>
      </c>
      <c r="C1161">
        <v>99080</v>
      </c>
      <c r="D1161">
        <v>32</v>
      </c>
      <c r="E1161">
        <v>3467</v>
      </c>
      <c r="F1161">
        <v>2.08</v>
      </c>
      <c r="G1161">
        <v>0.18</v>
      </c>
    </row>
    <row r="1162" spans="1:7" hidden="1">
      <c r="A1162" t="s">
        <v>3790</v>
      </c>
      <c r="B1162">
        <v>632</v>
      </c>
      <c r="C1162">
        <v>97100</v>
      </c>
      <c r="D1162">
        <v>20</v>
      </c>
      <c r="E1162">
        <v>2136</v>
      </c>
      <c r="F1162">
        <v>2.06</v>
      </c>
      <c r="G1162">
        <v>0.4</v>
      </c>
    </row>
    <row r="1163" spans="1:7" hidden="1">
      <c r="A1163" t="s">
        <v>3790</v>
      </c>
      <c r="B1163">
        <v>632</v>
      </c>
      <c r="C1163">
        <v>97103</v>
      </c>
      <c r="D1163">
        <v>531</v>
      </c>
      <c r="E1163">
        <v>1891</v>
      </c>
      <c r="F1163">
        <v>1.03</v>
      </c>
      <c r="G1163">
        <v>0.06</v>
      </c>
    </row>
    <row r="1164" spans="1:7" hidden="1">
      <c r="A1164" t="s">
        <v>3790</v>
      </c>
      <c r="B1164">
        <v>632</v>
      </c>
      <c r="C1164">
        <v>99100</v>
      </c>
      <c r="D1164">
        <v>24</v>
      </c>
      <c r="E1164">
        <v>-1611</v>
      </c>
      <c r="F1164">
        <v>0.32</v>
      </c>
      <c r="G1164">
        <v>0.08</v>
      </c>
    </row>
    <row r="1165" spans="1:7" hidden="1">
      <c r="A1165" t="s">
        <v>3790</v>
      </c>
      <c r="B1165">
        <v>632</v>
      </c>
      <c r="C1165">
        <v>97080</v>
      </c>
      <c r="D1165">
        <v>19</v>
      </c>
      <c r="E1165">
        <v>-1541</v>
      </c>
      <c r="F1165">
        <v>0.18</v>
      </c>
      <c r="G1165">
        <v>0.05</v>
      </c>
    </row>
    <row r="1166" spans="1:7" hidden="1">
      <c r="A1166" t="s">
        <v>3790</v>
      </c>
      <c r="B1166">
        <v>634</v>
      </c>
      <c r="C1166">
        <v>97080</v>
      </c>
      <c r="D1166">
        <v>25</v>
      </c>
      <c r="E1166">
        <v>1259</v>
      </c>
      <c r="F1166">
        <v>1.5</v>
      </c>
      <c r="G1166">
        <v>0.11</v>
      </c>
    </row>
    <row r="1167" spans="1:7" hidden="1">
      <c r="A1167" t="s">
        <v>3790</v>
      </c>
      <c r="B1167">
        <v>634</v>
      </c>
      <c r="C1167">
        <v>97100</v>
      </c>
      <c r="D1167">
        <v>23</v>
      </c>
      <c r="E1167">
        <v>967</v>
      </c>
      <c r="F1167">
        <v>1.42</v>
      </c>
      <c r="G1167">
        <v>0.21</v>
      </c>
    </row>
    <row r="1168" spans="1:7" hidden="1">
      <c r="A1168" t="s">
        <v>3790</v>
      </c>
      <c r="B1168">
        <v>634</v>
      </c>
      <c r="C1168">
        <v>97103</v>
      </c>
      <c r="D1168">
        <v>416</v>
      </c>
      <c r="E1168">
        <v>-9325</v>
      </c>
      <c r="F1168">
        <v>0.77</v>
      </c>
      <c r="G1168">
        <v>0.04</v>
      </c>
    </row>
    <row r="1169" spans="1:7" hidden="1">
      <c r="A1169" t="s">
        <v>3790</v>
      </c>
      <c r="B1169">
        <v>634</v>
      </c>
      <c r="C1169">
        <v>99100</v>
      </c>
      <c r="D1169">
        <v>28</v>
      </c>
      <c r="E1169">
        <v>-1423</v>
      </c>
      <c r="F1169">
        <v>0.49</v>
      </c>
      <c r="G1169">
        <v>0.14000000000000001</v>
      </c>
    </row>
    <row r="1170" spans="1:7" hidden="1">
      <c r="A1170" t="s">
        <v>3790</v>
      </c>
      <c r="B1170">
        <v>634</v>
      </c>
      <c r="C1170">
        <v>99080</v>
      </c>
      <c r="D1170">
        <v>19</v>
      </c>
      <c r="E1170">
        <v>-1241</v>
      </c>
      <c r="F1170">
        <v>0.34</v>
      </c>
      <c r="G1170">
        <v>0.1</v>
      </c>
    </row>
    <row r="1171" spans="1:7" hidden="1">
      <c r="A1171" t="s">
        <v>3790</v>
      </c>
      <c r="B1171">
        <v>635</v>
      </c>
      <c r="C1171">
        <v>99080</v>
      </c>
      <c r="D1171">
        <v>19</v>
      </c>
      <c r="E1171">
        <v>2549</v>
      </c>
      <c r="F1171">
        <v>2.34</v>
      </c>
      <c r="G1171">
        <v>0.21</v>
      </c>
    </row>
    <row r="1172" spans="1:7" hidden="1">
      <c r="A1172" t="s">
        <v>3790</v>
      </c>
      <c r="B1172">
        <v>635</v>
      </c>
      <c r="C1172">
        <v>99100</v>
      </c>
      <c r="D1172">
        <v>19</v>
      </c>
      <c r="E1172">
        <v>1109</v>
      </c>
      <c r="F1172">
        <v>1.58</v>
      </c>
      <c r="G1172">
        <v>0.15</v>
      </c>
    </row>
    <row r="1173" spans="1:7" hidden="1">
      <c r="A1173" t="s">
        <v>3790</v>
      </c>
      <c r="B1173">
        <v>635</v>
      </c>
      <c r="C1173">
        <v>97080</v>
      </c>
      <c r="D1173">
        <v>14</v>
      </c>
      <c r="E1173">
        <v>789</v>
      </c>
      <c r="F1173">
        <v>1.56</v>
      </c>
      <c r="G1173">
        <v>0.14000000000000001</v>
      </c>
    </row>
    <row r="1174" spans="1:7" hidden="1">
      <c r="A1174" t="s">
        <v>3790</v>
      </c>
      <c r="B1174">
        <v>635</v>
      </c>
      <c r="C1174">
        <v>97100</v>
      </c>
      <c r="D1174">
        <v>20</v>
      </c>
      <c r="E1174">
        <v>179</v>
      </c>
      <c r="F1174">
        <v>1.08</v>
      </c>
      <c r="G1174">
        <v>0.1</v>
      </c>
    </row>
    <row r="1175" spans="1:7" hidden="1">
      <c r="A1175" t="s">
        <v>3790</v>
      </c>
      <c r="B1175">
        <v>635</v>
      </c>
      <c r="C1175">
        <v>97103</v>
      </c>
      <c r="D1175">
        <v>565</v>
      </c>
      <c r="E1175">
        <v>1477</v>
      </c>
      <c r="F1175">
        <v>1.02</v>
      </c>
      <c r="G1175">
        <v>0.02</v>
      </c>
    </row>
    <row r="1176" spans="1:7" hidden="1">
      <c r="A1176" t="s">
        <v>3790</v>
      </c>
      <c r="B1176">
        <v>641</v>
      </c>
      <c r="C1176">
        <v>97103</v>
      </c>
      <c r="D1176">
        <v>449</v>
      </c>
      <c r="E1176">
        <v>-2414</v>
      </c>
      <c r="F1176">
        <v>0.94</v>
      </c>
      <c r="G1176">
        <v>0.08</v>
      </c>
    </row>
    <row r="1177" spans="1:7" hidden="1">
      <c r="A1177" t="s">
        <v>3790</v>
      </c>
      <c r="B1177">
        <v>641</v>
      </c>
      <c r="C1177">
        <v>99103</v>
      </c>
      <c r="D1177">
        <v>65</v>
      </c>
      <c r="E1177">
        <v>-3611</v>
      </c>
      <c r="F1177">
        <v>0.44</v>
      </c>
      <c r="G1177">
        <v>0.03</v>
      </c>
    </row>
    <row r="1178" spans="1:7" hidden="1">
      <c r="A1178" t="s">
        <v>3790</v>
      </c>
      <c r="B1178">
        <v>642</v>
      </c>
      <c r="C1178">
        <v>99080</v>
      </c>
      <c r="D1178">
        <v>17</v>
      </c>
      <c r="E1178">
        <v>3928</v>
      </c>
      <c r="F1178">
        <v>3.31</v>
      </c>
      <c r="G1178">
        <v>0.11</v>
      </c>
    </row>
    <row r="1179" spans="1:7" hidden="1">
      <c r="A1179" t="s">
        <v>3790</v>
      </c>
      <c r="B1179">
        <v>642</v>
      </c>
      <c r="C1179">
        <v>97080</v>
      </c>
      <c r="D1179">
        <v>8</v>
      </c>
      <c r="E1179">
        <v>369</v>
      </c>
      <c r="F1179">
        <v>1.46</v>
      </c>
      <c r="G1179">
        <v>0.12</v>
      </c>
    </row>
    <row r="1180" spans="1:7" hidden="1">
      <c r="A1180" t="s">
        <v>3790</v>
      </c>
      <c r="B1180">
        <v>642</v>
      </c>
      <c r="C1180">
        <v>97103</v>
      </c>
      <c r="D1180">
        <v>514</v>
      </c>
      <c r="E1180">
        <v>-20406</v>
      </c>
      <c r="F1180">
        <v>0.6</v>
      </c>
      <c r="G1180">
        <v>0.03</v>
      </c>
    </row>
    <row r="1181" spans="1:7" hidden="1">
      <c r="A1181" t="s">
        <v>3790</v>
      </c>
      <c r="B1181">
        <v>642</v>
      </c>
      <c r="C1181">
        <v>99100</v>
      </c>
      <c r="D1181">
        <v>20</v>
      </c>
      <c r="E1181">
        <v>-1171</v>
      </c>
      <c r="F1181">
        <v>0.41</v>
      </c>
      <c r="G1181">
        <v>0.1</v>
      </c>
    </row>
    <row r="1182" spans="1:7" hidden="1">
      <c r="A1182" t="s">
        <v>3790</v>
      </c>
      <c r="B1182">
        <v>642</v>
      </c>
      <c r="C1182">
        <v>97100</v>
      </c>
      <c r="D1182">
        <v>21</v>
      </c>
      <c r="E1182">
        <v>-1760</v>
      </c>
      <c r="F1182">
        <v>0.16</v>
      </c>
      <c r="G1182">
        <v>0.04</v>
      </c>
    </row>
    <row r="1183" spans="1:7" hidden="1">
      <c r="A1183" t="s">
        <v>3790</v>
      </c>
      <c r="B1183">
        <v>643</v>
      </c>
      <c r="C1183">
        <v>99080</v>
      </c>
      <c r="D1183">
        <v>11</v>
      </c>
      <c r="E1183">
        <v>2820</v>
      </c>
      <c r="F1183">
        <v>3.56</v>
      </c>
      <c r="G1183">
        <v>0.18</v>
      </c>
    </row>
    <row r="1184" spans="1:7" hidden="1">
      <c r="A1184" t="s">
        <v>3790</v>
      </c>
      <c r="B1184">
        <v>643</v>
      </c>
      <c r="C1184">
        <v>99100</v>
      </c>
      <c r="D1184">
        <v>19</v>
      </c>
      <c r="E1184">
        <v>2608</v>
      </c>
      <c r="F1184">
        <v>2.37</v>
      </c>
      <c r="G1184">
        <v>0.1</v>
      </c>
    </row>
    <row r="1185" spans="1:7" hidden="1">
      <c r="A1185" t="s">
        <v>3790</v>
      </c>
      <c r="B1185">
        <v>643</v>
      </c>
      <c r="C1185">
        <v>97100</v>
      </c>
      <c r="D1185">
        <v>11</v>
      </c>
      <c r="E1185">
        <v>-81</v>
      </c>
      <c r="F1185">
        <v>0.92</v>
      </c>
      <c r="G1185">
        <v>0.09</v>
      </c>
    </row>
    <row r="1186" spans="1:7" hidden="1">
      <c r="A1186" t="s">
        <v>3790</v>
      </c>
      <c r="B1186">
        <v>643</v>
      </c>
      <c r="C1186">
        <v>97103</v>
      </c>
      <c r="D1186">
        <v>573</v>
      </c>
      <c r="E1186">
        <v>-26627</v>
      </c>
      <c r="F1186">
        <v>0.53</v>
      </c>
      <c r="G1186">
        <v>0.02</v>
      </c>
    </row>
    <row r="1187" spans="1:7" hidden="1">
      <c r="A1187" t="s">
        <v>3790</v>
      </c>
      <c r="B1187">
        <v>645</v>
      </c>
      <c r="C1187">
        <v>99100</v>
      </c>
      <c r="D1187">
        <v>17</v>
      </c>
      <c r="E1187">
        <v>639</v>
      </c>
      <c r="F1187">
        <v>1.37</v>
      </c>
      <c r="G1187">
        <v>0.05</v>
      </c>
    </row>
    <row r="1188" spans="1:7" hidden="1">
      <c r="A1188" t="s">
        <v>3790</v>
      </c>
      <c r="B1188">
        <v>645</v>
      </c>
      <c r="C1188">
        <v>97103</v>
      </c>
      <c r="D1188">
        <v>537</v>
      </c>
      <c r="E1188">
        <v>10703</v>
      </c>
      <c r="F1188">
        <v>1.19</v>
      </c>
      <c r="G1188">
        <v>0.03</v>
      </c>
    </row>
    <row r="1189" spans="1:7" hidden="1">
      <c r="A1189" t="s">
        <v>3790</v>
      </c>
      <c r="B1189">
        <v>645</v>
      </c>
      <c r="C1189">
        <v>99080</v>
      </c>
      <c r="D1189">
        <v>13</v>
      </c>
      <c r="E1189">
        <v>170</v>
      </c>
      <c r="F1189">
        <v>1.1299999999999999</v>
      </c>
      <c r="G1189">
        <v>0.15</v>
      </c>
    </row>
    <row r="1190" spans="1:7" hidden="1">
      <c r="A1190" t="s">
        <v>3790</v>
      </c>
      <c r="B1190">
        <v>645</v>
      </c>
      <c r="C1190">
        <v>97080</v>
      </c>
      <c r="D1190">
        <v>8</v>
      </c>
      <c r="E1190">
        <v>-10</v>
      </c>
      <c r="F1190">
        <v>0.98</v>
      </c>
      <c r="G1190">
        <v>0.12</v>
      </c>
    </row>
    <row r="1191" spans="1:7" hidden="1">
      <c r="A1191" t="s">
        <v>3790</v>
      </c>
      <c r="B1191">
        <v>645</v>
      </c>
      <c r="C1191">
        <v>97100</v>
      </c>
      <c r="D1191">
        <v>7</v>
      </c>
      <c r="E1191">
        <v>-371</v>
      </c>
      <c r="F1191">
        <v>0.46</v>
      </c>
      <c r="G1191">
        <v>0.14000000000000001</v>
      </c>
    </row>
    <row r="1192" spans="1:7" hidden="1">
      <c r="A1192" t="s">
        <v>3790</v>
      </c>
      <c r="B1192">
        <v>651</v>
      </c>
      <c r="C1192">
        <v>97100</v>
      </c>
      <c r="D1192">
        <v>4</v>
      </c>
      <c r="E1192">
        <v>-21</v>
      </c>
      <c r="F1192">
        <v>0.94</v>
      </c>
      <c r="G1192">
        <v>0.25</v>
      </c>
    </row>
    <row r="1193" spans="1:7" hidden="1">
      <c r="A1193" t="s">
        <v>3790</v>
      </c>
      <c r="B1193">
        <v>651</v>
      </c>
      <c r="C1193">
        <v>97103</v>
      </c>
      <c r="D1193">
        <v>523</v>
      </c>
      <c r="E1193">
        <v>-27960</v>
      </c>
      <c r="F1193">
        <v>0.46</v>
      </c>
      <c r="G1193">
        <v>0.05</v>
      </c>
    </row>
    <row r="1194" spans="1:7" hidden="1">
      <c r="A1194" t="s">
        <v>3790</v>
      </c>
      <c r="B1194">
        <v>651</v>
      </c>
      <c r="C1194">
        <v>99103</v>
      </c>
      <c r="D1194">
        <v>35</v>
      </c>
      <c r="E1194">
        <v>-2860</v>
      </c>
      <c r="F1194">
        <v>0.18</v>
      </c>
      <c r="G1194">
        <v>0.02</v>
      </c>
    </row>
    <row r="1195" spans="1:7" hidden="1">
      <c r="A1195" t="s">
        <v>3790</v>
      </c>
      <c r="B1195">
        <v>652</v>
      </c>
      <c r="C1195">
        <v>99080</v>
      </c>
      <c r="D1195">
        <v>8</v>
      </c>
      <c r="E1195">
        <v>1409</v>
      </c>
      <c r="F1195">
        <v>2.76</v>
      </c>
      <c r="G1195">
        <v>0.37</v>
      </c>
    </row>
    <row r="1196" spans="1:7" hidden="1">
      <c r="A1196" t="s">
        <v>3790</v>
      </c>
      <c r="B1196">
        <v>652</v>
      </c>
      <c r="C1196">
        <v>97100</v>
      </c>
      <c r="D1196">
        <v>8</v>
      </c>
      <c r="E1196">
        <v>-541</v>
      </c>
      <c r="F1196">
        <v>0.32</v>
      </c>
      <c r="G1196">
        <v>0.12</v>
      </c>
    </row>
    <row r="1197" spans="1:7" hidden="1">
      <c r="A1197" t="s">
        <v>3790</v>
      </c>
      <c r="B1197">
        <v>652</v>
      </c>
      <c r="C1197">
        <v>97103</v>
      </c>
      <c r="D1197">
        <v>570</v>
      </c>
      <c r="E1197">
        <v>-41011</v>
      </c>
      <c r="F1197">
        <v>0.28000000000000003</v>
      </c>
      <c r="G1197">
        <v>0</v>
      </c>
    </row>
    <row r="1198" spans="1:7" hidden="1">
      <c r="A1198" t="s">
        <v>3790</v>
      </c>
      <c r="B1198">
        <v>652</v>
      </c>
      <c r="C1198">
        <v>97080</v>
      </c>
      <c r="D1198">
        <v>11</v>
      </c>
      <c r="E1198">
        <v>-841</v>
      </c>
      <c r="F1198">
        <v>0.23</v>
      </c>
      <c r="G1198">
        <v>0.09</v>
      </c>
    </row>
    <row r="1199" spans="1:7" hidden="1">
      <c r="A1199" t="s">
        <v>3790</v>
      </c>
      <c r="B1199">
        <v>652</v>
      </c>
      <c r="C1199">
        <v>99100</v>
      </c>
      <c r="D1199">
        <v>13</v>
      </c>
      <c r="E1199">
        <v>-1041</v>
      </c>
      <c r="F1199">
        <v>0.19</v>
      </c>
      <c r="G1199">
        <v>7.0000000000000007E-2</v>
      </c>
    </row>
    <row r="1200" spans="1:7" hidden="1">
      <c r="A1200" t="s">
        <v>3790</v>
      </c>
      <c r="B1200">
        <v>653</v>
      </c>
      <c r="C1200">
        <v>97103</v>
      </c>
      <c r="D1200">
        <v>644</v>
      </c>
      <c r="E1200">
        <v>-35133</v>
      </c>
      <c r="F1200">
        <v>0.45</v>
      </c>
      <c r="G1200">
        <v>0.01</v>
      </c>
    </row>
    <row r="1201" spans="1:7" hidden="1">
      <c r="A1201" t="s">
        <v>3790</v>
      </c>
      <c r="B1201">
        <v>653</v>
      </c>
      <c r="C1201">
        <v>99080</v>
      </c>
      <c r="D1201">
        <v>13</v>
      </c>
      <c r="E1201">
        <v>-810</v>
      </c>
      <c r="F1201">
        <v>0.37</v>
      </c>
      <c r="G1201">
        <v>7.0000000000000007E-2</v>
      </c>
    </row>
    <row r="1202" spans="1:7" hidden="1">
      <c r="A1202" t="s">
        <v>3790</v>
      </c>
      <c r="B1202">
        <v>653</v>
      </c>
      <c r="C1202">
        <v>97100</v>
      </c>
      <c r="D1202">
        <v>11</v>
      </c>
      <c r="E1202">
        <v>-860</v>
      </c>
      <c r="F1202">
        <v>0.21</v>
      </c>
      <c r="G1202">
        <v>0.09</v>
      </c>
    </row>
    <row r="1203" spans="1:7" hidden="1">
      <c r="A1203" t="s">
        <v>3790</v>
      </c>
      <c r="B1203">
        <v>654</v>
      </c>
      <c r="C1203">
        <v>97103</v>
      </c>
      <c r="D1203">
        <v>584</v>
      </c>
      <c r="E1203">
        <v>-36473</v>
      </c>
      <c r="F1203">
        <v>0.37</v>
      </c>
      <c r="G1203">
        <v>0.02</v>
      </c>
    </row>
    <row r="1204" spans="1:7">
      <c r="A1204" t="s">
        <v>3791</v>
      </c>
      <c r="B1204">
        <v>123</v>
      </c>
      <c r="C1204">
        <v>97103</v>
      </c>
      <c r="D1204">
        <v>21660</v>
      </c>
      <c r="E1204">
        <v>-198185</v>
      </c>
      <c r="F1204">
        <v>0.9</v>
      </c>
      <c r="G1204">
        <v>0.11</v>
      </c>
    </row>
    <row r="1205" spans="1:7">
      <c r="A1205" t="s">
        <v>3791</v>
      </c>
      <c r="B1205">
        <v>123</v>
      </c>
      <c r="C1205">
        <v>97080</v>
      </c>
      <c r="D1205">
        <v>15530</v>
      </c>
      <c r="E1205">
        <v>-78022</v>
      </c>
      <c r="F1205">
        <v>0.94</v>
      </c>
      <c r="G1205">
        <v>0.11</v>
      </c>
    </row>
    <row r="1206" spans="1:7">
      <c r="A1206" t="s">
        <v>3791</v>
      </c>
      <c r="B1206">
        <v>123</v>
      </c>
      <c r="C1206">
        <v>97100</v>
      </c>
      <c r="D1206">
        <v>13252</v>
      </c>
      <c r="E1206">
        <v>-101753</v>
      </c>
      <c r="F1206">
        <v>0.92</v>
      </c>
      <c r="G1206">
        <v>0.12</v>
      </c>
    </row>
    <row r="1207" spans="1:7">
      <c r="A1207" t="s">
        <v>3791</v>
      </c>
      <c r="B1207">
        <v>123</v>
      </c>
      <c r="C1207">
        <v>99080</v>
      </c>
      <c r="D1207">
        <v>13104</v>
      </c>
      <c r="E1207">
        <v>-56509</v>
      </c>
      <c r="F1207">
        <v>0.95</v>
      </c>
      <c r="G1207">
        <v>0.11</v>
      </c>
    </row>
    <row r="1208" spans="1:7">
      <c r="A1208" t="s">
        <v>3791</v>
      </c>
      <c r="B1208">
        <v>124</v>
      </c>
      <c r="C1208">
        <v>97080</v>
      </c>
      <c r="D1208">
        <v>13103</v>
      </c>
      <c r="E1208">
        <v>-232766</v>
      </c>
      <c r="F1208">
        <v>0.82</v>
      </c>
      <c r="G1208">
        <v>0.08</v>
      </c>
    </row>
    <row r="1209" spans="1:7">
      <c r="A1209" t="s">
        <v>3791</v>
      </c>
      <c r="B1209">
        <v>123</v>
      </c>
      <c r="C1209">
        <v>99100</v>
      </c>
      <c r="D1209">
        <v>12416</v>
      </c>
      <c r="E1209">
        <v>-109035</v>
      </c>
      <c r="F1209">
        <v>0.91</v>
      </c>
      <c r="G1209">
        <v>0.12</v>
      </c>
    </row>
    <row r="1210" spans="1:7">
      <c r="A1210" t="s">
        <v>3791</v>
      </c>
      <c r="B1210">
        <v>124</v>
      </c>
      <c r="C1210">
        <v>99103</v>
      </c>
      <c r="D1210">
        <v>12040</v>
      </c>
      <c r="E1210">
        <v>-276170</v>
      </c>
      <c r="F1210">
        <v>0.77</v>
      </c>
      <c r="G1210">
        <v>0.06</v>
      </c>
    </row>
    <row r="1211" spans="1:7">
      <c r="A1211" t="s">
        <v>3791</v>
      </c>
      <c r="B1211">
        <v>124</v>
      </c>
      <c r="C1211">
        <v>97100</v>
      </c>
      <c r="D1211">
        <v>11673</v>
      </c>
      <c r="E1211">
        <v>-270790</v>
      </c>
      <c r="F1211">
        <v>0.76</v>
      </c>
      <c r="G1211">
        <v>0.09</v>
      </c>
    </row>
    <row r="1212" spans="1:7">
      <c r="A1212" t="s">
        <v>3791</v>
      </c>
      <c r="B1212">
        <v>124</v>
      </c>
      <c r="C1212">
        <v>99080</v>
      </c>
      <c r="D1212">
        <v>11194</v>
      </c>
      <c r="E1212">
        <v>-159505</v>
      </c>
      <c r="F1212">
        <v>0.85</v>
      </c>
      <c r="G1212">
        <v>0.09</v>
      </c>
    </row>
    <row r="1213" spans="1:7">
      <c r="A1213" t="s">
        <v>3791</v>
      </c>
      <c r="B1213">
        <v>124</v>
      </c>
      <c r="C1213">
        <v>99100</v>
      </c>
      <c r="D1213">
        <v>11075</v>
      </c>
      <c r="E1213">
        <v>-204697</v>
      </c>
      <c r="F1213">
        <v>0.81</v>
      </c>
      <c r="G1213">
        <v>0.09</v>
      </c>
    </row>
    <row r="1214" spans="1:7">
      <c r="A1214" t="s">
        <v>3791</v>
      </c>
      <c r="B1214">
        <v>124</v>
      </c>
      <c r="C1214">
        <v>97103</v>
      </c>
      <c r="D1214">
        <v>10938</v>
      </c>
      <c r="E1214">
        <v>-182672</v>
      </c>
      <c r="F1214">
        <v>0.83</v>
      </c>
      <c r="G1214">
        <v>0.09</v>
      </c>
    </row>
    <row r="1215" spans="1:7">
      <c r="A1215" t="s">
        <v>3791</v>
      </c>
      <c r="B1215">
        <v>125</v>
      </c>
      <c r="C1215">
        <v>97080</v>
      </c>
      <c r="D1215">
        <v>9083</v>
      </c>
      <c r="E1215">
        <v>-167476</v>
      </c>
      <c r="F1215">
        <v>0.81</v>
      </c>
      <c r="G1215">
        <v>0.05</v>
      </c>
    </row>
    <row r="1216" spans="1:7">
      <c r="A1216" t="s">
        <v>3791</v>
      </c>
      <c r="B1216">
        <v>132</v>
      </c>
      <c r="C1216">
        <v>97103</v>
      </c>
      <c r="D1216">
        <v>8911</v>
      </c>
      <c r="E1216">
        <v>-69990</v>
      </c>
      <c r="F1216">
        <v>0.92</v>
      </c>
      <c r="G1216">
        <v>0.08</v>
      </c>
    </row>
    <row r="1217" spans="1:7">
      <c r="A1217" t="s">
        <v>3791</v>
      </c>
      <c r="B1217">
        <v>125</v>
      </c>
      <c r="C1217">
        <v>97100</v>
      </c>
      <c r="D1217">
        <v>8043</v>
      </c>
      <c r="E1217">
        <v>-84086</v>
      </c>
      <c r="F1217">
        <v>0.89</v>
      </c>
      <c r="G1217">
        <v>0.08</v>
      </c>
    </row>
    <row r="1218" spans="1:7">
      <c r="A1218" t="s">
        <v>3791</v>
      </c>
      <c r="B1218">
        <v>126</v>
      </c>
      <c r="C1218">
        <v>97080</v>
      </c>
      <c r="D1218">
        <v>7777</v>
      </c>
      <c r="E1218">
        <v>-81222</v>
      </c>
      <c r="F1218">
        <v>0.89</v>
      </c>
      <c r="G1218">
        <v>0.05</v>
      </c>
    </row>
    <row r="1219" spans="1:7">
      <c r="A1219" t="s">
        <v>3791</v>
      </c>
      <c r="B1219">
        <v>123</v>
      </c>
      <c r="C1219">
        <v>99103</v>
      </c>
      <c r="D1219">
        <v>7735</v>
      </c>
      <c r="E1219">
        <v>-129355</v>
      </c>
      <c r="F1219">
        <v>0.83</v>
      </c>
      <c r="G1219">
        <v>0.08</v>
      </c>
    </row>
    <row r="1220" spans="1:7">
      <c r="A1220" t="s">
        <v>3791</v>
      </c>
      <c r="B1220">
        <v>125</v>
      </c>
      <c r="C1220">
        <v>99080</v>
      </c>
      <c r="D1220">
        <v>7578</v>
      </c>
      <c r="E1220">
        <v>-86162</v>
      </c>
      <c r="F1220">
        <v>0.88</v>
      </c>
      <c r="G1220">
        <v>0.06</v>
      </c>
    </row>
    <row r="1221" spans="1:7">
      <c r="A1221" t="s">
        <v>3791</v>
      </c>
      <c r="B1221">
        <v>134</v>
      </c>
      <c r="C1221">
        <v>99103</v>
      </c>
      <c r="D1221">
        <v>7417</v>
      </c>
      <c r="E1221">
        <v>-237361</v>
      </c>
      <c r="F1221">
        <v>0.67</v>
      </c>
      <c r="G1221">
        <v>0.05</v>
      </c>
    </row>
    <row r="1222" spans="1:7">
      <c r="A1222" t="s">
        <v>3791</v>
      </c>
      <c r="B1222">
        <v>125</v>
      </c>
      <c r="C1222">
        <v>99100</v>
      </c>
      <c r="D1222">
        <v>7412</v>
      </c>
      <c r="E1222">
        <v>-110699</v>
      </c>
      <c r="F1222">
        <v>0.85</v>
      </c>
      <c r="G1222">
        <v>7.0000000000000007E-2</v>
      </c>
    </row>
    <row r="1223" spans="1:7">
      <c r="A1223" t="s">
        <v>3791</v>
      </c>
      <c r="B1223">
        <v>134</v>
      </c>
      <c r="C1223">
        <v>97103</v>
      </c>
      <c r="D1223">
        <v>6991</v>
      </c>
      <c r="E1223">
        <v>-117408</v>
      </c>
      <c r="F1223">
        <v>0.83</v>
      </c>
      <c r="G1223">
        <v>0.08</v>
      </c>
    </row>
    <row r="1224" spans="1:7">
      <c r="A1224" t="s">
        <v>3791</v>
      </c>
      <c r="B1224">
        <v>134</v>
      </c>
      <c r="C1224">
        <v>97080</v>
      </c>
      <c r="D1224">
        <v>6866</v>
      </c>
      <c r="E1224">
        <v>-82214</v>
      </c>
      <c r="F1224">
        <v>0.88</v>
      </c>
      <c r="G1224">
        <v>7.0000000000000007E-2</v>
      </c>
    </row>
    <row r="1225" spans="1:7">
      <c r="A1225" t="s">
        <v>3791</v>
      </c>
      <c r="B1225">
        <v>126</v>
      </c>
      <c r="C1225">
        <v>97100</v>
      </c>
      <c r="D1225">
        <v>6681</v>
      </c>
      <c r="E1225">
        <v>-50810</v>
      </c>
      <c r="F1225">
        <v>0.92</v>
      </c>
      <c r="G1225">
        <v>0.06</v>
      </c>
    </row>
    <row r="1226" spans="1:7">
      <c r="A1226" t="s">
        <v>3791</v>
      </c>
      <c r="B1226">
        <v>134</v>
      </c>
      <c r="C1226">
        <v>99080</v>
      </c>
      <c r="D1226">
        <v>6560</v>
      </c>
      <c r="E1226">
        <v>-58870</v>
      </c>
      <c r="F1226">
        <v>0.91</v>
      </c>
      <c r="G1226">
        <v>0.08</v>
      </c>
    </row>
    <row r="1227" spans="1:7">
      <c r="A1227" t="s">
        <v>3791</v>
      </c>
      <c r="B1227">
        <v>134</v>
      </c>
      <c r="C1227">
        <v>99100</v>
      </c>
      <c r="D1227">
        <v>6505</v>
      </c>
      <c r="E1227">
        <v>-76252</v>
      </c>
      <c r="F1227">
        <v>0.88</v>
      </c>
      <c r="G1227">
        <v>0.09</v>
      </c>
    </row>
    <row r="1228" spans="1:7">
      <c r="A1228" t="s">
        <v>3791</v>
      </c>
      <c r="B1228">
        <v>134</v>
      </c>
      <c r="C1228">
        <v>97100</v>
      </c>
      <c r="D1228">
        <v>6398</v>
      </c>
      <c r="E1228">
        <v>-70924</v>
      </c>
      <c r="F1228">
        <v>0.88</v>
      </c>
      <c r="G1228">
        <v>0.09</v>
      </c>
    </row>
    <row r="1229" spans="1:7">
      <c r="A1229" t="s">
        <v>3791</v>
      </c>
      <c r="B1229">
        <v>132</v>
      </c>
      <c r="C1229">
        <v>99103</v>
      </c>
      <c r="D1229">
        <v>6328</v>
      </c>
      <c r="E1229">
        <v>-154979</v>
      </c>
      <c r="F1229">
        <v>0.75</v>
      </c>
      <c r="G1229">
        <v>0.05</v>
      </c>
    </row>
    <row r="1230" spans="1:7">
      <c r="A1230" t="s">
        <v>3791</v>
      </c>
      <c r="B1230">
        <v>126</v>
      </c>
      <c r="C1230">
        <v>99080</v>
      </c>
      <c r="D1230">
        <v>6189</v>
      </c>
      <c r="E1230">
        <v>-15604</v>
      </c>
      <c r="F1230">
        <v>0.97</v>
      </c>
      <c r="G1230">
        <v>0.05</v>
      </c>
    </row>
    <row r="1231" spans="1:7">
      <c r="A1231" t="s">
        <v>3791</v>
      </c>
      <c r="B1231">
        <v>132</v>
      </c>
      <c r="C1231">
        <v>99080</v>
      </c>
      <c r="D1231">
        <v>6148</v>
      </c>
      <c r="E1231">
        <v>-60497</v>
      </c>
      <c r="F1231">
        <v>0.9</v>
      </c>
      <c r="G1231">
        <v>0.08</v>
      </c>
    </row>
    <row r="1232" spans="1:7">
      <c r="A1232" t="s">
        <v>3791</v>
      </c>
      <c r="B1232">
        <v>132</v>
      </c>
      <c r="C1232">
        <v>97080</v>
      </c>
      <c r="D1232">
        <v>6060</v>
      </c>
      <c r="E1232">
        <v>-52858</v>
      </c>
      <c r="F1232">
        <v>0.91</v>
      </c>
      <c r="G1232">
        <v>0.08</v>
      </c>
    </row>
    <row r="1233" spans="1:7">
      <c r="A1233" t="s">
        <v>3791</v>
      </c>
      <c r="B1233">
        <v>125</v>
      </c>
      <c r="C1233">
        <v>99103</v>
      </c>
      <c r="D1233">
        <v>5931</v>
      </c>
      <c r="E1233">
        <v>-149864</v>
      </c>
      <c r="F1233">
        <v>0.74</v>
      </c>
      <c r="G1233">
        <v>0.04</v>
      </c>
    </row>
    <row r="1234" spans="1:7">
      <c r="A1234" t="s">
        <v>3791</v>
      </c>
      <c r="B1234">
        <v>126</v>
      </c>
      <c r="C1234">
        <v>99100</v>
      </c>
      <c r="D1234">
        <v>5870</v>
      </c>
      <c r="E1234">
        <v>-87595</v>
      </c>
      <c r="F1234">
        <v>0.85</v>
      </c>
      <c r="G1234">
        <v>0.05</v>
      </c>
    </row>
    <row r="1235" spans="1:7">
      <c r="A1235" t="s">
        <v>3791</v>
      </c>
      <c r="B1235">
        <v>135</v>
      </c>
      <c r="C1235">
        <v>99103</v>
      </c>
      <c r="D1235">
        <v>5855</v>
      </c>
      <c r="E1235">
        <v>-179392</v>
      </c>
      <c r="F1235">
        <v>0.69</v>
      </c>
      <c r="G1235">
        <v>0.04</v>
      </c>
    </row>
    <row r="1236" spans="1:7">
      <c r="A1236" t="s">
        <v>3791</v>
      </c>
      <c r="B1236">
        <v>132</v>
      </c>
      <c r="C1236">
        <v>99100</v>
      </c>
      <c r="D1236">
        <v>5724</v>
      </c>
      <c r="E1236">
        <v>-15496</v>
      </c>
      <c r="F1236">
        <v>0.97</v>
      </c>
      <c r="G1236">
        <v>0.09</v>
      </c>
    </row>
    <row r="1237" spans="1:7">
      <c r="A1237" t="s">
        <v>3791</v>
      </c>
      <c r="B1237">
        <v>126</v>
      </c>
      <c r="C1237">
        <v>99103</v>
      </c>
      <c r="D1237">
        <v>5693</v>
      </c>
      <c r="E1237">
        <v>-148008</v>
      </c>
      <c r="F1237">
        <v>0.74</v>
      </c>
      <c r="G1237">
        <v>0.03</v>
      </c>
    </row>
    <row r="1238" spans="1:7">
      <c r="A1238" t="s">
        <v>3791</v>
      </c>
      <c r="B1238">
        <v>125</v>
      </c>
      <c r="C1238">
        <v>97103</v>
      </c>
      <c r="D1238">
        <v>5455</v>
      </c>
      <c r="E1238">
        <v>-55288</v>
      </c>
      <c r="F1238">
        <v>0.89</v>
      </c>
      <c r="G1238">
        <v>7.0000000000000007E-2</v>
      </c>
    </row>
    <row r="1239" spans="1:7">
      <c r="A1239" t="s">
        <v>3791</v>
      </c>
      <c r="B1239">
        <v>142</v>
      </c>
      <c r="C1239">
        <v>97103</v>
      </c>
      <c r="D1239">
        <v>5429</v>
      </c>
      <c r="E1239">
        <v>-93561</v>
      </c>
      <c r="F1239">
        <v>0.82</v>
      </c>
      <c r="G1239">
        <v>7.0000000000000007E-2</v>
      </c>
    </row>
    <row r="1240" spans="1:7">
      <c r="A1240" t="s">
        <v>3791</v>
      </c>
      <c r="B1240">
        <v>135</v>
      </c>
      <c r="C1240">
        <v>97080</v>
      </c>
      <c r="D1240">
        <v>4991</v>
      </c>
      <c r="E1240">
        <v>-96623</v>
      </c>
      <c r="F1240">
        <v>0.8</v>
      </c>
      <c r="G1240">
        <v>0.06</v>
      </c>
    </row>
    <row r="1241" spans="1:7">
      <c r="A1241" t="s">
        <v>3791</v>
      </c>
      <c r="B1241">
        <v>132</v>
      </c>
      <c r="C1241">
        <v>97100</v>
      </c>
      <c r="D1241">
        <v>4943</v>
      </c>
      <c r="E1241">
        <v>-33447</v>
      </c>
      <c r="F1241">
        <v>0.93</v>
      </c>
      <c r="G1241">
        <v>0.09</v>
      </c>
    </row>
    <row r="1242" spans="1:7">
      <c r="A1242" t="s">
        <v>3791</v>
      </c>
      <c r="B1242">
        <v>135</v>
      </c>
      <c r="C1242">
        <v>99080</v>
      </c>
      <c r="D1242">
        <v>4922</v>
      </c>
      <c r="E1242">
        <v>-84500</v>
      </c>
      <c r="F1242">
        <v>0.82</v>
      </c>
      <c r="G1242">
        <v>0.06</v>
      </c>
    </row>
    <row r="1243" spans="1:7">
      <c r="A1243" t="s">
        <v>3791</v>
      </c>
      <c r="B1243">
        <v>146</v>
      </c>
      <c r="C1243">
        <v>99103</v>
      </c>
      <c r="D1243">
        <v>4894</v>
      </c>
      <c r="E1243">
        <v>-32828</v>
      </c>
      <c r="F1243">
        <v>0.93</v>
      </c>
      <c r="G1243">
        <v>0.02</v>
      </c>
    </row>
    <row r="1244" spans="1:7">
      <c r="A1244" t="s">
        <v>3791</v>
      </c>
      <c r="B1244">
        <v>135</v>
      </c>
      <c r="C1244">
        <v>97100</v>
      </c>
      <c r="D1244">
        <v>4888</v>
      </c>
      <c r="E1244">
        <v>-123954</v>
      </c>
      <c r="F1244">
        <v>0.74</v>
      </c>
      <c r="G1244">
        <v>7.0000000000000007E-2</v>
      </c>
    </row>
    <row r="1245" spans="1:7">
      <c r="A1245" t="s">
        <v>3791</v>
      </c>
      <c r="B1245">
        <v>135</v>
      </c>
      <c r="C1245">
        <v>99100</v>
      </c>
      <c r="D1245">
        <v>4789</v>
      </c>
      <c r="E1245">
        <v>-130818</v>
      </c>
      <c r="F1245">
        <v>0.72</v>
      </c>
      <c r="G1245">
        <v>0.06</v>
      </c>
    </row>
    <row r="1246" spans="1:7">
      <c r="A1246" t="s">
        <v>3791</v>
      </c>
      <c r="B1246">
        <v>142</v>
      </c>
      <c r="C1246">
        <v>99103</v>
      </c>
      <c r="D1246">
        <v>4634</v>
      </c>
      <c r="E1246">
        <v>-119336</v>
      </c>
      <c r="F1246">
        <v>0.74</v>
      </c>
      <c r="G1246">
        <v>0.04</v>
      </c>
    </row>
    <row r="1247" spans="1:7">
      <c r="A1247" t="s">
        <v>3791</v>
      </c>
      <c r="B1247">
        <v>143</v>
      </c>
      <c r="C1247">
        <v>97103</v>
      </c>
      <c r="D1247">
        <v>4296</v>
      </c>
      <c r="E1247">
        <v>-63330</v>
      </c>
      <c r="F1247">
        <v>0.85</v>
      </c>
      <c r="G1247">
        <v>0.06</v>
      </c>
    </row>
    <row r="1248" spans="1:7">
      <c r="A1248" t="s">
        <v>3791</v>
      </c>
      <c r="B1248">
        <v>142</v>
      </c>
      <c r="C1248">
        <v>99080</v>
      </c>
      <c r="D1248">
        <v>4078</v>
      </c>
      <c r="E1248">
        <v>-49689</v>
      </c>
      <c r="F1248">
        <v>0.87</v>
      </c>
      <c r="G1248">
        <v>7.0000000000000007E-2</v>
      </c>
    </row>
    <row r="1249" spans="1:7">
      <c r="A1249" t="s">
        <v>3791</v>
      </c>
      <c r="B1249">
        <v>136</v>
      </c>
      <c r="C1249">
        <v>97100</v>
      </c>
      <c r="D1249">
        <v>4045</v>
      </c>
      <c r="E1249">
        <v>-87256</v>
      </c>
      <c r="F1249">
        <v>0.78</v>
      </c>
      <c r="G1249">
        <v>0.06</v>
      </c>
    </row>
    <row r="1250" spans="1:7">
      <c r="A1250" t="s">
        <v>3791</v>
      </c>
      <c r="B1250">
        <v>136</v>
      </c>
      <c r="C1250">
        <v>97080</v>
      </c>
      <c r="D1250">
        <v>4044</v>
      </c>
      <c r="E1250">
        <v>-58801</v>
      </c>
      <c r="F1250">
        <v>0.85</v>
      </c>
      <c r="G1250">
        <v>0.05</v>
      </c>
    </row>
    <row r="1251" spans="1:7">
      <c r="A1251" t="s">
        <v>3791</v>
      </c>
      <c r="B1251">
        <v>136</v>
      </c>
      <c r="C1251">
        <v>99080</v>
      </c>
      <c r="D1251">
        <v>4009</v>
      </c>
      <c r="E1251">
        <v>-94792</v>
      </c>
      <c r="F1251">
        <v>0.76</v>
      </c>
      <c r="G1251">
        <v>0.04</v>
      </c>
    </row>
    <row r="1252" spans="1:7">
      <c r="A1252" t="s">
        <v>3791</v>
      </c>
      <c r="B1252">
        <v>135</v>
      </c>
      <c r="C1252">
        <v>97103</v>
      </c>
      <c r="D1252">
        <v>4003</v>
      </c>
      <c r="E1252">
        <v>-108240</v>
      </c>
      <c r="F1252">
        <v>0.72</v>
      </c>
      <c r="G1252">
        <v>0.06</v>
      </c>
    </row>
    <row r="1253" spans="1:7">
      <c r="A1253" t="s">
        <v>3791</v>
      </c>
      <c r="B1253">
        <v>145</v>
      </c>
      <c r="C1253">
        <v>99103</v>
      </c>
      <c r="D1253">
        <v>3972</v>
      </c>
      <c r="E1253">
        <v>-157230</v>
      </c>
      <c r="F1253">
        <v>0.6</v>
      </c>
      <c r="G1253">
        <v>0.01</v>
      </c>
    </row>
    <row r="1254" spans="1:7">
      <c r="A1254" t="s">
        <v>3791</v>
      </c>
      <c r="B1254">
        <v>136</v>
      </c>
      <c r="C1254">
        <v>99100</v>
      </c>
      <c r="D1254">
        <v>3866</v>
      </c>
      <c r="E1254">
        <v>-60025</v>
      </c>
      <c r="F1254">
        <v>0.84</v>
      </c>
      <c r="G1254">
        <v>0.06</v>
      </c>
    </row>
    <row r="1255" spans="1:7">
      <c r="A1255" t="s">
        <v>3791</v>
      </c>
      <c r="B1255">
        <v>142</v>
      </c>
      <c r="C1255">
        <v>99100</v>
      </c>
      <c r="D1255">
        <v>3789</v>
      </c>
      <c r="E1255">
        <v>-64216</v>
      </c>
      <c r="F1255">
        <v>0.83</v>
      </c>
      <c r="G1255">
        <v>7.0000000000000007E-2</v>
      </c>
    </row>
    <row r="1256" spans="1:7">
      <c r="A1256" t="s">
        <v>3791</v>
      </c>
      <c r="B1256">
        <v>143</v>
      </c>
      <c r="C1256">
        <v>99080</v>
      </c>
      <c r="D1256">
        <v>3708</v>
      </c>
      <c r="E1256">
        <v>-66159</v>
      </c>
      <c r="F1256">
        <v>0.82</v>
      </c>
      <c r="G1256">
        <v>0.05</v>
      </c>
    </row>
    <row r="1257" spans="1:7">
      <c r="A1257" t="s">
        <v>3791</v>
      </c>
      <c r="B1257">
        <v>142</v>
      </c>
      <c r="C1257">
        <v>97080</v>
      </c>
      <c r="D1257">
        <v>3673</v>
      </c>
      <c r="E1257">
        <v>-33818</v>
      </c>
      <c r="F1257">
        <v>0.9</v>
      </c>
      <c r="G1257">
        <v>7.0000000000000007E-2</v>
      </c>
    </row>
    <row r="1258" spans="1:7">
      <c r="A1258" t="s">
        <v>3791</v>
      </c>
      <c r="B1258">
        <v>143</v>
      </c>
      <c r="C1258">
        <v>99100</v>
      </c>
      <c r="D1258">
        <v>3534</v>
      </c>
      <c r="E1258">
        <v>-27550</v>
      </c>
      <c r="F1258">
        <v>0.92</v>
      </c>
      <c r="G1258">
        <v>0.06</v>
      </c>
    </row>
    <row r="1259" spans="1:7">
      <c r="A1259" t="s">
        <v>3791</v>
      </c>
      <c r="B1259">
        <v>143</v>
      </c>
      <c r="C1259">
        <v>97080</v>
      </c>
      <c r="D1259">
        <v>3346</v>
      </c>
      <c r="E1259">
        <v>-43324</v>
      </c>
      <c r="F1259">
        <v>0.87</v>
      </c>
      <c r="G1259">
        <v>0.06</v>
      </c>
    </row>
    <row r="1260" spans="1:7">
      <c r="A1260" t="s">
        <v>3791</v>
      </c>
      <c r="B1260">
        <v>143</v>
      </c>
      <c r="C1260">
        <v>99103</v>
      </c>
      <c r="D1260">
        <v>3310</v>
      </c>
      <c r="E1260">
        <v>-145146</v>
      </c>
      <c r="F1260">
        <v>0.56000000000000005</v>
      </c>
      <c r="G1260">
        <v>0.03</v>
      </c>
    </row>
    <row r="1261" spans="1:7">
      <c r="A1261" t="s">
        <v>3791</v>
      </c>
      <c r="B1261">
        <v>142</v>
      </c>
      <c r="C1261">
        <v>97100</v>
      </c>
      <c r="D1261">
        <v>3241</v>
      </c>
      <c r="E1261">
        <v>-32820</v>
      </c>
      <c r="F1261">
        <v>0.89</v>
      </c>
      <c r="G1261">
        <v>0.08</v>
      </c>
    </row>
    <row r="1262" spans="1:7">
      <c r="A1262" t="s">
        <v>3791</v>
      </c>
      <c r="B1262">
        <v>143</v>
      </c>
      <c r="C1262">
        <v>97100</v>
      </c>
      <c r="D1262">
        <v>3228</v>
      </c>
      <c r="E1262">
        <v>-69600</v>
      </c>
      <c r="F1262">
        <v>0.78</v>
      </c>
      <c r="G1262">
        <v>0.06</v>
      </c>
    </row>
    <row r="1263" spans="1:7">
      <c r="A1263" t="s">
        <v>3791</v>
      </c>
      <c r="B1263">
        <v>126</v>
      </c>
      <c r="C1263">
        <v>97103</v>
      </c>
      <c r="D1263">
        <v>3221</v>
      </c>
      <c r="E1263">
        <v>-30535</v>
      </c>
      <c r="F1263">
        <v>0.9</v>
      </c>
      <c r="G1263">
        <v>0.06</v>
      </c>
    </row>
    <row r="1264" spans="1:7">
      <c r="A1264" t="s">
        <v>3791</v>
      </c>
      <c r="B1264">
        <v>145</v>
      </c>
      <c r="C1264">
        <v>99080</v>
      </c>
      <c r="D1264">
        <v>2930</v>
      </c>
      <c r="E1264">
        <v>-91065</v>
      </c>
      <c r="F1264">
        <v>0.68</v>
      </c>
      <c r="G1264">
        <v>0.04</v>
      </c>
    </row>
    <row r="1265" spans="1:7">
      <c r="A1265" t="s">
        <v>3791</v>
      </c>
      <c r="B1265">
        <v>145</v>
      </c>
      <c r="C1265">
        <v>97100</v>
      </c>
      <c r="D1265">
        <v>2809</v>
      </c>
      <c r="E1265">
        <v>-55153</v>
      </c>
      <c r="F1265">
        <v>0.8</v>
      </c>
      <c r="G1265">
        <v>0.05</v>
      </c>
    </row>
    <row r="1266" spans="1:7">
      <c r="A1266" t="s">
        <v>3791</v>
      </c>
      <c r="B1266">
        <v>145</v>
      </c>
      <c r="C1266">
        <v>97080</v>
      </c>
      <c r="D1266">
        <v>2787</v>
      </c>
      <c r="E1266">
        <v>-51728</v>
      </c>
      <c r="F1266">
        <v>0.81</v>
      </c>
      <c r="G1266">
        <v>0.04</v>
      </c>
    </row>
    <row r="1267" spans="1:7">
      <c r="A1267" t="s">
        <v>3791</v>
      </c>
      <c r="B1267">
        <v>145</v>
      </c>
      <c r="C1267">
        <v>99100</v>
      </c>
      <c r="D1267">
        <v>2719</v>
      </c>
      <c r="E1267">
        <v>-55326</v>
      </c>
      <c r="F1267">
        <v>0.79</v>
      </c>
      <c r="G1267">
        <v>0.05</v>
      </c>
    </row>
    <row r="1268" spans="1:7">
      <c r="A1268" t="s">
        <v>3791</v>
      </c>
      <c r="B1268">
        <v>136</v>
      </c>
      <c r="C1268">
        <v>97103</v>
      </c>
      <c r="D1268">
        <v>2686</v>
      </c>
      <c r="E1268">
        <v>-62364</v>
      </c>
      <c r="F1268">
        <v>0.76</v>
      </c>
      <c r="G1268">
        <v>0.04</v>
      </c>
    </row>
    <row r="1269" spans="1:7">
      <c r="A1269" t="s">
        <v>3791</v>
      </c>
      <c r="B1269">
        <v>153</v>
      </c>
      <c r="C1269">
        <v>99103</v>
      </c>
      <c r="D1269">
        <v>2653</v>
      </c>
      <c r="E1269">
        <v>-24237</v>
      </c>
      <c r="F1269">
        <v>0.9</v>
      </c>
      <c r="G1269">
        <v>0.01</v>
      </c>
    </row>
    <row r="1270" spans="1:7">
      <c r="A1270" t="s">
        <v>3791</v>
      </c>
      <c r="B1270">
        <v>214</v>
      </c>
      <c r="C1270">
        <v>99103</v>
      </c>
      <c r="D1270">
        <v>2594</v>
      </c>
      <c r="E1270">
        <v>-145875</v>
      </c>
      <c r="F1270">
        <v>0.43</v>
      </c>
      <c r="G1270">
        <v>0.01</v>
      </c>
    </row>
    <row r="1271" spans="1:7">
      <c r="A1271" t="s">
        <v>3791</v>
      </c>
      <c r="B1271">
        <v>213</v>
      </c>
      <c r="C1271">
        <v>97103</v>
      </c>
      <c r="D1271">
        <v>2544</v>
      </c>
      <c r="E1271">
        <v>-34563</v>
      </c>
      <c r="F1271">
        <v>0.86</v>
      </c>
      <c r="G1271">
        <v>0.05</v>
      </c>
    </row>
    <row r="1272" spans="1:7">
      <c r="A1272" t="s">
        <v>3791</v>
      </c>
      <c r="B1272">
        <v>146</v>
      </c>
      <c r="C1272">
        <v>99080</v>
      </c>
      <c r="D1272">
        <v>2531</v>
      </c>
      <c r="E1272">
        <v>-16511</v>
      </c>
      <c r="F1272">
        <v>0.93</v>
      </c>
      <c r="G1272">
        <v>0.04</v>
      </c>
    </row>
    <row r="1273" spans="1:7">
      <c r="A1273" t="s">
        <v>3791</v>
      </c>
      <c r="B1273">
        <v>146</v>
      </c>
      <c r="C1273">
        <v>97100</v>
      </c>
      <c r="D1273">
        <v>2510</v>
      </c>
      <c r="E1273">
        <v>-70225</v>
      </c>
      <c r="F1273">
        <v>0.72</v>
      </c>
      <c r="G1273">
        <v>0.05</v>
      </c>
    </row>
    <row r="1274" spans="1:7">
      <c r="A1274" t="s">
        <v>3791</v>
      </c>
      <c r="B1274">
        <v>146</v>
      </c>
      <c r="C1274">
        <v>99100</v>
      </c>
      <c r="D1274">
        <v>2509</v>
      </c>
      <c r="E1274">
        <v>-56017</v>
      </c>
      <c r="F1274">
        <v>0.77</v>
      </c>
      <c r="G1274">
        <v>0.05</v>
      </c>
    </row>
    <row r="1275" spans="1:7">
      <c r="A1275" t="s">
        <v>3791</v>
      </c>
      <c r="B1275">
        <v>146</v>
      </c>
      <c r="C1275">
        <v>97080</v>
      </c>
      <c r="D1275">
        <v>2446</v>
      </c>
      <c r="E1275">
        <v>31354</v>
      </c>
      <c r="F1275">
        <v>1.1200000000000001</v>
      </c>
      <c r="G1275">
        <v>0.05</v>
      </c>
    </row>
    <row r="1276" spans="1:7">
      <c r="A1276" t="s">
        <v>3791</v>
      </c>
      <c r="B1276">
        <v>154</v>
      </c>
      <c r="C1276">
        <v>99103</v>
      </c>
      <c r="D1276">
        <v>2434</v>
      </c>
      <c r="E1276">
        <v>-65102</v>
      </c>
      <c r="F1276">
        <v>0.73</v>
      </c>
      <c r="G1276">
        <v>0.01</v>
      </c>
    </row>
    <row r="1277" spans="1:7">
      <c r="A1277" t="s">
        <v>3791</v>
      </c>
      <c r="B1277">
        <v>136</v>
      </c>
      <c r="C1277">
        <v>99103</v>
      </c>
      <c r="D1277">
        <v>2419</v>
      </c>
      <c r="E1277">
        <v>-62498</v>
      </c>
      <c r="F1277">
        <v>0.74</v>
      </c>
      <c r="G1277">
        <v>0.02</v>
      </c>
    </row>
    <row r="1278" spans="1:7">
      <c r="A1278" t="s">
        <v>3791</v>
      </c>
      <c r="B1278">
        <v>162</v>
      </c>
      <c r="C1278">
        <v>99103</v>
      </c>
      <c r="D1278">
        <v>2398</v>
      </c>
      <c r="E1278">
        <v>-38546</v>
      </c>
      <c r="F1278">
        <v>0.83</v>
      </c>
      <c r="G1278">
        <v>0.01</v>
      </c>
    </row>
    <row r="1279" spans="1:7">
      <c r="A1279" t="s">
        <v>3791</v>
      </c>
      <c r="B1279">
        <v>216</v>
      </c>
      <c r="C1279">
        <v>99103</v>
      </c>
      <c r="D1279">
        <v>2330</v>
      </c>
      <c r="E1279">
        <v>-73343</v>
      </c>
      <c r="F1279">
        <v>0.68</v>
      </c>
      <c r="G1279">
        <v>0.01</v>
      </c>
    </row>
    <row r="1280" spans="1:7">
      <c r="A1280" t="s">
        <v>3791</v>
      </c>
      <c r="B1280">
        <v>152</v>
      </c>
      <c r="C1280">
        <v>97103</v>
      </c>
      <c r="D1280">
        <v>2226</v>
      </c>
      <c r="E1280">
        <v>-23601</v>
      </c>
      <c r="F1280">
        <v>0.89</v>
      </c>
      <c r="G1280">
        <v>0.04</v>
      </c>
    </row>
    <row r="1281" spans="1:7">
      <c r="A1281" t="s">
        <v>3791</v>
      </c>
      <c r="B1281">
        <v>213</v>
      </c>
      <c r="C1281">
        <v>99103</v>
      </c>
      <c r="D1281">
        <v>2206</v>
      </c>
      <c r="E1281">
        <v>-27856</v>
      </c>
      <c r="F1281">
        <v>0.87</v>
      </c>
      <c r="G1281">
        <v>0.02</v>
      </c>
    </row>
    <row r="1282" spans="1:7">
      <c r="A1282" t="s">
        <v>3791</v>
      </c>
      <c r="B1282">
        <v>145</v>
      </c>
      <c r="C1282">
        <v>97103</v>
      </c>
      <c r="D1282">
        <v>2162</v>
      </c>
      <c r="E1282">
        <v>-43004</v>
      </c>
      <c r="F1282">
        <v>0.8</v>
      </c>
      <c r="G1282">
        <v>0.04</v>
      </c>
    </row>
    <row r="1283" spans="1:7">
      <c r="A1283" t="s">
        <v>3791</v>
      </c>
      <c r="B1283">
        <v>214</v>
      </c>
      <c r="C1283">
        <v>97103</v>
      </c>
      <c r="D1283">
        <v>2087</v>
      </c>
      <c r="E1283">
        <v>4660</v>
      </c>
      <c r="F1283">
        <v>1.02</v>
      </c>
      <c r="G1283">
        <v>0.05</v>
      </c>
    </row>
    <row r="1284" spans="1:7">
      <c r="A1284" t="s">
        <v>3791</v>
      </c>
      <c r="B1284">
        <v>215</v>
      </c>
      <c r="C1284">
        <v>99103</v>
      </c>
      <c r="D1284">
        <v>2061</v>
      </c>
      <c r="E1284">
        <v>-46647</v>
      </c>
      <c r="F1284">
        <v>0.77</v>
      </c>
      <c r="G1284">
        <v>0.01</v>
      </c>
    </row>
    <row r="1285" spans="1:7">
      <c r="A1285" t="s">
        <v>3791</v>
      </c>
      <c r="B1285">
        <v>216</v>
      </c>
      <c r="C1285">
        <v>97103</v>
      </c>
      <c r="D1285">
        <v>1780</v>
      </c>
      <c r="E1285">
        <v>-9586</v>
      </c>
      <c r="F1285">
        <v>0.94</v>
      </c>
      <c r="G1285">
        <v>0.02</v>
      </c>
    </row>
    <row r="1286" spans="1:7">
      <c r="A1286" t="s">
        <v>3791</v>
      </c>
      <c r="B1286">
        <v>153</v>
      </c>
      <c r="C1286">
        <v>97103</v>
      </c>
      <c r="D1286">
        <v>1778</v>
      </c>
      <c r="E1286">
        <v>-42616</v>
      </c>
      <c r="F1286">
        <v>0.76</v>
      </c>
      <c r="G1286">
        <v>0.04</v>
      </c>
    </row>
    <row r="1287" spans="1:7">
      <c r="A1287" t="s">
        <v>3791</v>
      </c>
      <c r="B1287">
        <v>154</v>
      </c>
      <c r="C1287">
        <v>97103</v>
      </c>
      <c r="D1287">
        <v>1772</v>
      </c>
      <c r="E1287">
        <v>4513</v>
      </c>
      <c r="F1287">
        <v>1.02</v>
      </c>
      <c r="G1287">
        <v>0.02</v>
      </c>
    </row>
    <row r="1288" spans="1:7">
      <c r="A1288" t="s">
        <v>3791</v>
      </c>
      <c r="B1288">
        <v>146</v>
      </c>
      <c r="C1288">
        <v>97103</v>
      </c>
      <c r="D1288">
        <v>1742</v>
      </c>
      <c r="E1288">
        <v>-19543</v>
      </c>
      <c r="F1288">
        <v>0.88</v>
      </c>
      <c r="G1288">
        <v>0.04</v>
      </c>
    </row>
    <row r="1289" spans="1:7">
      <c r="A1289" t="s">
        <v>3791</v>
      </c>
      <c r="B1289">
        <v>163</v>
      </c>
      <c r="C1289">
        <v>99103</v>
      </c>
      <c r="D1289">
        <v>1733</v>
      </c>
      <c r="E1289">
        <v>-80558</v>
      </c>
      <c r="F1289">
        <v>0.53</v>
      </c>
      <c r="G1289">
        <v>0.01</v>
      </c>
    </row>
    <row r="1290" spans="1:7">
      <c r="A1290" t="s">
        <v>3791</v>
      </c>
      <c r="B1290">
        <v>312</v>
      </c>
      <c r="C1290">
        <v>99103</v>
      </c>
      <c r="D1290">
        <v>1706</v>
      </c>
      <c r="E1290">
        <v>-8929</v>
      </c>
      <c r="F1290">
        <v>0.94</v>
      </c>
      <c r="G1290">
        <v>0.01</v>
      </c>
    </row>
    <row r="1291" spans="1:7">
      <c r="A1291" t="s">
        <v>3791</v>
      </c>
      <c r="B1291">
        <v>314</v>
      </c>
      <c r="C1291">
        <v>99103</v>
      </c>
      <c r="D1291">
        <v>1692</v>
      </c>
      <c r="E1291">
        <v>-22099</v>
      </c>
      <c r="F1291">
        <v>0.86</v>
      </c>
      <c r="G1291">
        <v>0.01</v>
      </c>
    </row>
    <row r="1292" spans="1:7">
      <c r="A1292" t="s">
        <v>3791</v>
      </c>
      <c r="B1292">
        <v>415</v>
      </c>
      <c r="C1292">
        <v>99103</v>
      </c>
      <c r="D1292">
        <v>1676</v>
      </c>
      <c r="E1292">
        <v>-109626</v>
      </c>
      <c r="F1292">
        <v>0.34</v>
      </c>
      <c r="G1292">
        <v>0.01</v>
      </c>
    </row>
    <row r="1293" spans="1:7">
      <c r="A1293" t="s">
        <v>3791</v>
      </c>
      <c r="B1293">
        <v>152</v>
      </c>
      <c r="C1293">
        <v>99080</v>
      </c>
      <c r="D1293">
        <v>1653</v>
      </c>
      <c r="E1293">
        <v>-35558</v>
      </c>
      <c r="F1293">
        <v>0.78</v>
      </c>
      <c r="G1293">
        <v>0.05</v>
      </c>
    </row>
    <row r="1294" spans="1:7">
      <c r="A1294" t="s">
        <v>3791</v>
      </c>
      <c r="B1294">
        <v>164</v>
      </c>
      <c r="C1294">
        <v>97103</v>
      </c>
      <c r="D1294">
        <v>1631</v>
      </c>
      <c r="E1294">
        <v>38387</v>
      </c>
      <c r="F1294">
        <v>1.23</v>
      </c>
      <c r="G1294">
        <v>0.02</v>
      </c>
    </row>
    <row r="1295" spans="1:7">
      <c r="A1295" t="s">
        <v>3791</v>
      </c>
      <c r="B1295">
        <v>153</v>
      </c>
      <c r="C1295">
        <v>99080</v>
      </c>
      <c r="D1295">
        <v>1630</v>
      </c>
      <c r="E1295">
        <v>-35623</v>
      </c>
      <c r="F1295">
        <v>0.78</v>
      </c>
      <c r="G1295">
        <v>0.03</v>
      </c>
    </row>
    <row r="1296" spans="1:7">
      <c r="A1296" t="s">
        <v>3791</v>
      </c>
      <c r="B1296">
        <v>152</v>
      </c>
      <c r="C1296">
        <v>99103</v>
      </c>
      <c r="D1296">
        <v>1561</v>
      </c>
      <c r="E1296">
        <v>-51646</v>
      </c>
      <c r="F1296">
        <v>0.66</v>
      </c>
      <c r="G1296">
        <v>0.02</v>
      </c>
    </row>
    <row r="1297" spans="1:7">
      <c r="A1297" t="s">
        <v>3791</v>
      </c>
      <c r="B1297">
        <v>312</v>
      </c>
      <c r="C1297">
        <v>97103</v>
      </c>
      <c r="D1297">
        <v>1539</v>
      </c>
      <c r="E1297">
        <v>1555</v>
      </c>
      <c r="F1297">
        <v>1.01</v>
      </c>
      <c r="G1297">
        <v>0.02</v>
      </c>
    </row>
    <row r="1298" spans="1:7">
      <c r="A1298" t="s">
        <v>3791</v>
      </c>
      <c r="B1298">
        <v>314</v>
      </c>
      <c r="C1298">
        <v>97103</v>
      </c>
      <c r="D1298">
        <v>1531</v>
      </c>
      <c r="E1298">
        <v>-60411</v>
      </c>
      <c r="F1298">
        <v>0.6</v>
      </c>
      <c r="G1298">
        <v>0.03</v>
      </c>
    </row>
    <row r="1299" spans="1:7">
      <c r="A1299" t="s">
        <v>3791</v>
      </c>
      <c r="B1299">
        <v>153</v>
      </c>
      <c r="C1299">
        <v>99100</v>
      </c>
      <c r="D1299">
        <v>1526</v>
      </c>
      <c r="E1299">
        <v>11613</v>
      </c>
      <c r="F1299">
        <v>1.07</v>
      </c>
      <c r="G1299">
        <v>0.04</v>
      </c>
    </row>
    <row r="1300" spans="1:7">
      <c r="A1300" t="s">
        <v>3791</v>
      </c>
      <c r="B1300">
        <v>152</v>
      </c>
      <c r="C1300">
        <v>99100</v>
      </c>
      <c r="D1300">
        <v>1516</v>
      </c>
      <c r="E1300">
        <v>-25490</v>
      </c>
      <c r="F1300">
        <v>0.83</v>
      </c>
      <c r="G1300">
        <v>0.05</v>
      </c>
    </row>
    <row r="1301" spans="1:7">
      <c r="A1301" t="s">
        <v>3791</v>
      </c>
      <c r="B1301">
        <v>231</v>
      </c>
      <c r="C1301">
        <v>99103</v>
      </c>
      <c r="D1301">
        <v>1507</v>
      </c>
      <c r="E1301">
        <v>-28398</v>
      </c>
      <c r="F1301">
        <v>0.81</v>
      </c>
      <c r="G1301">
        <v>0</v>
      </c>
    </row>
    <row r="1302" spans="1:7">
      <c r="A1302" t="s">
        <v>3791</v>
      </c>
      <c r="B1302">
        <v>316</v>
      </c>
      <c r="C1302">
        <v>99103</v>
      </c>
      <c r="D1302">
        <v>1504</v>
      </c>
      <c r="E1302">
        <v>-53608</v>
      </c>
      <c r="F1302">
        <v>0.64</v>
      </c>
      <c r="G1302">
        <v>0.01</v>
      </c>
    </row>
    <row r="1303" spans="1:7">
      <c r="A1303" t="s">
        <v>3791</v>
      </c>
      <c r="B1303">
        <v>156</v>
      </c>
      <c r="C1303">
        <v>99103</v>
      </c>
      <c r="D1303">
        <v>1435</v>
      </c>
      <c r="E1303">
        <v>-61090</v>
      </c>
      <c r="F1303">
        <v>0.56999999999999995</v>
      </c>
      <c r="G1303">
        <v>0.01</v>
      </c>
    </row>
    <row r="1304" spans="1:7">
      <c r="A1304" t="s">
        <v>3791</v>
      </c>
      <c r="B1304">
        <v>162</v>
      </c>
      <c r="C1304">
        <v>97103</v>
      </c>
      <c r="D1304">
        <v>1412</v>
      </c>
      <c r="E1304">
        <v>-54548</v>
      </c>
      <c r="F1304">
        <v>0.61</v>
      </c>
      <c r="G1304">
        <v>0.03</v>
      </c>
    </row>
    <row r="1305" spans="1:7">
      <c r="A1305" t="s">
        <v>3791</v>
      </c>
      <c r="B1305">
        <v>416</v>
      </c>
      <c r="C1305">
        <v>99103</v>
      </c>
      <c r="D1305">
        <v>1369</v>
      </c>
      <c r="E1305">
        <v>-51826</v>
      </c>
      <c r="F1305">
        <v>0.62</v>
      </c>
      <c r="G1305">
        <v>0</v>
      </c>
    </row>
    <row r="1306" spans="1:7">
      <c r="A1306" t="s">
        <v>3791</v>
      </c>
      <c r="B1306">
        <v>241</v>
      </c>
      <c r="C1306">
        <v>97103</v>
      </c>
      <c r="D1306">
        <v>1342</v>
      </c>
      <c r="E1306">
        <v>-38266</v>
      </c>
      <c r="F1306">
        <v>0.71</v>
      </c>
      <c r="G1306">
        <v>0.01</v>
      </c>
    </row>
    <row r="1307" spans="1:7">
      <c r="A1307" t="s">
        <v>3791</v>
      </c>
      <c r="B1307">
        <v>156</v>
      </c>
      <c r="C1307">
        <v>99080</v>
      </c>
      <c r="D1307">
        <v>1305</v>
      </c>
      <c r="E1307">
        <v>-41609</v>
      </c>
      <c r="F1307">
        <v>0.68</v>
      </c>
      <c r="G1307">
        <v>0.03</v>
      </c>
    </row>
    <row r="1308" spans="1:7">
      <c r="A1308" t="s">
        <v>3791</v>
      </c>
      <c r="B1308">
        <v>321</v>
      </c>
      <c r="C1308">
        <v>99103</v>
      </c>
      <c r="D1308">
        <v>1298</v>
      </c>
      <c r="E1308">
        <v>-60246</v>
      </c>
      <c r="F1308">
        <v>0.53</v>
      </c>
      <c r="G1308">
        <v>0.01</v>
      </c>
    </row>
    <row r="1309" spans="1:7">
      <c r="A1309" t="s">
        <v>3791</v>
      </c>
      <c r="B1309">
        <v>153</v>
      </c>
      <c r="C1309">
        <v>97080</v>
      </c>
      <c r="D1309">
        <v>1292</v>
      </c>
      <c r="E1309">
        <v>-29018</v>
      </c>
      <c r="F1309">
        <v>0.77</v>
      </c>
      <c r="G1309">
        <v>0.03</v>
      </c>
    </row>
    <row r="1310" spans="1:7">
      <c r="A1310" t="s">
        <v>3791</v>
      </c>
      <c r="B1310">
        <v>215</v>
      </c>
      <c r="C1310">
        <v>97103</v>
      </c>
      <c r="D1310">
        <v>1291</v>
      </c>
      <c r="E1310">
        <v>-33455</v>
      </c>
      <c r="F1310">
        <v>0.74</v>
      </c>
      <c r="G1310">
        <v>0.03</v>
      </c>
    </row>
    <row r="1311" spans="1:7">
      <c r="A1311" t="s">
        <v>3791</v>
      </c>
      <c r="B1311">
        <v>165</v>
      </c>
      <c r="C1311">
        <v>99103</v>
      </c>
      <c r="D1311">
        <v>1286</v>
      </c>
      <c r="E1311">
        <v>-93844</v>
      </c>
      <c r="F1311">
        <v>0.27</v>
      </c>
      <c r="G1311">
        <v>0</v>
      </c>
    </row>
    <row r="1312" spans="1:7">
      <c r="A1312" t="s">
        <v>3791</v>
      </c>
      <c r="B1312">
        <v>153</v>
      </c>
      <c r="C1312">
        <v>97100</v>
      </c>
      <c r="D1312">
        <v>1284</v>
      </c>
      <c r="E1312">
        <v>5440</v>
      </c>
      <c r="F1312">
        <v>1.04</v>
      </c>
      <c r="G1312">
        <v>0.05</v>
      </c>
    </row>
    <row r="1313" spans="1:7">
      <c r="A1313" t="s">
        <v>3791</v>
      </c>
      <c r="B1313">
        <v>154</v>
      </c>
      <c r="C1313">
        <v>99080</v>
      </c>
      <c r="D1313">
        <v>1283</v>
      </c>
      <c r="E1313">
        <v>-37214</v>
      </c>
      <c r="F1313">
        <v>0.7</v>
      </c>
      <c r="G1313">
        <v>0.02</v>
      </c>
    </row>
    <row r="1314" spans="1:7">
      <c r="A1314" t="s">
        <v>3791</v>
      </c>
      <c r="B1314">
        <v>154</v>
      </c>
      <c r="C1314">
        <v>99100</v>
      </c>
      <c r="D1314">
        <v>1266</v>
      </c>
      <c r="E1314">
        <v>-56562</v>
      </c>
      <c r="F1314">
        <v>0.55000000000000004</v>
      </c>
      <c r="G1314">
        <v>0.02</v>
      </c>
    </row>
    <row r="1315" spans="1:7">
      <c r="A1315" t="s">
        <v>3791</v>
      </c>
      <c r="B1315">
        <v>156</v>
      </c>
      <c r="C1315">
        <v>97100</v>
      </c>
      <c r="D1315">
        <v>1215</v>
      </c>
      <c r="E1315">
        <v>26275</v>
      </c>
      <c r="F1315">
        <v>1.21</v>
      </c>
      <c r="G1315">
        <v>0.05</v>
      </c>
    </row>
    <row r="1316" spans="1:7">
      <c r="A1316" t="s">
        <v>3791</v>
      </c>
      <c r="B1316">
        <v>156</v>
      </c>
      <c r="C1316">
        <v>99100</v>
      </c>
      <c r="D1316">
        <v>1213</v>
      </c>
      <c r="E1316">
        <v>55243</v>
      </c>
      <c r="F1316">
        <v>1.45</v>
      </c>
      <c r="G1316">
        <v>0.05</v>
      </c>
    </row>
    <row r="1317" spans="1:7">
      <c r="A1317" t="s">
        <v>3791</v>
      </c>
      <c r="B1317">
        <v>152</v>
      </c>
      <c r="C1317">
        <v>97100</v>
      </c>
      <c r="D1317">
        <v>1194</v>
      </c>
      <c r="E1317">
        <v>4724</v>
      </c>
      <c r="F1317">
        <v>1.03</v>
      </c>
      <c r="G1317">
        <v>0.05</v>
      </c>
    </row>
    <row r="1318" spans="1:7">
      <c r="A1318" t="s">
        <v>3791</v>
      </c>
      <c r="B1318">
        <v>152</v>
      </c>
      <c r="C1318">
        <v>97080</v>
      </c>
      <c r="D1318">
        <v>1193</v>
      </c>
      <c r="E1318">
        <v>-5454</v>
      </c>
      <c r="F1318">
        <v>0.95</v>
      </c>
      <c r="G1318">
        <v>0.04</v>
      </c>
    </row>
    <row r="1319" spans="1:7">
      <c r="A1319" t="s">
        <v>3791</v>
      </c>
      <c r="B1319">
        <v>316</v>
      </c>
      <c r="C1319">
        <v>97103</v>
      </c>
      <c r="D1319">
        <v>1176</v>
      </c>
      <c r="E1319">
        <v>-45077</v>
      </c>
      <c r="F1319">
        <v>0.61</v>
      </c>
      <c r="G1319">
        <v>0.01</v>
      </c>
    </row>
    <row r="1320" spans="1:7">
      <c r="A1320" t="s">
        <v>3791</v>
      </c>
      <c r="B1320">
        <v>412</v>
      </c>
      <c r="C1320">
        <v>99103</v>
      </c>
      <c r="D1320">
        <v>1175</v>
      </c>
      <c r="E1320">
        <v>-46816</v>
      </c>
      <c r="F1320">
        <v>0.6</v>
      </c>
      <c r="G1320">
        <v>0.01</v>
      </c>
    </row>
    <row r="1321" spans="1:7">
      <c r="A1321" t="s">
        <v>3791</v>
      </c>
      <c r="B1321">
        <v>154</v>
      </c>
      <c r="C1321">
        <v>97100</v>
      </c>
      <c r="D1321">
        <v>1160</v>
      </c>
      <c r="E1321">
        <v>-21504</v>
      </c>
      <c r="F1321">
        <v>0.81</v>
      </c>
      <c r="G1321">
        <v>0.03</v>
      </c>
    </row>
    <row r="1322" spans="1:7">
      <c r="A1322" t="s">
        <v>3791</v>
      </c>
      <c r="B1322">
        <v>315</v>
      </c>
      <c r="C1322">
        <v>99103</v>
      </c>
      <c r="D1322">
        <v>1160</v>
      </c>
      <c r="E1322">
        <v>-59867</v>
      </c>
      <c r="F1322">
        <v>0.48</v>
      </c>
      <c r="G1322">
        <v>0.01</v>
      </c>
    </row>
    <row r="1323" spans="1:7">
      <c r="A1323" t="s">
        <v>3791</v>
      </c>
      <c r="B1323">
        <v>412</v>
      </c>
      <c r="C1323">
        <v>97103</v>
      </c>
      <c r="D1323">
        <v>1154</v>
      </c>
      <c r="E1323">
        <v>-52241</v>
      </c>
      <c r="F1323">
        <v>0.54</v>
      </c>
      <c r="G1323">
        <v>0.02</v>
      </c>
    </row>
    <row r="1324" spans="1:7">
      <c r="A1324" t="s">
        <v>3791</v>
      </c>
      <c r="B1324">
        <v>234</v>
      </c>
      <c r="C1324">
        <v>99103</v>
      </c>
      <c r="D1324">
        <v>1142</v>
      </c>
      <c r="E1324">
        <v>17452</v>
      </c>
      <c r="F1324">
        <v>1.1499999999999999</v>
      </c>
      <c r="G1324">
        <v>0.01</v>
      </c>
    </row>
    <row r="1325" spans="1:7">
      <c r="A1325" t="s">
        <v>3791</v>
      </c>
      <c r="B1325">
        <v>413</v>
      </c>
      <c r="C1325">
        <v>97103</v>
      </c>
      <c r="D1325">
        <v>1123</v>
      </c>
      <c r="E1325">
        <v>-20067</v>
      </c>
      <c r="F1325">
        <v>0.82</v>
      </c>
      <c r="G1325">
        <v>0.01</v>
      </c>
    </row>
    <row r="1326" spans="1:7">
      <c r="A1326" t="s">
        <v>3791</v>
      </c>
      <c r="B1326">
        <v>234</v>
      </c>
      <c r="C1326">
        <v>97103</v>
      </c>
      <c r="D1326">
        <v>1114</v>
      </c>
      <c r="E1326">
        <v>-4772</v>
      </c>
      <c r="F1326">
        <v>0.95</v>
      </c>
      <c r="G1326">
        <v>0.03</v>
      </c>
    </row>
    <row r="1327" spans="1:7">
      <c r="A1327" t="s">
        <v>3791</v>
      </c>
      <c r="B1327">
        <v>164</v>
      </c>
      <c r="C1327">
        <v>99103</v>
      </c>
      <c r="D1327">
        <v>1107</v>
      </c>
      <c r="E1327">
        <v>-69832</v>
      </c>
      <c r="F1327">
        <v>0.36</v>
      </c>
      <c r="G1327">
        <v>0</v>
      </c>
    </row>
    <row r="1328" spans="1:7">
      <c r="A1328" t="s">
        <v>3791</v>
      </c>
      <c r="B1328">
        <v>315</v>
      </c>
      <c r="C1328">
        <v>97103</v>
      </c>
      <c r="D1328">
        <v>1090</v>
      </c>
      <c r="E1328">
        <v>-17224</v>
      </c>
      <c r="F1328">
        <v>0.84</v>
      </c>
      <c r="G1328">
        <v>0.03</v>
      </c>
    </row>
    <row r="1329" spans="1:7">
      <c r="A1329" t="s">
        <v>3791</v>
      </c>
      <c r="B1329">
        <v>341</v>
      </c>
      <c r="C1329">
        <v>99103</v>
      </c>
      <c r="D1329">
        <v>1090</v>
      </c>
      <c r="E1329">
        <v>42648</v>
      </c>
      <c r="F1329">
        <v>1.39</v>
      </c>
      <c r="G1329">
        <v>0.01</v>
      </c>
    </row>
    <row r="1330" spans="1:7">
      <c r="A1330" t="s">
        <v>3791</v>
      </c>
      <c r="B1330">
        <v>243</v>
      </c>
      <c r="C1330">
        <v>99103</v>
      </c>
      <c r="D1330">
        <v>1072</v>
      </c>
      <c r="E1330">
        <v>-32395</v>
      </c>
      <c r="F1330">
        <v>0.69</v>
      </c>
      <c r="G1330">
        <v>0.01</v>
      </c>
    </row>
    <row r="1331" spans="1:7">
      <c r="A1331" t="s">
        <v>3791</v>
      </c>
      <c r="B1331">
        <v>325</v>
      </c>
      <c r="C1331">
        <v>99103</v>
      </c>
      <c r="D1331">
        <v>1071</v>
      </c>
      <c r="E1331">
        <v>-58893</v>
      </c>
      <c r="F1331">
        <v>0.45</v>
      </c>
      <c r="G1331">
        <v>0</v>
      </c>
    </row>
    <row r="1332" spans="1:7">
      <c r="A1332" t="s">
        <v>3791</v>
      </c>
      <c r="B1332">
        <v>213</v>
      </c>
      <c r="C1332">
        <v>99080</v>
      </c>
      <c r="D1332">
        <v>1058</v>
      </c>
      <c r="E1332">
        <v>34574</v>
      </c>
      <c r="F1332">
        <v>1.32</v>
      </c>
      <c r="G1332">
        <v>7.0000000000000007E-2</v>
      </c>
    </row>
    <row r="1333" spans="1:7">
      <c r="A1333" t="s">
        <v>3791</v>
      </c>
      <c r="B1333">
        <v>156</v>
      </c>
      <c r="C1333">
        <v>97080</v>
      </c>
      <c r="D1333">
        <v>1046</v>
      </c>
      <c r="E1333">
        <v>-22168</v>
      </c>
      <c r="F1333">
        <v>0.78</v>
      </c>
      <c r="G1333">
        <v>0.03</v>
      </c>
    </row>
    <row r="1334" spans="1:7">
      <c r="A1334" t="s">
        <v>3791</v>
      </c>
      <c r="B1334">
        <v>213</v>
      </c>
      <c r="C1334">
        <v>99100</v>
      </c>
      <c r="D1334">
        <v>1027</v>
      </c>
      <c r="E1334">
        <v>5251</v>
      </c>
      <c r="F1334">
        <v>1.05</v>
      </c>
      <c r="G1334">
        <v>7.0000000000000007E-2</v>
      </c>
    </row>
    <row r="1335" spans="1:7">
      <c r="A1335" t="s">
        <v>3791</v>
      </c>
      <c r="B1335">
        <v>154</v>
      </c>
      <c r="C1335">
        <v>97080</v>
      </c>
      <c r="D1335">
        <v>1022</v>
      </c>
      <c r="E1335">
        <v>-20811</v>
      </c>
      <c r="F1335">
        <v>0.79</v>
      </c>
      <c r="G1335">
        <v>0.03</v>
      </c>
    </row>
    <row r="1336" spans="1:7">
      <c r="A1336" t="s">
        <v>3791</v>
      </c>
      <c r="B1336">
        <v>423</v>
      </c>
      <c r="C1336">
        <v>99103</v>
      </c>
      <c r="D1336">
        <v>1020</v>
      </c>
      <c r="E1336">
        <v>-86734</v>
      </c>
      <c r="F1336">
        <v>0.14000000000000001</v>
      </c>
      <c r="G1336">
        <v>0</v>
      </c>
    </row>
    <row r="1337" spans="1:7">
      <c r="A1337" t="s">
        <v>3791</v>
      </c>
      <c r="B1337">
        <v>214</v>
      </c>
      <c r="C1337">
        <v>99080</v>
      </c>
      <c r="D1337">
        <v>1019</v>
      </c>
      <c r="E1337">
        <v>-17636</v>
      </c>
      <c r="F1337">
        <v>0.82</v>
      </c>
      <c r="G1337">
        <v>0.04</v>
      </c>
    </row>
    <row r="1338" spans="1:7">
      <c r="A1338" t="s">
        <v>3791</v>
      </c>
      <c r="B1338">
        <v>163</v>
      </c>
      <c r="C1338">
        <v>99080</v>
      </c>
      <c r="D1338">
        <v>1003</v>
      </c>
      <c r="E1338">
        <v>7102</v>
      </c>
      <c r="F1338">
        <v>1.07</v>
      </c>
      <c r="G1338">
        <v>0.03</v>
      </c>
    </row>
    <row r="1339" spans="1:7">
      <c r="A1339" t="s">
        <v>3791</v>
      </c>
      <c r="B1339">
        <v>324</v>
      </c>
      <c r="C1339">
        <v>99103</v>
      </c>
      <c r="D1339">
        <v>1003</v>
      </c>
      <c r="E1339">
        <v>43622</v>
      </c>
      <c r="F1339">
        <v>1.43</v>
      </c>
      <c r="G1339">
        <v>0.01</v>
      </c>
    </row>
    <row r="1340" spans="1:7">
      <c r="A1340" t="s">
        <v>3791</v>
      </c>
      <c r="B1340">
        <v>421</v>
      </c>
      <c r="C1340">
        <v>99103</v>
      </c>
      <c r="D1340">
        <v>1001</v>
      </c>
      <c r="E1340">
        <v>-20981</v>
      </c>
      <c r="F1340">
        <v>0.79</v>
      </c>
      <c r="G1340">
        <v>0</v>
      </c>
    </row>
    <row r="1341" spans="1:7">
      <c r="A1341" t="s">
        <v>3791</v>
      </c>
      <c r="B1341">
        <v>213</v>
      </c>
      <c r="C1341">
        <v>97100</v>
      </c>
      <c r="D1341">
        <v>979</v>
      </c>
      <c r="E1341">
        <v>8197</v>
      </c>
      <c r="F1341">
        <v>1.08</v>
      </c>
      <c r="G1341">
        <v>7.0000000000000007E-2</v>
      </c>
    </row>
    <row r="1342" spans="1:7">
      <c r="A1342" t="s">
        <v>3791</v>
      </c>
      <c r="B1342">
        <v>342</v>
      </c>
      <c r="C1342">
        <v>99103</v>
      </c>
      <c r="D1342">
        <v>968</v>
      </c>
      <c r="E1342">
        <v>-64602</v>
      </c>
      <c r="F1342">
        <v>0.33</v>
      </c>
      <c r="G1342">
        <v>0</v>
      </c>
    </row>
    <row r="1343" spans="1:7">
      <c r="A1343" t="s">
        <v>3791</v>
      </c>
      <c r="B1343">
        <v>413</v>
      </c>
      <c r="C1343">
        <v>99103</v>
      </c>
      <c r="D1343">
        <v>966</v>
      </c>
      <c r="E1343">
        <v>-12494</v>
      </c>
      <c r="F1343">
        <v>0.87</v>
      </c>
      <c r="G1343">
        <v>0.01</v>
      </c>
    </row>
    <row r="1344" spans="1:7">
      <c r="A1344" t="s">
        <v>3791</v>
      </c>
      <c r="B1344">
        <v>163</v>
      </c>
      <c r="C1344">
        <v>99100</v>
      </c>
      <c r="D1344">
        <v>958</v>
      </c>
      <c r="E1344">
        <v>-27643</v>
      </c>
      <c r="F1344">
        <v>0.71</v>
      </c>
      <c r="G1344">
        <v>0.03</v>
      </c>
    </row>
    <row r="1345" spans="1:7">
      <c r="A1345" t="s">
        <v>3791</v>
      </c>
      <c r="B1345">
        <v>241</v>
      </c>
      <c r="C1345">
        <v>99103</v>
      </c>
      <c r="D1345">
        <v>955</v>
      </c>
      <c r="E1345">
        <v>-21153</v>
      </c>
      <c r="F1345">
        <v>0.77</v>
      </c>
      <c r="G1345">
        <v>0.01</v>
      </c>
    </row>
    <row r="1346" spans="1:7">
      <c r="A1346" t="s">
        <v>3791</v>
      </c>
      <c r="B1346">
        <v>235</v>
      </c>
      <c r="C1346">
        <v>99103</v>
      </c>
      <c r="D1346">
        <v>954</v>
      </c>
      <c r="E1346">
        <v>16466</v>
      </c>
      <c r="F1346">
        <v>1.17</v>
      </c>
      <c r="G1346">
        <v>0.01</v>
      </c>
    </row>
    <row r="1347" spans="1:7">
      <c r="A1347" t="s">
        <v>3791</v>
      </c>
      <c r="B1347">
        <v>251</v>
      </c>
      <c r="C1347">
        <v>99103</v>
      </c>
      <c r="D1347">
        <v>942</v>
      </c>
      <c r="E1347">
        <v>-24813</v>
      </c>
      <c r="F1347">
        <v>0.73</v>
      </c>
      <c r="G1347">
        <v>0</v>
      </c>
    </row>
    <row r="1348" spans="1:7">
      <c r="A1348" t="s">
        <v>3791</v>
      </c>
      <c r="B1348">
        <v>162</v>
      </c>
      <c r="C1348">
        <v>99080</v>
      </c>
      <c r="D1348">
        <v>932</v>
      </c>
      <c r="E1348">
        <v>-21525</v>
      </c>
      <c r="F1348">
        <v>0.76</v>
      </c>
      <c r="G1348">
        <v>0.03</v>
      </c>
    </row>
    <row r="1349" spans="1:7">
      <c r="A1349" t="s">
        <v>3791</v>
      </c>
      <c r="B1349">
        <v>326</v>
      </c>
      <c r="C1349">
        <v>99103</v>
      </c>
      <c r="D1349">
        <v>915</v>
      </c>
      <c r="E1349">
        <v>2884</v>
      </c>
      <c r="F1349">
        <v>1.03</v>
      </c>
      <c r="G1349">
        <v>0.01</v>
      </c>
    </row>
    <row r="1350" spans="1:7">
      <c r="A1350" t="s">
        <v>3791</v>
      </c>
      <c r="B1350">
        <v>214</v>
      </c>
      <c r="C1350">
        <v>99100</v>
      </c>
      <c r="D1350">
        <v>911</v>
      </c>
      <c r="E1350">
        <v>6684</v>
      </c>
      <c r="F1350">
        <v>1.07</v>
      </c>
      <c r="G1350">
        <v>0.06</v>
      </c>
    </row>
    <row r="1351" spans="1:7">
      <c r="A1351" t="s">
        <v>3791</v>
      </c>
      <c r="B1351">
        <v>415</v>
      </c>
      <c r="C1351">
        <v>97103</v>
      </c>
      <c r="D1351">
        <v>905</v>
      </c>
      <c r="E1351">
        <v>-18969</v>
      </c>
      <c r="F1351">
        <v>0.79</v>
      </c>
      <c r="G1351">
        <v>0.01</v>
      </c>
    </row>
    <row r="1352" spans="1:7">
      <c r="A1352" t="s">
        <v>3791</v>
      </c>
      <c r="B1352">
        <v>451</v>
      </c>
      <c r="C1352">
        <v>99103</v>
      </c>
      <c r="D1352">
        <v>902</v>
      </c>
      <c r="E1352">
        <v>-27964</v>
      </c>
      <c r="F1352">
        <v>0.68</v>
      </c>
      <c r="G1352">
        <v>0.01</v>
      </c>
    </row>
    <row r="1353" spans="1:7">
      <c r="A1353" t="s">
        <v>3791</v>
      </c>
      <c r="B1353">
        <v>512</v>
      </c>
      <c r="C1353">
        <v>99103</v>
      </c>
      <c r="D1353">
        <v>895</v>
      </c>
      <c r="E1353">
        <v>55348</v>
      </c>
      <c r="F1353">
        <v>1.61</v>
      </c>
      <c r="G1353">
        <v>0.01</v>
      </c>
    </row>
    <row r="1354" spans="1:7">
      <c r="A1354" t="s">
        <v>3791</v>
      </c>
      <c r="B1354">
        <v>162</v>
      </c>
      <c r="C1354">
        <v>99100</v>
      </c>
      <c r="D1354">
        <v>892</v>
      </c>
      <c r="E1354">
        <v>-16661</v>
      </c>
      <c r="F1354">
        <v>0.81</v>
      </c>
      <c r="G1354">
        <v>0.03</v>
      </c>
    </row>
    <row r="1355" spans="1:7">
      <c r="A1355" t="s">
        <v>3791</v>
      </c>
      <c r="B1355">
        <v>213</v>
      </c>
      <c r="C1355">
        <v>97080</v>
      </c>
      <c r="D1355">
        <v>889</v>
      </c>
      <c r="E1355">
        <v>6295</v>
      </c>
      <c r="F1355">
        <v>1.07</v>
      </c>
      <c r="G1355">
        <v>0.06</v>
      </c>
    </row>
    <row r="1356" spans="1:7">
      <c r="A1356" t="s">
        <v>3791</v>
      </c>
      <c r="B1356">
        <v>341</v>
      </c>
      <c r="C1356">
        <v>97103</v>
      </c>
      <c r="D1356">
        <v>885</v>
      </c>
      <c r="E1356">
        <v>-41134</v>
      </c>
      <c r="F1356">
        <v>0.53</v>
      </c>
      <c r="G1356">
        <v>0.01</v>
      </c>
    </row>
    <row r="1357" spans="1:7">
      <c r="A1357" t="s">
        <v>3791</v>
      </c>
      <c r="B1357">
        <v>156</v>
      </c>
      <c r="C1357">
        <v>97103</v>
      </c>
      <c r="D1357">
        <v>879</v>
      </c>
      <c r="E1357">
        <v>504</v>
      </c>
      <c r="F1357">
        <v>1</v>
      </c>
      <c r="G1357">
        <v>0.02</v>
      </c>
    </row>
    <row r="1358" spans="1:7">
      <c r="A1358" t="s">
        <v>3791</v>
      </c>
      <c r="B1358">
        <v>214</v>
      </c>
      <c r="C1358">
        <v>97100</v>
      </c>
      <c r="D1358">
        <v>870</v>
      </c>
      <c r="E1358">
        <v>-8650</v>
      </c>
      <c r="F1358">
        <v>0.9</v>
      </c>
      <c r="G1358">
        <v>0.06</v>
      </c>
    </row>
    <row r="1359" spans="1:7">
      <c r="A1359" t="s">
        <v>3791</v>
      </c>
      <c r="B1359">
        <v>235</v>
      </c>
      <c r="C1359">
        <v>97103</v>
      </c>
      <c r="D1359">
        <v>863</v>
      </c>
      <c r="E1359">
        <v>-61346</v>
      </c>
      <c r="F1359">
        <v>0.28000000000000003</v>
      </c>
      <c r="G1359">
        <v>0.01</v>
      </c>
    </row>
    <row r="1360" spans="1:7">
      <c r="A1360" t="s">
        <v>3791</v>
      </c>
      <c r="B1360">
        <v>324</v>
      </c>
      <c r="C1360">
        <v>97103</v>
      </c>
      <c r="D1360">
        <v>863</v>
      </c>
      <c r="E1360">
        <v>-31857</v>
      </c>
      <c r="F1360">
        <v>0.63</v>
      </c>
      <c r="G1360">
        <v>0.01</v>
      </c>
    </row>
    <row r="1361" spans="1:7">
      <c r="A1361" t="s">
        <v>3791</v>
      </c>
      <c r="B1361">
        <v>452</v>
      </c>
      <c r="C1361">
        <v>99103</v>
      </c>
      <c r="D1361">
        <v>862</v>
      </c>
      <c r="E1361">
        <v>-64222</v>
      </c>
      <c r="F1361">
        <v>0.25</v>
      </c>
      <c r="G1361">
        <v>0</v>
      </c>
    </row>
    <row r="1362" spans="1:7">
      <c r="A1362" t="s">
        <v>3791</v>
      </c>
      <c r="B1362">
        <v>236</v>
      </c>
      <c r="C1362">
        <v>99103</v>
      </c>
      <c r="D1362">
        <v>848</v>
      </c>
      <c r="E1362">
        <v>-62401</v>
      </c>
      <c r="F1362">
        <v>0.26</v>
      </c>
      <c r="G1362">
        <v>0</v>
      </c>
    </row>
    <row r="1363" spans="1:7">
      <c r="A1363" t="s">
        <v>3791</v>
      </c>
      <c r="B1363">
        <v>216</v>
      </c>
      <c r="C1363">
        <v>99080</v>
      </c>
      <c r="D1363">
        <v>827</v>
      </c>
      <c r="E1363">
        <v>-14200</v>
      </c>
      <c r="F1363">
        <v>0.82</v>
      </c>
      <c r="G1363">
        <v>0.03</v>
      </c>
    </row>
    <row r="1364" spans="1:7">
      <c r="A1364" t="s">
        <v>3791</v>
      </c>
      <c r="B1364">
        <v>163</v>
      </c>
      <c r="C1364">
        <v>97103</v>
      </c>
      <c r="D1364">
        <v>826</v>
      </c>
      <c r="E1364">
        <v>-33317</v>
      </c>
      <c r="F1364">
        <v>0.59</v>
      </c>
      <c r="G1364">
        <v>0.02</v>
      </c>
    </row>
    <row r="1365" spans="1:7">
      <c r="A1365" t="s">
        <v>3791</v>
      </c>
      <c r="B1365">
        <v>164</v>
      </c>
      <c r="C1365">
        <v>99100</v>
      </c>
      <c r="D1365">
        <v>814</v>
      </c>
      <c r="E1365">
        <v>-25294</v>
      </c>
      <c r="F1365">
        <v>0.68</v>
      </c>
      <c r="G1365">
        <v>0.03</v>
      </c>
    </row>
    <row r="1366" spans="1:7">
      <c r="A1366" t="s">
        <v>3791</v>
      </c>
      <c r="B1366">
        <v>231</v>
      </c>
      <c r="C1366">
        <v>97103</v>
      </c>
      <c r="D1366">
        <v>813</v>
      </c>
      <c r="E1366">
        <v>-38506</v>
      </c>
      <c r="F1366">
        <v>0.52</v>
      </c>
      <c r="G1366">
        <v>0.02</v>
      </c>
    </row>
    <row r="1367" spans="1:7">
      <c r="A1367" t="s">
        <v>3791</v>
      </c>
      <c r="B1367">
        <v>516</v>
      </c>
      <c r="C1367">
        <v>99103</v>
      </c>
      <c r="D1367">
        <v>812</v>
      </c>
      <c r="E1367">
        <v>-4811</v>
      </c>
      <c r="F1367">
        <v>0.94</v>
      </c>
      <c r="G1367">
        <v>0</v>
      </c>
    </row>
    <row r="1368" spans="1:7">
      <c r="A1368" t="s">
        <v>3791</v>
      </c>
      <c r="B1368">
        <v>164</v>
      </c>
      <c r="C1368">
        <v>99080</v>
      </c>
      <c r="D1368">
        <v>808</v>
      </c>
      <c r="E1368">
        <v>-31091</v>
      </c>
      <c r="F1368">
        <v>0.61</v>
      </c>
      <c r="G1368">
        <v>0.03</v>
      </c>
    </row>
    <row r="1369" spans="1:7">
      <c r="A1369" t="s">
        <v>3791</v>
      </c>
      <c r="B1369">
        <v>351</v>
      </c>
      <c r="C1369">
        <v>99103</v>
      </c>
      <c r="D1369">
        <v>797</v>
      </c>
      <c r="E1369">
        <v>9009</v>
      </c>
      <c r="F1369">
        <v>1.1100000000000001</v>
      </c>
      <c r="G1369">
        <v>0</v>
      </c>
    </row>
    <row r="1370" spans="1:7">
      <c r="A1370" t="s">
        <v>3791</v>
      </c>
      <c r="B1370">
        <v>216</v>
      </c>
      <c r="C1370">
        <v>99100</v>
      </c>
      <c r="D1370">
        <v>796</v>
      </c>
      <c r="E1370">
        <v>10688</v>
      </c>
      <c r="F1370">
        <v>1.1299999999999999</v>
      </c>
      <c r="G1370">
        <v>0.04</v>
      </c>
    </row>
    <row r="1371" spans="1:7">
      <c r="A1371" t="s">
        <v>3791</v>
      </c>
      <c r="B1371">
        <v>216</v>
      </c>
      <c r="C1371">
        <v>97100</v>
      </c>
      <c r="D1371">
        <v>785</v>
      </c>
      <c r="E1371">
        <v>38130</v>
      </c>
      <c r="F1371">
        <v>1.48</v>
      </c>
      <c r="G1371">
        <v>0.06</v>
      </c>
    </row>
    <row r="1372" spans="1:7">
      <c r="A1372" t="s">
        <v>3791</v>
      </c>
      <c r="B1372">
        <v>461</v>
      </c>
      <c r="C1372">
        <v>99103</v>
      </c>
      <c r="D1372">
        <v>785</v>
      </c>
      <c r="E1372">
        <v>-36774</v>
      </c>
      <c r="F1372">
        <v>0.53</v>
      </c>
      <c r="G1372">
        <v>0.01</v>
      </c>
    </row>
    <row r="1373" spans="1:7">
      <c r="A1373" t="s">
        <v>3791</v>
      </c>
      <c r="B1373">
        <v>163</v>
      </c>
      <c r="C1373">
        <v>97100</v>
      </c>
      <c r="D1373">
        <v>783</v>
      </c>
      <c r="E1373">
        <v>-45607</v>
      </c>
      <c r="F1373">
        <v>0.41</v>
      </c>
      <c r="G1373">
        <v>0.02</v>
      </c>
    </row>
    <row r="1374" spans="1:7">
      <c r="A1374" t="s">
        <v>3791</v>
      </c>
      <c r="B1374">
        <v>246</v>
      </c>
      <c r="C1374">
        <v>99103</v>
      </c>
      <c r="D1374">
        <v>781</v>
      </c>
      <c r="E1374">
        <v>67374</v>
      </c>
      <c r="F1374">
        <v>1.86</v>
      </c>
      <c r="G1374">
        <v>0.01</v>
      </c>
    </row>
    <row r="1375" spans="1:7">
      <c r="A1375" t="s">
        <v>3791</v>
      </c>
      <c r="B1375">
        <v>215</v>
      </c>
      <c r="C1375">
        <v>99080</v>
      </c>
      <c r="D1375">
        <v>780</v>
      </c>
      <c r="E1375">
        <v>-11424</v>
      </c>
      <c r="F1375">
        <v>0.85</v>
      </c>
      <c r="G1375">
        <v>0.03</v>
      </c>
    </row>
    <row r="1376" spans="1:7">
      <c r="A1376" t="s">
        <v>3791</v>
      </c>
      <c r="B1376">
        <v>214</v>
      </c>
      <c r="C1376">
        <v>97080</v>
      </c>
      <c r="D1376">
        <v>774</v>
      </c>
      <c r="E1376">
        <v>-5432</v>
      </c>
      <c r="F1376">
        <v>0.92</v>
      </c>
      <c r="G1376">
        <v>0.05</v>
      </c>
    </row>
    <row r="1377" spans="1:7">
      <c r="A1377" t="s">
        <v>3791</v>
      </c>
      <c r="B1377">
        <v>261</v>
      </c>
      <c r="C1377">
        <v>97103</v>
      </c>
      <c r="D1377">
        <v>761</v>
      </c>
      <c r="E1377">
        <v>-9335</v>
      </c>
      <c r="F1377">
        <v>0.87</v>
      </c>
      <c r="G1377">
        <v>0</v>
      </c>
    </row>
    <row r="1378" spans="1:7">
      <c r="A1378" t="s">
        <v>3791</v>
      </c>
      <c r="B1378">
        <v>461</v>
      </c>
      <c r="C1378">
        <v>97103</v>
      </c>
      <c r="D1378">
        <v>757</v>
      </c>
      <c r="E1378">
        <v>-834</v>
      </c>
      <c r="F1378">
        <v>0.98</v>
      </c>
      <c r="G1378">
        <v>0.01</v>
      </c>
    </row>
    <row r="1379" spans="1:7">
      <c r="A1379" t="s">
        <v>3791</v>
      </c>
      <c r="B1379">
        <v>215</v>
      </c>
      <c r="C1379">
        <v>99100</v>
      </c>
      <c r="D1379">
        <v>751</v>
      </c>
      <c r="E1379">
        <v>-31309</v>
      </c>
      <c r="F1379">
        <v>0.57999999999999996</v>
      </c>
      <c r="G1379">
        <v>0.03</v>
      </c>
    </row>
    <row r="1380" spans="1:7">
      <c r="A1380" t="s">
        <v>3791</v>
      </c>
      <c r="B1380">
        <v>352</v>
      </c>
      <c r="C1380">
        <v>99103</v>
      </c>
      <c r="D1380">
        <v>751</v>
      </c>
      <c r="E1380">
        <v>-4714</v>
      </c>
      <c r="F1380">
        <v>0.93</v>
      </c>
      <c r="G1380">
        <v>0.01</v>
      </c>
    </row>
    <row r="1381" spans="1:7">
      <c r="A1381" t="s">
        <v>3791</v>
      </c>
      <c r="B1381">
        <v>215</v>
      </c>
      <c r="C1381">
        <v>97100</v>
      </c>
      <c r="D1381">
        <v>746</v>
      </c>
      <c r="E1381">
        <v>-3376</v>
      </c>
      <c r="F1381">
        <v>0.95</v>
      </c>
      <c r="G1381">
        <v>0.05</v>
      </c>
    </row>
    <row r="1382" spans="1:7">
      <c r="A1382" t="s">
        <v>3791</v>
      </c>
      <c r="B1382">
        <v>425</v>
      </c>
      <c r="C1382">
        <v>99103</v>
      </c>
      <c r="D1382">
        <v>741</v>
      </c>
      <c r="E1382">
        <v>-50582</v>
      </c>
      <c r="F1382">
        <v>0.31</v>
      </c>
      <c r="G1382">
        <v>0</v>
      </c>
    </row>
    <row r="1383" spans="1:7">
      <c r="A1383" t="s">
        <v>3791</v>
      </c>
      <c r="B1383">
        <v>163</v>
      </c>
      <c r="C1383">
        <v>97080</v>
      </c>
      <c r="D1383">
        <v>737</v>
      </c>
      <c r="E1383">
        <v>-17073</v>
      </c>
      <c r="F1383">
        <v>0.76</v>
      </c>
      <c r="G1383">
        <v>0.03</v>
      </c>
    </row>
    <row r="1384" spans="1:7">
      <c r="A1384" t="s">
        <v>3791</v>
      </c>
      <c r="B1384">
        <v>345</v>
      </c>
      <c r="C1384">
        <v>99103</v>
      </c>
      <c r="D1384">
        <v>733</v>
      </c>
      <c r="E1384">
        <v>-40211</v>
      </c>
      <c r="F1384">
        <v>0.45</v>
      </c>
      <c r="G1384">
        <v>0</v>
      </c>
    </row>
    <row r="1385" spans="1:7">
      <c r="A1385" t="s">
        <v>3791</v>
      </c>
      <c r="B1385">
        <v>254</v>
      </c>
      <c r="C1385">
        <v>99103</v>
      </c>
      <c r="D1385">
        <v>727</v>
      </c>
      <c r="E1385">
        <v>44449</v>
      </c>
      <c r="F1385">
        <v>1.61</v>
      </c>
      <c r="G1385">
        <v>0</v>
      </c>
    </row>
    <row r="1386" spans="1:7">
      <c r="A1386" t="s">
        <v>3791</v>
      </c>
      <c r="B1386">
        <v>164</v>
      </c>
      <c r="C1386">
        <v>97100</v>
      </c>
      <c r="D1386">
        <v>725</v>
      </c>
      <c r="E1386">
        <v>-7058</v>
      </c>
      <c r="F1386">
        <v>0.9</v>
      </c>
      <c r="G1386">
        <v>0.02</v>
      </c>
    </row>
    <row r="1387" spans="1:7">
      <c r="A1387" t="s">
        <v>3791</v>
      </c>
      <c r="B1387">
        <v>346</v>
      </c>
      <c r="C1387">
        <v>99103</v>
      </c>
      <c r="D1387">
        <v>704</v>
      </c>
      <c r="E1387">
        <v>-44522</v>
      </c>
      <c r="F1387">
        <v>0.36</v>
      </c>
      <c r="G1387">
        <v>0</v>
      </c>
    </row>
    <row r="1388" spans="1:7">
      <c r="A1388" t="s">
        <v>3791</v>
      </c>
      <c r="B1388">
        <v>431</v>
      </c>
      <c r="C1388">
        <v>99103</v>
      </c>
      <c r="D1388">
        <v>692</v>
      </c>
      <c r="E1388">
        <v>-15113</v>
      </c>
      <c r="F1388">
        <v>0.78</v>
      </c>
      <c r="G1388">
        <v>0.01</v>
      </c>
    </row>
    <row r="1389" spans="1:7">
      <c r="A1389" t="s">
        <v>3791</v>
      </c>
      <c r="B1389">
        <v>325</v>
      </c>
      <c r="C1389">
        <v>97103</v>
      </c>
      <c r="D1389">
        <v>690</v>
      </c>
      <c r="E1389">
        <v>57763</v>
      </c>
      <c r="F1389">
        <v>1.83</v>
      </c>
      <c r="G1389">
        <v>0.01</v>
      </c>
    </row>
    <row r="1390" spans="1:7">
      <c r="A1390" t="s">
        <v>3791</v>
      </c>
      <c r="B1390">
        <v>436</v>
      </c>
      <c r="C1390">
        <v>99103</v>
      </c>
      <c r="D1390">
        <v>690</v>
      </c>
      <c r="E1390">
        <v>-34073</v>
      </c>
      <c r="F1390">
        <v>0.5</v>
      </c>
      <c r="G1390">
        <v>0</v>
      </c>
    </row>
    <row r="1391" spans="1:7">
      <c r="A1391" t="s">
        <v>3791</v>
      </c>
      <c r="B1391">
        <v>216</v>
      </c>
      <c r="C1391">
        <v>97080</v>
      </c>
      <c r="D1391">
        <v>686</v>
      </c>
      <c r="E1391">
        <v>19076</v>
      </c>
      <c r="F1391">
        <v>1.27</v>
      </c>
      <c r="G1391">
        <v>0.05</v>
      </c>
    </row>
    <row r="1392" spans="1:7">
      <c r="A1392" t="s">
        <v>3791</v>
      </c>
      <c r="B1392">
        <v>162</v>
      </c>
      <c r="C1392">
        <v>97100</v>
      </c>
      <c r="D1392">
        <v>677</v>
      </c>
      <c r="E1392">
        <v>-21603</v>
      </c>
      <c r="F1392">
        <v>0.68</v>
      </c>
      <c r="G1392">
        <v>0.03</v>
      </c>
    </row>
    <row r="1393" spans="1:7">
      <c r="A1393" t="s">
        <v>3791</v>
      </c>
      <c r="B1393">
        <v>165</v>
      </c>
      <c r="C1393">
        <v>99080</v>
      </c>
      <c r="D1393">
        <v>664</v>
      </c>
      <c r="E1393">
        <v>-9466</v>
      </c>
      <c r="F1393">
        <v>0.85</v>
      </c>
      <c r="G1393">
        <v>0.01</v>
      </c>
    </row>
    <row r="1394" spans="1:7">
      <c r="A1394" t="s">
        <v>3791</v>
      </c>
      <c r="B1394">
        <v>253</v>
      </c>
      <c r="C1394">
        <v>97103</v>
      </c>
      <c r="D1394">
        <v>661</v>
      </c>
      <c r="E1394">
        <v>-16125</v>
      </c>
      <c r="F1394">
        <v>0.75</v>
      </c>
      <c r="G1394">
        <v>0.01</v>
      </c>
    </row>
    <row r="1395" spans="1:7">
      <c r="A1395" t="s">
        <v>3791</v>
      </c>
      <c r="B1395">
        <v>162</v>
      </c>
      <c r="C1395">
        <v>97080</v>
      </c>
      <c r="D1395">
        <v>657</v>
      </c>
      <c r="E1395">
        <v>-14383</v>
      </c>
      <c r="F1395">
        <v>0.78</v>
      </c>
      <c r="G1395">
        <v>0.04</v>
      </c>
    </row>
    <row r="1396" spans="1:7">
      <c r="A1396" t="s">
        <v>3791</v>
      </c>
      <c r="B1396">
        <v>521</v>
      </c>
      <c r="C1396">
        <v>99103</v>
      </c>
      <c r="D1396">
        <v>655</v>
      </c>
      <c r="E1396">
        <v>-43212</v>
      </c>
      <c r="F1396">
        <v>0.34</v>
      </c>
      <c r="G1396">
        <v>0</v>
      </c>
    </row>
    <row r="1397" spans="1:7">
      <c r="A1397" t="s">
        <v>3791</v>
      </c>
      <c r="B1397">
        <v>453</v>
      </c>
      <c r="C1397">
        <v>99103</v>
      </c>
      <c r="D1397">
        <v>654</v>
      </c>
      <c r="E1397">
        <v>-10291</v>
      </c>
      <c r="F1397">
        <v>0.84</v>
      </c>
      <c r="G1397">
        <v>0</v>
      </c>
    </row>
    <row r="1398" spans="1:7">
      <c r="A1398" t="s">
        <v>3791</v>
      </c>
      <c r="B1398">
        <v>513</v>
      </c>
      <c r="C1398">
        <v>99103</v>
      </c>
      <c r="D1398">
        <v>654</v>
      </c>
      <c r="E1398">
        <v>-52571</v>
      </c>
      <c r="F1398">
        <v>0.19</v>
      </c>
      <c r="G1398">
        <v>0</v>
      </c>
    </row>
    <row r="1399" spans="1:7">
      <c r="A1399" t="s">
        <v>3791</v>
      </c>
      <c r="B1399">
        <v>326</v>
      </c>
      <c r="C1399">
        <v>97103</v>
      </c>
      <c r="D1399">
        <v>651</v>
      </c>
      <c r="E1399">
        <v>13955</v>
      </c>
      <c r="F1399">
        <v>1.21</v>
      </c>
      <c r="G1399">
        <v>0.01</v>
      </c>
    </row>
    <row r="1400" spans="1:7">
      <c r="A1400" t="s">
        <v>3791</v>
      </c>
      <c r="B1400">
        <v>236</v>
      </c>
      <c r="C1400">
        <v>97103</v>
      </c>
      <c r="D1400">
        <v>648</v>
      </c>
      <c r="E1400">
        <v>3501</v>
      </c>
      <c r="F1400">
        <v>1.05</v>
      </c>
      <c r="G1400">
        <v>0.03</v>
      </c>
    </row>
    <row r="1401" spans="1:7">
      <c r="A1401" t="s">
        <v>3791</v>
      </c>
      <c r="B1401">
        <v>215</v>
      </c>
      <c r="C1401">
        <v>97080</v>
      </c>
      <c r="D1401">
        <v>647</v>
      </c>
      <c r="E1401">
        <v>3736</v>
      </c>
      <c r="F1401">
        <v>1.05</v>
      </c>
      <c r="G1401">
        <v>0.04</v>
      </c>
    </row>
    <row r="1402" spans="1:7">
      <c r="A1402" t="s">
        <v>3791</v>
      </c>
      <c r="B1402">
        <v>653</v>
      </c>
      <c r="C1402">
        <v>97103</v>
      </c>
      <c r="D1402">
        <v>644</v>
      </c>
      <c r="E1402">
        <v>44357</v>
      </c>
      <c r="F1402">
        <v>1.68</v>
      </c>
      <c r="G1402">
        <v>0</v>
      </c>
    </row>
    <row r="1403" spans="1:7">
      <c r="A1403" t="s">
        <v>3791</v>
      </c>
      <c r="B1403">
        <v>243</v>
      </c>
      <c r="C1403">
        <v>97103</v>
      </c>
      <c r="D1403">
        <v>639</v>
      </c>
      <c r="E1403">
        <v>-30102</v>
      </c>
      <c r="F1403">
        <v>0.52</v>
      </c>
      <c r="G1403">
        <v>0.01</v>
      </c>
    </row>
    <row r="1404" spans="1:7">
      <c r="A1404" t="s">
        <v>3791</v>
      </c>
      <c r="B1404">
        <v>514</v>
      </c>
      <c r="C1404">
        <v>99103</v>
      </c>
      <c r="D1404">
        <v>635</v>
      </c>
      <c r="E1404">
        <v>-54731</v>
      </c>
      <c r="F1404">
        <v>0.13</v>
      </c>
      <c r="G1404">
        <v>0</v>
      </c>
    </row>
    <row r="1405" spans="1:7">
      <c r="A1405" t="s">
        <v>3791</v>
      </c>
      <c r="B1405">
        <v>253</v>
      </c>
      <c r="C1405">
        <v>99103</v>
      </c>
      <c r="D1405">
        <v>625</v>
      </c>
      <c r="E1405">
        <v>-44920</v>
      </c>
      <c r="F1405">
        <v>0.28000000000000003</v>
      </c>
      <c r="G1405">
        <v>0</v>
      </c>
    </row>
    <row r="1406" spans="1:7">
      <c r="A1406" t="s">
        <v>3791</v>
      </c>
      <c r="B1406">
        <v>165</v>
      </c>
      <c r="C1406">
        <v>99100</v>
      </c>
      <c r="D1406">
        <v>608</v>
      </c>
      <c r="E1406">
        <v>-11750</v>
      </c>
      <c r="F1406">
        <v>0.8</v>
      </c>
      <c r="G1406">
        <v>0.02</v>
      </c>
    </row>
    <row r="1407" spans="1:7">
      <c r="A1407" t="s">
        <v>3791</v>
      </c>
      <c r="B1407">
        <v>345</v>
      </c>
      <c r="C1407">
        <v>97103</v>
      </c>
      <c r="D1407">
        <v>605</v>
      </c>
      <c r="E1407">
        <v>6534</v>
      </c>
      <c r="F1407">
        <v>1.1000000000000001</v>
      </c>
      <c r="G1407">
        <v>0.01</v>
      </c>
    </row>
    <row r="1408" spans="1:7">
      <c r="A1408" t="s">
        <v>3791</v>
      </c>
      <c r="B1408">
        <v>245</v>
      </c>
      <c r="C1408">
        <v>99103</v>
      </c>
      <c r="D1408">
        <v>597</v>
      </c>
      <c r="E1408">
        <v>-21675</v>
      </c>
      <c r="F1408">
        <v>0.63</v>
      </c>
      <c r="G1408">
        <v>0.01</v>
      </c>
    </row>
    <row r="1409" spans="1:7">
      <c r="A1409" t="s">
        <v>3791</v>
      </c>
      <c r="B1409">
        <v>164</v>
      </c>
      <c r="C1409">
        <v>97080</v>
      </c>
      <c r="D1409">
        <v>577</v>
      </c>
      <c r="E1409">
        <v>-5427</v>
      </c>
      <c r="F1409">
        <v>0.9</v>
      </c>
      <c r="G1409">
        <v>0.03</v>
      </c>
    </row>
    <row r="1410" spans="1:7">
      <c r="A1410" t="s">
        <v>3791</v>
      </c>
      <c r="B1410">
        <v>351</v>
      </c>
      <c r="C1410">
        <v>97103</v>
      </c>
      <c r="D1410">
        <v>574</v>
      </c>
      <c r="E1410">
        <v>-10460</v>
      </c>
      <c r="F1410">
        <v>0.81</v>
      </c>
      <c r="G1410">
        <v>0.01</v>
      </c>
    </row>
    <row r="1411" spans="1:7">
      <c r="A1411" t="s">
        <v>3791</v>
      </c>
      <c r="B1411">
        <v>456</v>
      </c>
      <c r="C1411">
        <v>99103</v>
      </c>
      <c r="D1411">
        <v>574</v>
      </c>
      <c r="E1411">
        <v>-17572</v>
      </c>
      <c r="F1411">
        <v>0.69</v>
      </c>
      <c r="G1411">
        <v>0</v>
      </c>
    </row>
    <row r="1412" spans="1:7">
      <c r="A1412" t="s">
        <v>3791</v>
      </c>
      <c r="B1412">
        <v>452</v>
      </c>
      <c r="C1412">
        <v>97103</v>
      </c>
      <c r="D1412">
        <v>573</v>
      </c>
      <c r="E1412">
        <v>-41841</v>
      </c>
      <c r="F1412">
        <v>0.26</v>
      </c>
      <c r="G1412">
        <v>0.01</v>
      </c>
    </row>
    <row r="1413" spans="1:7">
      <c r="A1413" t="s">
        <v>3791</v>
      </c>
      <c r="B1413">
        <v>643</v>
      </c>
      <c r="C1413">
        <v>97103</v>
      </c>
      <c r="D1413">
        <v>573</v>
      </c>
      <c r="E1413">
        <v>-21220</v>
      </c>
      <c r="F1413">
        <v>0.62</v>
      </c>
      <c r="G1413">
        <v>0</v>
      </c>
    </row>
    <row r="1414" spans="1:7">
      <c r="A1414" t="s">
        <v>3791</v>
      </c>
      <c r="B1414">
        <v>613</v>
      </c>
      <c r="C1414">
        <v>99103</v>
      </c>
      <c r="D1414">
        <v>570</v>
      </c>
      <c r="E1414">
        <v>-28662</v>
      </c>
      <c r="F1414">
        <v>0.49</v>
      </c>
      <c r="G1414">
        <v>0</v>
      </c>
    </row>
    <row r="1415" spans="1:7">
      <c r="A1415" t="s">
        <v>3791</v>
      </c>
      <c r="B1415">
        <v>652</v>
      </c>
      <c r="C1415">
        <v>97103</v>
      </c>
      <c r="D1415">
        <v>570</v>
      </c>
      <c r="E1415">
        <v>-43270</v>
      </c>
      <c r="F1415">
        <v>0.24</v>
      </c>
      <c r="G1415">
        <v>0</v>
      </c>
    </row>
    <row r="1416" spans="1:7">
      <c r="A1416" t="s">
        <v>3791</v>
      </c>
      <c r="B1416">
        <v>536</v>
      </c>
      <c r="C1416">
        <v>97103</v>
      </c>
      <c r="D1416">
        <v>547</v>
      </c>
      <c r="E1416">
        <v>-9322</v>
      </c>
      <c r="F1416">
        <v>0.82</v>
      </c>
      <c r="G1416">
        <v>0</v>
      </c>
    </row>
    <row r="1417" spans="1:7">
      <c r="A1417" t="s">
        <v>3791</v>
      </c>
      <c r="B1417">
        <v>416</v>
      </c>
      <c r="C1417">
        <v>97103</v>
      </c>
      <c r="D1417">
        <v>544</v>
      </c>
      <c r="E1417">
        <v>-18832</v>
      </c>
      <c r="F1417">
        <v>0.65</v>
      </c>
      <c r="G1417">
        <v>0.02</v>
      </c>
    </row>
    <row r="1418" spans="1:7">
      <c r="A1418" t="s">
        <v>3791</v>
      </c>
      <c r="B1418">
        <v>314</v>
      </c>
      <c r="C1418">
        <v>99080</v>
      </c>
      <c r="D1418">
        <v>542</v>
      </c>
      <c r="E1418">
        <v>-16021</v>
      </c>
      <c r="F1418">
        <v>0.7</v>
      </c>
      <c r="G1418">
        <v>0.04</v>
      </c>
    </row>
    <row r="1419" spans="1:7">
      <c r="A1419" t="s">
        <v>3791</v>
      </c>
      <c r="B1419">
        <v>165</v>
      </c>
      <c r="C1419">
        <v>97100</v>
      </c>
      <c r="D1419">
        <v>537</v>
      </c>
      <c r="E1419">
        <v>-38303</v>
      </c>
      <c r="F1419">
        <v>0.28000000000000003</v>
      </c>
      <c r="G1419">
        <v>0.01</v>
      </c>
    </row>
    <row r="1420" spans="1:7">
      <c r="A1420" t="s">
        <v>3791</v>
      </c>
      <c r="B1420">
        <v>645</v>
      </c>
      <c r="C1420">
        <v>97103</v>
      </c>
      <c r="D1420">
        <v>537</v>
      </c>
      <c r="E1420">
        <v>101240</v>
      </c>
      <c r="F1420">
        <v>2.88</v>
      </c>
      <c r="G1420">
        <v>0</v>
      </c>
    </row>
    <row r="1421" spans="1:7">
      <c r="A1421" t="s">
        <v>3791</v>
      </c>
      <c r="B1421">
        <v>251</v>
      </c>
      <c r="C1421">
        <v>97103</v>
      </c>
      <c r="D1421">
        <v>532</v>
      </c>
      <c r="E1421">
        <v>33308</v>
      </c>
      <c r="F1421">
        <v>1.62</v>
      </c>
      <c r="G1421">
        <v>0.01</v>
      </c>
    </row>
    <row r="1422" spans="1:7">
      <c r="A1422" t="s">
        <v>3791</v>
      </c>
      <c r="B1422">
        <v>632</v>
      </c>
      <c r="C1422">
        <v>97103</v>
      </c>
      <c r="D1422">
        <v>531</v>
      </c>
      <c r="E1422">
        <v>-23433</v>
      </c>
      <c r="F1422">
        <v>0.55000000000000004</v>
      </c>
      <c r="G1422">
        <v>0</v>
      </c>
    </row>
    <row r="1423" spans="1:7">
      <c r="A1423" t="s">
        <v>3791</v>
      </c>
      <c r="B1423">
        <v>234</v>
      </c>
      <c r="C1423">
        <v>99100</v>
      </c>
      <c r="D1423">
        <v>528</v>
      </c>
      <c r="E1423">
        <v>-10679</v>
      </c>
      <c r="F1423">
        <v>0.79</v>
      </c>
      <c r="G1423">
        <v>0.04</v>
      </c>
    </row>
    <row r="1424" spans="1:7">
      <c r="A1424" t="s">
        <v>3791</v>
      </c>
      <c r="B1424">
        <v>246</v>
      </c>
      <c r="C1424">
        <v>97103</v>
      </c>
      <c r="D1424">
        <v>528</v>
      </c>
      <c r="E1424">
        <v>-27914</v>
      </c>
      <c r="F1424">
        <v>0.47</v>
      </c>
      <c r="G1424">
        <v>0.01</v>
      </c>
    </row>
    <row r="1425" spans="1:7">
      <c r="A1425" t="s">
        <v>3791</v>
      </c>
      <c r="B1425">
        <v>431</v>
      </c>
      <c r="C1425">
        <v>97103</v>
      </c>
      <c r="D1425">
        <v>528</v>
      </c>
      <c r="E1425">
        <v>-14474</v>
      </c>
      <c r="F1425">
        <v>0.72</v>
      </c>
      <c r="G1425">
        <v>0.01</v>
      </c>
    </row>
    <row r="1426" spans="1:7">
      <c r="A1426" t="s">
        <v>3791</v>
      </c>
      <c r="B1426">
        <v>234</v>
      </c>
      <c r="C1426">
        <v>97100</v>
      </c>
      <c r="D1426">
        <v>526</v>
      </c>
      <c r="E1426">
        <v>-13318</v>
      </c>
      <c r="F1426">
        <v>0.74</v>
      </c>
      <c r="G1426">
        <v>0.04</v>
      </c>
    </row>
    <row r="1427" spans="1:7">
      <c r="A1427" t="s">
        <v>3791</v>
      </c>
      <c r="B1427">
        <v>651</v>
      </c>
      <c r="C1427">
        <v>97103</v>
      </c>
      <c r="D1427">
        <v>523</v>
      </c>
      <c r="E1427">
        <v>6240</v>
      </c>
      <c r="F1427">
        <v>1.1100000000000001</v>
      </c>
      <c r="G1427">
        <v>0</v>
      </c>
    </row>
    <row r="1428" spans="1:7">
      <c r="A1428" t="s">
        <v>3791</v>
      </c>
      <c r="B1428">
        <v>165</v>
      </c>
      <c r="C1428">
        <v>97103</v>
      </c>
      <c r="D1428">
        <v>522</v>
      </c>
      <c r="E1428">
        <v>-36864</v>
      </c>
      <c r="F1428">
        <v>0.28999999999999998</v>
      </c>
      <c r="G1428">
        <v>0.01</v>
      </c>
    </row>
    <row r="1429" spans="1:7">
      <c r="A1429" t="s">
        <v>3791</v>
      </c>
      <c r="B1429">
        <v>314</v>
      </c>
      <c r="C1429">
        <v>99100</v>
      </c>
      <c r="D1429">
        <v>522</v>
      </c>
      <c r="E1429">
        <v>-3889</v>
      </c>
      <c r="F1429">
        <v>0.92</v>
      </c>
      <c r="G1429">
        <v>0.05</v>
      </c>
    </row>
    <row r="1430" spans="1:7">
      <c r="A1430" t="s">
        <v>3791</v>
      </c>
      <c r="B1430">
        <v>462</v>
      </c>
      <c r="C1430">
        <v>99103</v>
      </c>
      <c r="D1430">
        <v>517</v>
      </c>
      <c r="E1430">
        <v>-38541</v>
      </c>
      <c r="F1430">
        <v>0.25</v>
      </c>
      <c r="G1430">
        <v>0</v>
      </c>
    </row>
    <row r="1431" spans="1:7">
      <c r="A1431" t="s">
        <v>3791</v>
      </c>
      <c r="B1431">
        <v>512</v>
      </c>
      <c r="C1431">
        <v>97103</v>
      </c>
      <c r="D1431">
        <v>516</v>
      </c>
      <c r="E1431">
        <v>30756</v>
      </c>
      <c r="F1431">
        <v>1.59</v>
      </c>
      <c r="G1431">
        <v>0.02</v>
      </c>
    </row>
    <row r="1432" spans="1:7">
      <c r="A1432" t="s">
        <v>3791</v>
      </c>
      <c r="B1432">
        <v>365</v>
      </c>
      <c r="C1432">
        <v>97103</v>
      </c>
      <c r="D1432">
        <v>515</v>
      </c>
      <c r="E1432">
        <v>-6921</v>
      </c>
      <c r="F1432">
        <v>0.86</v>
      </c>
      <c r="G1432">
        <v>0</v>
      </c>
    </row>
    <row r="1433" spans="1:7">
      <c r="A1433" t="s">
        <v>3791</v>
      </c>
      <c r="B1433">
        <v>642</v>
      </c>
      <c r="C1433">
        <v>97103</v>
      </c>
      <c r="D1433">
        <v>514</v>
      </c>
      <c r="E1433">
        <v>5277</v>
      </c>
      <c r="F1433">
        <v>1.1000000000000001</v>
      </c>
      <c r="G1433">
        <v>0</v>
      </c>
    </row>
    <row r="1434" spans="1:7">
      <c r="A1434" t="s">
        <v>3791</v>
      </c>
      <c r="B1434">
        <v>263</v>
      </c>
      <c r="C1434">
        <v>97103</v>
      </c>
      <c r="D1434">
        <v>511</v>
      </c>
      <c r="E1434">
        <v>8709</v>
      </c>
      <c r="F1434">
        <v>1.17</v>
      </c>
      <c r="G1434">
        <v>0.01</v>
      </c>
    </row>
    <row r="1435" spans="1:7">
      <c r="A1435" t="s">
        <v>3791</v>
      </c>
      <c r="B1435">
        <v>451</v>
      </c>
      <c r="C1435">
        <v>97103</v>
      </c>
      <c r="D1435">
        <v>508</v>
      </c>
      <c r="E1435">
        <v>-483</v>
      </c>
      <c r="F1435">
        <v>0.99</v>
      </c>
      <c r="G1435">
        <v>0.02</v>
      </c>
    </row>
    <row r="1436" spans="1:7">
      <c r="A1436" t="s">
        <v>3791</v>
      </c>
      <c r="B1436">
        <v>315</v>
      </c>
      <c r="C1436">
        <v>99080</v>
      </c>
      <c r="D1436">
        <v>505</v>
      </c>
      <c r="E1436">
        <v>-20867</v>
      </c>
      <c r="F1436">
        <v>0.57999999999999996</v>
      </c>
      <c r="G1436">
        <v>0.03</v>
      </c>
    </row>
    <row r="1437" spans="1:7">
      <c r="A1437" t="s">
        <v>3791</v>
      </c>
      <c r="B1437">
        <v>364</v>
      </c>
      <c r="C1437">
        <v>97103</v>
      </c>
      <c r="D1437">
        <v>504</v>
      </c>
      <c r="E1437">
        <v>-24474</v>
      </c>
      <c r="F1437">
        <v>0.51</v>
      </c>
      <c r="G1437">
        <v>0.01</v>
      </c>
    </row>
    <row r="1438" spans="1:7">
      <c r="A1438" t="s">
        <v>3791</v>
      </c>
      <c r="B1438">
        <v>321</v>
      </c>
      <c r="C1438">
        <v>97103</v>
      </c>
      <c r="D1438">
        <v>493</v>
      </c>
      <c r="E1438">
        <v>-32180</v>
      </c>
      <c r="F1438">
        <v>0.34</v>
      </c>
      <c r="G1438">
        <v>0.01</v>
      </c>
    </row>
    <row r="1439" spans="1:7">
      <c r="A1439" t="s">
        <v>3791</v>
      </c>
      <c r="B1439">
        <v>624</v>
      </c>
      <c r="C1439">
        <v>97103</v>
      </c>
      <c r="D1439">
        <v>492</v>
      </c>
      <c r="E1439">
        <v>-19473</v>
      </c>
      <c r="F1439">
        <v>0.6</v>
      </c>
      <c r="G1439">
        <v>0</v>
      </c>
    </row>
    <row r="1440" spans="1:7">
      <c r="A1440" t="s">
        <v>3791</v>
      </c>
      <c r="B1440">
        <v>361</v>
      </c>
      <c r="C1440">
        <v>99103</v>
      </c>
      <c r="D1440">
        <v>490</v>
      </c>
      <c r="E1440">
        <v>-16711</v>
      </c>
      <c r="F1440">
        <v>0.65</v>
      </c>
      <c r="G1440">
        <v>0</v>
      </c>
    </row>
    <row r="1441" spans="1:7">
      <c r="A1441" t="s">
        <v>3791</v>
      </c>
      <c r="B1441">
        <v>561</v>
      </c>
      <c r="C1441">
        <v>97103</v>
      </c>
      <c r="D1441">
        <v>488</v>
      </c>
      <c r="E1441">
        <v>-12840</v>
      </c>
      <c r="F1441">
        <v>0.73</v>
      </c>
      <c r="G1441">
        <v>0</v>
      </c>
    </row>
    <row r="1442" spans="1:7">
      <c r="A1442" t="s">
        <v>3791</v>
      </c>
      <c r="B1442">
        <v>426</v>
      </c>
      <c r="C1442">
        <v>99103</v>
      </c>
      <c r="D1442">
        <v>487</v>
      </c>
      <c r="E1442">
        <v>-35912</v>
      </c>
      <c r="F1442">
        <v>0.26</v>
      </c>
      <c r="G1442">
        <v>0</v>
      </c>
    </row>
    <row r="1443" spans="1:7">
      <c r="A1443" t="s">
        <v>3791</v>
      </c>
      <c r="B1443">
        <v>562</v>
      </c>
      <c r="C1443">
        <v>97103</v>
      </c>
      <c r="D1443">
        <v>487</v>
      </c>
      <c r="E1443">
        <v>-29951</v>
      </c>
      <c r="F1443">
        <v>0.38</v>
      </c>
      <c r="G1443">
        <v>0</v>
      </c>
    </row>
    <row r="1444" spans="1:7">
      <c r="A1444" t="s">
        <v>3791</v>
      </c>
      <c r="B1444">
        <v>234</v>
      </c>
      <c r="C1444">
        <v>99080</v>
      </c>
      <c r="D1444">
        <v>484</v>
      </c>
      <c r="E1444">
        <v>5598</v>
      </c>
      <c r="F1444">
        <v>1.1100000000000001</v>
      </c>
      <c r="G1444">
        <v>0.04</v>
      </c>
    </row>
    <row r="1445" spans="1:7">
      <c r="A1445" t="s">
        <v>3791</v>
      </c>
      <c r="B1445">
        <v>361</v>
      </c>
      <c r="C1445">
        <v>97103</v>
      </c>
      <c r="D1445">
        <v>482</v>
      </c>
      <c r="E1445">
        <v>-35641</v>
      </c>
      <c r="F1445">
        <v>0.26</v>
      </c>
      <c r="G1445">
        <v>0</v>
      </c>
    </row>
    <row r="1446" spans="1:7">
      <c r="A1446" t="s">
        <v>3791</v>
      </c>
      <c r="B1446">
        <v>612</v>
      </c>
      <c r="C1446">
        <v>99103</v>
      </c>
      <c r="D1446">
        <v>482</v>
      </c>
      <c r="E1446">
        <v>38397</v>
      </c>
      <c r="F1446">
        <v>1.79</v>
      </c>
      <c r="G1446">
        <v>0</v>
      </c>
    </row>
    <row r="1447" spans="1:7">
      <c r="A1447" t="s">
        <v>3791</v>
      </c>
      <c r="B1447">
        <v>261</v>
      </c>
      <c r="C1447">
        <v>99103</v>
      </c>
      <c r="D1447">
        <v>479</v>
      </c>
      <c r="E1447">
        <v>17899</v>
      </c>
      <c r="F1447">
        <v>1.37</v>
      </c>
      <c r="G1447">
        <v>0</v>
      </c>
    </row>
    <row r="1448" spans="1:7">
      <c r="A1448" t="s">
        <v>3791</v>
      </c>
      <c r="B1448">
        <v>563</v>
      </c>
      <c r="C1448">
        <v>97103</v>
      </c>
      <c r="D1448">
        <v>476</v>
      </c>
      <c r="E1448">
        <v>-13752</v>
      </c>
      <c r="F1448">
        <v>0.71</v>
      </c>
      <c r="G1448">
        <v>0</v>
      </c>
    </row>
    <row r="1449" spans="1:7">
      <c r="A1449" t="s">
        <v>3791</v>
      </c>
      <c r="B1449">
        <v>264</v>
      </c>
      <c r="C1449">
        <v>99103</v>
      </c>
      <c r="D1449">
        <v>475</v>
      </c>
      <c r="E1449">
        <v>-32930</v>
      </c>
      <c r="F1449">
        <v>0.3</v>
      </c>
      <c r="G1449">
        <v>0</v>
      </c>
    </row>
    <row r="1450" spans="1:7">
      <c r="A1450" t="s">
        <v>3791</v>
      </c>
      <c r="B1450">
        <v>316</v>
      </c>
      <c r="C1450">
        <v>99080</v>
      </c>
      <c r="D1450">
        <v>474</v>
      </c>
      <c r="E1450">
        <v>-18585</v>
      </c>
      <c r="F1450">
        <v>0.6</v>
      </c>
      <c r="G1450">
        <v>0.02</v>
      </c>
    </row>
    <row r="1451" spans="1:7">
      <c r="A1451" t="s">
        <v>3791</v>
      </c>
      <c r="B1451">
        <v>354</v>
      </c>
      <c r="C1451">
        <v>99103</v>
      </c>
      <c r="D1451">
        <v>474</v>
      </c>
      <c r="E1451">
        <v>6670</v>
      </c>
      <c r="F1451">
        <v>1.1399999999999999</v>
      </c>
      <c r="G1451">
        <v>0.01</v>
      </c>
    </row>
    <row r="1452" spans="1:7">
      <c r="A1452" t="s">
        <v>3791</v>
      </c>
      <c r="B1452">
        <v>523</v>
      </c>
      <c r="C1452">
        <v>97103</v>
      </c>
      <c r="D1452">
        <v>473</v>
      </c>
      <c r="E1452">
        <v>13047</v>
      </c>
      <c r="F1452">
        <v>1.27</v>
      </c>
      <c r="G1452">
        <v>0</v>
      </c>
    </row>
    <row r="1453" spans="1:7">
      <c r="A1453" t="s">
        <v>3791</v>
      </c>
      <c r="B1453">
        <v>615</v>
      </c>
      <c r="C1453">
        <v>97103</v>
      </c>
      <c r="D1453">
        <v>472</v>
      </c>
      <c r="E1453">
        <v>-43821</v>
      </c>
      <c r="F1453">
        <v>7.0000000000000007E-2</v>
      </c>
      <c r="G1453">
        <v>0</v>
      </c>
    </row>
    <row r="1454" spans="1:7">
      <c r="A1454" t="s">
        <v>3791</v>
      </c>
      <c r="B1454">
        <v>421</v>
      </c>
      <c r="C1454">
        <v>97103</v>
      </c>
      <c r="D1454">
        <v>471</v>
      </c>
      <c r="E1454">
        <v>4916</v>
      </c>
      <c r="F1454">
        <v>1.1000000000000001</v>
      </c>
      <c r="G1454">
        <v>0.02</v>
      </c>
    </row>
    <row r="1455" spans="1:7">
      <c r="A1455" t="s">
        <v>3791</v>
      </c>
      <c r="B1455">
        <v>614</v>
      </c>
      <c r="C1455">
        <v>99103</v>
      </c>
      <c r="D1455">
        <v>471</v>
      </c>
      <c r="E1455">
        <v>-22872</v>
      </c>
      <c r="F1455">
        <v>0.51</v>
      </c>
      <c r="G1455">
        <v>0</v>
      </c>
    </row>
    <row r="1456" spans="1:7">
      <c r="A1456" t="s">
        <v>3791</v>
      </c>
      <c r="B1456">
        <v>364</v>
      </c>
      <c r="C1456">
        <v>99103</v>
      </c>
      <c r="D1456">
        <v>470</v>
      </c>
      <c r="E1456">
        <v>11915</v>
      </c>
      <c r="F1456">
        <v>1.25</v>
      </c>
      <c r="G1456">
        <v>0.01</v>
      </c>
    </row>
    <row r="1457" spans="1:7">
      <c r="A1457" t="s">
        <v>3791</v>
      </c>
      <c r="B1457">
        <v>612</v>
      </c>
      <c r="C1457">
        <v>97103</v>
      </c>
      <c r="D1457">
        <v>470</v>
      </c>
      <c r="E1457">
        <v>-26972</v>
      </c>
      <c r="F1457">
        <v>0.42</v>
      </c>
      <c r="G1457">
        <v>0.01</v>
      </c>
    </row>
    <row r="1458" spans="1:7">
      <c r="A1458" t="s">
        <v>3791</v>
      </c>
      <c r="B1458">
        <v>631</v>
      </c>
      <c r="C1458">
        <v>97103</v>
      </c>
      <c r="D1458">
        <v>470</v>
      </c>
      <c r="E1458">
        <v>-38912</v>
      </c>
      <c r="F1458">
        <v>0.17</v>
      </c>
      <c r="G1458">
        <v>0</v>
      </c>
    </row>
    <row r="1459" spans="1:7">
      <c r="A1459" t="s">
        <v>3791</v>
      </c>
      <c r="B1459">
        <v>264</v>
      </c>
      <c r="C1459">
        <v>97103</v>
      </c>
      <c r="D1459">
        <v>469</v>
      </c>
      <c r="E1459">
        <v>-44450</v>
      </c>
      <c r="F1459">
        <v>0.05</v>
      </c>
      <c r="G1459">
        <v>0</v>
      </c>
    </row>
    <row r="1460" spans="1:7">
      <c r="A1460" t="s">
        <v>3791</v>
      </c>
      <c r="B1460">
        <v>621</v>
      </c>
      <c r="C1460">
        <v>97103</v>
      </c>
      <c r="D1460">
        <v>469</v>
      </c>
      <c r="E1460">
        <v>-36152</v>
      </c>
      <c r="F1460">
        <v>0.22</v>
      </c>
      <c r="G1460">
        <v>0</v>
      </c>
    </row>
    <row r="1461" spans="1:7">
      <c r="A1461" t="s">
        <v>3791</v>
      </c>
      <c r="B1461">
        <v>352</v>
      </c>
      <c r="C1461">
        <v>97103</v>
      </c>
      <c r="D1461">
        <v>468</v>
      </c>
      <c r="E1461">
        <v>16549</v>
      </c>
      <c r="F1461">
        <v>1.35</v>
      </c>
      <c r="G1461">
        <v>0.01</v>
      </c>
    </row>
    <row r="1462" spans="1:7">
      <c r="A1462" t="s">
        <v>3791</v>
      </c>
      <c r="B1462">
        <v>432</v>
      </c>
      <c r="C1462">
        <v>99103</v>
      </c>
      <c r="D1462">
        <v>468</v>
      </c>
      <c r="E1462">
        <v>-27333</v>
      </c>
      <c r="F1462">
        <v>0.41</v>
      </c>
      <c r="G1462">
        <v>0</v>
      </c>
    </row>
    <row r="1463" spans="1:7">
      <c r="A1463" t="s">
        <v>3791</v>
      </c>
      <c r="B1463">
        <v>453</v>
      </c>
      <c r="C1463">
        <v>97103</v>
      </c>
      <c r="D1463">
        <v>466</v>
      </c>
      <c r="E1463">
        <v>-24743</v>
      </c>
      <c r="F1463">
        <v>0.46</v>
      </c>
      <c r="G1463">
        <v>0</v>
      </c>
    </row>
    <row r="1464" spans="1:7">
      <c r="A1464" t="s">
        <v>3791</v>
      </c>
      <c r="B1464">
        <v>356</v>
      </c>
      <c r="C1464">
        <v>99103</v>
      </c>
      <c r="D1464">
        <v>463</v>
      </c>
      <c r="E1464">
        <v>-28203</v>
      </c>
      <c r="F1464">
        <v>0.39</v>
      </c>
      <c r="G1464">
        <v>0</v>
      </c>
    </row>
    <row r="1465" spans="1:7">
      <c r="A1465" t="s">
        <v>3791</v>
      </c>
      <c r="B1465">
        <v>435</v>
      </c>
      <c r="C1465">
        <v>99103</v>
      </c>
      <c r="D1465">
        <v>460</v>
      </c>
      <c r="E1465">
        <v>-22660</v>
      </c>
      <c r="F1465">
        <v>0.5</v>
      </c>
      <c r="G1465">
        <v>0.01</v>
      </c>
    </row>
    <row r="1466" spans="1:7">
      <c r="A1466" t="s">
        <v>3791</v>
      </c>
      <c r="B1466">
        <v>436</v>
      </c>
      <c r="C1466">
        <v>97103</v>
      </c>
      <c r="D1466">
        <v>456</v>
      </c>
      <c r="E1466">
        <v>10610</v>
      </c>
      <c r="F1466">
        <v>1.23</v>
      </c>
      <c r="G1466">
        <v>0</v>
      </c>
    </row>
    <row r="1467" spans="1:7">
      <c r="A1467" t="s">
        <v>3791</v>
      </c>
      <c r="B1467">
        <v>263</v>
      </c>
      <c r="C1467">
        <v>99103</v>
      </c>
      <c r="D1467">
        <v>452</v>
      </c>
      <c r="E1467">
        <v>4518</v>
      </c>
      <c r="F1467">
        <v>1.0900000000000001</v>
      </c>
      <c r="G1467">
        <v>0</v>
      </c>
    </row>
    <row r="1468" spans="1:7">
      <c r="A1468" t="s">
        <v>3791</v>
      </c>
      <c r="B1468">
        <v>254</v>
      </c>
      <c r="C1468">
        <v>97103</v>
      </c>
      <c r="D1468">
        <v>451</v>
      </c>
      <c r="E1468">
        <v>-31802</v>
      </c>
      <c r="F1468">
        <v>0.28999999999999998</v>
      </c>
      <c r="G1468">
        <v>0</v>
      </c>
    </row>
    <row r="1469" spans="1:7">
      <c r="A1469" t="s">
        <v>3791</v>
      </c>
      <c r="B1469">
        <v>641</v>
      </c>
      <c r="C1469">
        <v>97103</v>
      </c>
      <c r="D1469">
        <v>449</v>
      </c>
      <c r="E1469">
        <v>-18891</v>
      </c>
      <c r="F1469">
        <v>0.56999999999999995</v>
      </c>
      <c r="G1469">
        <v>0</v>
      </c>
    </row>
    <row r="1470" spans="1:7">
      <c r="A1470" t="s">
        <v>3791</v>
      </c>
      <c r="B1470">
        <v>346</v>
      </c>
      <c r="C1470">
        <v>97103</v>
      </c>
      <c r="D1470">
        <v>447</v>
      </c>
      <c r="E1470">
        <v>-12982</v>
      </c>
      <c r="F1470">
        <v>0.7</v>
      </c>
      <c r="G1470">
        <v>0.01</v>
      </c>
    </row>
    <row r="1471" spans="1:7">
      <c r="A1471" t="s">
        <v>3791</v>
      </c>
      <c r="B1471">
        <v>265</v>
      </c>
      <c r="C1471">
        <v>97103</v>
      </c>
      <c r="D1471">
        <v>444</v>
      </c>
      <c r="E1471">
        <v>-18422</v>
      </c>
      <c r="F1471">
        <v>0.57999999999999996</v>
      </c>
      <c r="G1471">
        <v>0.01</v>
      </c>
    </row>
    <row r="1472" spans="1:7">
      <c r="A1472" t="s">
        <v>3791</v>
      </c>
      <c r="B1472">
        <v>245</v>
      </c>
      <c r="C1472">
        <v>97103</v>
      </c>
      <c r="D1472">
        <v>443</v>
      </c>
      <c r="E1472">
        <v>-16905</v>
      </c>
      <c r="F1472">
        <v>0.61</v>
      </c>
      <c r="G1472">
        <v>0.01</v>
      </c>
    </row>
    <row r="1473" spans="1:7">
      <c r="A1473" t="s">
        <v>3791</v>
      </c>
      <c r="B1473">
        <v>513</v>
      </c>
      <c r="C1473">
        <v>97103</v>
      </c>
      <c r="D1473">
        <v>443</v>
      </c>
      <c r="E1473">
        <v>88139</v>
      </c>
      <c r="F1473">
        <v>2.98</v>
      </c>
      <c r="G1473">
        <v>0.02</v>
      </c>
    </row>
    <row r="1474" spans="1:7">
      <c r="A1474" t="s">
        <v>3791</v>
      </c>
      <c r="B1474">
        <v>526</v>
      </c>
      <c r="C1474">
        <v>97103</v>
      </c>
      <c r="D1474">
        <v>443</v>
      </c>
      <c r="E1474">
        <v>-19783</v>
      </c>
      <c r="F1474">
        <v>0.55000000000000004</v>
      </c>
      <c r="G1474">
        <v>0</v>
      </c>
    </row>
    <row r="1475" spans="1:7">
      <c r="A1475" t="s">
        <v>3791</v>
      </c>
      <c r="B1475">
        <v>316</v>
      </c>
      <c r="C1475">
        <v>99100</v>
      </c>
      <c r="D1475">
        <v>440</v>
      </c>
      <c r="E1475">
        <v>-2768</v>
      </c>
      <c r="F1475">
        <v>0.93</v>
      </c>
      <c r="G1475">
        <v>0.04</v>
      </c>
    </row>
    <row r="1476" spans="1:7">
      <c r="A1476" t="s">
        <v>3791</v>
      </c>
      <c r="B1476">
        <v>523</v>
      </c>
      <c r="C1476">
        <v>99103</v>
      </c>
      <c r="D1476">
        <v>440</v>
      </c>
      <c r="E1476">
        <v>8019</v>
      </c>
      <c r="F1476">
        <v>1.18</v>
      </c>
      <c r="G1476">
        <v>0</v>
      </c>
    </row>
    <row r="1477" spans="1:7">
      <c r="A1477" t="s">
        <v>3791</v>
      </c>
      <c r="B1477">
        <v>623</v>
      </c>
      <c r="C1477">
        <v>97103</v>
      </c>
      <c r="D1477">
        <v>440</v>
      </c>
      <c r="E1477">
        <v>-37282</v>
      </c>
      <c r="F1477">
        <v>0.15</v>
      </c>
      <c r="G1477">
        <v>0</v>
      </c>
    </row>
    <row r="1478" spans="1:7">
      <c r="A1478" t="s">
        <v>3791</v>
      </c>
      <c r="B1478">
        <v>316</v>
      </c>
      <c r="C1478">
        <v>97100</v>
      </c>
      <c r="D1478">
        <v>436</v>
      </c>
      <c r="E1478">
        <v>13798</v>
      </c>
      <c r="F1478">
        <v>1.31</v>
      </c>
      <c r="G1478">
        <v>0.05</v>
      </c>
    </row>
    <row r="1479" spans="1:7">
      <c r="A1479" t="s">
        <v>3791</v>
      </c>
      <c r="B1479">
        <v>314</v>
      </c>
      <c r="C1479">
        <v>97100</v>
      </c>
      <c r="D1479">
        <v>435</v>
      </c>
      <c r="E1479">
        <v>-9728</v>
      </c>
      <c r="F1479">
        <v>0.77</v>
      </c>
      <c r="G1479">
        <v>0.05</v>
      </c>
    </row>
    <row r="1480" spans="1:7">
      <c r="A1480" t="s">
        <v>3791</v>
      </c>
      <c r="B1480">
        <v>315</v>
      </c>
      <c r="C1480">
        <v>99100</v>
      </c>
      <c r="D1480">
        <v>435</v>
      </c>
      <c r="E1480">
        <v>-4267</v>
      </c>
      <c r="F1480">
        <v>0.9</v>
      </c>
      <c r="G1480">
        <v>0.05</v>
      </c>
    </row>
    <row r="1481" spans="1:7">
      <c r="A1481" t="s">
        <v>3791</v>
      </c>
      <c r="B1481">
        <v>456</v>
      </c>
      <c r="C1481">
        <v>97103</v>
      </c>
      <c r="D1481">
        <v>435</v>
      </c>
      <c r="E1481">
        <v>-23981</v>
      </c>
      <c r="F1481">
        <v>0.44</v>
      </c>
      <c r="G1481">
        <v>0.01</v>
      </c>
    </row>
    <row r="1482" spans="1:7">
      <c r="A1482" t="s">
        <v>3791</v>
      </c>
      <c r="B1482">
        <v>534</v>
      </c>
      <c r="C1482">
        <v>97103</v>
      </c>
      <c r="D1482">
        <v>433</v>
      </c>
      <c r="E1482">
        <v>59900</v>
      </c>
      <c r="F1482">
        <v>2.38</v>
      </c>
      <c r="G1482">
        <v>0</v>
      </c>
    </row>
    <row r="1483" spans="1:7">
      <c r="A1483" t="s">
        <v>3791</v>
      </c>
      <c r="B1483">
        <v>362</v>
      </c>
      <c r="C1483">
        <v>99103</v>
      </c>
      <c r="D1483">
        <v>431</v>
      </c>
      <c r="E1483">
        <v>-32321</v>
      </c>
      <c r="F1483">
        <v>0.25</v>
      </c>
      <c r="G1483">
        <v>0</v>
      </c>
    </row>
    <row r="1484" spans="1:7">
      <c r="A1484" t="s">
        <v>3791</v>
      </c>
      <c r="B1484">
        <v>465</v>
      </c>
      <c r="C1484">
        <v>99103</v>
      </c>
      <c r="D1484">
        <v>431</v>
      </c>
      <c r="E1484">
        <v>-37821</v>
      </c>
      <c r="F1484">
        <v>0.12</v>
      </c>
      <c r="G1484">
        <v>0</v>
      </c>
    </row>
    <row r="1485" spans="1:7">
      <c r="A1485" t="s">
        <v>3791</v>
      </c>
      <c r="B1485">
        <v>613</v>
      </c>
      <c r="C1485">
        <v>97103</v>
      </c>
      <c r="D1485">
        <v>429</v>
      </c>
      <c r="E1485">
        <v>-21831</v>
      </c>
      <c r="F1485">
        <v>0.49</v>
      </c>
      <c r="G1485">
        <v>0</v>
      </c>
    </row>
    <row r="1486" spans="1:7">
      <c r="A1486" t="s">
        <v>3791</v>
      </c>
      <c r="B1486">
        <v>354</v>
      </c>
      <c r="C1486">
        <v>97103</v>
      </c>
      <c r="D1486">
        <v>428</v>
      </c>
      <c r="E1486">
        <v>-20550</v>
      </c>
      <c r="F1486">
        <v>0.51</v>
      </c>
      <c r="G1486">
        <v>0</v>
      </c>
    </row>
    <row r="1487" spans="1:7">
      <c r="A1487" t="s">
        <v>3791</v>
      </c>
      <c r="B1487">
        <v>614</v>
      </c>
      <c r="C1487">
        <v>97103</v>
      </c>
      <c r="D1487">
        <v>426</v>
      </c>
      <c r="E1487">
        <v>-22581</v>
      </c>
      <c r="F1487">
        <v>0.46</v>
      </c>
      <c r="G1487">
        <v>0</v>
      </c>
    </row>
    <row r="1488" spans="1:7">
      <c r="A1488" t="s">
        <v>3791</v>
      </c>
      <c r="B1488">
        <v>356</v>
      </c>
      <c r="C1488">
        <v>97103</v>
      </c>
      <c r="D1488">
        <v>424</v>
      </c>
      <c r="E1488">
        <v>-1912</v>
      </c>
      <c r="F1488">
        <v>0.95</v>
      </c>
      <c r="G1488">
        <v>0.01</v>
      </c>
    </row>
    <row r="1489" spans="1:7">
      <c r="A1489" t="s">
        <v>3791</v>
      </c>
      <c r="B1489">
        <v>235</v>
      </c>
      <c r="C1489">
        <v>97100</v>
      </c>
      <c r="D1489">
        <v>421</v>
      </c>
      <c r="E1489">
        <v>-17828</v>
      </c>
      <c r="F1489">
        <v>0.56999999999999995</v>
      </c>
      <c r="G1489">
        <v>0.04</v>
      </c>
    </row>
    <row r="1490" spans="1:7">
      <c r="A1490" t="s">
        <v>3791</v>
      </c>
      <c r="B1490">
        <v>516</v>
      </c>
      <c r="C1490">
        <v>97103</v>
      </c>
      <c r="D1490">
        <v>420</v>
      </c>
      <c r="E1490">
        <v>-26070</v>
      </c>
      <c r="F1490">
        <v>0.37</v>
      </c>
      <c r="G1490">
        <v>0.01</v>
      </c>
    </row>
    <row r="1491" spans="1:7">
      <c r="A1491" t="s">
        <v>3791</v>
      </c>
      <c r="B1491">
        <v>521</v>
      </c>
      <c r="C1491">
        <v>97103</v>
      </c>
      <c r="D1491">
        <v>420</v>
      </c>
      <c r="E1491">
        <v>-30712</v>
      </c>
      <c r="F1491">
        <v>0.26</v>
      </c>
      <c r="G1491">
        <v>0</v>
      </c>
    </row>
    <row r="1492" spans="1:7">
      <c r="A1492" t="s">
        <v>3791</v>
      </c>
      <c r="B1492">
        <v>542</v>
      </c>
      <c r="C1492">
        <v>97103</v>
      </c>
      <c r="D1492">
        <v>419</v>
      </c>
      <c r="E1492">
        <v>-37090</v>
      </c>
      <c r="F1492">
        <v>0.11</v>
      </c>
      <c r="G1492">
        <v>0</v>
      </c>
    </row>
    <row r="1493" spans="1:7">
      <c r="A1493" t="s">
        <v>3791</v>
      </c>
      <c r="B1493">
        <v>362</v>
      </c>
      <c r="C1493">
        <v>97103</v>
      </c>
      <c r="D1493">
        <v>417</v>
      </c>
      <c r="E1493">
        <v>54559</v>
      </c>
      <c r="F1493">
        <v>2.2999999999999998</v>
      </c>
      <c r="G1493">
        <v>0</v>
      </c>
    </row>
    <row r="1494" spans="1:7">
      <c r="A1494" t="s">
        <v>3791</v>
      </c>
      <c r="B1494">
        <v>524</v>
      </c>
      <c r="C1494">
        <v>97103</v>
      </c>
      <c r="D1494">
        <v>417</v>
      </c>
      <c r="E1494">
        <v>-12701</v>
      </c>
      <c r="F1494">
        <v>0.69</v>
      </c>
      <c r="G1494">
        <v>0</v>
      </c>
    </row>
    <row r="1495" spans="1:7">
      <c r="A1495" t="s">
        <v>3791</v>
      </c>
      <c r="B1495">
        <v>532</v>
      </c>
      <c r="C1495">
        <v>97103</v>
      </c>
      <c r="D1495">
        <v>417</v>
      </c>
      <c r="E1495">
        <v>-37621</v>
      </c>
      <c r="F1495">
        <v>0.09</v>
      </c>
      <c r="G1495">
        <v>0</v>
      </c>
    </row>
    <row r="1496" spans="1:7">
      <c r="A1496" t="s">
        <v>3791</v>
      </c>
      <c r="B1496">
        <v>425</v>
      </c>
      <c r="C1496">
        <v>97103</v>
      </c>
      <c r="D1496">
        <v>416</v>
      </c>
      <c r="E1496">
        <v>-23560</v>
      </c>
      <c r="F1496">
        <v>0.43</v>
      </c>
      <c r="G1496">
        <v>0</v>
      </c>
    </row>
    <row r="1497" spans="1:7">
      <c r="A1497" t="s">
        <v>3791</v>
      </c>
      <c r="B1497">
        <v>634</v>
      </c>
      <c r="C1497">
        <v>97103</v>
      </c>
      <c r="D1497">
        <v>416</v>
      </c>
      <c r="E1497">
        <v>-13240</v>
      </c>
      <c r="F1497">
        <v>0.68</v>
      </c>
      <c r="G1497">
        <v>0</v>
      </c>
    </row>
    <row r="1498" spans="1:7">
      <c r="A1498" t="s">
        <v>3791</v>
      </c>
      <c r="B1498">
        <v>462</v>
      </c>
      <c r="C1498">
        <v>97103</v>
      </c>
      <c r="D1498">
        <v>413</v>
      </c>
      <c r="E1498">
        <v>-164</v>
      </c>
      <c r="F1498">
        <v>0.99</v>
      </c>
      <c r="G1498">
        <v>0.01</v>
      </c>
    </row>
    <row r="1499" spans="1:7">
      <c r="A1499" t="s">
        <v>3791</v>
      </c>
      <c r="B1499">
        <v>463</v>
      </c>
      <c r="C1499">
        <v>99103</v>
      </c>
      <c r="D1499">
        <v>408</v>
      </c>
      <c r="E1499">
        <v>-29491</v>
      </c>
      <c r="F1499">
        <v>0.27</v>
      </c>
      <c r="G1499">
        <v>0</v>
      </c>
    </row>
    <row r="1500" spans="1:7">
      <c r="A1500" t="s">
        <v>3791</v>
      </c>
      <c r="B1500">
        <v>531</v>
      </c>
      <c r="C1500">
        <v>99103</v>
      </c>
      <c r="D1500">
        <v>408</v>
      </c>
      <c r="E1500">
        <v>-37480</v>
      </c>
      <c r="F1500">
        <v>0.08</v>
      </c>
      <c r="G1500">
        <v>0</v>
      </c>
    </row>
    <row r="1501" spans="1:7">
      <c r="A1501" t="s">
        <v>3791</v>
      </c>
      <c r="B1501">
        <v>543</v>
      </c>
      <c r="C1501">
        <v>97103</v>
      </c>
      <c r="D1501">
        <v>408</v>
      </c>
      <c r="E1501">
        <v>-25630</v>
      </c>
      <c r="F1501">
        <v>0.37</v>
      </c>
      <c r="G1501">
        <v>0</v>
      </c>
    </row>
    <row r="1502" spans="1:7">
      <c r="A1502" t="s">
        <v>3791</v>
      </c>
      <c r="B1502">
        <v>435</v>
      </c>
      <c r="C1502">
        <v>97103</v>
      </c>
      <c r="D1502">
        <v>405</v>
      </c>
      <c r="E1502">
        <v>-30431</v>
      </c>
      <c r="F1502">
        <v>0.24</v>
      </c>
      <c r="G1502">
        <v>0</v>
      </c>
    </row>
    <row r="1503" spans="1:7">
      <c r="A1503" t="s">
        <v>3791</v>
      </c>
      <c r="B1503">
        <v>165</v>
      </c>
      <c r="C1503">
        <v>97080</v>
      </c>
      <c r="D1503">
        <v>400</v>
      </c>
      <c r="E1503">
        <v>-7331</v>
      </c>
      <c r="F1503">
        <v>0.81</v>
      </c>
      <c r="G1503">
        <v>0.01</v>
      </c>
    </row>
    <row r="1504" spans="1:7">
      <c r="A1504" t="s">
        <v>3791</v>
      </c>
      <c r="B1504">
        <v>256</v>
      </c>
      <c r="C1504">
        <v>97103</v>
      </c>
      <c r="D1504">
        <v>400</v>
      </c>
      <c r="E1504">
        <v>11769</v>
      </c>
      <c r="F1504">
        <v>1.29</v>
      </c>
      <c r="G1504">
        <v>0.01</v>
      </c>
    </row>
    <row r="1505" spans="1:7">
      <c r="A1505" t="s">
        <v>3791</v>
      </c>
      <c r="B1505">
        <v>256</v>
      </c>
      <c r="C1505">
        <v>99103</v>
      </c>
      <c r="D1505">
        <v>400</v>
      </c>
      <c r="E1505">
        <v>-20034</v>
      </c>
      <c r="F1505">
        <v>0.49</v>
      </c>
      <c r="G1505">
        <v>0.01</v>
      </c>
    </row>
    <row r="1506" spans="1:7">
      <c r="A1506" t="s">
        <v>3791</v>
      </c>
      <c r="B1506">
        <v>312</v>
      </c>
      <c r="C1506">
        <v>99080</v>
      </c>
      <c r="D1506">
        <v>400</v>
      </c>
      <c r="E1506">
        <v>9488</v>
      </c>
      <c r="F1506">
        <v>1.23</v>
      </c>
      <c r="G1506">
        <v>0.05</v>
      </c>
    </row>
    <row r="1507" spans="1:7">
      <c r="A1507" t="s">
        <v>3791</v>
      </c>
      <c r="B1507">
        <v>342</v>
      </c>
      <c r="C1507">
        <v>97103</v>
      </c>
      <c r="D1507">
        <v>399</v>
      </c>
      <c r="E1507">
        <v>-31960</v>
      </c>
      <c r="F1507">
        <v>0.19</v>
      </c>
      <c r="G1507">
        <v>0</v>
      </c>
    </row>
    <row r="1508" spans="1:7">
      <c r="A1508" t="s">
        <v>3791</v>
      </c>
      <c r="B1508">
        <v>234</v>
      </c>
      <c r="C1508">
        <v>97080</v>
      </c>
      <c r="D1508">
        <v>396</v>
      </c>
      <c r="E1508">
        <v>13423</v>
      </c>
      <c r="F1508">
        <v>1.33</v>
      </c>
      <c r="G1508">
        <v>0.03</v>
      </c>
    </row>
    <row r="1509" spans="1:7">
      <c r="A1509" t="s">
        <v>3791</v>
      </c>
      <c r="B1509">
        <v>314</v>
      </c>
      <c r="C1509">
        <v>97080</v>
      </c>
      <c r="D1509">
        <v>392</v>
      </c>
      <c r="E1509">
        <v>-20291</v>
      </c>
      <c r="F1509">
        <v>0.48</v>
      </c>
      <c r="G1509">
        <v>0.02</v>
      </c>
    </row>
    <row r="1510" spans="1:7">
      <c r="A1510" t="s">
        <v>3791</v>
      </c>
      <c r="B1510">
        <v>315</v>
      </c>
      <c r="C1510">
        <v>97100</v>
      </c>
      <c r="D1510">
        <v>391</v>
      </c>
      <c r="E1510">
        <v>-12770</v>
      </c>
      <c r="F1510">
        <v>0.67</v>
      </c>
      <c r="G1510">
        <v>0.04</v>
      </c>
    </row>
    <row r="1511" spans="1:7">
      <c r="A1511" t="s">
        <v>3791</v>
      </c>
      <c r="B1511">
        <v>541</v>
      </c>
      <c r="C1511">
        <v>97103</v>
      </c>
      <c r="D1511">
        <v>391</v>
      </c>
      <c r="E1511">
        <v>-26812</v>
      </c>
      <c r="F1511">
        <v>0.31</v>
      </c>
      <c r="G1511">
        <v>0</v>
      </c>
    </row>
    <row r="1512" spans="1:7">
      <c r="A1512" t="s">
        <v>3791</v>
      </c>
      <c r="B1512">
        <v>532</v>
      </c>
      <c r="C1512">
        <v>99103</v>
      </c>
      <c r="D1512">
        <v>386</v>
      </c>
      <c r="E1512">
        <v>-34111</v>
      </c>
      <c r="F1512">
        <v>0.11</v>
      </c>
      <c r="G1512">
        <v>0</v>
      </c>
    </row>
    <row r="1513" spans="1:7">
      <c r="A1513" t="s">
        <v>3791</v>
      </c>
      <c r="B1513">
        <v>236</v>
      </c>
      <c r="C1513">
        <v>99100</v>
      </c>
      <c r="D1513">
        <v>379</v>
      </c>
      <c r="E1513">
        <v>50397</v>
      </c>
      <c r="F1513">
        <v>2.3199999999999998</v>
      </c>
      <c r="G1513">
        <v>0.05</v>
      </c>
    </row>
    <row r="1514" spans="1:7">
      <c r="A1514" t="s">
        <v>3791</v>
      </c>
      <c r="B1514">
        <v>546</v>
      </c>
      <c r="C1514">
        <v>99103</v>
      </c>
      <c r="D1514">
        <v>378</v>
      </c>
      <c r="E1514">
        <v>29949</v>
      </c>
      <c r="F1514">
        <v>1.79</v>
      </c>
      <c r="G1514">
        <v>0</v>
      </c>
    </row>
    <row r="1515" spans="1:7">
      <c r="A1515" t="s">
        <v>3791</v>
      </c>
      <c r="B1515">
        <v>561</v>
      </c>
      <c r="C1515">
        <v>99103</v>
      </c>
      <c r="D1515">
        <v>378</v>
      </c>
      <c r="E1515">
        <v>-11860</v>
      </c>
      <c r="F1515">
        <v>0.68</v>
      </c>
      <c r="G1515">
        <v>0</v>
      </c>
    </row>
    <row r="1516" spans="1:7">
      <c r="A1516" t="s">
        <v>3791</v>
      </c>
      <c r="B1516">
        <v>235</v>
      </c>
      <c r="C1516">
        <v>99100</v>
      </c>
      <c r="D1516">
        <v>377</v>
      </c>
      <c r="E1516">
        <v>-446</v>
      </c>
      <c r="F1516">
        <v>0.98</v>
      </c>
      <c r="G1516">
        <v>0.05</v>
      </c>
    </row>
    <row r="1517" spans="1:7">
      <c r="A1517" t="s">
        <v>3791</v>
      </c>
      <c r="B1517">
        <v>423</v>
      </c>
      <c r="C1517">
        <v>97103</v>
      </c>
      <c r="D1517">
        <v>376</v>
      </c>
      <c r="E1517">
        <v>52457</v>
      </c>
      <c r="F1517">
        <v>2.39</v>
      </c>
      <c r="G1517">
        <v>0.02</v>
      </c>
    </row>
    <row r="1518" spans="1:7">
      <c r="A1518" t="s">
        <v>3791</v>
      </c>
      <c r="B1518">
        <v>426</v>
      </c>
      <c r="C1518">
        <v>97103</v>
      </c>
      <c r="D1518">
        <v>374</v>
      </c>
      <c r="E1518">
        <v>4609</v>
      </c>
      <c r="F1518">
        <v>1.1200000000000001</v>
      </c>
      <c r="G1518">
        <v>0.01</v>
      </c>
    </row>
    <row r="1519" spans="1:7">
      <c r="A1519" t="s">
        <v>3791</v>
      </c>
      <c r="B1519">
        <v>542</v>
      </c>
      <c r="C1519">
        <v>99103</v>
      </c>
      <c r="D1519">
        <v>373</v>
      </c>
      <c r="E1519">
        <v>4408</v>
      </c>
      <c r="F1519">
        <v>1.1100000000000001</v>
      </c>
      <c r="G1519">
        <v>0.01</v>
      </c>
    </row>
    <row r="1520" spans="1:7">
      <c r="A1520" t="s">
        <v>3791</v>
      </c>
      <c r="B1520">
        <v>236</v>
      </c>
      <c r="C1520">
        <v>99080</v>
      </c>
      <c r="D1520">
        <v>372</v>
      </c>
      <c r="E1520">
        <v>42205</v>
      </c>
      <c r="F1520">
        <v>2.13</v>
      </c>
      <c r="G1520">
        <v>0.03</v>
      </c>
    </row>
    <row r="1521" spans="1:7">
      <c r="A1521" t="s">
        <v>3791</v>
      </c>
      <c r="B1521">
        <v>316</v>
      </c>
      <c r="C1521">
        <v>97080</v>
      </c>
      <c r="D1521">
        <v>372</v>
      </c>
      <c r="E1521">
        <v>9485</v>
      </c>
      <c r="F1521">
        <v>1.25</v>
      </c>
      <c r="G1521">
        <v>0.05</v>
      </c>
    </row>
    <row r="1522" spans="1:7">
      <c r="A1522" t="s">
        <v>3791</v>
      </c>
      <c r="B1522">
        <v>236</v>
      </c>
      <c r="C1522">
        <v>97100</v>
      </c>
      <c r="D1522">
        <v>367</v>
      </c>
      <c r="E1522">
        <v>-16065</v>
      </c>
      <c r="F1522">
        <v>0.56000000000000005</v>
      </c>
      <c r="G1522">
        <v>0.04</v>
      </c>
    </row>
    <row r="1523" spans="1:7">
      <c r="A1523" t="s">
        <v>3791</v>
      </c>
      <c r="B1523">
        <v>235</v>
      </c>
      <c r="C1523">
        <v>99080</v>
      </c>
      <c r="D1523">
        <v>365</v>
      </c>
      <c r="E1523">
        <v>-5003</v>
      </c>
      <c r="F1523">
        <v>0.86</v>
      </c>
      <c r="G1523">
        <v>0.02</v>
      </c>
    </row>
    <row r="1524" spans="1:7">
      <c r="A1524" t="s">
        <v>3791</v>
      </c>
      <c r="B1524">
        <v>236</v>
      </c>
      <c r="C1524">
        <v>97080</v>
      </c>
      <c r="D1524">
        <v>362</v>
      </c>
      <c r="E1524">
        <v>6905</v>
      </c>
      <c r="F1524">
        <v>1.19</v>
      </c>
      <c r="G1524">
        <v>0.04</v>
      </c>
    </row>
    <row r="1525" spans="1:7">
      <c r="A1525" t="s">
        <v>3791</v>
      </c>
      <c r="B1525">
        <v>465</v>
      </c>
      <c r="C1525">
        <v>97103</v>
      </c>
      <c r="D1525">
        <v>360</v>
      </c>
      <c r="E1525">
        <v>-35671</v>
      </c>
      <c r="F1525">
        <v>0</v>
      </c>
      <c r="G1525">
        <v>0</v>
      </c>
    </row>
    <row r="1526" spans="1:7">
      <c r="A1526" t="s">
        <v>3791</v>
      </c>
      <c r="B1526">
        <v>531</v>
      </c>
      <c r="C1526">
        <v>97103</v>
      </c>
      <c r="D1526">
        <v>358</v>
      </c>
      <c r="E1526">
        <v>-4863</v>
      </c>
      <c r="F1526">
        <v>0.86</v>
      </c>
      <c r="G1526">
        <v>0</v>
      </c>
    </row>
    <row r="1527" spans="1:7">
      <c r="A1527" t="s">
        <v>3791</v>
      </c>
      <c r="B1527">
        <v>312</v>
      </c>
      <c r="C1527">
        <v>99100</v>
      </c>
      <c r="D1527">
        <v>352</v>
      </c>
      <c r="E1527">
        <v>-8456</v>
      </c>
      <c r="F1527">
        <v>0.75</v>
      </c>
      <c r="G1527">
        <v>0.03</v>
      </c>
    </row>
    <row r="1528" spans="1:7">
      <c r="A1528" t="s">
        <v>3791</v>
      </c>
      <c r="B1528">
        <v>621</v>
      </c>
      <c r="C1528">
        <v>99103</v>
      </c>
      <c r="D1528">
        <v>333</v>
      </c>
      <c r="E1528">
        <v>3738</v>
      </c>
      <c r="F1528">
        <v>1.1100000000000001</v>
      </c>
      <c r="G1528">
        <v>0.01</v>
      </c>
    </row>
    <row r="1529" spans="1:7">
      <c r="A1529" t="s">
        <v>3791</v>
      </c>
      <c r="B1529">
        <v>546</v>
      </c>
      <c r="C1529">
        <v>97103</v>
      </c>
      <c r="D1529">
        <v>331</v>
      </c>
      <c r="E1529">
        <v>-12641</v>
      </c>
      <c r="F1529">
        <v>0.61</v>
      </c>
      <c r="G1529">
        <v>0</v>
      </c>
    </row>
    <row r="1530" spans="1:7">
      <c r="A1530" t="s">
        <v>3791</v>
      </c>
      <c r="B1530">
        <v>432</v>
      </c>
      <c r="C1530">
        <v>97103</v>
      </c>
      <c r="D1530">
        <v>329</v>
      </c>
      <c r="E1530">
        <v>6940</v>
      </c>
      <c r="F1530">
        <v>1.21</v>
      </c>
      <c r="G1530">
        <v>0.02</v>
      </c>
    </row>
    <row r="1531" spans="1:7">
      <c r="A1531" t="s">
        <v>3791</v>
      </c>
      <c r="B1531">
        <v>534</v>
      </c>
      <c r="C1531">
        <v>99103</v>
      </c>
      <c r="D1531">
        <v>329</v>
      </c>
      <c r="E1531">
        <v>-21341</v>
      </c>
      <c r="F1531">
        <v>0.35</v>
      </c>
      <c r="G1531">
        <v>0</v>
      </c>
    </row>
    <row r="1532" spans="1:7">
      <c r="A1532" t="s">
        <v>3791</v>
      </c>
      <c r="B1532">
        <v>315</v>
      </c>
      <c r="C1532">
        <v>97080</v>
      </c>
      <c r="D1532">
        <v>328</v>
      </c>
      <c r="E1532">
        <v>-9715</v>
      </c>
      <c r="F1532">
        <v>0.7</v>
      </c>
      <c r="G1532">
        <v>0.03</v>
      </c>
    </row>
    <row r="1533" spans="1:7">
      <c r="A1533" t="s">
        <v>3791</v>
      </c>
      <c r="B1533">
        <v>235</v>
      </c>
      <c r="C1533">
        <v>97080</v>
      </c>
      <c r="D1533">
        <v>321</v>
      </c>
      <c r="E1533">
        <v>-4566</v>
      </c>
      <c r="F1533">
        <v>0.85</v>
      </c>
      <c r="G1533">
        <v>0.04</v>
      </c>
    </row>
    <row r="1534" spans="1:7">
      <c r="A1534" t="s">
        <v>3791</v>
      </c>
      <c r="B1534">
        <v>416</v>
      </c>
      <c r="C1534">
        <v>99080</v>
      </c>
      <c r="D1534">
        <v>319</v>
      </c>
      <c r="E1534">
        <v>-6005</v>
      </c>
      <c r="F1534">
        <v>0.81</v>
      </c>
      <c r="G1534">
        <v>0.02</v>
      </c>
    </row>
    <row r="1535" spans="1:7">
      <c r="A1535" t="s">
        <v>3791</v>
      </c>
      <c r="B1535">
        <v>243</v>
      </c>
      <c r="C1535">
        <v>99100</v>
      </c>
      <c r="D1535">
        <v>318</v>
      </c>
      <c r="E1535">
        <v>1334</v>
      </c>
      <c r="F1535">
        <v>1.04</v>
      </c>
      <c r="G1535">
        <v>0.04</v>
      </c>
    </row>
    <row r="1536" spans="1:7">
      <c r="A1536" t="s">
        <v>3791</v>
      </c>
      <c r="B1536">
        <v>514</v>
      </c>
      <c r="C1536">
        <v>97103</v>
      </c>
      <c r="D1536">
        <v>313</v>
      </c>
      <c r="E1536">
        <v>-24231</v>
      </c>
      <c r="F1536">
        <v>0.22</v>
      </c>
      <c r="G1536">
        <v>0</v>
      </c>
    </row>
    <row r="1537" spans="1:7">
      <c r="A1537" t="s">
        <v>3791</v>
      </c>
      <c r="B1537">
        <v>245</v>
      </c>
      <c r="C1537">
        <v>97100</v>
      </c>
      <c r="D1537">
        <v>309</v>
      </c>
      <c r="E1537">
        <v>-13365</v>
      </c>
      <c r="F1537">
        <v>0.56000000000000005</v>
      </c>
      <c r="G1537">
        <v>0.03</v>
      </c>
    </row>
    <row r="1538" spans="1:7">
      <c r="A1538" t="s">
        <v>3791</v>
      </c>
      <c r="B1538">
        <v>243</v>
      </c>
      <c r="C1538">
        <v>97100</v>
      </c>
      <c r="D1538">
        <v>308</v>
      </c>
      <c r="E1538">
        <v>-6794</v>
      </c>
      <c r="F1538">
        <v>0.77</v>
      </c>
      <c r="G1538">
        <v>0.04</v>
      </c>
    </row>
    <row r="1539" spans="1:7">
      <c r="A1539" t="s">
        <v>3791</v>
      </c>
      <c r="B1539">
        <v>243</v>
      </c>
      <c r="C1539">
        <v>99080</v>
      </c>
      <c r="D1539">
        <v>284</v>
      </c>
      <c r="E1539">
        <v>-5796</v>
      </c>
      <c r="F1539">
        <v>0.79</v>
      </c>
      <c r="G1539">
        <v>0.03</v>
      </c>
    </row>
    <row r="1540" spans="1:7">
      <c r="A1540" t="s">
        <v>3791</v>
      </c>
      <c r="B1540">
        <v>245</v>
      </c>
      <c r="C1540">
        <v>99100</v>
      </c>
      <c r="D1540">
        <v>279</v>
      </c>
      <c r="E1540">
        <v>-25301</v>
      </c>
      <c r="F1540">
        <v>0.09</v>
      </c>
      <c r="G1540">
        <v>0</v>
      </c>
    </row>
    <row r="1541" spans="1:7">
      <c r="A1541" t="s">
        <v>3791</v>
      </c>
      <c r="B1541">
        <v>246</v>
      </c>
      <c r="C1541">
        <v>99100</v>
      </c>
      <c r="D1541">
        <v>279</v>
      </c>
      <c r="E1541">
        <v>-16024</v>
      </c>
      <c r="F1541">
        <v>0.42</v>
      </c>
      <c r="G1541">
        <v>0.02</v>
      </c>
    </row>
    <row r="1542" spans="1:7">
      <c r="A1542" t="s">
        <v>3791</v>
      </c>
      <c r="B1542">
        <v>324</v>
      </c>
      <c r="C1542">
        <v>99080</v>
      </c>
      <c r="D1542">
        <v>276</v>
      </c>
      <c r="E1542">
        <v>6058</v>
      </c>
      <c r="F1542">
        <v>1.21</v>
      </c>
      <c r="G1542">
        <v>0.03</v>
      </c>
    </row>
    <row r="1543" spans="1:7">
      <c r="A1543" t="s">
        <v>3791</v>
      </c>
      <c r="B1543">
        <v>324</v>
      </c>
      <c r="C1543">
        <v>99100</v>
      </c>
      <c r="D1543">
        <v>267</v>
      </c>
      <c r="E1543">
        <v>-12351</v>
      </c>
      <c r="F1543">
        <v>0.53</v>
      </c>
      <c r="G1543">
        <v>0.02</v>
      </c>
    </row>
    <row r="1544" spans="1:7">
      <c r="A1544" t="s">
        <v>3791</v>
      </c>
      <c r="B1544">
        <v>312</v>
      </c>
      <c r="C1544">
        <v>97100</v>
      </c>
      <c r="D1544">
        <v>263</v>
      </c>
      <c r="E1544">
        <v>-8404</v>
      </c>
      <c r="F1544">
        <v>0.68</v>
      </c>
      <c r="G1544">
        <v>0.04</v>
      </c>
    </row>
    <row r="1545" spans="1:7">
      <c r="A1545" t="s">
        <v>3791</v>
      </c>
      <c r="B1545">
        <v>415</v>
      </c>
      <c r="C1545">
        <v>99080</v>
      </c>
      <c r="D1545">
        <v>260</v>
      </c>
      <c r="E1545">
        <v>4531</v>
      </c>
      <c r="F1545">
        <v>1.17</v>
      </c>
      <c r="G1545">
        <v>0.05</v>
      </c>
    </row>
    <row r="1546" spans="1:7">
      <c r="A1546" t="s">
        <v>3791</v>
      </c>
      <c r="B1546">
        <v>416</v>
      </c>
      <c r="C1546">
        <v>99100</v>
      </c>
      <c r="D1546">
        <v>260</v>
      </c>
      <c r="E1546">
        <v>686</v>
      </c>
      <c r="F1546">
        <v>1.02</v>
      </c>
      <c r="G1546">
        <v>0.04</v>
      </c>
    </row>
    <row r="1547" spans="1:7">
      <c r="A1547" t="s">
        <v>3791</v>
      </c>
      <c r="B1547">
        <v>312</v>
      </c>
      <c r="C1547">
        <v>97080</v>
      </c>
      <c r="D1547">
        <v>253</v>
      </c>
      <c r="E1547">
        <v>-5955</v>
      </c>
      <c r="F1547">
        <v>0.76</v>
      </c>
      <c r="G1547">
        <v>0.03</v>
      </c>
    </row>
    <row r="1548" spans="1:7">
      <c r="A1548" t="s">
        <v>3791</v>
      </c>
      <c r="B1548">
        <v>543</v>
      </c>
      <c r="C1548">
        <v>99103</v>
      </c>
      <c r="D1548">
        <v>253</v>
      </c>
      <c r="E1548">
        <v>-22890</v>
      </c>
      <c r="F1548">
        <v>0.09</v>
      </c>
      <c r="G1548">
        <v>0</v>
      </c>
    </row>
    <row r="1549" spans="1:7">
      <c r="A1549" t="s">
        <v>3791</v>
      </c>
      <c r="B1549">
        <v>412</v>
      </c>
      <c r="C1549">
        <v>99080</v>
      </c>
      <c r="D1549">
        <v>252</v>
      </c>
      <c r="E1549">
        <v>-17023</v>
      </c>
      <c r="F1549">
        <v>0.32</v>
      </c>
      <c r="G1549">
        <v>0.01</v>
      </c>
    </row>
    <row r="1550" spans="1:7">
      <c r="A1550" t="s">
        <v>3791</v>
      </c>
      <c r="B1550">
        <v>246</v>
      </c>
      <c r="C1550">
        <v>99080</v>
      </c>
      <c r="D1550">
        <v>249</v>
      </c>
      <c r="E1550">
        <v>-14824</v>
      </c>
      <c r="F1550">
        <v>0.4</v>
      </c>
      <c r="G1550">
        <v>0.02</v>
      </c>
    </row>
    <row r="1551" spans="1:7">
      <c r="A1551" t="s">
        <v>3791</v>
      </c>
      <c r="B1551">
        <v>325</v>
      </c>
      <c r="C1551">
        <v>97100</v>
      </c>
      <c r="D1551">
        <v>249</v>
      </c>
      <c r="E1551">
        <v>7427</v>
      </c>
      <c r="F1551">
        <v>1.29</v>
      </c>
      <c r="G1551">
        <v>0.03</v>
      </c>
    </row>
    <row r="1552" spans="1:7">
      <c r="A1552" t="s">
        <v>3791</v>
      </c>
      <c r="B1552">
        <v>325</v>
      </c>
      <c r="C1552">
        <v>99100</v>
      </c>
      <c r="D1552">
        <v>248</v>
      </c>
      <c r="E1552">
        <v>3145</v>
      </c>
      <c r="F1552">
        <v>1.1200000000000001</v>
      </c>
      <c r="G1552">
        <v>0.04</v>
      </c>
    </row>
    <row r="1553" spans="1:7">
      <c r="A1553" t="s">
        <v>3791</v>
      </c>
      <c r="B1553">
        <v>245</v>
      </c>
      <c r="C1553">
        <v>99080</v>
      </c>
      <c r="D1553">
        <v>247</v>
      </c>
      <c r="E1553">
        <v>-9132</v>
      </c>
      <c r="F1553">
        <v>0.63</v>
      </c>
      <c r="G1553">
        <v>0.01</v>
      </c>
    </row>
    <row r="1554" spans="1:7">
      <c r="A1554" t="s">
        <v>3791</v>
      </c>
      <c r="B1554">
        <v>324</v>
      </c>
      <c r="C1554">
        <v>97100</v>
      </c>
      <c r="D1554">
        <v>245</v>
      </c>
      <c r="E1554">
        <v>-7191</v>
      </c>
      <c r="F1554">
        <v>0.7</v>
      </c>
      <c r="G1554">
        <v>0.02</v>
      </c>
    </row>
    <row r="1555" spans="1:7">
      <c r="A1555" t="s">
        <v>3791</v>
      </c>
      <c r="B1555">
        <v>413</v>
      </c>
      <c r="C1555">
        <v>99080</v>
      </c>
      <c r="D1555">
        <v>243</v>
      </c>
      <c r="E1555">
        <v>20148</v>
      </c>
      <c r="F1555">
        <v>1.82</v>
      </c>
      <c r="G1555">
        <v>0.02</v>
      </c>
    </row>
    <row r="1556" spans="1:7">
      <c r="A1556" t="s">
        <v>3791</v>
      </c>
      <c r="B1556">
        <v>246</v>
      </c>
      <c r="C1556">
        <v>97100</v>
      </c>
      <c r="D1556">
        <v>236</v>
      </c>
      <c r="E1556">
        <v>5697</v>
      </c>
      <c r="F1556">
        <v>1.24</v>
      </c>
      <c r="G1556">
        <v>0.02</v>
      </c>
    </row>
    <row r="1557" spans="1:7">
      <c r="A1557" t="s">
        <v>3791</v>
      </c>
      <c r="B1557">
        <v>326</v>
      </c>
      <c r="C1557">
        <v>97100</v>
      </c>
      <c r="D1557">
        <v>236</v>
      </c>
      <c r="E1557">
        <v>41367</v>
      </c>
      <c r="F1557">
        <v>2.75</v>
      </c>
      <c r="G1557">
        <v>0.03</v>
      </c>
    </row>
    <row r="1558" spans="1:7">
      <c r="A1558" t="s">
        <v>3791</v>
      </c>
      <c r="B1558">
        <v>324</v>
      </c>
      <c r="C1558">
        <v>97080</v>
      </c>
      <c r="D1558">
        <v>234</v>
      </c>
      <c r="E1558">
        <v>26016</v>
      </c>
      <c r="F1558">
        <v>2.11</v>
      </c>
      <c r="G1558">
        <v>0.04</v>
      </c>
    </row>
    <row r="1559" spans="1:7">
      <c r="A1559" t="s">
        <v>3791</v>
      </c>
      <c r="B1559">
        <v>412</v>
      </c>
      <c r="C1559">
        <v>99100</v>
      </c>
      <c r="D1559">
        <v>233</v>
      </c>
      <c r="E1559">
        <v>-11304</v>
      </c>
      <c r="F1559">
        <v>0.51</v>
      </c>
      <c r="G1559">
        <v>0.02</v>
      </c>
    </row>
    <row r="1560" spans="1:7">
      <c r="A1560" t="s">
        <v>3791</v>
      </c>
      <c r="B1560">
        <v>326</v>
      </c>
      <c r="C1560">
        <v>97080</v>
      </c>
      <c r="D1560">
        <v>231</v>
      </c>
      <c r="E1560">
        <v>-9891</v>
      </c>
      <c r="F1560">
        <v>0.56999999999999995</v>
      </c>
      <c r="G1560">
        <v>0.01</v>
      </c>
    </row>
    <row r="1561" spans="1:7">
      <c r="A1561" t="s">
        <v>3791</v>
      </c>
      <c r="B1561">
        <v>365</v>
      </c>
      <c r="C1561">
        <v>99103</v>
      </c>
      <c r="D1561">
        <v>231</v>
      </c>
      <c r="E1561">
        <v>-11641</v>
      </c>
      <c r="F1561">
        <v>0.49</v>
      </c>
      <c r="G1561">
        <v>0</v>
      </c>
    </row>
    <row r="1562" spans="1:7">
      <c r="A1562" t="s">
        <v>3791</v>
      </c>
      <c r="B1562">
        <v>243</v>
      </c>
      <c r="C1562">
        <v>97080</v>
      </c>
      <c r="D1562">
        <v>227</v>
      </c>
      <c r="E1562">
        <v>-4724</v>
      </c>
      <c r="F1562">
        <v>0.79</v>
      </c>
      <c r="G1562">
        <v>0.03</v>
      </c>
    </row>
    <row r="1563" spans="1:7">
      <c r="A1563" t="s">
        <v>3791</v>
      </c>
      <c r="B1563">
        <v>253</v>
      </c>
      <c r="C1563">
        <v>99080</v>
      </c>
      <c r="D1563">
        <v>224</v>
      </c>
      <c r="E1563">
        <v>-13143</v>
      </c>
      <c r="F1563">
        <v>0.41</v>
      </c>
      <c r="G1563">
        <v>0.02</v>
      </c>
    </row>
    <row r="1564" spans="1:7">
      <c r="A1564" t="s">
        <v>3791</v>
      </c>
      <c r="B1564">
        <v>326</v>
      </c>
      <c r="C1564">
        <v>99080</v>
      </c>
      <c r="D1564">
        <v>220</v>
      </c>
      <c r="E1564">
        <v>-12740</v>
      </c>
      <c r="F1564">
        <v>0.42</v>
      </c>
      <c r="G1564">
        <v>0.01</v>
      </c>
    </row>
    <row r="1565" spans="1:7">
      <c r="A1565" t="s">
        <v>3791</v>
      </c>
      <c r="B1565">
        <v>231</v>
      </c>
      <c r="C1565">
        <v>99080</v>
      </c>
      <c r="D1565">
        <v>219</v>
      </c>
      <c r="E1565">
        <v>-14132</v>
      </c>
      <c r="F1565">
        <v>0.35</v>
      </c>
      <c r="G1565">
        <v>0.01</v>
      </c>
    </row>
    <row r="1566" spans="1:7">
      <c r="A1566" t="s">
        <v>3791</v>
      </c>
      <c r="B1566">
        <v>265</v>
      </c>
      <c r="C1566">
        <v>99103</v>
      </c>
      <c r="D1566">
        <v>219</v>
      </c>
      <c r="E1566">
        <v>-7020</v>
      </c>
      <c r="F1566">
        <v>0.67</v>
      </c>
      <c r="G1566">
        <v>0</v>
      </c>
    </row>
    <row r="1567" spans="1:7">
      <c r="A1567" t="s">
        <v>3791</v>
      </c>
      <c r="B1567">
        <v>326</v>
      </c>
      <c r="C1567">
        <v>99100</v>
      </c>
      <c r="D1567">
        <v>219</v>
      </c>
      <c r="E1567">
        <v>-14322</v>
      </c>
      <c r="F1567">
        <v>0.34</v>
      </c>
      <c r="G1567">
        <v>0.01</v>
      </c>
    </row>
    <row r="1568" spans="1:7">
      <c r="A1568" t="s">
        <v>3791</v>
      </c>
      <c r="B1568">
        <v>325</v>
      </c>
      <c r="C1568">
        <v>99080</v>
      </c>
      <c r="D1568">
        <v>218</v>
      </c>
      <c r="E1568">
        <v>8426</v>
      </c>
      <c r="F1568">
        <v>1.38</v>
      </c>
      <c r="G1568">
        <v>0.03</v>
      </c>
    </row>
    <row r="1569" spans="1:7">
      <c r="A1569" t="s">
        <v>3791</v>
      </c>
      <c r="B1569">
        <v>345</v>
      </c>
      <c r="C1569">
        <v>99100</v>
      </c>
      <c r="D1569">
        <v>217</v>
      </c>
      <c r="E1569">
        <v>-7802</v>
      </c>
      <c r="F1569">
        <v>0.64</v>
      </c>
      <c r="G1569">
        <v>0.02</v>
      </c>
    </row>
    <row r="1570" spans="1:7">
      <c r="A1570" t="s">
        <v>3791</v>
      </c>
      <c r="B1570">
        <v>415</v>
      </c>
      <c r="C1570">
        <v>97100</v>
      </c>
      <c r="D1570">
        <v>217</v>
      </c>
      <c r="E1570">
        <v>-3156</v>
      </c>
      <c r="F1570">
        <v>0.85</v>
      </c>
      <c r="G1570">
        <v>0.04</v>
      </c>
    </row>
    <row r="1571" spans="1:7">
      <c r="A1571" t="s">
        <v>3791</v>
      </c>
      <c r="B1571">
        <v>345</v>
      </c>
      <c r="C1571">
        <v>97100</v>
      </c>
      <c r="D1571">
        <v>216</v>
      </c>
      <c r="E1571">
        <v>-5225</v>
      </c>
      <c r="F1571">
        <v>0.75</v>
      </c>
      <c r="G1571">
        <v>0.04</v>
      </c>
    </row>
    <row r="1572" spans="1:7">
      <c r="A1572" t="s">
        <v>3791</v>
      </c>
      <c r="B1572">
        <v>325</v>
      </c>
      <c r="C1572">
        <v>97080</v>
      </c>
      <c r="D1572">
        <v>211</v>
      </c>
      <c r="E1572">
        <v>-8494</v>
      </c>
      <c r="F1572">
        <v>0.59</v>
      </c>
      <c r="G1572">
        <v>0.02</v>
      </c>
    </row>
    <row r="1573" spans="1:7">
      <c r="A1573" t="s">
        <v>3791</v>
      </c>
      <c r="B1573">
        <v>253</v>
      </c>
      <c r="C1573">
        <v>99100</v>
      </c>
      <c r="D1573">
        <v>210</v>
      </c>
      <c r="E1573">
        <v>-7483</v>
      </c>
      <c r="F1573">
        <v>0.64</v>
      </c>
      <c r="G1573">
        <v>0.02</v>
      </c>
    </row>
    <row r="1574" spans="1:7">
      <c r="A1574" t="s">
        <v>3791</v>
      </c>
      <c r="B1574">
        <v>425</v>
      </c>
      <c r="C1574">
        <v>99100</v>
      </c>
      <c r="D1574">
        <v>210</v>
      </c>
      <c r="E1574">
        <v>886</v>
      </c>
      <c r="F1574">
        <v>1.04</v>
      </c>
      <c r="G1574">
        <v>0.04</v>
      </c>
    </row>
    <row r="1575" spans="1:7">
      <c r="A1575" t="s">
        <v>3791</v>
      </c>
      <c r="B1575">
        <v>423</v>
      </c>
      <c r="C1575">
        <v>99100</v>
      </c>
      <c r="D1575">
        <v>208</v>
      </c>
      <c r="E1575">
        <v>-19320</v>
      </c>
      <c r="F1575">
        <v>7.0000000000000007E-2</v>
      </c>
      <c r="G1575">
        <v>0</v>
      </c>
    </row>
    <row r="1576" spans="1:7">
      <c r="A1576" t="s">
        <v>3791</v>
      </c>
      <c r="B1576">
        <v>415</v>
      </c>
      <c r="C1576">
        <v>99100</v>
      </c>
      <c r="D1576">
        <v>206</v>
      </c>
      <c r="E1576">
        <v>1074</v>
      </c>
      <c r="F1576">
        <v>1.05</v>
      </c>
      <c r="G1576">
        <v>0.05</v>
      </c>
    </row>
    <row r="1577" spans="1:7">
      <c r="A1577" t="s">
        <v>3791</v>
      </c>
      <c r="B1577">
        <v>246</v>
      </c>
      <c r="C1577">
        <v>97080</v>
      </c>
      <c r="D1577">
        <v>203</v>
      </c>
      <c r="E1577">
        <v>-14472</v>
      </c>
      <c r="F1577">
        <v>0.28000000000000003</v>
      </c>
      <c r="G1577">
        <v>0.01</v>
      </c>
    </row>
    <row r="1578" spans="1:7">
      <c r="A1578" t="s">
        <v>3791</v>
      </c>
      <c r="B1578">
        <v>346</v>
      </c>
      <c r="C1578">
        <v>99080</v>
      </c>
      <c r="D1578">
        <v>201</v>
      </c>
      <c r="E1578">
        <v>6857</v>
      </c>
      <c r="F1578">
        <v>1.34</v>
      </c>
      <c r="G1578">
        <v>0.02</v>
      </c>
    </row>
    <row r="1579" spans="1:7">
      <c r="A1579" t="s">
        <v>3791</v>
      </c>
      <c r="B1579">
        <v>416</v>
      </c>
      <c r="C1579">
        <v>97080</v>
      </c>
      <c r="D1579">
        <v>201</v>
      </c>
      <c r="E1579">
        <v>15655</v>
      </c>
      <c r="F1579">
        <v>1.77</v>
      </c>
      <c r="G1579">
        <v>0.03</v>
      </c>
    </row>
    <row r="1580" spans="1:7">
      <c r="A1580" t="s">
        <v>3791</v>
      </c>
      <c r="B1580">
        <v>253</v>
      </c>
      <c r="C1580">
        <v>97100</v>
      </c>
      <c r="D1580">
        <v>197</v>
      </c>
      <c r="E1580">
        <v>-3953</v>
      </c>
      <c r="F1580">
        <v>0.79</v>
      </c>
      <c r="G1580">
        <v>0.03</v>
      </c>
    </row>
    <row r="1581" spans="1:7">
      <c r="A1581" t="s">
        <v>3791</v>
      </c>
      <c r="B1581">
        <v>413</v>
      </c>
      <c r="C1581">
        <v>99100</v>
      </c>
      <c r="D1581">
        <v>196</v>
      </c>
      <c r="E1581">
        <v>23438</v>
      </c>
      <c r="F1581">
        <v>2.19</v>
      </c>
      <c r="G1581">
        <v>0.04</v>
      </c>
    </row>
    <row r="1582" spans="1:7">
      <c r="A1582" t="s">
        <v>3791</v>
      </c>
      <c r="B1582">
        <v>256</v>
      </c>
      <c r="C1582">
        <v>99080</v>
      </c>
      <c r="D1582">
        <v>194</v>
      </c>
      <c r="E1582">
        <v>-8063</v>
      </c>
      <c r="F1582">
        <v>0.57999999999999996</v>
      </c>
      <c r="G1582">
        <v>0.02</v>
      </c>
    </row>
    <row r="1583" spans="1:7">
      <c r="A1583" t="s">
        <v>3791</v>
      </c>
      <c r="B1583">
        <v>345</v>
      </c>
      <c r="C1583">
        <v>99080</v>
      </c>
      <c r="D1583">
        <v>194</v>
      </c>
      <c r="E1583">
        <v>-4752</v>
      </c>
      <c r="F1583">
        <v>0.75</v>
      </c>
      <c r="G1583">
        <v>0.03</v>
      </c>
    </row>
    <row r="1584" spans="1:7">
      <c r="A1584" t="s">
        <v>3791</v>
      </c>
      <c r="B1584">
        <v>416</v>
      </c>
      <c r="C1584">
        <v>97100</v>
      </c>
      <c r="D1584">
        <v>194</v>
      </c>
      <c r="E1584">
        <v>-11802</v>
      </c>
      <c r="F1584">
        <v>0.39</v>
      </c>
      <c r="G1584">
        <v>0.02</v>
      </c>
    </row>
    <row r="1585" spans="1:7">
      <c r="A1585" t="s">
        <v>3791</v>
      </c>
      <c r="B1585">
        <v>342</v>
      </c>
      <c r="C1585">
        <v>99100</v>
      </c>
      <c r="D1585">
        <v>193</v>
      </c>
      <c r="E1585">
        <v>-12192</v>
      </c>
      <c r="F1585">
        <v>0.36</v>
      </c>
      <c r="G1585">
        <v>0.02</v>
      </c>
    </row>
    <row r="1586" spans="1:7">
      <c r="A1586" t="s">
        <v>3791</v>
      </c>
      <c r="B1586">
        <v>256</v>
      </c>
      <c r="C1586">
        <v>99100</v>
      </c>
      <c r="D1586">
        <v>191</v>
      </c>
      <c r="E1586">
        <v>2067</v>
      </c>
      <c r="F1586">
        <v>1.1000000000000001</v>
      </c>
      <c r="G1586">
        <v>0.05</v>
      </c>
    </row>
    <row r="1587" spans="1:7">
      <c r="A1587" t="s">
        <v>3791</v>
      </c>
      <c r="B1587">
        <v>256</v>
      </c>
      <c r="C1587">
        <v>97100</v>
      </c>
      <c r="D1587">
        <v>191</v>
      </c>
      <c r="E1587">
        <v>-635</v>
      </c>
      <c r="F1587">
        <v>0.96</v>
      </c>
      <c r="G1587">
        <v>0.05</v>
      </c>
    </row>
    <row r="1588" spans="1:7">
      <c r="A1588" t="s">
        <v>3791</v>
      </c>
      <c r="B1588">
        <v>231</v>
      </c>
      <c r="C1588">
        <v>99100</v>
      </c>
      <c r="D1588">
        <v>189</v>
      </c>
      <c r="E1588">
        <v>-9724</v>
      </c>
      <c r="F1588">
        <v>0.48</v>
      </c>
      <c r="G1588">
        <v>0.03</v>
      </c>
    </row>
    <row r="1589" spans="1:7">
      <c r="A1589" t="s">
        <v>3791</v>
      </c>
      <c r="B1589">
        <v>254</v>
      </c>
      <c r="C1589">
        <v>99100</v>
      </c>
      <c r="D1589">
        <v>187</v>
      </c>
      <c r="E1589">
        <v>3864</v>
      </c>
      <c r="F1589">
        <v>1.2</v>
      </c>
      <c r="G1589">
        <v>0.04</v>
      </c>
    </row>
    <row r="1590" spans="1:7">
      <c r="A1590" t="s">
        <v>3791</v>
      </c>
      <c r="B1590">
        <v>425</v>
      </c>
      <c r="C1590">
        <v>97100</v>
      </c>
      <c r="D1590">
        <v>184</v>
      </c>
      <c r="E1590">
        <v>1847</v>
      </c>
      <c r="F1590">
        <v>1.1000000000000001</v>
      </c>
      <c r="G1590">
        <v>0.03</v>
      </c>
    </row>
    <row r="1591" spans="1:7">
      <c r="A1591" t="s">
        <v>3791</v>
      </c>
      <c r="B1591">
        <v>263</v>
      </c>
      <c r="C1591">
        <v>99080</v>
      </c>
      <c r="D1591">
        <v>179</v>
      </c>
      <c r="E1591">
        <v>-9291</v>
      </c>
      <c r="F1591">
        <v>0.48</v>
      </c>
      <c r="G1591">
        <v>0.01</v>
      </c>
    </row>
    <row r="1592" spans="1:7">
      <c r="A1592" t="s">
        <v>3791</v>
      </c>
      <c r="B1592">
        <v>342</v>
      </c>
      <c r="C1592">
        <v>99080</v>
      </c>
      <c r="D1592">
        <v>179</v>
      </c>
      <c r="E1592">
        <v>-11041</v>
      </c>
      <c r="F1592">
        <v>0.38</v>
      </c>
      <c r="G1592">
        <v>0.01</v>
      </c>
    </row>
    <row r="1593" spans="1:7">
      <c r="A1593" t="s">
        <v>3791</v>
      </c>
      <c r="B1593">
        <v>426</v>
      </c>
      <c r="C1593">
        <v>97100</v>
      </c>
      <c r="D1593">
        <v>176</v>
      </c>
      <c r="E1593">
        <v>-6991</v>
      </c>
      <c r="F1593">
        <v>0.6</v>
      </c>
      <c r="G1593">
        <v>0.02</v>
      </c>
    </row>
    <row r="1594" spans="1:7">
      <c r="A1594" t="s">
        <v>3791</v>
      </c>
      <c r="B1594">
        <v>426</v>
      </c>
      <c r="C1594">
        <v>99080</v>
      </c>
      <c r="D1594">
        <v>175</v>
      </c>
      <c r="E1594">
        <v>17740</v>
      </c>
      <c r="F1594">
        <v>2.0099999999999998</v>
      </c>
      <c r="G1594">
        <v>0.02</v>
      </c>
    </row>
    <row r="1595" spans="1:7">
      <c r="A1595" t="s">
        <v>3791</v>
      </c>
      <c r="B1595">
        <v>241</v>
      </c>
      <c r="C1595">
        <v>99080</v>
      </c>
      <c r="D1595">
        <v>174</v>
      </c>
      <c r="E1595">
        <v>2157</v>
      </c>
      <c r="F1595">
        <v>1.1200000000000001</v>
      </c>
      <c r="G1595">
        <v>0.02</v>
      </c>
    </row>
    <row r="1596" spans="1:7">
      <c r="A1596" t="s">
        <v>3791</v>
      </c>
      <c r="B1596">
        <v>415</v>
      </c>
      <c r="C1596">
        <v>97080</v>
      </c>
      <c r="D1596">
        <v>172</v>
      </c>
      <c r="E1596">
        <v>2874</v>
      </c>
      <c r="F1596">
        <v>1.1599999999999999</v>
      </c>
      <c r="G1596">
        <v>0.06</v>
      </c>
    </row>
    <row r="1597" spans="1:7">
      <c r="A1597" t="s">
        <v>3791</v>
      </c>
      <c r="B1597">
        <v>426</v>
      </c>
      <c r="C1597">
        <v>99100</v>
      </c>
      <c r="D1597">
        <v>172</v>
      </c>
      <c r="E1597">
        <v>25759</v>
      </c>
      <c r="F1597">
        <v>2.4900000000000002</v>
      </c>
      <c r="G1597">
        <v>0.02</v>
      </c>
    </row>
    <row r="1598" spans="1:7">
      <c r="A1598" t="s">
        <v>3791</v>
      </c>
      <c r="B1598">
        <v>346</v>
      </c>
      <c r="C1598">
        <v>97100</v>
      </c>
      <c r="D1598">
        <v>171</v>
      </c>
      <c r="E1598">
        <v>-9952</v>
      </c>
      <c r="F1598">
        <v>0.41</v>
      </c>
      <c r="G1598">
        <v>0.02</v>
      </c>
    </row>
    <row r="1599" spans="1:7">
      <c r="A1599" t="s">
        <v>3791</v>
      </c>
      <c r="B1599">
        <v>346</v>
      </c>
      <c r="C1599">
        <v>99100</v>
      </c>
      <c r="D1599">
        <v>170</v>
      </c>
      <c r="E1599">
        <v>1879</v>
      </c>
      <c r="F1599">
        <v>1.1100000000000001</v>
      </c>
      <c r="G1599">
        <v>0.02</v>
      </c>
    </row>
    <row r="1600" spans="1:7">
      <c r="A1600" t="s">
        <v>3791</v>
      </c>
      <c r="B1600">
        <v>412</v>
      </c>
      <c r="C1600">
        <v>97080</v>
      </c>
      <c r="D1600">
        <v>170</v>
      </c>
      <c r="E1600">
        <v>-1852</v>
      </c>
      <c r="F1600">
        <v>0.89</v>
      </c>
      <c r="G1600">
        <v>0.04</v>
      </c>
    </row>
    <row r="1601" spans="1:7">
      <c r="A1601" t="s">
        <v>3791</v>
      </c>
      <c r="B1601">
        <v>413</v>
      </c>
      <c r="C1601">
        <v>97080</v>
      </c>
      <c r="D1601">
        <v>170</v>
      </c>
      <c r="E1601">
        <v>-122</v>
      </c>
      <c r="F1601">
        <v>0.99</v>
      </c>
      <c r="G1601">
        <v>0.04</v>
      </c>
    </row>
    <row r="1602" spans="1:7">
      <c r="A1602" t="s">
        <v>3791</v>
      </c>
      <c r="B1602">
        <v>264</v>
      </c>
      <c r="C1602">
        <v>99100</v>
      </c>
      <c r="D1602">
        <v>166</v>
      </c>
      <c r="E1602">
        <v>-3023</v>
      </c>
      <c r="F1602">
        <v>0.81</v>
      </c>
      <c r="G1602">
        <v>0.05</v>
      </c>
    </row>
    <row r="1603" spans="1:7">
      <c r="A1603" t="s">
        <v>3791</v>
      </c>
      <c r="B1603">
        <v>245</v>
      </c>
      <c r="C1603">
        <v>97080</v>
      </c>
      <c r="D1603">
        <v>165</v>
      </c>
      <c r="E1603">
        <v>4858</v>
      </c>
      <c r="F1603">
        <v>1.29</v>
      </c>
      <c r="G1603">
        <v>0.01</v>
      </c>
    </row>
    <row r="1604" spans="1:7">
      <c r="A1604" t="s">
        <v>3791</v>
      </c>
      <c r="B1604">
        <v>345</v>
      </c>
      <c r="C1604">
        <v>97080</v>
      </c>
      <c r="D1604">
        <v>165</v>
      </c>
      <c r="E1604">
        <v>-8832</v>
      </c>
      <c r="F1604">
        <v>0.46</v>
      </c>
      <c r="G1604">
        <v>0.03</v>
      </c>
    </row>
    <row r="1605" spans="1:7">
      <c r="A1605" t="s">
        <v>3791</v>
      </c>
      <c r="B1605">
        <v>254</v>
      </c>
      <c r="C1605">
        <v>97100</v>
      </c>
      <c r="D1605">
        <v>164</v>
      </c>
      <c r="E1605">
        <v>9407</v>
      </c>
      <c r="F1605">
        <v>1.57</v>
      </c>
      <c r="G1605">
        <v>0.04</v>
      </c>
    </row>
    <row r="1606" spans="1:7">
      <c r="A1606" t="s">
        <v>3791</v>
      </c>
      <c r="B1606">
        <v>254</v>
      </c>
      <c r="C1606">
        <v>99080</v>
      </c>
      <c r="D1606">
        <v>164</v>
      </c>
      <c r="E1606">
        <v>-2164</v>
      </c>
      <c r="F1606">
        <v>0.86</v>
      </c>
      <c r="G1606">
        <v>0.03</v>
      </c>
    </row>
    <row r="1607" spans="1:7">
      <c r="A1607" t="s">
        <v>3791</v>
      </c>
      <c r="B1607">
        <v>263</v>
      </c>
      <c r="C1607">
        <v>99100</v>
      </c>
      <c r="D1607">
        <v>162</v>
      </c>
      <c r="E1607">
        <v>19</v>
      </c>
      <c r="F1607">
        <v>1</v>
      </c>
      <c r="G1607">
        <v>0.03</v>
      </c>
    </row>
    <row r="1608" spans="1:7">
      <c r="A1608" t="s">
        <v>3791</v>
      </c>
      <c r="B1608">
        <v>426</v>
      </c>
      <c r="C1608">
        <v>97080</v>
      </c>
      <c r="D1608">
        <v>162</v>
      </c>
      <c r="E1608">
        <v>569</v>
      </c>
      <c r="F1608">
        <v>1.03</v>
      </c>
      <c r="G1608">
        <v>0.01</v>
      </c>
    </row>
    <row r="1609" spans="1:7">
      <c r="A1609" t="s">
        <v>3791</v>
      </c>
      <c r="B1609">
        <v>241</v>
      </c>
      <c r="C1609">
        <v>99100</v>
      </c>
      <c r="D1609">
        <v>160</v>
      </c>
      <c r="E1609">
        <v>-2802</v>
      </c>
      <c r="F1609">
        <v>0.82</v>
      </c>
      <c r="G1609">
        <v>0.03</v>
      </c>
    </row>
    <row r="1610" spans="1:7">
      <c r="A1610" t="s">
        <v>3791</v>
      </c>
      <c r="B1610">
        <v>253</v>
      </c>
      <c r="C1610">
        <v>97080</v>
      </c>
      <c r="D1610">
        <v>160</v>
      </c>
      <c r="E1610">
        <v>-6542</v>
      </c>
      <c r="F1610">
        <v>0.59</v>
      </c>
      <c r="G1610">
        <v>0.03</v>
      </c>
    </row>
    <row r="1611" spans="1:7">
      <c r="A1611" t="s">
        <v>3791</v>
      </c>
      <c r="B1611">
        <v>425</v>
      </c>
      <c r="C1611">
        <v>99080</v>
      </c>
      <c r="D1611">
        <v>160</v>
      </c>
      <c r="E1611">
        <v>-4082</v>
      </c>
      <c r="F1611">
        <v>0.74</v>
      </c>
      <c r="G1611">
        <v>0.03</v>
      </c>
    </row>
    <row r="1612" spans="1:7">
      <c r="A1612" t="s">
        <v>3791</v>
      </c>
      <c r="B1612">
        <v>413</v>
      </c>
      <c r="C1612">
        <v>97100</v>
      </c>
      <c r="D1612">
        <v>158</v>
      </c>
      <c r="E1612">
        <v>-7022</v>
      </c>
      <c r="F1612">
        <v>0.55000000000000004</v>
      </c>
      <c r="G1612">
        <v>0.02</v>
      </c>
    </row>
    <row r="1613" spans="1:7">
      <c r="A1613" t="s">
        <v>3791</v>
      </c>
      <c r="B1613">
        <v>264</v>
      </c>
      <c r="C1613">
        <v>99080</v>
      </c>
      <c r="D1613">
        <v>156</v>
      </c>
      <c r="E1613">
        <v>-11871</v>
      </c>
      <c r="F1613">
        <v>0.23</v>
      </c>
      <c r="G1613">
        <v>0.01</v>
      </c>
    </row>
    <row r="1614" spans="1:7">
      <c r="A1614" t="s">
        <v>3791</v>
      </c>
      <c r="B1614">
        <v>423</v>
      </c>
      <c r="C1614">
        <v>97100</v>
      </c>
      <c r="D1614">
        <v>154</v>
      </c>
      <c r="E1614">
        <v>-5781</v>
      </c>
      <c r="F1614">
        <v>0.62</v>
      </c>
      <c r="G1614">
        <v>0.01</v>
      </c>
    </row>
    <row r="1615" spans="1:7">
      <c r="A1615" t="s">
        <v>3791</v>
      </c>
      <c r="B1615">
        <v>436</v>
      </c>
      <c r="C1615">
        <v>99080</v>
      </c>
      <c r="D1615">
        <v>148</v>
      </c>
      <c r="E1615">
        <v>5990</v>
      </c>
      <c r="F1615">
        <v>1.4</v>
      </c>
      <c r="G1615">
        <v>0.01</v>
      </c>
    </row>
    <row r="1616" spans="1:7">
      <c r="A1616" t="s">
        <v>3791</v>
      </c>
      <c r="B1616">
        <v>231</v>
      </c>
      <c r="C1616">
        <v>97100</v>
      </c>
      <c r="D1616">
        <v>147</v>
      </c>
      <c r="E1616">
        <v>609</v>
      </c>
      <c r="F1616">
        <v>1.04</v>
      </c>
      <c r="G1616">
        <v>0.01</v>
      </c>
    </row>
    <row r="1617" spans="1:7">
      <c r="A1617" t="s">
        <v>3791</v>
      </c>
      <c r="B1617">
        <v>425</v>
      </c>
      <c r="C1617">
        <v>97080</v>
      </c>
      <c r="D1617">
        <v>147</v>
      </c>
      <c r="E1617">
        <v>7386</v>
      </c>
      <c r="F1617">
        <v>1.5</v>
      </c>
      <c r="G1617">
        <v>0.05</v>
      </c>
    </row>
    <row r="1618" spans="1:7">
      <c r="A1618" t="s">
        <v>3791</v>
      </c>
      <c r="B1618">
        <v>412</v>
      </c>
      <c r="C1618">
        <v>97100</v>
      </c>
      <c r="D1618">
        <v>145</v>
      </c>
      <c r="E1618">
        <v>-9783</v>
      </c>
      <c r="F1618">
        <v>0.32</v>
      </c>
      <c r="G1618">
        <v>0.02</v>
      </c>
    </row>
    <row r="1619" spans="1:7">
      <c r="A1619" t="s">
        <v>3791</v>
      </c>
      <c r="B1619">
        <v>356</v>
      </c>
      <c r="C1619">
        <v>99080</v>
      </c>
      <c r="D1619">
        <v>143</v>
      </c>
      <c r="E1619">
        <v>2018</v>
      </c>
      <c r="F1619">
        <v>1.1399999999999999</v>
      </c>
      <c r="G1619">
        <v>0.03</v>
      </c>
    </row>
    <row r="1620" spans="1:7">
      <c r="A1620" t="s">
        <v>3791</v>
      </c>
      <c r="B1620">
        <v>356</v>
      </c>
      <c r="C1620">
        <v>99100</v>
      </c>
      <c r="D1620">
        <v>141</v>
      </c>
      <c r="E1620">
        <v>-4913</v>
      </c>
      <c r="F1620">
        <v>0.65</v>
      </c>
      <c r="G1620">
        <v>0.03</v>
      </c>
    </row>
    <row r="1621" spans="1:7">
      <c r="A1621" t="s">
        <v>3791</v>
      </c>
      <c r="B1621">
        <v>342</v>
      </c>
      <c r="C1621">
        <v>97100</v>
      </c>
      <c r="D1621">
        <v>140</v>
      </c>
      <c r="E1621">
        <v>-6590</v>
      </c>
      <c r="F1621">
        <v>0.52</v>
      </c>
      <c r="G1621">
        <v>0.02</v>
      </c>
    </row>
    <row r="1622" spans="1:7">
      <c r="A1622" t="s">
        <v>3791</v>
      </c>
      <c r="B1622">
        <v>261</v>
      </c>
      <c r="C1622">
        <v>99080</v>
      </c>
      <c r="D1622">
        <v>138</v>
      </c>
      <c r="E1622">
        <v>4289</v>
      </c>
      <c r="F1622">
        <v>1.31</v>
      </c>
      <c r="G1622">
        <v>0.03</v>
      </c>
    </row>
    <row r="1623" spans="1:7">
      <c r="A1623" t="s">
        <v>3791</v>
      </c>
      <c r="B1623">
        <v>341</v>
      </c>
      <c r="C1623">
        <v>99080</v>
      </c>
      <c r="D1623">
        <v>138</v>
      </c>
      <c r="E1623">
        <v>-9690</v>
      </c>
      <c r="F1623">
        <v>0.28999999999999998</v>
      </c>
      <c r="G1623">
        <v>0.01</v>
      </c>
    </row>
    <row r="1624" spans="1:7">
      <c r="A1624" t="s">
        <v>3791</v>
      </c>
      <c r="B1624">
        <v>423</v>
      </c>
      <c r="C1624">
        <v>97080</v>
      </c>
      <c r="D1624">
        <v>136</v>
      </c>
      <c r="E1624">
        <v>528</v>
      </c>
      <c r="F1624">
        <v>1.03</v>
      </c>
      <c r="G1624">
        <v>0.02</v>
      </c>
    </row>
    <row r="1625" spans="1:7">
      <c r="A1625" t="s">
        <v>3791</v>
      </c>
      <c r="B1625">
        <v>264</v>
      </c>
      <c r="C1625">
        <v>97100</v>
      </c>
      <c r="D1625">
        <v>133</v>
      </c>
      <c r="E1625">
        <v>-6851</v>
      </c>
      <c r="F1625">
        <v>0.48</v>
      </c>
      <c r="G1625">
        <v>0.03</v>
      </c>
    </row>
    <row r="1626" spans="1:7">
      <c r="A1626" t="s">
        <v>3791</v>
      </c>
      <c r="B1626">
        <v>263</v>
      </c>
      <c r="C1626">
        <v>97100</v>
      </c>
      <c r="D1626">
        <v>131</v>
      </c>
      <c r="E1626">
        <v>-2212</v>
      </c>
      <c r="F1626">
        <v>0.83</v>
      </c>
      <c r="G1626">
        <v>0.03</v>
      </c>
    </row>
    <row r="1627" spans="1:7">
      <c r="A1627" t="s">
        <v>3791</v>
      </c>
      <c r="B1627">
        <v>346</v>
      </c>
      <c r="C1627">
        <v>97080</v>
      </c>
      <c r="D1627">
        <v>130</v>
      </c>
      <c r="E1627">
        <v>5829</v>
      </c>
      <c r="F1627">
        <v>1.44</v>
      </c>
      <c r="G1627">
        <v>0.05</v>
      </c>
    </row>
    <row r="1628" spans="1:7">
      <c r="A1628" t="s">
        <v>3791</v>
      </c>
      <c r="B1628">
        <v>256</v>
      </c>
      <c r="C1628">
        <v>97080</v>
      </c>
      <c r="D1628">
        <v>128</v>
      </c>
      <c r="E1628">
        <v>-8972</v>
      </c>
      <c r="F1628">
        <v>0.28999999999999998</v>
      </c>
      <c r="G1628">
        <v>0.02</v>
      </c>
    </row>
    <row r="1629" spans="1:7">
      <c r="A1629" t="s">
        <v>3791</v>
      </c>
      <c r="B1629">
        <v>436</v>
      </c>
      <c r="C1629">
        <v>99100</v>
      </c>
      <c r="D1629">
        <v>127</v>
      </c>
      <c r="E1629">
        <v>-2422</v>
      </c>
      <c r="F1629">
        <v>0.8</v>
      </c>
      <c r="G1629">
        <v>0.02</v>
      </c>
    </row>
    <row r="1630" spans="1:7">
      <c r="A1630" t="s">
        <v>3791</v>
      </c>
      <c r="B1630">
        <v>436</v>
      </c>
      <c r="C1630">
        <v>97100</v>
      </c>
      <c r="D1630">
        <v>127</v>
      </c>
      <c r="E1630">
        <v>-11570</v>
      </c>
      <c r="F1630">
        <v>0.08</v>
      </c>
      <c r="G1630">
        <v>0</v>
      </c>
    </row>
    <row r="1631" spans="1:7">
      <c r="A1631" t="s">
        <v>3791</v>
      </c>
      <c r="B1631">
        <v>321</v>
      </c>
      <c r="C1631">
        <v>99100</v>
      </c>
      <c r="D1631">
        <v>126</v>
      </c>
      <c r="E1631">
        <v>-10530</v>
      </c>
      <c r="F1631">
        <v>0.16</v>
      </c>
      <c r="G1631">
        <v>0</v>
      </c>
    </row>
    <row r="1632" spans="1:7">
      <c r="A1632" t="s">
        <v>3791</v>
      </c>
      <c r="B1632">
        <v>354</v>
      </c>
      <c r="C1632">
        <v>99080</v>
      </c>
      <c r="D1632">
        <v>126</v>
      </c>
      <c r="E1632">
        <v>-7831</v>
      </c>
      <c r="F1632">
        <v>0.37</v>
      </c>
      <c r="G1632">
        <v>0.01</v>
      </c>
    </row>
    <row r="1633" spans="1:7">
      <c r="A1633" t="s">
        <v>3791</v>
      </c>
      <c r="B1633">
        <v>356</v>
      </c>
      <c r="C1633">
        <v>97100</v>
      </c>
      <c r="D1633">
        <v>126</v>
      </c>
      <c r="E1633">
        <v>-1162</v>
      </c>
      <c r="F1633">
        <v>0.9</v>
      </c>
      <c r="G1633">
        <v>0.02</v>
      </c>
    </row>
    <row r="1634" spans="1:7">
      <c r="A1634" t="s">
        <v>3791</v>
      </c>
      <c r="B1634">
        <v>435</v>
      </c>
      <c r="C1634">
        <v>99080</v>
      </c>
      <c r="D1634">
        <v>126</v>
      </c>
      <c r="E1634">
        <v>-10911</v>
      </c>
      <c r="F1634">
        <v>0.13</v>
      </c>
      <c r="G1634">
        <v>0</v>
      </c>
    </row>
    <row r="1635" spans="1:7">
      <c r="A1635" t="s">
        <v>3791</v>
      </c>
      <c r="B1635">
        <v>421</v>
      </c>
      <c r="C1635">
        <v>99080</v>
      </c>
      <c r="D1635">
        <v>124</v>
      </c>
      <c r="E1635">
        <v>-10490</v>
      </c>
      <c r="F1635">
        <v>0.15</v>
      </c>
      <c r="G1635">
        <v>0</v>
      </c>
    </row>
    <row r="1636" spans="1:7">
      <c r="A1636" t="s">
        <v>3791</v>
      </c>
      <c r="B1636">
        <v>321</v>
      </c>
      <c r="C1636">
        <v>99080</v>
      </c>
      <c r="D1636">
        <v>122</v>
      </c>
      <c r="E1636">
        <v>-7991</v>
      </c>
      <c r="F1636">
        <v>0.34</v>
      </c>
      <c r="G1636">
        <v>0</v>
      </c>
    </row>
    <row r="1637" spans="1:7">
      <c r="A1637" t="s">
        <v>3791</v>
      </c>
      <c r="B1637">
        <v>251</v>
      </c>
      <c r="C1637">
        <v>99080</v>
      </c>
      <c r="D1637">
        <v>120</v>
      </c>
      <c r="E1637">
        <v>-7720</v>
      </c>
      <c r="F1637">
        <v>0.35</v>
      </c>
      <c r="G1637">
        <v>0.01</v>
      </c>
    </row>
    <row r="1638" spans="1:7">
      <c r="A1638" t="s">
        <v>3791</v>
      </c>
      <c r="B1638">
        <v>265</v>
      </c>
      <c r="C1638">
        <v>97100</v>
      </c>
      <c r="D1638">
        <v>120</v>
      </c>
      <c r="E1638">
        <v>-4893</v>
      </c>
      <c r="F1638">
        <v>0.59</v>
      </c>
      <c r="G1638">
        <v>0.04</v>
      </c>
    </row>
    <row r="1639" spans="1:7">
      <c r="A1639" t="s">
        <v>3791</v>
      </c>
      <c r="B1639">
        <v>435</v>
      </c>
      <c r="C1639">
        <v>99100</v>
      </c>
      <c r="D1639">
        <v>120</v>
      </c>
      <c r="E1639">
        <v>219</v>
      </c>
      <c r="F1639">
        <v>1.01</v>
      </c>
      <c r="G1639">
        <v>0.02</v>
      </c>
    </row>
    <row r="1640" spans="1:7">
      <c r="A1640" t="s">
        <v>3791</v>
      </c>
      <c r="B1640">
        <v>432</v>
      </c>
      <c r="C1640">
        <v>99080</v>
      </c>
      <c r="D1640">
        <v>118</v>
      </c>
      <c r="E1640">
        <v>-3841</v>
      </c>
      <c r="F1640">
        <v>0.67</v>
      </c>
      <c r="G1640">
        <v>0</v>
      </c>
    </row>
    <row r="1641" spans="1:7">
      <c r="A1641" t="s">
        <v>3791</v>
      </c>
      <c r="B1641">
        <v>354</v>
      </c>
      <c r="C1641">
        <v>99100</v>
      </c>
      <c r="D1641">
        <v>117</v>
      </c>
      <c r="E1641">
        <v>-5071</v>
      </c>
      <c r="F1641">
        <v>0.56000000000000005</v>
      </c>
      <c r="G1641">
        <v>0.01</v>
      </c>
    </row>
    <row r="1642" spans="1:7">
      <c r="A1642" t="s">
        <v>3791</v>
      </c>
      <c r="B1642">
        <v>421</v>
      </c>
      <c r="C1642">
        <v>99100</v>
      </c>
      <c r="D1642">
        <v>116</v>
      </c>
      <c r="E1642">
        <v>-8010</v>
      </c>
      <c r="F1642">
        <v>0.3</v>
      </c>
      <c r="G1642">
        <v>0</v>
      </c>
    </row>
    <row r="1643" spans="1:7">
      <c r="A1643" t="s">
        <v>3791</v>
      </c>
      <c r="B1643">
        <v>251</v>
      </c>
      <c r="C1643">
        <v>99100</v>
      </c>
      <c r="D1643">
        <v>115</v>
      </c>
      <c r="E1643">
        <v>-5994</v>
      </c>
      <c r="F1643">
        <v>0.47</v>
      </c>
      <c r="G1643">
        <v>0.03</v>
      </c>
    </row>
    <row r="1644" spans="1:7">
      <c r="A1644" t="s">
        <v>3791</v>
      </c>
      <c r="B1644">
        <v>261</v>
      </c>
      <c r="C1644">
        <v>99100</v>
      </c>
      <c r="D1644">
        <v>112</v>
      </c>
      <c r="E1644">
        <v>10250</v>
      </c>
      <c r="F1644">
        <v>1.91</v>
      </c>
      <c r="G1644">
        <v>0.02</v>
      </c>
    </row>
    <row r="1645" spans="1:7">
      <c r="A1645" t="s">
        <v>3791</v>
      </c>
      <c r="B1645">
        <v>265</v>
      </c>
      <c r="C1645">
        <v>99100</v>
      </c>
      <c r="D1645">
        <v>112</v>
      </c>
      <c r="E1645">
        <v>-5841</v>
      </c>
      <c r="F1645">
        <v>0.47</v>
      </c>
      <c r="G1645">
        <v>0.02</v>
      </c>
    </row>
    <row r="1646" spans="1:7">
      <c r="A1646" t="s">
        <v>3791</v>
      </c>
      <c r="B1646">
        <v>432</v>
      </c>
      <c r="C1646">
        <v>99100</v>
      </c>
      <c r="D1646">
        <v>110</v>
      </c>
      <c r="E1646">
        <v>4409</v>
      </c>
      <c r="F1646">
        <v>1.4</v>
      </c>
      <c r="G1646">
        <v>0.02</v>
      </c>
    </row>
    <row r="1647" spans="1:7">
      <c r="A1647" t="s">
        <v>3791</v>
      </c>
      <c r="B1647">
        <v>352</v>
      </c>
      <c r="C1647">
        <v>99080</v>
      </c>
      <c r="D1647">
        <v>109</v>
      </c>
      <c r="E1647">
        <v>-6182</v>
      </c>
      <c r="F1647">
        <v>0.43</v>
      </c>
      <c r="G1647">
        <v>0.01</v>
      </c>
    </row>
    <row r="1648" spans="1:7">
      <c r="A1648" t="s">
        <v>3791</v>
      </c>
      <c r="B1648">
        <v>435</v>
      </c>
      <c r="C1648">
        <v>97100</v>
      </c>
      <c r="D1648">
        <v>109</v>
      </c>
      <c r="E1648">
        <v>10178</v>
      </c>
      <c r="F1648">
        <v>1.93</v>
      </c>
      <c r="G1648">
        <v>0.04</v>
      </c>
    </row>
    <row r="1649" spans="1:7">
      <c r="A1649" t="s">
        <v>3791</v>
      </c>
      <c r="B1649">
        <v>516</v>
      </c>
      <c r="C1649">
        <v>99080</v>
      </c>
      <c r="D1649">
        <v>109</v>
      </c>
      <c r="E1649">
        <v>-6560</v>
      </c>
      <c r="F1649">
        <v>0.39</v>
      </c>
      <c r="G1649">
        <v>0</v>
      </c>
    </row>
    <row r="1650" spans="1:7">
      <c r="A1650" t="s">
        <v>3791</v>
      </c>
      <c r="B1650">
        <v>341</v>
      </c>
      <c r="C1650">
        <v>99100</v>
      </c>
      <c r="D1650">
        <v>108</v>
      </c>
      <c r="E1650">
        <v>-4341</v>
      </c>
      <c r="F1650">
        <v>0.59</v>
      </c>
      <c r="G1650">
        <v>0.02</v>
      </c>
    </row>
    <row r="1651" spans="1:7">
      <c r="A1651" t="s">
        <v>3791</v>
      </c>
      <c r="B1651">
        <v>254</v>
      </c>
      <c r="C1651">
        <v>97080</v>
      </c>
      <c r="D1651">
        <v>107</v>
      </c>
      <c r="E1651">
        <v>-9140</v>
      </c>
      <c r="F1651">
        <v>0.14000000000000001</v>
      </c>
      <c r="G1651">
        <v>0</v>
      </c>
    </row>
    <row r="1652" spans="1:7">
      <c r="A1652" t="s">
        <v>3791</v>
      </c>
      <c r="B1652">
        <v>352</v>
      </c>
      <c r="C1652">
        <v>99100</v>
      </c>
      <c r="D1652">
        <v>106</v>
      </c>
      <c r="E1652">
        <v>14509</v>
      </c>
      <c r="F1652">
        <v>2.36</v>
      </c>
      <c r="G1652">
        <v>0.03</v>
      </c>
    </row>
    <row r="1653" spans="1:7">
      <c r="A1653" t="s">
        <v>3791</v>
      </c>
      <c r="B1653">
        <v>241</v>
      </c>
      <c r="C1653">
        <v>97080</v>
      </c>
      <c r="D1653">
        <v>104</v>
      </c>
      <c r="E1653">
        <v>4618</v>
      </c>
      <c r="F1653">
        <v>1.44</v>
      </c>
      <c r="G1653">
        <v>0.02</v>
      </c>
    </row>
    <row r="1654" spans="1:7">
      <c r="A1654" t="s">
        <v>3791</v>
      </c>
      <c r="B1654">
        <v>356</v>
      </c>
      <c r="C1654">
        <v>97080</v>
      </c>
      <c r="D1654">
        <v>104</v>
      </c>
      <c r="E1654">
        <v>-3091</v>
      </c>
      <c r="F1654">
        <v>0.7</v>
      </c>
      <c r="G1654">
        <v>0.01</v>
      </c>
    </row>
    <row r="1655" spans="1:7">
      <c r="A1655" t="s">
        <v>3791</v>
      </c>
      <c r="B1655">
        <v>231</v>
      </c>
      <c r="C1655">
        <v>97080</v>
      </c>
      <c r="D1655">
        <v>103</v>
      </c>
      <c r="E1655">
        <v>-4602</v>
      </c>
      <c r="F1655">
        <v>0.55000000000000004</v>
      </c>
      <c r="G1655">
        <v>0.01</v>
      </c>
    </row>
    <row r="1656" spans="1:7">
      <c r="A1656" t="s">
        <v>3791</v>
      </c>
      <c r="B1656">
        <v>342</v>
      </c>
      <c r="C1656">
        <v>97080</v>
      </c>
      <c r="D1656">
        <v>103</v>
      </c>
      <c r="E1656">
        <v>-1571</v>
      </c>
      <c r="F1656">
        <v>0.84</v>
      </c>
      <c r="G1656">
        <v>0.03</v>
      </c>
    </row>
    <row r="1657" spans="1:7">
      <c r="A1657" t="s">
        <v>3791</v>
      </c>
      <c r="B1657">
        <v>241</v>
      </c>
      <c r="C1657">
        <v>97100</v>
      </c>
      <c r="D1657">
        <v>101</v>
      </c>
      <c r="E1657">
        <v>6669</v>
      </c>
      <c r="F1657">
        <v>1.66</v>
      </c>
      <c r="G1657">
        <v>0.03</v>
      </c>
    </row>
    <row r="1658" spans="1:7">
      <c r="A1658" t="s">
        <v>3791</v>
      </c>
      <c r="B1658">
        <v>354</v>
      </c>
      <c r="C1658">
        <v>97100</v>
      </c>
      <c r="D1658">
        <v>101</v>
      </c>
      <c r="E1658">
        <v>-4932</v>
      </c>
      <c r="F1658">
        <v>0.51</v>
      </c>
      <c r="G1658">
        <v>0.02</v>
      </c>
    </row>
    <row r="1659" spans="1:7">
      <c r="A1659" t="s">
        <v>3791</v>
      </c>
      <c r="B1659">
        <v>364</v>
      </c>
      <c r="C1659">
        <v>99080</v>
      </c>
      <c r="D1659">
        <v>101</v>
      </c>
      <c r="E1659">
        <v>-9300</v>
      </c>
      <c r="F1659">
        <v>7.0000000000000007E-2</v>
      </c>
      <c r="G1659">
        <v>0</v>
      </c>
    </row>
    <row r="1660" spans="1:7">
      <c r="A1660" t="s">
        <v>3791</v>
      </c>
      <c r="B1660">
        <v>351</v>
      </c>
      <c r="C1660">
        <v>99080</v>
      </c>
      <c r="D1660">
        <v>99</v>
      </c>
      <c r="E1660">
        <v>-6441</v>
      </c>
      <c r="F1660">
        <v>0.34</v>
      </c>
      <c r="G1660">
        <v>0.01</v>
      </c>
    </row>
    <row r="1661" spans="1:7">
      <c r="A1661" t="s">
        <v>3791</v>
      </c>
      <c r="B1661">
        <v>516</v>
      </c>
      <c r="C1661">
        <v>99100</v>
      </c>
      <c r="D1661">
        <v>99</v>
      </c>
      <c r="E1661">
        <v>-2122</v>
      </c>
      <c r="F1661">
        <v>0.78</v>
      </c>
      <c r="G1661">
        <v>0.04</v>
      </c>
    </row>
    <row r="1662" spans="1:7">
      <c r="A1662" t="s">
        <v>3791</v>
      </c>
      <c r="B1662">
        <v>263</v>
      </c>
      <c r="C1662">
        <v>97080</v>
      </c>
      <c r="D1662">
        <v>97</v>
      </c>
      <c r="E1662">
        <v>-751</v>
      </c>
      <c r="F1662">
        <v>0.92</v>
      </c>
      <c r="G1662">
        <v>0.02</v>
      </c>
    </row>
    <row r="1663" spans="1:7">
      <c r="A1663" t="s">
        <v>3791</v>
      </c>
      <c r="B1663">
        <v>364</v>
      </c>
      <c r="C1663">
        <v>99100</v>
      </c>
      <c r="D1663">
        <v>97</v>
      </c>
      <c r="E1663">
        <v>-8071</v>
      </c>
      <c r="F1663">
        <v>0.16</v>
      </c>
      <c r="G1663">
        <v>0.01</v>
      </c>
    </row>
    <row r="1664" spans="1:7">
      <c r="A1664" t="s">
        <v>3791</v>
      </c>
      <c r="B1664">
        <v>431</v>
      </c>
      <c r="C1664">
        <v>99080</v>
      </c>
      <c r="D1664">
        <v>97</v>
      </c>
      <c r="E1664">
        <v>-4241</v>
      </c>
      <c r="F1664">
        <v>0.56000000000000005</v>
      </c>
      <c r="G1664">
        <v>0.02</v>
      </c>
    </row>
    <row r="1665" spans="1:7">
      <c r="A1665" t="s">
        <v>3791</v>
      </c>
      <c r="B1665">
        <v>365</v>
      </c>
      <c r="C1665">
        <v>99100</v>
      </c>
      <c r="D1665">
        <v>96</v>
      </c>
      <c r="E1665">
        <v>9079</v>
      </c>
      <c r="F1665">
        <v>1.94</v>
      </c>
      <c r="G1665">
        <v>0.05</v>
      </c>
    </row>
    <row r="1666" spans="1:7">
      <c r="A1666" t="s">
        <v>3791</v>
      </c>
      <c r="B1666">
        <v>362</v>
      </c>
      <c r="C1666">
        <v>99100</v>
      </c>
      <c r="D1666">
        <v>95</v>
      </c>
      <c r="E1666">
        <v>-7750</v>
      </c>
      <c r="F1666">
        <v>0.18</v>
      </c>
      <c r="G1666">
        <v>0.01</v>
      </c>
    </row>
    <row r="1667" spans="1:7">
      <c r="A1667" t="s">
        <v>3791</v>
      </c>
      <c r="B1667">
        <v>421</v>
      </c>
      <c r="C1667">
        <v>97100</v>
      </c>
      <c r="D1667">
        <v>95</v>
      </c>
      <c r="E1667">
        <v>-5830</v>
      </c>
      <c r="F1667">
        <v>0.38</v>
      </c>
      <c r="G1667">
        <v>0.02</v>
      </c>
    </row>
    <row r="1668" spans="1:7">
      <c r="A1668" t="s">
        <v>3791</v>
      </c>
      <c r="B1668">
        <v>432</v>
      </c>
      <c r="C1668">
        <v>97100</v>
      </c>
      <c r="D1668">
        <v>94</v>
      </c>
      <c r="E1668">
        <v>-1650</v>
      </c>
      <c r="F1668">
        <v>0.82</v>
      </c>
      <c r="G1668">
        <v>0.02</v>
      </c>
    </row>
    <row r="1669" spans="1:7">
      <c r="A1669" t="s">
        <v>3791</v>
      </c>
      <c r="B1669">
        <v>431</v>
      </c>
      <c r="C1669">
        <v>99100</v>
      </c>
      <c r="D1669">
        <v>93</v>
      </c>
      <c r="E1669">
        <v>-2841</v>
      </c>
      <c r="F1669">
        <v>0.69</v>
      </c>
      <c r="G1669">
        <v>0.01</v>
      </c>
    </row>
    <row r="1670" spans="1:7">
      <c r="A1670" t="s">
        <v>3791</v>
      </c>
      <c r="B1670">
        <v>432</v>
      </c>
      <c r="C1670">
        <v>97080</v>
      </c>
      <c r="D1670">
        <v>93</v>
      </c>
      <c r="E1670">
        <v>-6471</v>
      </c>
      <c r="F1670">
        <v>0.3</v>
      </c>
      <c r="G1670">
        <v>0.01</v>
      </c>
    </row>
    <row r="1671" spans="1:7">
      <c r="A1671" t="s">
        <v>3791</v>
      </c>
      <c r="B1671">
        <v>251</v>
      </c>
      <c r="C1671">
        <v>97100</v>
      </c>
      <c r="D1671">
        <v>91</v>
      </c>
      <c r="E1671">
        <v>-3310</v>
      </c>
      <c r="F1671">
        <v>0.63</v>
      </c>
      <c r="G1671">
        <v>0.02</v>
      </c>
    </row>
    <row r="1672" spans="1:7">
      <c r="A1672" t="s">
        <v>3791</v>
      </c>
      <c r="B1672">
        <v>362</v>
      </c>
      <c r="C1672">
        <v>99080</v>
      </c>
      <c r="D1672">
        <v>91</v>
      </c>
      <c r="E1672">
        <v>45959</v>
      </c>
      <c r="F1672">
        <v>6.05</v>
      </c>
      <c r="G1672">
        <v>0.02</v>
      </c>
    </row>
    <row r="1673" spans="1:7">
      <c r="A1673" t="s">
        <v>3791</v>
      </c>
      <c r="B1673">
        <v>264</v>
      </c>
      <c r="C1673">
        <v>97080</v>
      </c>
      <c r="D1673">
        <v>88</v>
      </c>
      <c r="E1673">
        <v>9309</v>
      </c>
      <c r="F1673">
        <v>2.0499999999999998</v>
      </c>
      <c r="G1673">
        <v>0.04</v>
      </c>
    </row>
    <row r="1674" spans="1:7">
      <c r="A1674" t="s">
        <v>3791</v>
      </c>
      <c r="B1674">
        <v>365</v>
      </c>
      <c r="C1674">
        <v>99080</v>
      </c>
      <c r="D1674">
        <v>86</v>
      </c>
      <c r="E1674">
        <v>5769</v>
      </c>
      <c r="F1674">
        <v>1.67</v>
      </c>
      <c r="G1674">
        <v>0.04</v>
      </c>
    </row>
    <row r="1675" spans="1:7">
      <c r="A1675" t="s">
        <v>3791</v>
      </c>
      <c r="B1675">
        <v>453</v>
      </c>
      <c r="C1675">
        <v>99080</v>
      </c>
      <c r="D1675">
        <v>85</v>
      </c>
      <c r="E1675">
        <v>-4011</v>
      </c>
      <c r="F1675">
        <v>0.52</v>
      </c>
      <c r="G1675">
        <v>0.02</v>
      </c>
    </row>
    <row r="1676" spans="1:7">
      <c r="A1676" t="s">
        <v>3791</v>
      </c>
      <c r="B1676">
        <v>512</v>
      </c>
      <c r="C1676">
        <v>99080</v>
      </c>
      <c r="D1676">
        <v>85</v>
      </c>
      <c r="E1676">
        <v>-1281</v>
      </c>
      <c r="F1676">
        <v>0.84</v>
      </c>
      <c r="G1676">
        <v>0.02</v>
      </c>
    </row>
    <row r="1677" spans="1:7">
      <c r="A1677" t="s">
        <v>3791</v>
      </c>
      <c r="B1677">
        <v>452</v>
      </c>
      <c r="C1677">
        <v>99100</v>
      </c>
      <c r="D1677">
        <v>83</v>
      </c>
      <c r="E1677">
        <v>7700</v>
      </c>
      <c r="F1677">
        <v>1.92</v>
      </c>
      <c r="G1677">
        <v>0.01</v>
      </c>
    </row>
    <row r="1678" spans="1:7">
      <c r="A1678" t="s">
        <v>3791</v>
      </c>
      <c r="B1678">
        <v>456</v>
      </c>
      <c r="C1678">
        <v>99080</v>
      </c>
      <c r="D1678">
        <v>83</v>
      </c>
      <c r="E1678">
        <v>-7220</v>
      </c>
      <c r="F1678">
        <v>0.13</v>
      </c>
      <c r="G1678">
        <v>0.01</v>
      </c>
    </row>
    <row r="1679" spans="1:7">
      <c r="A1679" t="s">
        <v>3791</v>
      </c>
      <c r="B1679">
        <v>456</v>
      </c>
      <c r="C1679">
        <v>97100</v>
      </c>
      <c r="D1679">
        <v>80</v>
      </c>
      <c r="E1679">
        <v>507</v>
      </c>
      <c r="F1679">
        <v>1.06</v>
      </c>
      <c r="G1679">
        <v>0.05</v>
      </c>
    </row>
    <row r="1680" spans="1:7">
      <c r="A1680" t="s">
        <v>3791</v>
      </c>
      <c r="B1680">
        <v>516</v>
      </c>
      <c r="C1680">
        <v>97100</v>
      </c>
      <c r="D1680">
        <v>79</v>
      </c>
      <c r="E1680">
        <v>18748</v>
      </c>
      <c r="F1680">
        <v>3.37</v>
      </c>
      <c r="G1680">
        <v>0.05</v>
      </c>
    </row>
    <row r="1681" spans="1:7">
      <c r="A1681" t="s">
        <v>3791</v>
      </c>
      <c r="B1681">
        <v>365</v>
      </c>
      <c r="C1681">
        <v>97100</v>
      </c>
      <c r="D1681">
        <v>77</v>
      </c>
      <c r="E1681">
        <v>-5280</v>
      </c>
      <c r="F1681">
        <v>0.31</v>
      </c>
      <c r="G1681">
        <v>0.01</v>
      </c>
    </row>
    <row r="1682" spans="1:7">
      <c r="A1682" t="s">
        <v>3791</v>
      </c>
      <c r="B1682">
        <v>321</v>
      </c>
      <c r="C1682">
        <v>97080</v>
      </c>
      <c r="D1682">
        <v>76</v>
      </c>
      <c r="E1682">
        <v>-3291</v>
      </c>
      <c r="F1682">
        <v>0.56000000000000005</v>
      </c>
      <c r="G1682">
        <v>0.01</v>
      </c>
    </row>
    <row r="1683" spans="1:7">
      <c r="A1683" t="s">
        <v>3791</v>
      </c>
      <c r="B1683">
        <v>364</v>
      </c>
      <c r="C1683">
        <v>97100</v>
      </c>
      <c r="D1683">
        <v>75</v>
      </c>
      <c r="E1683">
        <v>4069</v>
      </c>
      <c r="F1683">
        <v>1.54</v>
      </c>
      <c r="G1683">
        <v>0.04</v>
      </c>
    </row>
    <row r="1684" spans="1:7">
      <c r="A1684" t="s">
        <v>3791</v>
      </c>
      <c r="B1684">
        <v>453</v>
      </c>
      <c r="C1684">
        <v>99100</v>
      </c>
      <c r="D1684">
        <v>75</v>
      </c>
      <c r="E1684">
        <v>-11</v>
      </c>
      <c r="F1684">
        <v>0.99</v>
      </c>
      <c r="G1684">
        <v>0.04</v>
      </c>
    </row>
    <row r="1685" spans="1:7">
      <c r="A1685" t="s">
        <v>3791</v>
      </c>
      <c r="B1685">
        <v>456</v>
      </c>
      <c r="C1685">
        <v>99100</v>
      </c>
      <c r="D1685">
        <v>75</v>
      </c>
      <c r="E1685">
        <v>-6420</v>
      </c>
      <c r="F1685">
        <v>0.14000000000000001</v>
      </c>
      <c r="G1685">
        <v>0.01</v>
      </c>
    </row>
    <row r="1686" spans="1:7">
      <c r="A1686" t="s">
        <v>3791</v>
      </c>
      <c r="B1686">
        <v>265</v>
      </c>
      <c r="C1686">
        <v>97080</v>
      </c>
      <c r="D1686">
        <v>74</v>
      </c>
      <c r="E1686">
        <v>540</v>
      </c>
      <c r="F1686">
        <v>1.07</v>
      </c>
      <c r="G1686">
        <v>0.01</v>
      </c>
    </row>
    <row r="1687" spans="1:7">
      <c r="A1687" t="s">
        <v>3791</v>
      </c>
      <c r="B1687">
        <v>451</v>
      </c>
      <c r="C1687">
        <v>99080</v>
      </c>
      <c r="D1687">
        <v>74</v>
      </c>
      <c r="E1687">
        <v>-2111</v>
      </c>
      <c r="F1687">
        <v>0.71</v>
      </c>
      <c r="G1687">
        <v>0.02</v>
      </c>
    </row>
    <row r="1688" spans="1:7">
      <c r="A1688" t="s">
        <v>3791</v>
      </c>
      <c r="B1688">
        <v>341</v>
      </c>
      <c r="C1688">
        <v>97100</v>
      </c>
      <c r="D1688">
        <v>73</v>
      </c>
      <c r="E1688">
        <v>-3013</v>
      </c>
      <c r="F1688">
        <v>0.57999999999999996</v>
      </c>
      <c r="G1688">
        <v>0.04</v>
      </c>
    </row>
    <row r="1689" spans="1:7">
      <c r="A1689" t="s">
        <v>3791</v>
      </c>
      <c r="B1689">
        <v>321</v>
      </c>
      <c r="C1689">
        <v>97100</v>
      </c>
      <c r="D1689">
        <v>72</v>
      </c>
      <c r="E1689">
        <v>4958</v>
      </c>
      <c r="F1689">
        <v>1.68</v>
      </c>
      <c r="G1689">
        <v>0.04</v>
      </c>
    </row>
    <row r="1690" spans="1:7">
      <c r="A1690" t="s">
        <v>3791</v>
      </c>
      <c r="B1690">
        <v>512</v>
      </c>
      <c r="C1690">
        <v>99100</v>
      </c>
      <c r="D1690">
        <v>71</v>
      </c>
      <c r="E1690">
        <v>-4621</v>
      </c>
      <c r="F1690">
        <v>0.34</v>
      </c>
      <c r="G1690">
        <v>0.01</v>
      </c>
    </row>
    <row r="1691" spans="1:7">
      <c r="A1691" t="s">
        <v>3791</v>
      </c>
      <c r="B1691">
        <v>513</v>
      </c>
      <c r="C1691">
        <v>99080</v>
      </c>
      <c r="D1691">
        <v>70</v>
      </c>
      <c r="E1691">
        <v>-1900</v>
      </c>
      <c r="F1691">
        <v>0.72</v>
      </c>
      <c r="G1691">
        <v>0.01</v>
      </c>
    </row>
    <row r="1692" spans="1:7">
      <c r="A1692" t="s">
        <v>3791</v>
      </c>
      <c r="B1692">
        <v>516</v>
      </c>
      <c r="C1692">
        <v>97080</v>
      </c>
      <c r="D1692">
        <v>69</v>
      </c>
      <c r="E1692">
        <v>-3571</v>
      </c>
      <c r="F1692">
        <v>0.48</v>
      </c>
      <c r="G1692">
        <v>0.01</v>
      </c>
    </row>
    <row r="1693" spans="1:7">
      <c r="A1693" t="s">
        <v>3791</v>
      </c>
      <c r="B1693">
        <v>523</v>
      </c>
      <c r="C1693">
        <v>99080</v>
      </c>
      <c r="D1693">
        <v>67</v>
      </c>
      <c r="E1693">
        <v>-4161</v>
      </c>
      <c r="F1693">
        <v>0.37</v>
      </c>
      <c r="G1693">
        <v>0.02</v>
      </c>
    </row>
    <row r="1694" spans="1:7">
      <c r="A1694" t="s">
        <v>3791</v>
      </c>
      <c r="B1694">
        <v>251</v>
      </c>
      <c r="C1694">
        <v>97080</v>
      </c>
      <c r="D1694">
        <v>66</v>
      </c>
      <c r="E1694">
        <v>469</v>
      </c>
      <c r="F1694">
        <v>1.07</v>
      </c>
      <c r="G1694">
        <v>0.03</v>
      </c>
    </row>
    <row r="1695" spans="1:7">
      <c r="A1695" t="s">
        <v>3791</v>
      </c>
      <c r="B1695">
        <v>341</v>
      </c>
      <c r="C1695">
        <v>97080</v>
      </c>
      <c r="D1695">
        <v>66</v>
      </c>
      <c r="E1695">
        <v>-4242</v>
      </c>
      <c r="F1695">
        <v>0.35</v>
      </c>
      <c r="G1695">
        <v>0.03</v>
      </c>
    </row>
    <row r="1696" spans="1:7">
      <c r="A1696" t="s">
        <v>3791</v>
      </c>
      <c r="B1696">
        <v>513</v>
      </c>
      <c r="C1696">
        <v>99100</v>
      </c>
      <c r="D1696">
        <v>66</v>
      </c>
      <c r="E1696">
        <v>-5281</v>
      </c>
      <c r="F1696">
        <v>0.19</v>
      </c>
      <c r="G1696">
        <v>0.01</v>
      </c>
    </row>
    <row r="1697" spans="1:7">
      <c r="A1697" t="s">
        <v>3791</v>
      </c>
      <c r="B1697">
        <v>523</v>
      </c>
      <c r="C1697">
        <v>99100</v>
      </c>
      <c r="D1697">
        <v>65</v>
      </c>
      <c r="E1697">
        <v>23418</v>
      </c>
      <c r="F1697">
        <v>4.5999999999999996</v>
      </c>
      <c r="G1697">
        <v>0.04</v>
      </c>
    </row>
    <row r="1698" spans="1:7">
      <c r="A1698" t="s">
        <v>3791</v>
      </c>
      <c r="B1698">
        <v>261</v>
      </c>
      <c r="C1698">
        <v>97100</v>
      </c>
      <c r="D1698">
        <v>64</v>
      </c>
      <c r="E1698">
        <v>-1790</v>
      </c>
      <c r="F1698">
        <v>0.72</v>
      </c>
      <c r="G1698">
        <v>0.03</v>
      </c>
    </row>
    <row r="1699" spans="1:7">
      <c r="A1699" t="s">
        <v>3791</v>
      </c>
      <c r="B1699">
        <v>526</v>
      </c>
      <c r="C1699">
        <v>97100</v>
      </c>
      <c r="D1699">
        <v>62</v>
      </c>
      <c r="E1699">
        <v>-2351</v>
      </c>
      <c r="F1699">
        <v>0.62</v>
      </c>
      <c r="G1699">
        <v>0.04</v>
      </c>
    </row>
    <row r="1700" spans="1:7">
      <c r="A1700" t="s">
        <v>3791</v>
      </c>
      <c r="B1700">
        <v>451</v>
      </c>
      <c r="C1700">
        <v>99100</v>
      </c>
      <c r="D1700">
        <v>60</v>
      </c>
      <c r="E1700">
        <v>-1011</v>
      </c>
      <c r="F1700">
        <v>0.83</v>
      </c>
      <c r="G1700">
        <v>0.03</v>
      </c>
    </row>
    <row r="1701" spans="1:7">
      <c r="A1701" t="s">
        <v>3791</v>
      </c>
      <c r="B1701">
        <v>452</v>
      </c>
      <c r="C1701">
        <v>97100</v>
      </c>
      <c r="D1701">
        <v>60</v>
      </c>
      <c r="E1701">
        <v>-3120</v>
      </c>
      <c r="F1701">
        <v>0.47</v>
      </c>
      <c r="G1701">
        <v>0.03</v>
      </c>
    </row>
    <row r="1702" spans="1:7">
      <c r="A1702" t="s">
        <v>3791</v>
      </c>
      <c r="B1702">
        <v>421</v>
      </c>
      <c r="C1702">
        <v>97080</v>
      </c>
      <c r="D1702">
        <v>57</v>
      </c>
      <c r="E1702">
        <v>-3790</v>
      </c>
      <c r="F1702">
        <v>0.33</v>
      </c>
      <c r="G1702">
        <v>0.01</v>
      </c>
    </row>
    <row r="1703" spans="1:7">
      <c r="A1703" t="s">
        <v>3791</v>
      </c>
      <c r="B1703">
        <v>526</v>
      </c>
      <c r="C1703">
        <v>99100</v>
      </c>
      <c r="D1703">
        <v>57</v>
      </c>
      <c r="E1703">
        <v>4460</v>
      </c>
      <c r="F1703">
        <v>1.78</v>
      </c>
      <c r="G1703">
        <v>0.03</v>
      </c>
    </row>
    <row r="1704" spans="1:7">
      <c r="A1704" t="s">
        <v>3791</v>
      </c>
      <c r="B1704">
        <v>365</v>
      </c>
      <c r="C1704">
        <v>97080</v>
      </c>
      <c r="D1704">
        <v>55</v>
      </c>
      <c r="E1704">
        <v>-3080</v>
      </c>
      <c r="F1704">
        <v>0.44</v>
      </c>
      <c r="G1704">
        <v>0.01</v>
      </c>
    </row>
    <row r="1705" spans="1:7">
      <c r="A1705" t="s">
        <v>3791</v>
      </c>
      <c r="B1705">
        <v>362</v>
      </c>
      <c r="C1705">
        <v>97100</v>
      </c>
      <c r="D1705">
        <v>54</v>
      </c>
      <c r="E1705">
        <v>1409</v>
      </c>
      <c r="F1705">
        <v>1.26</v>
      </c>
      <c r="G1705">
        <v>0.03</v>
      </c>
    </row>
    <row r="1706" spans="1:7">
      <c r="A1706" t="s">
        <v>3791</v>
      </c>
      <c r="B1706">
        <v>453</v>
      </c>
      <c r="C1706">
        <v>97100</v>
      </c>
      <c r="D1706">
        <v>54</v>
      </c>
      <c r="E1706">
        <v>2740</v>
      </c>
      <c r="F1706">
        <v>1.5</v>
      </c>
      <c r="G1706">
        <v>7.0000000000000007E-2</v>
      </c>
    </row>
    <row r="1707" spans="1:7">
      <c r="A1707" t="s">
        <v>3791</v>
      </c>
      <c r="B1707">
        <v>526</v>
      </c>
      <c r="C1707">
        <v>97080</v>
      </c>
      <c r="D1707">
        <v>53</v>
      </c>
      <c r="E1707">
        <v>5249</v>
      </c>
      <c r="F1707">
        <v>1.99</v>
      </c>
      <c r="G1707">
        <v>0.05</v>
      </c>
    </row>
    <row r="1708" spans="1:7">
      <c r="A1708" t="s">
        <v>3791</v>
      </c>
      <c r="B1708">
        <v>613</v>
      </c>
      <c r="C1708">
        <v>99080</v>
      </c>
      <c r="D1708">
        <v>53</v>
      </c>
      <c r="E1708">
        <v>2028</v>
      </c>
      <c r="F1708">
        <v>1.38</v>
      </c>
      <c r="G1708">
        <v>0.03</v>
      </c>
    </row>
    <row r="1709" spans="1:7">
      <c r="A1709" t="s">
        <v>3791</v>
      </c>
      <c r="B1709">
        <v>452</v>
      </c>
      <c r="C1709">
        <v>97080</v>
      </c>
      <c r="D1709">
        <v>52</v>
      </c>
      <c r="E1709">
        <v>-4770</v>
      </c>
      <c r="F1709">
        <v>0.08</v>
      </c>
      <c r="G1709">
        <v>0.01</v>
      </c>
    </row>
    <row r="1710" spans="1:7">
      <c r="A1710" t="s">
        <v>3791</v>
      </c>
      <c r="B1710">
        <v>514</v>
      </c>
      <c r="C1710">
        <v>99100</v>
      </c>
      <c r="D1710">
        <v>52</v>
      </c>
      <c r="E1710">
        <v>-2021</v>
      </c>
      <c r="F1710">
        <v>0.61</v>
      </c>
      <c r="G1710">
        <v>0.03</v>
      </c>
    </row>
    <row r="1711" spans="1:7">
      <c r="A1711" t="s">
        <v>3791</v>
      </c>
      <c r="B1711">
        <v>536</v>
      </c>
      <c r="C1711">
        <v>99080</v>
      </c>
      <c r="D1711">
        <v>51</v>
      </c>
      <c r="E1711">
        <v>2069</v>
      </c>
      <c r="F1711">
        <v>1.4</v>
      </c>
      <c r="G1711">
        <v>0.01</v>
      </c>
    </row>
    <row r="1712" spans="1:7">
      <c r="A1712" t="s">
        <v>3791</v>
      </c>
      <c r="B1712">
        <v>463</v>
      </c>
      <c r="C1712">
        <v>99080</v>
      </c>
      <c r="D1712">
        <v>50</v>
      </c>
      <c r="E1712">
        <v>3930</v>
      </c>
      <c r="F1712">
        <v>1.78</v>
      </c>
      <c r="G1712">
        <v>0.02</v>
      </c>
    </row>
    <row r="1713" spans="1:7">
      <c r="A1713" t="s">
        <v>3791</v>
      </c>
      <c r="B1713">
        <v>465</v>
      </c>
      <c r="C1713">
        <v>99100</v>
      </c>
      <c r="D1713">
        <v>50</v>
      </c>
      <c r="E1713">
        <v>4270</v>
      </c>
      <c r="F1713">
        <v>1.85</v>
      </c>
      <c r="G1713">
        <v>0.04</v>
      </c>
    </row>
    <row r="1714" spans="1:7">
      <c r="A1714" t="s">
        <v>3791</v>
      </c>
      <c r="B1714">
        <v>534</v>
      </c>
      <c r="C1714">
        <v>99100</v>
      </c>
      <c r="D1714">
        <v>50</v>
      </c>
      <c r="E1714">
        <v>-3371</v>
      </c>
      <c r="F1714">
        <v>0.32</v>
      </c>
      <c r="G1714">
        <v>0.02</v>
      </c>
    </row>
    <row r="1715" spans="1:7">
      <c r="A1715" t="s">
        <v>3791</v>
      </c>
      <c r="B1715">
        <v>623</v>
      </c>
      <c r="C1715">
        <v>99100</v>
      </c>
      <c r="D1715">
        <v>49</v>
      </c>
      <c r="E1715">
        <v>-1051</v>
      </c>
      <c r="F1715">
        <v>0.78</v>
      </c>
      <c r="G1715">
        <v>0.04</v>
      </c>
    </row>
    <row r="1716" spans="1:7">
      <c r="A1716" t="s">
        <v>3791</v>
      </c>
      <c r="B1716">
        <v>351</v>
      </c>
      <c r="C1716">
        <v>97080</v>
      </c>
      <c r="D1716">
        <v>48</v>
      </c>
      <c r="E1716">
        <v>-1341</v>
      </c>
      <c r="F1716">
        <v>0.72</v>
      </c>
      <c r="G1716">
        <v>0.02</v>
      </c>
    </row>
    <row r="1717" spans="1:7">
      <c r="A1717" t="s">
        <v>3791</v>
      </c>
      <c r="B1717">
        <v>364</v>
      </c>
      <c r="C1717">
        <v>97080</v>
      </c>
      <c r="D1717">
        <v>48</v>
      </c>
      <c r="E1717">
        <v>30767</v>
      </c>
      <c r="F1717">
        <v>7.4</v>
      </c>
      <c r="G1717">
        <v>0.12</v>
      </c>
    </row>
    <row r="1718" spans="1:7">
      <c r="A1718" t="s">
        <v>3791</v>
      </c>
      <c r="B1718">
        <v>534</v>
      </c>
      <c r="C1718">
        <v>97100</v>
      </c>
      <c r="D1718">
        <v>46</v>
      </c>
      <c r="E1718">
        <v>10779</v>
      </c>
      <c r="F1718">
        <v>3.34</v>
      </c>
      <c r="G1718">
        <v>0.04</v>
      </c>
    </row>
    <row r="1719" spans="1:7">
      <c r="A1719" t="s">
        <v>3791</v>
      </c>
      <c r="B1719">
        <v>536</v>
      </c>
      <c r="C1719">
        <v>97100</v>
      </c>
      <c r="D1719">
        <v>46</v>
      </c>
      <c r="E1719">
        <v>-2580</v>
      </c>
      <c r="F1719">
        <v>0.43</v>
      </c>
      <c r="G1719">
        <v>0.02</v>
      </c>
    </row>
    <row r="1720" spans="1:7">
      <c r="A1720" t="s">
        <v>3791</v>
      </c>
      <c r="B1720">
        <v>362</v>
      </c>
      <c r="C1720">
        <v>97080</v>
      </c>
      <c r="D1720">
        <v>45</v>
      </c>
      <c r="E1720">
        <v>-1600</v>
      </c>
      <c r="F1720">
        <v>0.64</v>
      </c>
      <c r="G1720">
        <v>0.02</v>
      </c>
    </row>
    <row r="1721" spans="1:7">
      <c r="A1721" t="s">
        <v>3791</v>
      </c>
      <c r="B1721">
        <v>514</v>
      </c>
      <c r="C1721">
        <v>99080</v>
      </c>
      <c r="D1721">
        <v>45</v>
      </c>
      <c r="E1721">
        <v>2719</v>
      </c>
      <c r="F1721">
        <v>1.6</v>
      </c>
      <c r="G1721">
        <v>0.04</v>
      </c>
    </row>
    <row r="1722" spans="1:7">
      <c r="A1722" t="s">
        <v>3791</v>
      </c>
      <c r="B1722">
        <v>613</v>
      </c>
      <c r="C1722">
        <v>97100</v>
      </c>
      <c r="D1722">
        <v>45</v>
      </c>
      <c r="E1722">
        <v>470</v>
      </c>
      <c r="F1722">
        <v>1.1000000000000001</v>
      </c>
      <c r="G1722">
        <v>0.02</v>
      </c>
    </row>
    <row r="1723" spans="1:7">
      <c r="A1723" t="s">
        <v>3791</v>
      </c>
      <c r="B1723">
        <v>614</v>
      </c>
      <c r="C1723">
        <v>99080</v>
      </c>
      <c r="D1723">
        <v>44</v>
      </c>
      <c r="E1723">
        <v>-620</v>
      </c>
      <c r="F1723">
        <v>0.85</v>
      </c>
      <c r="G1723">
        <v>0.04</v>
      </c>
    </row>
    <row r="1724" spans="1:7">
      <c r="A1724" t="s">
        <v>3791</v>
      </c>
      <c r="B1724">
        <v>361</v>
      </c>
      <c r="C1724">
        <v>97080</v>
      </c>
      <c r="D1724">
        <v>43</v>
      </c>
      <c r="E1724">
        <v>6739</v>
      </c>
      <c r="F1724">
        <v>2.56</v>
      </c>
      <c r="G1724">
        <v>0.06</v>
      </c>
    </row>
    <row r="1725" spans="1:7">
      <c r="A1725" t="s">
        <v>3791</v>
      </c>
      <c r="B1725">
        <v>623</v>
      </c>
      <c r="C1725">
        <v>99080</v>
      </c>
      <c r="D1725">
        <v>42</v>
      </c>
      <c r="E1725">
        <v>-351</v>
      </c>
      <c r="F1725">
        <v>0.91</v>
      </c>
      <c r="G1725">
        <v>0.04</v>
      </c>
    </row>
    <row r="1726" spans="1:7">
      <c r="A1726" t="s">
        <v>3791</v>
      </c>
      <c r="B1726">
        <v>361</v>
      </c>
      <c r="C1726">
        <v>97100</v>
      </c>
      <c r="D1726">
        <v>41</v>
      </c>
      <c r="E1726">
        <v>-2371</v>
      </c>
      <c r="F1726">
        <v>0.42</v>
      </c>
      <c r="G1726">
        <v>0.02</v>
      </c>
    </row>
    <row r="1727" spans="1:7">
      <c r="A1727" t="s">
        <v>3791</v>
      </c>
      <c r="B1727">
        <v>451</v>
      </c>
      <c r="C1727">
        <v>97100</v>
      </c>
      <c r="D1727">
        <v>40</v>
      </c>
      <c r="E1727">
        <v>-640</v>
      </c>
      <c r="F1727">
        <v>0.83</v>
      </c>
      <c r="G1727">
        <v>0.05</v>
      </c>
    </row>
    <row r="1728" spans="1:7">
      <c r="A1728" t="s">
        <v>3791</v>
      </c>
      <c r="B1728">
        <v>614</v>
      </c>
      <c r="C1728">
        <v>99100</v>
      </c>
      <c r="D1728">
        <v>40</v>
      </c>
      <c r="E1728">
        <v>-1150</v>
      </c>
      <c r="F1728">
        <v>0.71</v>
      </c>
      <c r="G1728">
        <v>0.02</v>
      </c>
    </row>
    <row r="1729" spans="1:7">
      <c r="A1729" t="s">
        <v>3791</v>
      </c>
      <c r="B1729">
        <v>624</v>
      </c>
      <c r="C1729">
        <v>99100</v>
      </c>
      <c r="D1729">
        <v>40</v>
      </c>
      <c r="E1729">
        <v>689</v>
      </c>
      <c r="F1729">
        <v>1.17</v>
      </c>
      <c r="G1729">
        <v>0.05</v>
      </c>
    </row>
    <row r="1730" spans="1:7">
      <c r="A1730" t="s">
        <v>3791</v>
      </c>
      <c r="B1730">
        <v>453</v>
      </c>
      <c r="C1730">
        <v>97080</v>
      </c>
      <c r="D1730">
        <v>38</v>
      </c>
      <c r="E1730">
        <v>-751</v>
      </c>
      <c r="F1730">
        <v>0.8</v>
      </c>
      <c r="G1730">
        <v>0.05</v>
      </c>
    </row>
    <row r="1731" spans="1:7">
      <c r="A1731" t="s">
        <v>3791</v>
      </c>
      <c r="B1731">
        <v>614</v>
      </c>
      <c r="C1731">
        <v>97080</v>
      </c>
      <c r="D1731">
        <v>37</v>
      </c>
      <c r="E1731">
        <v>-2770</v>
      </c>
      <c r="F1731">
        <v>0.25</v>
      </c>
      <c r="G1731">
        <v>0.02</v>
      </c>
    </row>
    <row r="1732" spans="1:7">
      <c r="A1732" t="s">
        <v>3791</v>
      </c>
      <c r="B1732">
        <v>624</v>
      </c>
      <c r="C1732">
        <v>97100</v>
      </c>
      <c r="D1732">
        <v>37</v>
      </c>
      <c r="E1732">
        <v>200</v>
      </c>
      <c r="F1732">
        <v>1.05</v>
      </c>
      <c r="G1732">
        <v>0.02</v>
      </c>
    </row>
    <row r="1733" spans="1:7">
      <c r="A1733" t="s">
        <v>3791</v>
      </c>
      <c r="B1733">
        <v>623</v>
      </c>
      <c r="C1733">
        <v>97100</v>
      </c>
      <c r="D1733">
        <v>36</v>
      </c>
      <c r="E1733">
        <v>-2960</v>
      </c>
      <c r="F1733">
        <v>0.17</v>
      </c>
      <c r="G1733">
        <v>0.02</v>
      </c>
    </row>
    <row r="1734" spans="1:7">
      <c r="A1734" t="s">
        <v>3791</v>
      </c>
      <c r="B1734">
        <v>431</v>
      </c>
      <c r="C1734">
        <v>97080</v>
      </c>
      <c r="D1734">
        <v>35</v>
      </c>
      <c r="E1734">
        <v>459</v>
      </c>
      <c r="F1734">
        <v>1.1299999999999999</v>
      </c>
      <c r="G1734">
        <v>0.02</v>
      </c>
    </row>
    <row r="1735" spans="1:7">
      <c r="A1735" t="s">
        <v>3791</v>
      </c>
      <c r="B1735">
        <v>463</v>
      </c>
      <c r="C1735">
        <v>99100</v>
      </c>
      <c r="D1735">
        <v>35</v>
      </c>
      <c r="E1735">
        <v>1650</v>
      </c>
      <c r="F1735">
        <v>1.47</v>
      </c>
      <c r="G1735">
        <v>0.02</v>
      </c>
    </row>
    <row r="1736" spans="1:7">
      <c r="A1736" t="s">
        <v>3791</v>
      </c>
      <c r="B1736">
        <v>512</v>
      </c>
      <c r="C1736">
        <v>97080</v>
      </c>
      <c r="D1736">
        <v>34</v>
      </c>
      <c r="E1736">
        <v>1340</v>
      </c>
      <c r="F1736">
        <v>1.39</v>
      </c>
      <c r="G1736">
        <v>0.02</v>
      </c>
    </row>
    <row r="1737" spans="1:7">
      <c r="A1737" t="s">
        <v>3791</v>
      </c>
      <c r="B1737">
        <v>612</v>
      </c>
      <c r="C1737">
        <v>97080</v>
      </c>
      <c r="D1737">
        <v>34</v>
      </c>
      <c r="E1737">
        <v>4599</v>
      </c>
      <c r="F1737">
        <v>2.35</v>
      </c>
      <c r="G1737">
        <v>0.05</v>
      </c>
    </row>
    <row r="1738" spans="1:7">
      <c r="A1738" t="s">
        <v>3791</v>
      </c>
      <c r="B1738">
        <v>624</v>
      </c>
      <c r="C1738">
        <v>97080</v>
      </c>
      <c r="D1738">
        <v>33</v>
      </c>
      <c r="E1738">
        <v>12900</v>
      </c>
      <c r="F1738">
        <v>4.9000000000000004</v>
      </c>
      <c r="G1738">
        <v>0.03</v>
      </c>
    </row>
    <row r="1739" spans="1:7">
      <c r="A1739" t="s">
        <v>3791</v>
      </c>
      <c r="B1739">
        <v>632</v>
      </c>
      <c r="C1739">
        <v>99080</v>
      </c>
      <c r="D1739">
        <v>32</v>
      </c>
      <c r="E1739">
        <v>6590</v>
      </c>
      <c r="F1739">
        <v>3.05</v>
      </c>
      <c r="G1739">
        <v>0.03</v>
      </c>
    </row>
    <row r="1740" spans="1:7">
      <c r="A1740" t="s">
        <v>3791</v>
      </c>
      <c r="B1740">
        <v>543</v>
      </c>
      <c r="C1740">
        <v>99100</v>
      </c>
      <c r="D1740">
        <v>30</v>
      </c>
      <c r="E1740">
        <v>4100</v>
      </c>
      <c r="F1740">
        <v>2.36</v>
      </c>
      <c r="G1740">
        <v>0.03</v>
      </c>
    </row>
    <row r="1741" spans="1:7">
      <c r="A1741" t="s">
        <v>3791</v>
      </c>
      <c r="B1741">
        <v>612</v>
      </c>
      <c r="C1741">
        <v>99100</v>
      </c>
      <c r="D1741">
        <v>30</v>
      </c>
      <c r="E1741">
        <v>3960</v>
      </c>
      <c r="F1741">
        <v>2.31</v>
      </c>
      <c r="G1741">
        <v>0.13</v>
      </c>
    </row>
    <row r="1742" spans="1:7">
      <c r="A1742" t="s">
        <v>3791</v>
      </c>
      <c r="B1742">
        <v>612</v>
      </c>
      <c r="C1742">
        <v>99080</v>
      </c>
      <c r="D1742">
        <v>30</v>
      </c>
      <c r="E1742">
        <v>2409</v>
      </c>
      <c r="F1742">
        <v>1.8</v>
      </c>
      <c r="G1742">
        <v>0.1</v>
      </c>
    </row>
    <row r="1743" spans="1:7">
      <c r="A1743" t="s">
        <v>3791</v>
      </c>
      <c r="B1743">
        <v>624</v>
      </c>
      <c r="C1743">
        <v>99080</v>
      </c>
      <c r="D1743">
        <v>30</v>
      </c>
      <c r="E1743">
        <v>1390</v>
      </c>
      <c r="F1743">
        <v>1.46</v>
      </c>
      <c r="G1743">
        <v>0.06</v>
      </c>
    </row>
    <row r="1744" spans="1:7">
      <c r="A1744" t="s">
        <v>3791</v>
      </c>
      <c r="B1744">
        <v>536</v>
      </c>
      <c r="C1744">
        <v>97080</v>
      </c>
      <c r="D1744">
        <v>29</v>
      </c>
      <c r="E1744">
        <v>5729</v>
      </c>
      <c r="F1744">
        <v>2.97</v>
      </c>
      <c r="G1744">
        <v>0.06</v>
      </c>
    </row>
    <row r="1745" spans="1:7">
      <c r="A1745" t="s">
        <v>3791</v>
      </c>
      <c r="B1745">
        <v>615</v>
      </c>
      <c r="C1745">
        <v>99100</v>
      </c>
      <c r="D1745">
        <v>29</v>
      </c>
      <c r="E1745">
        <v>409</v>
      </c>
      <c r="F1745">
        <v>1.1399999999999999</v>
      </c>
      <c r="G1745">
        <v>0.03</v>
      </c>
    </row>
    <row r="1746" spans="1:7">
      <c r="A1746" t="s">
        <v>3791</v>
      </c>
      <c r="B1746">
        <v>625</v>
      </c>
      <c r="C1746">
        <v>97080</v>
      </c>
      <c r="D1746">
        <v>29</v>
      </c>
      <c r="E1746">
        <v>10400</v>
      </c>
      <c r="F1746">
        <v>4.58</v>
      </c>
      <c r="G1746">
        <v>0.03</v>
      </c>
    </row>
    <row r="1747" spans="1:7">
      <c r="A1747" t="s">
        <v>3791</v>
      </c>
      <c r="B1747">
        <v>463</v>
      </c>
      <c r="C1747">
        <v>97080</v>
      </c>
      <c r="D1747">
        <v>28</v>
      </c>
      <c r="E1747">
        <v>-930</v>
      </c>
      <c r="F1747">
        <v>0.66</v>
      </c>
      <c r="G1747">
        <v>0.03</v>
      </c>
    </row>
    <row r="1748" spans="1:7">
      <c r="A1748" t="s">
        <v>3791</v>
      </c>
      <c r="B1748">
        <v>615</v>
      </c>
      <c r="C1748">
        <v>97100</v>
      </c>
      <c r="D1748">
        <v>28</v>
      </c>
      <c r="E1748">
        <v>-2141</v>
      </c>
      <c r="F1748">
        <v>0.23</v>
      </c>
      <c r="G1748">
        <v>0.03</v>
      </c>
    </row>
    <row r="1749" spans="1:7">
      <c r="A1749" t="s">
        <v>3791</v>
      </c>
      <c r="B1749">
        <v>451</v>
      </c>
      <c r="C1749">
        <v>97080</v>
      </c>
      <c r="D1749">
        <v>27</v>
      </c>
      <c r="E1749">
        <v>-70</v>
      </c>
      <c r="F1749">
        <v>0.97</v>
      </c>
      <c r="G1749">
        <v>7.0000000000000007E-2</v>
      </c>
    </row>
    <row r="1750" spans="1:7">
      <c r="A1750" t="s">
        <v>3791</v>
      </c>
      <c r="B1750">
        <v>521</v>
      </c>
      <c r="C1750">
        <v>97100</v>
      </c>
      <c r="D1750">
        <v>27</v>
      </c>
      <c r="E1750">
        <v>1400</v>
      </c>
      <c r="F1750">
        <v>1.51</v>
      </c>
      <c r="G1750">
        <v>0.03</v>
      </c>
    </row>
    <row r="1751" spans="1:7">
      <c r="A1751" t="s">
        <v>3791</v>
      </c>
      <c r="B1751">
        <v>612</v>
      </c>
      <c r="C1751">
        <v>97100</v>
      </c>
      <c r="D1751">
        <v>26</v>
      </c>
      <c r="E1751">
        <v>7750</v>
      </c>
      <c r="F1751">
        <v>3.98</v>
      </c>
      <c r="G1751">
        <v>0.11</v>
      </c>
    </row>
    <row r="1752" spans="1:7">
      <c r="A1752" t="s">
        <v>3791</v>
      </c>
      <c r="B1752">
        <v>625</v>
      </c>
      <c r="C1752">
        <v>99100</v>
      </c>
      <c r="D1752">
        <v>26</v>
      </c>
      <c r="E1752">
        <v>-580</v>
      </c>
      <c r="F1752">
        <v>0.77</v>
      </c>
      <c r="G1752">
        <v>0.03</v>
      </c>
    </row>
    <row r="1753" spans="1:7">
      <c r="A1753" t="s">
        <v>3791</v>
      </c>
      <c r="B1753">
        <v>531</v>
      </c>
      <c r="C1753">
        <v>99100</v>
      </c>
      <c r="D1753">
        <v>25</v>
      </c>
      <c r="E1753">
        <v>9350</v>
      </c>
      <c r="F1753">
        <v>4.74</v>
      </c>
      <c r="G1753">
        <v>0.04</v>
      </c>
    </row>
    <row r="1754" spans="1:7">
      <c r="A1754" t="s">
        <v>3791</v>
      </c>
      <c r="B1754">
        <v>625</v>
      </c>
      <c r="C1754">
        <v>99080</v>
      </c>
      <c r="D1754">
        <v>25</v>
      </c>
      <c r="E1754">
        <v>10800</v>
      </c>
      <c r="F1754">
        <v>5.32</v>
      </c>
      <c r="G1754">
        <v>0.04</v>
      </c>
    </row>
    <row r="1755" spans="1:7">
      <c r="A1755" t="s">
        <v>3791</v>
      </c>
      <c r="B1755">
        <v>461</v>
      </c>
      <c r="C1755">
        <v>97080</v>
      </c>
      <c r="D1755">
        <v>24</v>
      </c>
      <c r="E1755">
        <v>110</v>
      </c>
      <c r="F1755">
        <v>1.04</v>
      </c>
      <c r="G1755">
        <v>0.04</v>
      </c>
    </row>
    <row r="1756" spans="1:7">
      <c r="A1756" t="s">
        <v>3791</v>
      </c>
      <c r="B1756">
        <v>634</v>
      </c>
      <c r="C1756">
        <v>97100</v>
      </c>
      <c r="D1756">
        <v>23</v>
      </c>
      <c r="E1756">
        <v>-50</v>
      </c>
      <c r="F1756">
        <v>0.97</v>
      </c>
      <c r="G1756">
        <v>0.04</v>
      </c>
    </row>
    <row r="1757" spans="1:7">
      <c r="A1757" t="s">
        <v>3791</v>
      </c>
      <c r="B1757">
        <v>461</v>
      </c>
      <c r="C1757">
        <v>97100</v>
      </c>
      <c r="D1757">
        <v>22</v>
      </c>
      <c r="E1757">
        <v>310</v>
      </c>
      <c r="F1757">
        <v>1.1399999999999999</v>
      </c>
      <c r="G1757">
        <v>0.04</v>
      </c>
    </row>
    <row r="1758" spans="1:7">
      <c r="A1758" t="s">
        <v>3791</v>
      </c>
      <c r="B1758">
        <v>562</v>
      </c>
      <c r="C1758">
        <v>99100</v>
      </c>
      <c r="D1758">
        <v>22</v>
      </c>
      <c r="E1758">
        <v>79</v>
      </c>
      <c r="F1758">
        <v>1.03</v>
      </c>
      <c r="G1758">
        <v>0.04</v>
      </c>
    </row>
    <row r="1759" spans="1:7">
      <c r="A1759" t="s">
        <v>3791</v>
      </c>
      <c r="B1759">
        <v>543</v>
      </c>
      <c r="C1759">
        <v>99080</v>
      </c>
      <c r="D1759">
        <v>21</v>
      </c>
      <c r="E1759">
        <v>5000</v>
      </c>
      <c r="F1759">
        <v>3.38</v>
      </c>
      <c r="G1759">
        <v>0.04</v>
      </c>
    </row>
    <row r="1760" spans="1:7">
      <c r="A1760" t="s">
        <v>3791</v>
      </c>
      <c r="B1760">
        <v>642</v>
      </c>
      <c r="C1760">
        <v>97100</v>
      </c>
      <c r="D1760">
        <v>21</v>
      </c>
      <c r="E1760">
        <v>329</v>
      </c>
      <c r="F1760">
        <v>1.1499999999999999</v>
      </c>
      <c r="G1760">
        <v>0.04</v>
      </c>
    </row>
    <row r="1761" spans="1:7">
      <c r="A1761" t="s">
        <v>3791</v>
      </c>
      <c r="B1761">
        <v>632</v>
      </c>
      <c r="C1761">
        <v>97100</v>
      </c>
      <c r="D1761">
        <v>20</v>
      </c>
      <c r="E1761">
        <v>728</v>
      </c>
      <c r="F1761">
        <v>1.36</v>
      </c>
      <c r="G1761">
        <v>0.1</v>
      </c>
    </row>
    <row r="1762" spans="1:7">
      <c r="A1762" t="s">
        <v>3791</v>
      </c>
      <c r="B1762">
        <v>521</v>
      </c>
      <c r="C1762">
        <v>97080</v>
      </c>
      <c r="D1762">
        <v>18</v>
      </c>
      <c r="E1762">
        <v>-250</v>
      </c>
      <c r="F1762">
        <v>0.86</v>
      </c>
      <c r="G1762">
        <v>0.05</v>
      </c>
    </row>
    <row r="1763" spans="1:7">
      <c r="A1763" t="s">
        <v>3791</v>
      </c>
      <c r="B1763">
        <v>563</v>
      </c>
      <c r="C1763">
        <v>99080</v>
      </c>
      <c r="D1763">
        <v>17</v>
      </c>
      <c r="E1763">
        <v>-50</v>
      </c>
      <c r="F1763">
        <v>0.97</v>
      </c>
      <c r="G1763">
        <v>0.05</v>
      </c>
    </row>
    <row r="1764" spans="1:7">
      <c r="A1764" t="s">
        <v>3791</v>
      </c>
      <c r="B1764">
        <v>562</v>
      </c>
      <c r="C1764">
        <v>99080</v>
      </c>
      <c r="D1764">
        <v>16</v>
      </c>
      <c r="E1764">
        <v>679</v>
      </c>
      <c r="F1764">
        <v>1.42</v>
      </c>
      <c r="G1764">
        <v>0.06</v>
      </c>
    </row>
    <row r="1765" spans="1:7">
      <c r="A1765" t="s">
        <v>3791</v>
      </c>
      <c r="B1765">
        <v>643</v>
      </c>
      <c r="C1765">
        <v>99080</v>
      </c>
      <c r="D1765">
        <v>11</v>
      </c>
      <c r="E1765">
        <v>5309</v>
      </c>
      <c r="F1765">
        <v>5.82</v>
      </c>
      <c r="G1765">
        <v>0.09</v>
      </c>
    </row>
  </sheetData>
  <autoFilter ref="A2:G1765">
    <filterColumn colId="0">
      <filters>
        <filter val="3T"/>
      </filters>
    </filterColumn>
    <sortState ref="A1204:G1765">
      <sortCondition descending="1" ref="D2"/>
    </sortState>
  </autoFilter>
  <phoneticPr fontId="7"/>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9"/>
  <sheetViews>
    <sheetView workbookViewId="0">
      <selection activeCell="C2" sqref="C2"/>
    </sheetView>
  </sheetViews>
  <sheetFormatPr defaultRowHeight="17.25"/>
  <sheetData>
    <row r="1" spans="1:6" s="164" customFormat="1">
      <c r="A1" s="164" t="s">
        <v>3716</v>
      </c>
      <c r="B1" s="164" t="s">
        <v>3717</v>
      </c>
      <c r="C1" s="164" t="s">
        <v>3718</v>
      </c>
      <c r="D1" s="164" t="s">
        <v>3719</v>
      </c>
      <c r="E1" s="164" t="s">
        <v>3720</v>
      </c>
      <c r="F1" s="164" t="s">
        <v>3721</v>
      </c>
    </row>
    <row r="2" spans="1:6">
      <c r="A2">
        <v>1</v>
      </c>
      <c r="B2">
        <v>1</v>
      </c>
      <c r="C2">
        <v>1</v>
      </c>
      <c r="D2">
        <v>1</v>
      </c>
      <c r="E2">
        <v>1</v>
      </c>
      <c r="F2">
        <v>0.25</v>
      </c>
    </row>
    <row r="3" spans="1:6">
      <c r="A3">
        <v>1.1000000000000001</v>
      </c>
      <c r="B3">
        <v>2</v>
      </c>
      <c r="C3">
        <v>3</v>
      </c>
      <c r="D3">
        <v>1.5</v>
      </c>
      <c r="E3">
        <v>1.5</v>
      </c>
      <c r="F3">
        <v>0.3</v>
      </c>
    </row>
    <row r="4" spans="1:6">
      <c r="A4">
        <f>A3+0.1</f>
        <v>1.2000000000000002</v>
      </c>
      <c r="B4">
        <v>2.5</v>
      </c>
      <c r="C4">
        <v>5</v>
      </c>
      <c r="D4">
        <v>2</v>
      </c>
      <c r="E4">
        <v>2</v>
      </c>
      <c r="F4">
        <v>0.32</v>
      </c>
    </row>
    <row r="5" spans="1:6">
      <c r="A5" s="164">
        <f t="shared" ref="A5:A10" si="0">A4+0.1</f>
        <v>1.3000000000000003</v>
      </c>
      <c r="B5">
        <v>3</v>
      </c>
      <c r="C5">
        <v>6</v>
      </c>
      <c r="D5">
        <v>2.2000000000000002</v>
      </c>
      <c r="E5">
        <v>2.2999999999999998</v>
      </c>
      <c r="F5">
        <v>0.34</v>
      </c>
    </row>
    <row r="6" spans="1:6">
      <c r="A6" s="164">
        <f t="shared" si="0"/>
        <v>1.4000000000000004</v>
      </c>
      <c r="B6">
        <v>3.5</v>
      </c>
      <c r="C6">
        <v>7</v>
      </c>
      <c r="D6">
        <v>2.4</v>
      </c>
      <c r="E6">
        <v>2.6</v>
      </c>
      <c r="F6" s="164">
        <v>0.36</v>
      </c>
    </row>
    <row r="7" spans="1:6">
      <c r="A7" s="164">
        <f t="shared" si="0"/>
        <v>1.5000000000000004</v>
      </c>
      <c r="B7">
        <v>4</v>
      </c>
      <c r="C7">
        <v>8</v>
      </c>
      <c r="D7">
        <v>2.6</v>
      </c>
      <c r="E7">
        <v>4</v>
      </c>
      <c r="F7" s="164">
        <v>0.38</v>
      </c>
    </row>
    <row r="8" spans="1:6">
      <c r="A8" s="164">
        <f t="shared" si="0"/>
        <v>1.6000000000000005</v>
      </c>
      <c r="B8">
        <v>4.5</v>
      </c>
      <c r="C8">
        <v>9</v>
      </c>
      <c r="D8">
        <v>2.8</v>
      </c>
      <c r="E8">
        <v>4.3</v>
      </c>
      <c r="F8" s="164">
        <v>0.4</v>
      </c>
    </row>
    <row r="9" spans="1:6">
      <c r="A9" s="164">
        <f t="shared" si="0"/>
        <v>1.7000000000000006</v>
      </c>
      <c r="B9">
        <v>5</v>
      </c>
      <c r="C9">
        <v>10</v>
      </c>
      <c r="D9">
        <v>3</v>
      </c>
      <c r="E9">
        <v>4.5999999999999996</v>
      </c>
      <c r="F9" s="164">
        <v>0.42</v>
      </c>
    </row>
    <row r="10" spans="1:6">
      <c r="A10" s="164">
        <f t="shared" si="0"/>
        <v>1.8000000000000007</v>
      </c>
      <c r="B10">
        <v>5.5</v>
      </c>
      <c r="C10">
        <v>11</v>
      </c>
      <c r="D10">
        <v>3.3</v>
      </c>
      <c r="E10">
        <v>5</v>
      </c>
      <c r="F10" s="164">
        <v>0.44</v>
      </c>
    </row>
    <row r="11" spans="1:6">
      <c r="A11" s="164">
        <f>A10+0.1</f>
        <v>1.9000000000000008</v>
      </c>
      <c r="B11">
        <v>6</v>
      </c>
      <c r="C11">
        <v>12</v>
      </c>
      <c r="D11">
        <v>3.6</v>
      </c>
      <c r="E11">
        <v>5.5</v>
      </c>
      <c r="F11" s="164">
        <v>0.46</v>
      </c>
    </row>
    <row r="12" spans="1:6">
      <c r="A12" s="164">
        <f>A11+0.1</f>
        <v>2.0000000000000009</v>
      </c>
      <c r="B12">
        <v>6.5</v>
      </c>
      <c r="C12">
        <v>13</v>
      </c>
      <c r="D12">
        <v>4</v>
      </c>
      <c r="E12">
        <v>6</v>
      </c>
      <c r="F12" s="164">
        <v>0.48</v>
      </c>
    </row>
    <row r="13" spans="1:6">
      <c r="A13">
        <v>2.2000000000000002</v>
      </c>
      <c r="B13">
        <v>7</v>
      </c>
      <c r="C13">
        <v>14</v>
      </c>
      <c r="D13">
        <v>4.5</v>
      </c>
      <c r="E13">
        <v>6.5</v>
      </c>
      <c r="F13" s="164">
        <v>0.5</v>
      </c>
    </row>
    <row r="14" spans="1:6">
      <c r="A14">
        <v>2.4</v>
      </c>
      <c r="B14">
        <v>8</v>
      </c>
      <c r="C14">
        <v>15</v>
      </c>
      <c r="D14">
        <v>5</v>
      </c>
      <c r="E14">
        <v>7</v>
      </c>
      <c r="F14" s="164">
        <v>0.55000000000000004</v>
      </c>
    </row>
    <row r="15" spans="1:6">
      <c r="A15">
        <v>2.6</v>
      </c>
      <c r="B15">
        <v>9</v>
      </c>
      <c r="C15">
        <v>16</v>
      </c>
      <c r="D15">
        <v>5.5</v>
      </c>
      <c r="E15">
        <v>7.5</v>
      </c>
      <c r="F15" s="164">
        <v>0.6</v>
      </c>
    </row>
    <row r="16" spans="1:6">
      <c r="A16">
        <v>2.8</v>
      </c>
      <c r="B16">
        <v>10</v>
      </c>
      <c r="C16">
        <v>18</v>
      </c>
      <c r="D16">
        <v>6</v>
      </c>
      <c r="E16">
        <v>8</v>
      </c>
      <c r="F16" s="164">
        <v>0.65</v>
      </c>
    </row>
    <row r="17" spans="1:20">
      <c r="A17">
        <v>3</v>
      </c>
      <c r="B17">
        <v>12</v>
      </c>
      <c r="C17">
        <v>20</v>
      </c>
      <c r="D17">
        <v>7</v>
      </c>
      <c r="E17">
        <v>9</v>
      </c>
      <c r="F17" s="164">
        <v>0.7</v>
      </c>
    </row>
    <row r="18" spans="1:20">
      <c r="A18">
        <v>3.5</v>
      </c>
      <c r="B18">
        <v>14</v>
      </c>
      <c r="C18">
        <v>22</v>
      </c>
      <c r="D18">
        <v>8</v>
      </c>
      <c r="E18">
        <v>10</v>
      </c>
      <c r="F18" s="164">
        <v>0.75</v>
      </c>
    </row>
    <row r="19" spans="1:20">
      <c r="A19">
        <v>4</v>
      </c>
      <c r="B19">
        <v>16</v>
      </c>
      <c r="C19">
        <v>25</v>
      </c>
      <c r="D19">
        <v>9</v>
      </c>
      <c r="E19">
        <v>12</v>
      </c>
      <c r="F19" s="164">
        <v>0.8</v>
      </c>
    </row>
    <row r="20" spans="1:20">
      <c r="A20">
        <v>10</v>
      </c>
      <c r="B20">
        <v>18</v>
      </c>
      <c r="C20">
        <v>28</v>
      </c>
      <c r="D20">
        <v>12</v>
      </c>
      <c r="E20">
        <v>14</v>
      </c>
      <c r="F20" s="164">
        <v>0.85</v>
      </c>
    </row>
    <row r="21" spans="1:20">
      <c r="A21">
        <v>20</v>
      </c>
      <c r="B21">
        <v>20</v>
      </c>
      <c r="C21">
        <v>33</v>
      </c>
      <c r="D21">
        <v>15</v>
      </c>
      <c r="E21">
        <v>17</v>
      </c>
      <c r="F21" s="164">
        <v>0.9</v>
      </c>
    </row>
    <row r="24" spans="1:20">
      <c r="A24" s="164">
        <v>0.25</v>
      </c>
      <c r="B24" s="164">
        <v>0.3</v>
      </c>
      <c r="C24" s="164">
        <v>0.32</v>
      </c>
      <c r="D24" s="164">
        <v>0.34</v>
      </c>
      <c r="E24" s="164">
        <v>0.36</v>
      </c>
      <c r="F24" s="164">
        <v>0.38</v>
      </c>
      <c r="G24" s="164">
        <v>0.4</v>
      </c>
      <c r="H24" s="164">
        <v>0.42</v>
      </c>
      <c r="I24" s="164">
        <v>0.44</v>
      </c>
      <c r="J24" s="164">
        <v>0.46</v>
      </c>
      <c r="K24" s="164">
        <v>0.48</v>
      </c>
      <c r="L24" s="164">
        <v>0.5</v>
      </c>
      <c r="M24" s="164">
        <v>0.55000000000000004</v>
      </c>
      <c r="N24" s="164">
        <v>0.6</v>
      </c>
      <c r="O24" s="164">
        <v>0.65</v>
      </c>
      <c r="P24" s="164">
        <v>0.7</v>
      </c>
      <c r="Q24" s="164">
        <v>0.75</v>
      </c>
      <c r="R24" s="164">
        <v>0.8</v>
      </c>
      <c r="S24" s="164">
        <v>0.85</v>
      </c>
      <c r="T24" s="164">
        <v>0.9</v>
      </c>
    </row>
    <row r="25" spans="1:20">
      <c r="A25" s="164">
        <v>1</v>
      </c>
      <c r="B25" s="164">
        <v>1.1000000000000001</v>
      </c>
      <c r="C25" s="164">
        <f t="shared" ref="C25:K25" si="1">B25+0.1</f>
        <v>1.2000000000000002</v>
      </c>
      <c r="D25" s="164">
        <f t="shared" si="1"/>
        <v>1.3000000000000003</v>
      </c>
      <c r="E25" s="164">
        <f t="shared" si="1"/>
        <v>1.4000000000000004</v>
      </c>
      <c r="F25" s="164">
        <f t="shared" si="1"/>
        <v>1.5000000000000004</v>
      </c>
      <c r="G25" s="164">
        <f t="shared" si="1"/>
        <v>1.6000000000000005</v>
      </c>
      <c r="H25" s="164">
        <f t="shared" si="1"/>
        <v>1.7000000000000006</v>
      </c>
      <c r="I25" s="164">
        <f t="shared" si="1"/>
        <v>1.8000000000000007</v>
      </c>
      <c r="J25" s="164">
        <f t="shared" si="1"/>
        <v>1.9000000000000008</v>
      </c>
      <c r="K25" s="164">
        <f t="shared" si="1"/>
        <v>2.0000000000000009</v>
      </c>
      <c r="L25" s="164">
        <v>2.2000000000000002</v>
      </c>
      <c r="M25" s="164">
        <v>2.4</v>
      </c>
      <c r="N25" s="164">
        <v>2.6</v>
      </c>
      <c r="O25" s="164">
        <v>2.8</v>
      </c>
      <c r="P25" s="164">
        <v>3</v>
      </c>
      <c r="Q25" s="164">
        <v>3.5</v>
      </c>
      <c r="R25" s="164">
        <v>4</v>
      </c>
      <c r="S25" s="164">
        <v>10</v>
      </c>
      <c r="T25" s="164">
        <v>20</v>
      </c>
    </row>
    <row r="26" spans="1:20">
      <c r="A26" s="164">
        <v>1</v>
      </c>
      <c r="B26" s="164">
        <v>2</v>
      </c>
      <c r="C26" s="164">
        <v>2.5</v>
      </c>
      <c r="D26" s="164">
        <v>3</v>
      </c>
      <c r="E26" s="164">
        <v>3.5</v>
      </c>
      <c r="F26" s="164">
        <v>4</v>
      </c>
      <c r="G26" s="164">
        <v>4.5</v>
      </c>
      <c r="H26" s="164">
        <v>5</v>
      </c>
      <c r="I26" s="164">
        <v>5.5</v>
      </c>
      <c r="J26" s="164">
        <v>6</v>
      </c>
      <c r="K26" s="164">
        <v>6.5</v>
      </c>
      <c r="L26" s="164">
        <v>7</v>
      </c>
      <c r="M26" s="164">
        <v>8</v>
      </c>
      <c r="N26" s="164">
        <v>9</v>
      </c>
      <c r="O26" s="164">
        <v>10</v>
      </c>
      <c r="P26" s="164">
        <v>12</v>
      </c>
      <c r="Q26" s="164">
        <v>14</v>
      </c>
      <c r="R26" s="164">
        <v>16</v>
      </c>
      <c r="S26" s="164">
        <v>18</v>
      </c>
      <c r="T26" s="164">
        <v>20</v>
      </c>
    </row>
    <row r="27" spans="1:20">
      <c r="A27" s="164">
        <v>1</v>
      </c>
      <c r="B27" s="164">
        <v>3</v>
      </c>
      <c r="C27" s="164">
        <v>5</v>
      </c>
      <c r="D27" s="164">
        <v>6</v>
      </c>
      <c r="E27" s="164">
        <v>7</v>
      </c>
      <c r="F27" s="164">
        <v>8</v>
      </c>
      <c r="G27" s="164">
        <v>9</v>
      </c>
      <c r="H27" s="164">
        <v>10</v>
      </c>
      <c r="I27" s="164">
        <v>11</v>
      </c>
      <c r="J27" s="164">
        <v>12</v>
      </c>
      <c r="K27" s="164">
        <v>13</v>
      </c>
      <c r="L27" s="164">
        <v>14</v>
      </c>
      <c r="M27" s="164">
        <v>15</v>
      </c>
      <c r="N27" s="164">
        <v>16</v>
      </c>
      <c r="O27" s="164">
        <v>18</v>
      </c>
      <c r="P27" s="164">
        <v>20</v>
      </c>
      <c r="Q27" s="164">
        <v>22</v>
      </c>
      <c r="R27" s="164">
        <v>25</v>
      </c>
      <c r="S27" s="164">
        <v>28</v>
      </c>
      <c r="T27" s="164">
        <v>33</v>
      </c>
    </row>
    <row r="28" spans="1:20">
      <c r="A28" s="164">
        <v>1</v>
      </c>
      <c r="B28" s="164">
        <v>1.5</v>
      </c>
      <c r="C28" s="164">
        <v>2</v>
      </c>
      <c r="D28" s="164">
        <v>2.2000000000000002</v>
      </c>
      <c r="E28" s="164">
        <v>2.4</v>
      </c>
      <c r="F28" s="164">
        <v>2.6</v>
      </c>
      <c r="G28" s="164">
        <v>2.8</v>
      </c>
      <c r="H28" s="164">
        <v>3</v>
      </c>
      <c r="I28" s="164">
        <v>3.3</v>
      </c>
      <c r="J28" s="164">
        <v>3.6</v>
      </c>
      <c r="K28" s="164">
        <v>4</v>
      </c>
      <c r="L28" s="164">
        <v>4.5</v>
      </c>
      <c r="M28" s="164">
        <v>5</v>
      </c>
      <c r="N28" s="164">
        <v>5.5</v>
      </c>
      <c r="O28" s="164">
        <v>6</v>
      </c>
      <c r="P28" s="164">
        <v>7</v>
      </c>
      <c r="Q28" s="164">
        <v>8</v>
      </c>
      <c r="R28" s="164">
        <v>9</v>
      </c>
      <c r="S28" s="164">
        <v>12</v>
      </c>
      <c r="T28" s="164">
        <v>15</v>
      </c>
    </row>
    <row r="29" spans="1:20">
      <c r="A29" s="164">
        <v>1</v>
      </c>
      <c r="B29" s="164">
        <v>1.5</v>
      </c>
      <c r="C29" s="164">
        <v>2</v>
      </c>
      <c r="D29" s="164">
        <v>2.2999999999999998</v>
      </c>
      <c r="E29" s="164">
        <v>2.6</v>
      </c>
      <c r="F29" s="164">
        <v>4</v>
      </c>
      <c r="G29" s="164">
        <v>4.3</v>
      </c>
      <c r="H29" s="164">
        <v>4.5999999999999996</v>
      </c>
      <c r="I29" s="164">
        <v>5</v>
      </c>
      <c r="J29" s="164">
        <v>5.5</v>
      </c>
      <c r="K29" s="164">
        <v>6</v>
      </c>
      <c r="L29" s="164">
        <v>6.5</v>
      </c>
      <c r="M29" s="164">
        <v>7</v>
      </c>
      <c r="N29" s="164">
        <v>7.5</v>
      </c>
      <c r="O29" s="164">
        <v>8</v>
      </c>
      <c r="P29" s="164">
        <v>9</v>
      </c>
      <c r="Q29" s="164">
        <v>10</v>
      </c>
      <c r="R29" s="164">
        <v>12</v>
      </c>
      <c r="S29" s="164">
        <v>14</v>
      </c>
      <c r="T29" s="164">
        <v>17</v>
      </c>
    </row>
  </sheetData>
  <phoneticPr fontId="7"/>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B338"/>
  <sheetViews>
    <sheetView topLeftCell="A169" workbookViewId="0">
      <selection activeCell="A196" sqref="A196"/>
    </sheetView>
  </sheetViews>
  <sheetFormatPr defaultRowHeight="17.25"/>
  <cols>
    <col min="1" max="1" width="13.77734375" customWidth="1"/>
  </cols>
  <sheetData>
    <row r="1" spans="1:1" s="164" customFormat="1">
      <c r="A1" s="164" t="s">
        <v>2732</v>
      </c>
    </row>
    <row r="2" spans="1:1">
      <c r="A2" s="164" t="s">
        <v>2733</v>
      </c>
    </row>
    <row r="3" spans="1:1">
      <c r="A3" s="164" t="s">
        <v>2734</v>
      </c>
    </row>
    <row r="4" spans="1:1">
      <c r="A4" s="164" t="s">
        <v>160</v>
      </c>
    </row>
    <row r="5" spans="1:1">
      <c r="A5" s="164" t="s">
        <v>393</v>
      </c>
    </row>
    <row r="6" spans="1:1">
      <c r="A6" s="164" t="s">
        <v>2735</v>
      </c>
    </row>
    <row r="7" spans="1:1">
      <c r="A7" s="164" t="s">
        <v>2736</v>
      </c>
    </row>
    <row r="8" spans="1:1">
      <c r="A8" s="164" t="s">
        <v>2737</v>
      </c>
    </row>
    <row r="9" spans="1:1">
      <c r="A9" s="164" t="s">
        <v>2738</v>
      </c>
    </row>
    <row r="10" spans="1:1">
      <c r="A10" s="164" t="s">
        <v>2739</v>
      </c>
    </row>
    <row r="11" spans="1:1">
      <c r="A11" s="164" t="s">
        <v>690</v>
      </c>
    </row>
    <row r="12" spans="1:1">
      <c r="A12" s="164" t="s">
        <v>692</v>
      </c>
    </row>
    <row r="13" spans="1:1">
      <c r="A13" s="164" t="s">
        <v>693</v>
      </c>
    </row>
    <row r="14" spans="1:1">
      <c r="A14" s="164" t="s">
        <v>694</v>
      </c>
    </row>
    <row r="15" spans="1:1">
      <c r="A15" s="164" t="s">
        <v>695</v>
      </c>
    </row>
    <row r="16" spans="1:1">
      <c r="A16" s="164" t="s">
        <v>696</v>
      </c>
    </row>
    <row r="17" spans="1:30">
      <c r="A17" s="164" t="s">
        <v>455</v>
      </c>
    </row>
    <row r="18" spans="1:30">
      <c r="A18" s="164" t="s">
        <v>637</v>
      </c>
    </row>
    <row r="19" spans="1:30">
      <c r="A19" s="164" t="s">
        <v>639</v>
      </c>
    </row>
    <row r="20" spans="1:30">
      <c r="A20" s="164" t="s">
        <v>641</v>
      </c>
    </row>
    <row r="21" spans="1:30">
      <c r="A21" s="164" t="s">
        <v>643</v>
      </c>
    </row>
    <row r="22" spans="1:30">
      <c r="A22" s="164" t="s">
        <v>645</v>
      </c>
    </row>
    <row r="23" spans="1:30">
      <c r="A23" s="164" t="s">
        <v>647</v>
      </c>
    </row>
    <row r="24" spans="1:30">
      <c r="A24" s="164" t="s">
        <v>648</v>
      </c>
    </row>
    <row r="25" spans="1:30">
      <c r="A25" s="164" t="s">
        <v>649</v>
      </c>
    </row>
    <row r="26" spans="1:30">
      <c r="A26" s="164" t="s">
        <v>650</v>
      </c>
    </row>
    <row r="27" spans="1:30">
      <c r="A27" s="164" t="s">
        <v>651</v>
      </c>
    </row>
    <row r="28" spans="1:30">
      <c r="A28" s="164" t="s">
        <v>652</v>
      </c>
      <c r="B28" s="164"/>
      <c r="C28" s="164"/>
      <c r="D28" s="164"/>
      <c r="E28" s="164"/>
      <c r="F28" s="164"/>
      <c r="G28" s="164"/>
      <c r="H28" s="164"/>
      <c r="I28" s="164"/>
      <c r="J28" s="164"/>
      <c r="K28" s="164"/>
      <c r="L28" s="164"/>
      <c r="M28" s="164"/>
      <c r="N28" s="164"/>
      <c r="O28" s="164"/>
      <c r="P28" s="164"/>
      <c r="Q28" s="164"/>
      <c r="R28" s="164"/>
      <c r="S28" s="164"/>
      <c r="T28" s="164"/>
      <c r="U28" s="164"/>
      <c r="V28" s="164"/>
      <c r="W28" s="164"/>
      <c r="X28" s="164"/>
      <c r="Y28" s="164"/>
      <c r="Z28" s="164"/>
      <c r="AA28" s="164"/>
      <c r="AB28" s="164"/>
      <c r="AC28" s="164"/>
      <c r="AD28" s="164"/>
    </row>
    <row r="29" spans="1:30">
      <c r="A29" s="164" t="s">
        <v>653</v>
      </c>
    </row>
    <row r="30" spans="1:30">
      <c r="A30" s="164" t="s">
        <v>654</v>
      </c>
    </row>
    <row r="31" spans="1:30">
      <c r="A31" s="164" t="s">
        <v>656</v>
      </c>
    </row>
    <row r="32" spans="1:30">
      <c r="A32" s="164" t="s">
        <v>657</v>
      </c>
    </row>
    <row r="33" spans="1:1">
      <c r="A33" s="164" t="s">
        <v>658</v>
      </c>
    </row>
    <row r="34" spans="1:1">
      <c r="A34" s="164" t="s">
        <v>659</v>
      </c>
    </row>
    <row r="35" spans="1:1">
      <c r="A35" s="164" t="s">
        <v>660</v>
      </c>
    </row>
    <row r="36" spans="1:1">
      <c r="A36" s="164" t="s">
        <v>661</v>
      </c>
    </row>
    <row r="37" spans="1:1">
      <c r="A37" s="164" t="s">
        <v>662</v>
      </c>
    </row>
    <row r="38" spans="1:1">
      <c r="A38" s="164" t="s">
        <v>663</v>
      </c>
    </row>
    <row r="39" spans="1:1">
      <c r="A39" s="164" t="s">
        <v>664</v>
      </c>
    </row>
    <row r="40" spans="1:1">
      <c r="A40" s="164" t="s">
        <v>665</v>
      </c>
    </row>
    <row r="41" spans="1:1">
      <c r="A41" s="164" t="s">
        <v>666</v>
      </c>
    </row>
    <row r="42" spans="1:1">
      <c r="A42" s="164" t="s">
        <v>667</v>
      </c>
    </row>
    <row r="43" spans="1:1">
      <c r="A43" s="164" t="s">
        <v>668</v>
      </c>
    </row>
    <row r="44" spans="1:1">
      <c r="A44" s="164" t="s">
        <v>669</v>
      </c>
    </row>
    <row r="45" spans="1:1">
      <c r="A45" s="164" t="s">
        <v>670</v>
      </c>
    </row>
    <row r="46" spans="1:1">
      <c r="A46" s="164" t="s">
        <v>671</v>
      </c>
    </row>
    <row r="47" spans="1:1">
      <c r="A47" s="164" t="s">
        <v>672</v>
      </c>
    </row>
    <row r="48" spans="1:1">
      <c r="A48" s="164" t="s">
        <v>673</v>
      </c>
    </row>
    <row r="49" spans="1:1">
      <c r="A49" s="164" t="s">
        <v>674</v>
      </c>
    </row>
    <row r="50" spans="1:1">
      <c r="A50" s="164" t="s">
        <v>675</v>
      </c>
    </row>
    <row r="51" spans="1:1">
      <c r="A51" s="164" t="s">
        <v>676</v>
      </c>
    </row>
    <row r="52" spans="1:1">
      <c r="A52" s="164" t="s">
        <v>677</v>
      </c>
    </row>
    <row r="53" spans="1:1">
      <c r="A53" s="164" t="s">
        <v>678</v>
      </c>
    </row>
    <row r="54" spans="1:1">
      <c r="A54" s="164" t="s">
        <v>679</v>
      </c>
    </row>
    <row r="55" spans="1:1">
      <c r="A55" s="164" t="s">
        <v>680</v>
      </c>
    </row>
    <row r="56" spans="1:1">
      <c r="A56" s="164" t="s">
        <v>681</v>
      </c>
    </row>
    <row r="57" spans="1:1">
      <c r="A57" s="164" t="s">
        <v>682</v>
      </c>
    </row>
    <row r="58" spans="1:1">
      <c r="A58" s="164" t="s">
        <v>683</v>
      </c>
    </row>
    <row r="59" spans="1:1">
      <c r="A59" s="164" t="s">
        <v>2780</v>
      </c>
    </row>
    <row r="60" spans="1:1">
      <c r="A60" s="164" t="s">
        <v>2781</v>
      </c>
    </row>
    <row r="61" spans="1:1">
      <c r="A61" s="164" t="s">
        <v>2782</v>
      </c>
    </row>
    <row r="62" spans="1:1">
      <c r="A62" s="164" t="s">
        <v>2783</v>
      </c>
    </row>
    <row r="63" spans="1:1">
      <c r="A63" s="164" t="s">
        <v>2784</v>
      </c>
    </row>
    <row r="64" spans="1:1">
      <c r="A64" s="164" t="s">
        <v>2785</v>
      </c>
    </row>
    <row r="65" spans="1:1">
      <c r="A65" s="164" t="s">
        <v>5475</v>
      </c>
    </row>
    <row r="66" spans="1:1">
      <c r="A66" s="164" t="s">
        <v>5476</v>
      </c>
    </row>
    <row r="67" spans="1:1">
      <c r="A67" s="164" t="s">
        <v>5477</v>
      </c>
    </row>
    <row r="68" spans="1:1">
      <c r="A68" s="164" t="s">
        <v>5478</v>
      </c>
    </row>
    <row r="69" spans="1:1">
      <c r="A69" s="164" t="s">
        <v>5479</v>
      </c>
    </row>
    <row r="70" spans="1:1">
      <c r="A70" s="164" t="s">
        <v>5480</v>
      </c>
    </row>
    <row r="71" spans="1:1">
      <c r="A71" s="164" t="s">
        <v>2786</v>
      </c>
    </row>
    <row r="72" spans="1:1">
      <c r="A72" s="164" t="s">
        <v>2787</v>
      </c>
    </row>
    <row r="73" spans="1:1">
      <c r="A73" s="164" t="s">
        <v>2788</v>
      </c>
    </row>
    <row r="74" spans="1:1">
      <c r="A74" s="164" t="s">
        <v>2789</v>
      </c>
    </row>
    <row r="75" spans="1:1">
      <c r="A75" s="164" t="s">
        <v>2790</v>
      </c>
    </row>
    <row r="76" spans="1:1">
      <c r="A76" s="164" t="s">
        <v>2791</v>
      </c>
    </row>
    <row r="77" spans="1:1">
      <c r="A77" s="164" t="s">
        <v>1876</v>
      </c>
    </row>
    <row r="78" spans="1:1">
      <c r="A78" s="164" t="s">
        <v>1877</v>
      </c>
    </row>
    <row r="79" spans="1:1">
      <c r="A79" s="164" t="s">
        <v>1878</v>
      </c>
    </row>
    <row r="80" spans="1:1">
      <c r="A80" s="164" t="s">
        <v>1879</v>
      </c>
    </row>
    <row r="81" spans="1:2">
      <c r="A81" s="164" t="s">
        <v>1880</v>
      </c>
    </row>
    <row r="82" spans="1:2">
      <c r="A82" s="164" t="s">
        <v>1881</v>
      </c>
    </row>
    <row r="83" spans="1:2">
      <c r="A83" s="164" t="s">
        <v>1930</v>
      </c>
    </row>
    <row r="84" spans="1:2">
      <c r="A84" s="164" t="s">
        <v>1932</v>
      </c>
      <c r="B84" s="164"/>
    </row>
    <row r="85" spans="1:2">
      <c r="A85" s="164" t="s">
        <v>1934</v>
      </c>
    </row>
    <row r="86" spans="1:2">
      <c r="A86" s="164" t="s">
        <v>1936</v>
      </c>
    </row>
    <row r="87" spans="1:2">
      <c r="A87" s="164" t="s">
        <v>1938</v>
      </c>
    </row>
    <row r="88" spans="1:2">
      <c r="A88" s="164" t="s">
        <v>1940</v>
      </c>
      <c r="B88" s="164"/>
    </row>
    <row r="89" spans="1:2">
      <c r="A89" s="164" t="s">
        <v>1948</v>
      </c>
    </row>
    <row r="90" spans="1:2">
      <c r="A90" s="164" t="s">
        <v>1950</v>
      </c>
    </row>
    <row r="91" spans="1:2">
      <c r="A91" s="164" t="s">
        <v>1952</v>
      </c>
    </row>
    <row r="92" spans="1:2">
      <c r="A92" s="164" t="s">
        <v>1954</v>
      </c>
    </row>
    <row r="93" spans="1:2">
      <c r="A93" s="164" t="s">
        <v>1956</v>
      </c>
    </row>
    <row r="94" spans="1:2">
      <c r="A94" s="164" t="s">
        <v>1958</v>
      </c>
    </row>
    <row r="95" spans="1:2">
      <c r="A95" s="164" t="s">
        <v>1965</v>
      </c>
    </row>
    <row r="96" spans="1:2">
      <c r="A96" s="164" t="s">
        <v>1967</v>
      </c>
    </row>
    <row r="97" spans="1:18">
      <c r="A97" s="164" t="s">
        <v>1969</v>
      </c>
    </row>
    <row r="98" spans="1:18">
      <c r="A98" s="164" t="s">
        <v>1971</v>
      </c>
    </row>
    <row r="99" spans="1:18">
      <c r="A99" s="164" t="s">
        <v>1973</v>
      </c>
    </row>
    <row r="100" spans="1:18">
      <c r="A100" s="164" t="s">
        <v>1975</v>
      </c>
    </row>
    <row r="101" spans="1:18">
      <c r="A101" s="164" t="s">
        <v>4832</v>
      </c>
    </row>
    <row r="102" spans="1:18">
      <c r="A102" s="164" t="s">
        <v>4835</v>
      </c>
    </row>
    <row r="103" spans="1:18">
      <c r="A103" s="164" t="s">
        <v>4836</v>
      </c>
    </row>
    <row r="104" spans="1:18">
      <c r="A104" s="164" t="s">
        <v>4837</v>
      </c>
    </row>
    <row r="105" spans="1:18">
      <c r="A105" s="164" t="s">
        <v>4838</v>
      </c>
    </row>
    <row r="106" spans="1:18">
      <c r="A106" s="164" t="s">
        <v>4839</v>
      </c>
    </row>
    <row r="107" spans="1:18">
      <c r="A107" s="164" t="s">
        <v>4868</v>
      </c>
    </row>
    <row r="108" spans="1:18">
      <c r="A108" s="164" t="s">
        <v>4869</v>
      </c>
    </row>
    <row r="109" spans="1:18">
      <c r="A109" s="164" t="s">
        <v>4870</v>
      </c>
    </row>
    <row r="110" spans="1:18">
      <c r="A110" s="164" t="s">
        <v>4871</v>
      </c>
      <c r="B110" s="164"/>
      <c r="C110" s="164"/>
      <c r="D110" s="164"/>
      <c r="E110" s="164"/>
      <c r="F110" s="164"/>
      <c r="G110" s="164"/>
      <c r="H110" s="164"/>
      <c r="I110" s="164"/>
      <c r="J110" s="164"/>
      <c r="K110" s="164"/>
      <c r="L110" s="164"/>
      <c r="M110" s="164"/>
      <c r="N110" s="164"/>
      <c r="O110" s="164"/>
      <c r="P110" s="164"/>
      <c r="Q110" s="164"/>
      <c r="R110" s="164"/>
    </row>
    <row r="111" spans="1:18">
      <c r="A111" s="164" t="s">
        <v>4872</v>
      </c>
    </row>
    <row r="112" spans="1:18">
      <c r="A112" s="164" t="s">
        <v>4873</v>
      </c>
    </row>
    <row r="113" spans="1:1">
      <c r="A113" s="164" t="s">
        <v>4904</v>
      </c>
    </row>
    <row r="114" spans="1:1">
      <c r="A114" s="164" t="s">
        <v>4905</v>
      </c>
    </row>
    <row r="115" spans="1:1">
      <c r="A115" s="164" t="s">
        <v>4906</v>
      </c>
    </row>
    <row r="116" spans="1:1">
      <c r="A116" s="164" t="s">
        <v>4907</v>
      </c>
    </row>
    <row r="117" spans="1:1">
      <c r="A117" s="164" t="s">
        <v>4908</v>
      </c>
    </row>
    <row r="118" spans="1:1">
      <c r="A118" s="164" t="s">
        <v>4909</v>
      </c>
    </row>
    <row r="119" spans="1:1">
      <c r="A119" s="164" t="s">
        <v>4910</v>
      </c>
    </row>
    <row r="120" spans="1:1">
      <c r="A120" s="164" t="s">
        <v>4911</v>
      </c>
    </row>
    <row r="121" spans="1:1">
      <c r="A121" s="164" t="s">
        <v>4912</v>
      </c>
    </row>
    <row r="122" spans="1:1">
      <c r="A122" s="164" t="s">
        <v>4913</v>
      </c>
    </row>
    <row r="123" spans="1:1">
      <c r="A123" s="164" t="s">
        <v>4914</v>
      </c>
    </row>
    <row r="124" spans="1:1">
      <c r="A124" s="164" t="s">
        <v>4915</v>
      </c>
    </row>
    <row r="125" spans="1:1">
      <c r="A125" s="164" t="s">
        <v>4916</v>
      </c>
    </row>
    <row r="126" spans="1:1">
      <c r="A126" s="164" t="s">
        <v>4917</v>
      </c>
    </row>
    <row r="127" spans="1:1">
      <c r="A127" s="164" t="s">
        <v>4918</v>
      </c>
    </row>
    <row r="128" spans="1:1">
      <c r="A128" s="164" t="s">
        <v>4919</v>
      </c>
    </row>
    <row r="129" spans="1:1">
      <c r="A129" s="164" t="s">
        <v>4920</v>
      </c>
    </row>
    <row r="130" spans="1:1">
      <c r="A130" s="164" t="s">
        <v>4921</v>
      </c>
    </row>
    <row r="131" spans="1:1">
      <c r="A131" s="164" t="s">
        <v>5012</v>
      </c>
    </row>
    <row r="132" spans="1:1">
      <c r="A132" s="164" t="s">
        <v>5015</v>
      </c>
    </row>
    <row r="133" spans="1:1">
      <c r="A133" s="164" t="s">
        <v>5018</v>
      </c>
    </row>
    <row r="134" spans="1:1">
      <c r="A134" s="164" t="s">
        <v>5021</v>
      </c>
    </row>
    <row r="135" spans="1:1">
      <c r="A135" s="164" t="s">
        <v>5024</v>
      </c>
    </row>
    <row r="136" spans="1:1">
      <c r="A136" s="164" t="s">
        <v>5027</v>
      </c>
    </row>
    <row r="137" spans="1:1">
      <c r="A137" s="164" t="s">
        <v>5048</v>
      </c>
    </row>
    <row r="138" spans="1:1">
      <c r="A138" s="164" t="s">
        <v>5051</v>
      </c>
    </row>
    <row r="139" spans="1:1">
      <c r="A139" s="164" t="s">
        <v>5054</v>
      </c>
    </row>
    <row r="140" spans="1:1">
      <c r="A140" s="164" t="s">
        <v>5057</v>
      </c>
    </row>
    <row r="141" spans="1:1">
      <c r="A141" s="164" t="s">
        <v>5060</v>
      </c>
    </row>
    <row r="142" spans="1:1">
      <c r="A142" s="164" t="s">
        <v>5063</v>
      </c>
    </row>
    <row r="143" spans="1:1">
      <c r="A143" s="164" t="s">
        <v>5084</v>
      </c>
    </row>
    <row r="144" spans="1:1">
      <c r="A144" s="164" t="s">
        <v>5087</v>
      </c>
    </row>
    <row r="145" spans="1:1">
      <c r="A145" s="164" t="s">
        <v>5090</v>
      </c>
    </row>
    <row r="146" spans="1:1">
      <c r="A146" s="164" t="s">
        <v>5093</v>
      </c>
    </row>
    <row r="147" spans="1:1">
      <c r="A147" s="164" t="s">
        <v>5096</v>
      </c>
    </row>
    <row r="148" spans="1:1">
      <c r="A148" s="164" t="s">
        <v>5099</v>
      </c>
    </row>
    <row r="149" spans="1:1">
      <c r="A149" s="164" t="s">
        <v>5120</v>
      </c>
    </row>
    <row r="150" spans="1:1">
      <c r="A150" s="164" t="s">
        <v>5123</v>
      </c>
    </row>
    <row r="151" spans="1:1">
      <c r="A151" s="164" t="s">
        <v>5126</v>
      </c>
    </row>
    <row r="152" spans="1:1">
      <c r="A152" s="164" t="s">
        <v>5129</v>
      </c>
    </row>
    <row r="153" spans="1:1">
      <c r="A153" s="164" t="s">
        <v>5132</v>
      </c>
    </row>
    <row r="154" spans="1:1">
      <c r="A154" s="164" t="s">
        <v>5135</v>
      </c>
    </row>
    <row r="155" spans="1:1">
      <c r="A155" s="4" t="s">
        <v>4850</v>
      </c>
    </row>
    <row r="156" spans="1:1">
      <c r="A156" s="4" t="s">
        <v>4853</v>
      </c>
    </row>
    <row r="157" spans="1:1">
      <c r="A157" s="4" t="s">
        <v>4856</v>
      </c>
    </row>
    <row r="158" spans="1:1">
      <c r="A158" s="4" t="s">
        <v>4859</v>
      </c>
    </row>
    <row r="159" spans="1:1">
      <c r="A159" s="4" t="s">
        <v>4862</v>
      </c>
    </row>
    <row r="160" spans="1:1">
      <c r="A160" s="4" t="s">
        <v>4865</v>
      </c>
    </row>
    <row r="161" spans="1:2">
      <c r="A161" s="4" t="s">
        <v>4886</v>
      </c>
    </row>
    <row r="162" spans="1:2">
      <c r="A162" s="4" t="s">
        <v>4889</v>
      </c>
    </row>
    <row r="163" spans="1:2">
      <c r="A163" s="4" t="s">
        <v>4892</v>
      </c>
    </row>
    <row r="164" spans="1:2">
      <c r="A164" s="4" t="s">
        <v>4895</v>
      </c>
    </row>
    <row r="165" spans="1:2">
      <c r="A165" s="4" t="s">
        <v>4898</v>
      </c>
    </row>
    <row r="166" spans="1:2">
      <c r="A166" s="4" t="s">
        <v>4901</v>
      </c>
    </row>
    <row r="167" spans="1:2">
      <c r="A167" s="4" t="s">
        <v>4958</v>
      </c>
    </row>
    <row r="168" spans="1:2">
      <c r="A168" s="4" t="s">
        <v>4961</v>
      </c>
    </row>
    <row r="169" spans="1:2">
      <c r="A169" s="4" t="s">
        <v>4964</v>
      </c>
    </row>
    <row r="170" spans="1:2">
      <c r="A170" s="4" t="s">
        <v>4967</v>
      </c>
    </row>
    <row r="171" spans="1:2">
      <c r="A171" s="4" t="s">
        <v>4970</v>
      </c>
    </row>
    <row r="172" spans="1:2">
      <c r="A172" s="4" t="s">
        <v>4973</v>
      </c>
    </row>
    <row r="173" spans="1:2">
      <c r="A173" s="4" t="s">
        <v>4976</v>
      </c>
      <c r="B173">
        <f>30041/53928</f>
        <v>0.55705755822578251</v>
      </c>
    </row>
    <row r="174" spans="1:2">
      <c r="A174" s="4" t="s">
        <v>4979</v>
      </c>
      <c r="B174">
        <f>23381/45007</f>
        <v>0.51949696713844518</v>
      </c>
    </row>
    <row r="175" spans="1:2">
      <c r="A175" s="4" t="s">
        <v>4982</v>
      </c>
    </row>
    <row r="176" spans="1:2">
      <c r="A176" s="4" t="s">
        <v>4985</v>
      </c>
    </row>
    <row r="177" spans="1:210">
      <c r="A177" s="4" t="s">
        <v>4988</v>
      </c>
    </row>
    <row r="178" spans="1:210">
      <c r="A178" s="4" t="s">
        <v>4991</v>
      </c>
    </row>
    <row r="179" spans="1:210">
      <c r="A179" s="4" t="s">
        <v>4994</v>
      </c>
    </row>
    <row r="180" spans="1:210">
      <c r="A180" s="4" t="s">
        <v>4997</v>
      </c>
    </row>
    <row r="181" spans="1:210">
      <c r="A181" s="4" t="s">
        <v>5000</v>
      </c>
    </row>
    <row r="182" spans="1:210">
      <c r="A182" s="4" t="s">
        <v>5003</v>
      </c>
    </row>
    <row r="183" spans="1:210">
      <c r="A183" s="4" t="s">
        <v>5006</v>
      </c>
    </row>
    <row r="184" spans="1:210">
      <c r="A184" s="4" t="s">
        <v>5009</v>
      </c>
      <c r="C184" s="164" t="s">
        <v>2732</v>
      </c>
      <c r="D184" s="164" t="s">
        <v>2733</v>
      </c>
      <c r="E184" s="164" t="s">
        <v>2734</v>
      </c>
      <c r="F184" s="164" t="s">
        <v>160</v>
      </c>
      <c r="G184" s="164" t="s">
        <v>393</v>
      </c>
      <c r="H184" s="164" t="s">
        <v>2735</v>
      </c>
      <c r="I184" s="164" t="s">
        <v>2736</v>
      </c>
      <c r="J184" s="164" t="s">
        <v>2737</v>
      </c>
      <c r="K184" s="164" t="s">
        <v>2738</v>
      </c>
      <c r="L184" s="164" t="s">
        <v>2739</v>
      </c>
      <c r="M184" s="164" t="s">
        <v>690</v>
      </c>
      <c r="N184" s="164" t="s">
        <v>692</v>
      </c>
      <c r="O184" s="164" t="s">
        <v>693</v>
      </c>
      <c r="P184" s="164" t="s">
        <v>694</v>
      </c>
      <c r="Q184" s="164" t="s">
        <v>695</v>
      </c>
      <c r="R184" s="164" t="s">
        <v>696</v>
      </c>
      <c r="S184" s="164" t="s">
        <v>455</v>
      </c>
      <c r="T184" s="164" t="s">
        <v>637</v>
      </c>
      <c r="U184" s="164" t="s">
        <v>639</v>
      </c>
      <c r="V184" s="164" t="s">
        <v>641</v>
      </c>
      <c r="W184" s="164" t="s">
        <v>643</v>
      </c>
      <c r="X184" s="164" t="s">
        <v>645</v>
      </c>
      <c r="Y184" s="164" t="s">
        <v>647</v>
      </c>
      <c r="Z184" s="164" t="s">
        <v>648</v>
      </c>
      <c r="AA184" s="164" t="s">
        <v>649</v>
      </c>
      <c r="AB184" s="164" t="s">
        <v>650</v>
      </c>
      <c r="AC184" s="164" t="s">
        <v>651</v>
      </c>
      <c r="AD184" s="164" t="s">
        <v>652</v>
      </c>
      <c r="AE184" s="164" t="s">
        <v>653</v>
      </c>
      <c r="AF184" s="164" t="s">
        <v>654</v>
      </c>
      <c r="AG184" s="164" t="s">
        <v>656</v>
      </c>
      <c r="AH184" s="164" t="s">
        <v>657</v>
      </c>
      <c r="AI184" s="164" t="s">
        <v>658</v>
      </c>
      <c r="AJ184" s="164" t="s">
        <v>659</v>
      </c>
      <c r="AK184" s="164" t="s">
        <v>660</v>
      </c>
      <c r="AL184" s="164" t="s">
        <v>661</v>
      </c>
      <c r="AM184" s="164" t="s">
        <v>662</v>
      </c>
      <c r="AN184" s="164" t="s">
        <v>663</v>
      </c>
      <c r="AO184" s="164" t="s">
        <v>664</v>
      </c>
      <c r="AP184" s="164" t="s">
        <v>665</v>
      </c>
      <c r="AQ184" s="164" t="s">
        <v>666</v>
      </c>
      <c r="AR184" s="164" t="s">
        <v>667</v>
      </c>
      <c r="AS184" s="164" t="s">
        <v>668</v>
      </c>
      <c r="AT184" s="164" t="s">
        <v>669</v>
      </c>
      <c r="AU184" s="164" t="s">
        <v>670</v>
      </c>
      <c r="AV184" s="164" t="s">
        <v>671</v>
      </c>
      <c r="AW184" s="164" t="s">
        <v>672</v>
      </c>
      <c r="AX184" s="164" t="s">
        <v>673</v>
      </c>
      <c r="AY184" s="164" t="s">
        <v>674</v>
      </c>
      <c r="AZ184" s="164" t="s">
        <v>675</v>
      </c>
      <c r="BA184" s="164" t="s">
        <v>676</v>
      </c>
      <c r="BB184" s="164" t="s">
        <v>677</v>
      </c>
      <c r="BC184" s="164" t="s">
        <v>678</v>
      </c>
      <c r="BD184" s="164" t="s">
        <v>679</v>
      </c>
      <c r="BE184" s="164" t="s">
        <v>680</v>
      </c>
      <c r="BF184" s="164" t="s">
        <v>681</v>
      </c>
      <c r="BG184" s="164" t="s">
        <v>682</v>
      </c>
      <c r="BH184" s="164" t="s">
        <v>683</v>
      </c>
      <c r="BI184" s="164" t="s">
        <v>2780</v>
      </c>
      <c r="BJ184" s="164" t="s">
        <v>2781</v>
      </c>
      <c r="BK184" s="164" t="s">
        <v>2782</v>
      </c>
      <c r="BL184" s="164" t="s">
        <v>2783</v>
      </c>
      <c r="BM184" s="164" t="s">
        <v>2784</v>
      </c>
      <c r="BN184" s="164" t="s">
        <v>2785</v>
      </c>
      <c r="BO184" s="164" t="s">
        <v>5475</v>
      </c>
      <c r="BP184" s="164" t="s">
        <v>5476</v>
      </c>
      <c r="BQ184" s="164" t="s">
        <v>5477</v>
      </c>
      <c r="BR184" s="164" t="s">
        <v>5478</v>
      </c>
      <c r="BS184" s="164" t="s">
        <v>5479</v>
      </c>
      <c r="BT184" s="164" t="s">
        <v>5480</v>
      </c>
      <c r="BU184" s="164" t="s">
        <v>2786</v>
      </c>
      <c r="BV184" s="164" t="s">
        <v>2787</v>
      </c>
      <c r="BW184" s="164" t="s">
        <v>2788</v>
      </c>
      <c r="BX184" s="164" t="s">
        <v>2789</v>
      </c>
      <c r="BY184" s="164" t="s">
        <v>2790</v>
      </c>
      <c r="BZ184" s="164" t="s">
        <v>2791</v>
      </c>
      <c r="CA184" s="164" t="s">
        <v>1876</v>
      </c>
      <c r="CB184" s="164" t="s">
        <v>1877</v>
      </c>
      <c r="CC184" s="164" t="s">
        <v>1878</v>
      </c>
      <c r="CD184" s="164" t="s">
        <v>1879</v>
      </c>
      <c r="CE184" s="164" t="s">
        <v>1880</v>
      </c>
      <c r="CF184" s="164" t="s">
        <v>1881</v>
      </c>
      <c r="CG184" s="164" t="s">
        <v>1930</v>
      </c>
      <c r="CH184" s="164" t="s">
        <v>1932</v>
      </c>
      <c r="CI184" s="164" t="s">
        <v>1934</v>
      </c>
      <c r="CJ184" s="164" t="s">
        <v>1936</v>
      </c>
      <c r="CK184" s="164" t="s">
        <v>1938</v>
      </c>
      <c r="CL184" s="164" t="s">
        <v>1940</v>
      </c>
      <c r="CM184" s="164" t="s">
        <v>1948</v>
      </c>
      <c r="CN184" s="164" t="s">
        <v>1950</v>
      </c>
      <c r="CO184" s="164" t="s">
        <v>1952</v>
      </c>
      <c r="CP184" s="164" t="s">
        <v>1954</v>
      </c>
      <c r="CQ184" s="164" t="s">
        <v>1956</v>
      </c>
      <c r="CR184" s="164" t="s">
        <v>1958</v>
      </c>
      <c r="CS184" s="164" t="s">
        <v>1965</v>
      </c>
      <c r="CT184" s="164" t="s">
        <v>1967</v>
      </c>
      <c r="CU184" s="164" t="s">
        <v>1969</v>
      </c>
      <c r="CV184" s="164" t="s">
        <v>1971</v>
      </c>
      <c r="CW184" s="164" t="s">
        <v>1973</v>
      </c>
      <c r="CX184" s="164" t="s">
        <v>1975</v>
      </c>
      <c r="CY184" s="164" t="s">
        <v>4832</v>
      </c>
      <c r="CZ184" s="164" t="s">
        <v>4835</v>
      </c>
      <c r="DA184" s="164" t="s">
        <v>4836</v>
      </c>
      <c r="DB184" s="164" t="s">
        <v>4837</v>
      </c>
      <c r="DC184" s="164" t="s">
        <v>4838</v>
      </c>
      <c r="DD184" s="164" t="s">
        <v>4839</v>
      </c>
      <c r="DE184" s="164" t="s">
        <v>4868</v>
      </c>
      <c r="DF184" s="164" t="s">
        <v>4869</v>
      </c>
      <c r="DG184" s="164" t="s">
        <v>4870</v>
      </c>
      <c r="DH184" s="164" t="s">
        <v>4871</v>
      </c>
      <c r="DI184" s="164" t="s">
        <v>4872</v>
      </c>
      <c r="DJ184" s="164" t="s">
        <v>4873</v>
      </c>
      <c r="DK184" s="164" t="s">
        <v>4904</v>
      </c>
      <c r="DL184" s="164" t="s">
        <v>4905</v>
      </c>
      <c r="DM184" s="164" t="s">
        <v>4906</v>
      </c>
      <c r="DN184" s="164" t="s">
        <v>4907</v>
      </c>
      <c r="DO184" s="164" t="s">
        <v>4908</v>
      </c>
      <c r="DP184" s="164" t="s">
        <v>4909</v>
      </c>
      <c r="DQ184" s="164" t="s">
        <v>4910</v>
      </c>
      <c r="DR184" s="164" t="s">
        <v>4911</v>
      </c>
      <c r="DS184" s="164" t="s">
        <v>4912</v>
      </c>
      <c r="DT184" s="164" t="s">
        <v>4913</v>
      </c>
      <c r="DU184" s="164" t="s">
        <v>4914</v>
      </c>
      <c r="DV184" s="164" t="s">
        <v>4915</v>
      </c>
      <c r="DW184" s="164" t="s">
        <v>4916</v>
      </c>
      <c r="DX184" s="164" t="s">
        <v>4917</v>
      </c>
      <c r="DY184" s="164" t="s">
        <v>4918</v>
      </c>
      <c r="DZ184" s="164" t="s">
        <v>4919</v>
      </c>
      <c r="EA184" s="164" t="s">
        <v>4920</v>
      </c>
      <c r="EB184" s="164" t="s">
        <v>4921</v>
      </c>
      <c r="EC184" s="164" t="s">
        <v>5012</v>
      </c>
      <c r="ED184" s="164" t="s">
        <v>5015</v>
      </c>
      <c r="EE184" s="164" t="s">
        <v>5018</v>
      </c>
      <c r="EF184" s="164" t="s">
        <v>5021</v>
      </c>
      <c r="EG184" s="164" t="s">
        <v>5024</v>
      </c>
      <c r="EH184" s="164" t="s">
        <v>5027</v>
      </c>
      <c r="EI184" s="164" t="s">
        <v>5048</v>
      </c>
      <c r="EJ184" s="164" t="s">
        <v>5051</v>
      </c>
      <c r="EK184" s="164" t="s">
        <v>5054</v>
      </c>
      <c r="EL184" s="164" t="s">
        <v>5057</v>
      </c>
      <c r="EM184" s="164" t="s">
        <v>5060</v>
      </c>
      <c r="EN184" s="164" t="s">
        <v>5063</v>
      </c>
      <c r="EO184" s="164" t="s">
        <v>5084</v>
      </c>
      <c r="EP184" s="164" t="s">
        <v>5087</v>
      </c>
      <c r="EQ184" s="164" t="s">
        <v>5090</v>
      </c>
      <c r="ER184" s="164" t="s">
        <v>5093</v>
      </c>
      <c r="ES184" s="164" t="s">
        <v>5096</v>
      </c>
      <c r="ET184" s="164" t="s">
        <v>5099</v>
      </c>
      <c r="EU184" s="164" t="s">
        <v>5120</v>
      </c>
      <c r="EV184" s="164" t="s">
        <v>5123</v>
      </c>
      <c r="EW184" s="164" t="s">
        <v>5126</v>
      </c>
      <c r="EX184" s="164" t="s">
        <v>5129</v>
      </c>
      <c r="EY184" s="164" t="s">
        <v>5132</v>
      </c>
      <c r="EZ184" s="164" t="s">
        <v>5135</v>
      </c>
      <c r="FA184" s="4" t="s">
        <v>4850</v>
      </c>
      <c r="FB184" s="4" t="s">
        <v>4853</v>
      </c>
      <c r="FC184" s="4" t="s">
        <v>4856</v>
      </c>
      <c r="FD184" s="4" t="s">
        <v>4859</v>
      </c>
      <c r="FE184" s="4" t="s">
        <v>4862</v>
      </c>
      <c r="FF184" s="4" t="s">
        <v>4865</v>
      </c>
      <c r="FG184" s="4" t="s">
        <v>4886</v>
      </c>
      <c r="FH184" s="4" t="s">
        <v>4889</v>
      </c>
      <c r="FI184" s="4" t="s">
        <v>4892</v>
      </c>
      <c r="FJ184" s="4" t="s">
        <v>4895</v>
      </c>
      <c r="FK184" s="4" t="s">
        <v>4898</v>
      </c>
      <c r="FL184" s="4" t="s">
        <v>4901</v>
      </c>
      <c r="FM184" s="4" t="s">
        <v>4958</v>
      </c>
      <c r="FN184" s="4" t="s">
        <v>4961</v>
      </c>
      <c r="FO184" s="4" t="s">
        <v>4964</v>
      </c>
      <c r="FP184" s="4" t="s">
        <v>4967</v>
      </c>
      <c r="FQ184" s="4" t="s">
        <v>4970</v>
      </c>
      <c r="FR184" s="4" t="s">
        <v>4973</v>
      </c>
      <c r="FS184" s="4" t="s">
        <v>4976</v>
      </c>
      <c r="FT184" s="4" t="s">
        <v>4979</v>
      </c>
      <c r="FU184" s="4" t="s">
        <v>4982</v>
      </c>
      <c r="FV184" s="4" t="s">
        <v>4985</v>
      </c>
      <c r="FW184" s="4" t="s">
        <v>4988</v>
      </c>
      <c r="FX184" s="4" t="s">
        <v>4991</v>
      </c>
      <c r="FY184" s="4" t="s">
        <v>4994</v>
      </c>
      <c r="FZ184" s="4" t="s">
        <v>4997</v>
      </c>
      <c r="GA184" s="4" t="s">
        <v>5000</v>
      </c>
      <c r="GB184" s="4" t="s">
        <v>5003</v>
      </c>
      <c r="GC184" s="4" t="s">
        <v>5006</v>
      </c>
      <c r="GD184" s="4" t="s">
        <v>5009</v>
      </c>
      <c r="GE184" s="4" t="s">
        <v>5030</v>
      </c>
      <c r="GF184" s="4" t="s">
        <v>5033</v>
      </c>
      <c r="GG184" s="4" t="s">
        <v>5036</v>
      </c>
      <c r="GH184" s="4" t="s">
        <v>5039</v>
      </c>
      <c r="GI184" s="4" t="s">
        <v>5042</v>
      </c>
      <c r="GJ184" s="4" t="s">
        <v>5045</v>
      </c>
      <c r="GK184" s="4" t="s">
        <v>5066</v>
      </c>
      <c r="GL184" s="4" t="s">
        <v>5069</v>
      </c>
      <c r="GM184" s="4" t="s">
        <v>5072</v>
      </c>
      <c r="GN184" s="4" t="s">
        <v>5075</v>
      </c>
      <c r="GO184" s="4" t="s">
        <v>5078</v>
      </c>
      <c r="GP184" s="4" t="s">
        <v>5081</v>
      </c>
      <c r="GQ184" s="4" t="s">
        <v>5102</v>
      </c>
      <c r="GR184" s="4" t="s">
        <v>5105</v>
      </c>
      <c r="GS184" s="4" t="s">
        <v>5108</v>
      </c>
      <c r="GT184" s="4" t="s">
        <v>5111</v>
      </c>
      <c r="GU184" s="4" t="s">
        <v>5114</v>
      </c>
      <c r="GV184" s="4" t="s">
        <v>5117</v>
      </c>
      <c r="GW184" s="4" t="s">
        <v>5138</v>
      </c>
      <c r="GX184" s="4" t="s">
        <v>5141</v>
      </c>
      <c r="GY184" s="4" t="s">
        <v>5144</v>
      </c>
      <c r="GZ184" s="4" t="s">
        <v>5147</v>
      </c>
      <c r="HA184" s="4" t="s">
        <v>5150</v>
      </c>
      <c r="HB184" s="4" t="s">
        <v>5153</v>
      </c>
    </row>
    <row r="185" spans="1:210">
      <c r="A185" s="4" t="s">
        <v>5030</v>
      </c>
    </row>
    <row r="186" spans="1:210">
      <c r="A186" s="4" t="s">
        <v>5033</v>
      </c>
    </row>
    <row r="187" spans="1:210">
      <c r="A187" s="4" t="s">
        <v>5036</v>
      </c>
    </row>
    <row r="188" spans="1:210">
      <c r="A188" s="4" t="s">
        <v>5039</v>
      </c>
    </row>
    <row r="189" spans="1:210">
      <c r="A189" s="4" t="s">
        <v>5042</v>
      </c>
    </row>
    <row r="190" spans="1:210">
      <c r="A190" s="4" t="s">
        <v>5045</v>
      </c>
      <c r="B190" s="6" t="s">
        <v>5738</v>
      </c>
      <c r="C190" s="6" t="s">
        <v>5742</v>
      </c>
      <c r="D190" s="6" t="s">
        <v>5745</v>
      </c>
      <c r="E190" s="6" t="s">
        <v>5748</v>
      </c>
      <c r="F190" s="6" t="s">
        <v>5750</v>
      </c>
      <c r="G190" s="6" t="s">
        <v>5753</v>
      </c>
      <c r="H190" s="6" t="s">
        <v>5756</v>
      </c>
      <c r="I190" s="6" t="s">
        <v>5759</v>
      </c>
      <c r="J190" s="6" t="s">
        <v>5760</v>
      </c>
      <c r="K190" s="6" t="s">
        <v>5761</v>
      </c>
      <c r="L190" s="6" t="s">
        <v>5764</v>
      </c>
      <c r="M190" s="6" t="s">
        <v>5768</v>
      </c>
      <c r="N190" s="6" t="s">
        <v>5771</v>
      </c>
      <c r="O190" s="6" t="s">
        <v>5774</v>
      </c>
    </row>
    <row r="191" spans="1:210">
      <c r="A191" s="4" t="s">
        <v>5066</v>
      </c>
    </row>
    <row r="192" spans="1:210">
      <c r="A192" s="4" t="s">
        <v>5069</v>
      </c>
    </row>
    <row r="193" spans="1:1">
      <c r="A193" s="4" t="s">
        <v>5072</v>
      </c>
    </row>
    <row r="194" spans="1:1">
      <c r="A194" s="4" t="s">
        <v>5075</v>
      </c>
    </row>
    <row r="195" spans="1:1">
      <c r="A195" s="4" t="s">
        <v>5078</v>
      </c>
    </row>
    <row r="196" spans="1:1">
      <c r="A196" s="4" t="s">
        <v>5081</v>
      </c>
    </row>
    <row r="197" spans="1:1">
      <c r="A197" s="4" t="s">
        <v>5102</v>
      </c>
    </row>
    <row r="198" spans="1:1">
      <c r="A198" s="4" t="s">
        <v>5105</v>
      </c>
    </row>
    <row r="199" spans="1:1">
      <c r="A199" s="4" t="s">
        <v>5108</v>
      </c>
    </row>
    <row r="200" spans="1:1">
      <c r="A200" s="4" t="s">
        <v>5111</v>
      </c>
    </row>
    <row r="201" spans="1:1">
      <c r="A201" s="4" t="s">
        <v>5114</v>
      </c>
    </row>
    <row r="202" spans="1:1">
      <c r="A202" s="4" t="s">
        <v>5117</v>
      </c>
    </row>
    <row r="203" spans="1:1">
      <c r="A203" s="4" t="s">
        <v>5138</v>
      </c>
    </row>
    <row r="204" spans="1:1">
      <c r="A204" s="4" t="s">
        <v>5141</v>
      </c>
    </row>
    <row r="205" spans="1:1">
      <c r="A205" s="4" t="s">
        <v>5144</v>
      </c>
    </row>
    <row r="206" spans="1:1">
      <c r="A206" s="4" t="s">
        <v>5147</v>
      </c>
    </row>
    <row r="207" spans="1:1">
      <c r="A207" s="4" t="s">
        <v>5150</v>
      </c>
    </row>
    <row r="208" spans="1:1">
      <c r="A208" s="4" t="s">
        <v>5153</v>
      </c>
    </row>
    <row r="328" spans="2:2">
      <c r="B328" s="6" t="s">
        <v>5450</v>
      </c>
    </row>
    <row r="338" spans="2:19">
      <c r="B338" t="s">
        <v>2734</v>
      </c>
      <c r="C338" t="s">
        <v>1932</v>
      </c>
      <c r="D338" t="s">
        <v>1934</v>
      </c>
      <c r="E338" t="s">
        <v>1936</v>
      </c>
      <c r="F338" t="s">
        <v>1938</v>
      </c>
      <c r="G338" t="s">
        <v>1940</v>
      </c>
      <c r="H338" t="s">
        <v>1948</v>
      </c>
      <c r="I338" t="s">
        <v>1950</v>
      </c>
      <c r="J338" t="s">
        <v>1952</v>
      </c>
      <c r="K338" t="s">
        <v>1954</v>
      </c>
      <c r="L338" t="s">
        <v>1956</v>
      </c>
      <c r="M338" t="s">
        <v>1958</v>
      </c>
      <c r="N338" t="s">
        <v>1965</v>
      </c>
      <c r="O338" t="s">
        <v>1967</v>
      </c>
      <c r="P338" t="s">
        <v>1969</v>
      </c>
      <c r="Q338" t="s">
        <v>1971</v>
      </c>
      <c r="R338" t="s">
        <v>1973</v>
      </c>
      <c r="S338" t="s">
        <v>1975</v>
      </c>
    </row>
  </sheetData>
  <phoneticPr fontId="7"/>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tabSelected="1" topLeftCell="C1" zoomScaleNormal="100" workbookViewId="0">
      <pane ySplit="1" topLeftCell="A44" activePane="bottomLeft" state="frozen"/>
      <selection activeCell="C2" sqref="C2"/>
      <selection pane="bottomLeft" activeCell="D65" sqref="D65"/>
    </sheetView>
  </sheetViews>
  <sheetFormatPr defaultRowHeight="17.25"/>
  <cols>
    <col min="1" max="1" width="14.5546875" style="32" customWidth="1"/>
    <col min="2" max="2" width="40.21875" style="33" customWidth="1"/>
    <col min="3" max="3" width="13.33203125" style="32" customWidth="1"/>
    <col min="4" max="4" width="128.5546875" style="32" customWidth="1"/>
  </cols>
  <sheetData>
    <row r="1" spans="1:4">
      <c r="A1" s="32" t="s">
        <v>1498</v>
      </c>
      <c r="B1" s="33" t="s">
        <v>462</v>
      </c>
      <c r="C1" s="32" t="s">
        <v>463</v>
      </c>
      <c r="D1" s="32" t="s">
        <v>461</v>
      </c>
    </row>
    <row r="2" spans="1:4">
      <c r="A2" s="32" t="s">
        <v>828</v>
      </c>
      <c r="B2" s="33" t="s">
        <v>704</v>
      </c>
      <c r="C2" s="32" t="s">
        <v>710</v>
      </c>
      <c r="D2" s="32" t="s">
        <v>709</v>
      </c>
    </row>
    <row r="3" spans="1:4" s="91" customFormat="1">
      <c r="A3" s="94" t="s">
        <v>2011</v>
      </c>
      <c r="B3" s="95" t="s">
        <v>2012</v>
      </c>
      <c r="C3" s="94" t="s">
        <v>2009</v>
      </c>
      <c r="D3" s="94" t="s">
        <v>2013</v>
      </c>
    </row>
    <row r="4" spans="1:4">
      <c r="A4" s="32" t="s">
        <v>725</v>
      </c>
      <c r="B4" s="33" t="s">
        <v>707</v>
      </c>
      <c r="C4" s="32" t="s">
        <v>712</v>
      </c>
      <c r="D4" s="32" t="s">
        <v>711</v>
      </c>
    </row>
    <row r="5" spans="1:4" s="91" customFormat="1">
      <c r="A5" s="94" t="s">
        <v>2014</v>
      </c>
      <c r="B5" s="95" t="s">
        <v>2015</v>
      </c>
      <c r="C5" s="94" t="s">
        <v>712</v>
      </c>
      <c r="D5" s="94" t="s">
        <v>711</v>
      </c>
    </row>
    <row r="6" spans="1:4" s="91" customFormat="1">
      <c r="A6" s="94" t="s">
        <v>2008</v>
      </c>
      <c r="B6" s="95" t="s">
        <v>718</v>
      </c>
      <c r="C6" s="94" t="s">
        <v>2009</v>
      </c>
      <c r="D6" s="94" t="s">
        <v>2010</v>
      </c>
    </row>
    <row r="7" spans="1:4">
      <c r="A7" s="32" t="s">
        <v>726</v>
      </c>
      <c r="B7" s="33" t="s">
        <v>718</v>
      </c>
      <c r="C7" s="32" t="s">
        <v>710</v>
      </c>
      <c r="D7" s="32" t="s">
        <v>709</v>
      </c>
    </row>
    <row r="8" spans="1:4">
      <c r="A8" s="32" t="s">
        <v>727</v>
      </c>
      <c r="B8" s="33" t="s">
        <v>718</v>
      </c>
      <c r="C8" s="32" t="s">
        <v>712</v>
      </c>
      <c r="D8" s="32" t="s">
        <v>711</v>
      </c>
    </row>
    <row r="9" spans="1:4" s="91" customFormat="1">
      <c r="A9" s="94" t="s">
        <v>2003</v>
      </c>
      <c r="B9" s="95" t="s">
        <v>718</v>
      </c>
      <c r="C9" s="94" t="s">
        <v>2004</v>
      </c>
      <c r="D9" s="94" t="s">
        <v>2005</v>
      </c>
    </row>
    <row r="10" spans="1:4" s="91" customFormat="1">
      <c r="A10" s="94" t="s">
        <v>2006</v>
      </c>
      <c r="B10" s="95" t="s">
        <v>707</v>
      </c>
      <c r="C10" s="94" t="s">
        <v>2007</v>
      </c>
      <c r="D10" s="94" t="s">
        <v>2005</v>
      </c>
    </row>
    <row r="11" spans="1:4" ht="13.5" customHeight="1">
      <c r="A11" s="32" t="s">
        <v>730</v>
      </c>
      <c r="B11" s="33" t="s">
        <v>704</v>
      </c>
      <c r="C11" s="32" t="s">
        <v>705</v>
      </c>
      <c r="D11" s="32" t="s">
        <v>706</v>
      </c>
    </row>
    <row r="12" spans="1:4">
      <c r="A12" s="32" t="s">
        <v>719</v>
      </c>
      <c r="B12" s="33" t="s">
        <v>718</v>
      </c>
      <c r="C12" s="32" t="s">
        <v>466</v>
      </c>
      <c r="D12" s="32" t="s">
        <v>464</v>
      </c>
    </row>
    <row r="13" spans="1:4">
      <c r="A13" s="32" t="s">
        <v>722</v>
      </c>
      <c r="B13" s="33" t="s">
        <v>718</v>
      </c>
      <c r="C13" s="32" t="s">
        <v>466</v>
      </c>
      <c r="D13" s="32" t="s">
        <v>703</v>
      </c>
    </row>
    <row r="14" spans="1:4">
      <c r="A14" s="32" t="s">
        <v>723</v>
      </c>
      <c r="B14" s="33" t="s">
        <v>718</v>
      </c>
      <c r="C14" s="32" t="s">
        <v>466</v>
      </c>
      <c r="D14" s="32" t="s">
        <v>706</v>
      </c>
    </row>
    <row r="15" spans="1:4">
      <c r="A15" s="32" t="s">
        <v>720</v>
      </c>
      <c r="B15" s="33" t="s">
        <v>704</v>
      </c>
      <c r="C15" s="32" t="s">
        <v>705</v>
      </c>
      <c r="D15" s="32" t="s">
        <v>703</v>
      </c>
    </row>
    <row r="16" spans="1:4">
      <c r="A16" s="96" t="s">
        <v>730</v>
      </c>
      <c r="B16" s="95" t="s">
        <v>704</v>
      </c>
      <c r="C16" s="96" t="s">
        <v>705</v>
      </c>
      <c r="D16" s="96" t="s">
        <v>706</v>
      </c>
    </row>
    <row r="17" spans="1:4">
      <c r="A17" s="32" t="s">
        <v>721</v>
      </c>
      <c r="B17" s="33" t="s">
        <v>707</v>
      </c>
      <c r="C17" s="32" t="s">
        <v>708</v>
      </c>
      <c r="D17" s="32" t="s">
        <v>706</v>
      </c>
    </row>
    <row r="18" spans="1:4">
      <c r="A18" s="32" t="s">
        <v>873</v>
      </c>
      <c r="B18" s="33" t="s">
        <v>874</v>
      </c>
      <c r="C18" s="32" t="s">
        <v>875</v>
      </c>
      <c r="D18" s="32" t="s">
        <v>706</v>
      </c>
    </row>
    <row r="19" spans="1:4">
      <c r="A19" s="32" t="s">
        <v>883</v>
      </c>
      <c r="B19" s="33" t="s">
        <v>884</v>
      </c>
      <c r="C19" s="32" t="s">
        <v>885</v>
      </c>
      <c r="D19" s="32" t="s">
        <v>706</v>
      </c>
    </row>
    <row r="20" spans="1:4">
      <c r="A20" s="32" t="s">
        <v>886</v>
      </c>
      <c r="B20" s="33" t="s">
        <v>887</v>
      </c>
      <c r="C20" s="32" t="s">
        <v>888</v>
      </c>
      <c r="D20" s="32" t="s">
        <v>706</v>
      </c>
    </row>
    <row r="21" spans="1:4" s="30" customFormat="1">
      <c r="A21" s="32" t="s">
        <v>889</v>
      </c>
      <c r="B21" s="33" t="s">
        <v>890</v>
      </c>
      <c r="C21" s="32" t="s">
        <v>891</v>
      </c>
      <c r="D21" s="32" t="s">
        <v>706</v>
      </c>
    </row>
    <row r="22" spans="1:4" s="30" customFormat="1">
      <c r="A22" s="32" t="s">
        <v>728</v>
      </c>
      <c r="B22" s="33" t="s">
        <v>713</v>
      </c>
      <c r="C22" s="32" t="s">
        <v>714</v>
      </c>
      <c r="D22" s="32" t="s">
        <v>703</v>
      </c>
    </row>
    <row r="23" spans="1:4" s="98" customFormat="1">
      <c r="A23" s="99" t="s">
        <v>2018</v>
      </c>
      <c r="B23" s="95" t="s">
        <v>713</v>
      </c>
      <c r="C23" s="99" t="s">
        <v>714</v>
      </c>
      <c r="D23" s="99" t="s">
        <v>2019</v>
      </c>
    </row>
    <row r="24" spans="1:4">
      <c r="A24" s="32" t="s">
        <v>729</v>
      </c>
      <c r="B24" s="33" t="s">
        <v>715</v>
      </c>
      <c r="C24" s="32" t="s">
        <v>708</v>
      </c>
      <c r="D24" s="32" t="s">
        <v>706</v>
      </c>
    </row>
    <row r="25" spans="1:4" s="30" customFormat="1">
      <c r="A25" s="32" t="s">
        <v>894</v>
      </c>
      <c r="B25" s="33" t="s">
        <v>895</v>
      </c>
      <c r="C25" s="32" t="s">
        <v>896</v>
      </c>
      <c r="D25" s="32" t="s">
        <v>706</v>
      </c>
    </row>
    <row r="26" spans="1:4">
      <c r="A26" s="32" t="s">
        <v>927</v>
      </c>
      <c r="B26" s="33" t="s">
        <v>923</v>
      </c>
      <c r="C26" s="32" t="s">
        <v>924</v>
      </c>
      <c r="D26" s="32" t="s">
        <v>706</v>
      </c>
    </row>
    <row r="27" spans="1:4">
      <c r="A27" s="32" t="s">
        <v>928</v>
      </c>
      <c r="B27" s="33" t="s">
        <v>925</v>
      </c>
      <c r="C27" s="32" t="s">
        <v>926</v>
      </c>
      <c r="D27" s="32" t="s">
        <v>706</v>
      </c>
    </row>
    <row r="28" spans="1:4" s="30" customFormat="1">
      <c r="A28" s="32" t="s">
        <v>929</v>
      </c>
      <c r="B28" s="33" t="s">
        <v>930</v>
      </c>
      <c r="C28" s="32" t="s">
        <v>931</v>
      </c>
      <c r="D28" s="32" t="s">
        <v>706</v>
      </c>
    </row>
    <row r="29" spans="1:4">
      <c r="A29" s="32" t="s">
        <v>933</v>
      </c>
      <c r="B29" s="33" t="s">
        <v>936</v>
      </c>
      <c r="C29" s="32" t="s">
        <v>937</v>
      </c>
      <c r="D29" s="32" t="s">
        <v>938</v>
      </c>
    </row>
    <row r="30" spans="1:4" s="98" customFormat="1">
      <c r="A30" s="99" t="s">
        <v>2020</v>
      </c>
      <c r="B30" s="95" t="s">
        <v>936</v>
      </c>
      <c r="C30" s="99" t="s">
        <v>937</v>
      </c>
      <c r="D30" s="99" t="s">
        <v>942</v>
      </c>
    </row>
    <row r="31" spans="1:4">
      <c r="A31" s="32" t="s">
        <v>939</v>
      </c>
      <c r="B31" s="33" t="s">
        <v>940</v>
      </c>
      <c r="C31" s="32" t="s">
        <v>941</v>
      </c>
      <c r="D31" s="32" t="s">
        <v>942</v>
      </c>
    </row>
    <row r="32" spans="1:4">
      <c r="A32" s="32" t="s">
        <v>943</v>
      </c>
      <c r="B32" s="33" t="s">
        <v>944</v>
      </c>
      <c r="C32" s="32" t="s">
        <v>896</v>
      </c>
      <c r="D32" s="32" t="s">
        <v>942</v>
      </c>
    </row>
    <row r="33" spans="1:4">
      <c r="A33" s="32" t="s">
        <v>945</v>
      </c>
      <c r="B33" s="33" t="s">
        <v>946</v>
      </c>
      <c r="C33" s="32" t="s">
        <v>947</v>
      </c>
      <c r="D33" s="32" t="s">
        <v>942</v>
      </c>
    </row>
    <row r="34" spans="1:4">
      <c r="A34" s="32" t="s">
        <v>948</v>
      </c>
      <c r="B34" s="33" t="s">
        <v>949</v>
      </c>
      <c r="C34" s="32" t="s">
        <v>950</v>
      </c>
      <c r="D34" s="32" t="s">
        <v>942</v>
      </c>
    </row>
    <row r="35" spans="1:4">
      <c r="A35" s="32" t="s">
        <v>951</v>
      </c>
      <c r="B35" s="33" t="s">
        <v>952</v>
      </c>
      <c r="C35" s="32" t="s">
        <v>953</v>
      </c>
      <c r="D35" s="32" t="s">
        <v>942</v>
      </c>
    </row>
    <row r="36" spans="1:4">
      <c r="A36" s="32" t="s">
        <v>1614</v>
      </c>
      <c r="B36" s="33" t="s">
        <v>718</v>
      </c>
      <c r="C36" s="32" t="s">
        <v>1615</v>
      </c>
      <c r="D36" s="88" t="s">
        <v>1629</v>
      </c>
    </row>
    <row r="37" spans="1:4">
      <c r="A37" s="32" t="s">
        <v>1620</v>
      </c>
      <c r="B37" s="33" t="s">
        <v>718</v>
      </c>
      <c r="C37" s="32" t="s">
        <v>1621</v>
      </c>
      <c r="D37" s="88" t="s">
        <v>1622</v>
      </c>
    </row>
    <row r="38" spans="1:4">
      <c r="A38" s="88" t="s">
        <v>1635</v>
      </c>
      <c r="B38" s="33" t="s">
        <v>718</v>
      </c>
      <c r="C38" s="88" t="s">
        <v>3240</v>
      </c>
      <c r="D38" s="88" t="s">
        <v>1636</v>
      </c>
    </row>
    <row r="39" spans="1:4">
      <c r="A39" s="32" t="s">
        <v>1637</v>
      </c>
      <c r="B39" s="33" t="s">
        <v>1792</v>
      </c>
      <c r="C39" s="88" t="s">
        <v>1693</v>
      </c>
      <c r="D39" s="32" t="s">
        <v>1795</v>
      </c>
    </row>
    <row r="40" spans="1:4">
      <c r="A40" s="88" t="s">
        <v>1692</v>
      </c>
      <c r="B40" s="33" t="s">
        <v>1792</v>
      </c>
      <c r="C40" s="32" t="s">
        <v>1693</v>
      </c>
      <c r="D40" s="32" t="s">
        <v>1796</v>
      </c>
    </row>
    <row r="41" spans="1:4">
      <c r="A41" s="88" t="s">
        <v>1694</v>
      </c>
      <c r="B41" s="33" t="s">
        <v>1793</v>
      </c>
      <c r="C41" s="88" t="s">
        <v>1693</v>
      </c>
      <c r="D41" s="88" t="s">
        <v>1795</v>
      </c>
    </row>
    <row r="42" spans="1:4">
      <c r="A42" s="88" t="s">
        <v>1695</v>
      </c>
      <c r="B42" s="33" t="s">
        <v>1793</v>
      </c>
      <c r="C42" s="88" t="s">
        <v>1693</v>
      </c>
      <c r="D42" s="88" t="s">
        <v>1797</v>
      </c>
    </row>
    <row r="43" spans="1:4">
      <c r="A43" s="88" t="s">
        <v>1696</v>
      </c>
      <c r="B43" s="33" t="s">
        <v>1794</v>
      </c>
      <c r="C43" s="88" t="s">
        <v>1693</v>
      </c>
      <c r="D43" s="88" t="s">
        <v>1795</v>
      </c>
    </row>
    <row r="44" spans="1:4">
      <c r="A44" s="88" t="s">
        <v>1697</v>
      </c>
      <c r="B44" s="33" t="s">
        <v>1794</v>
      </c>
      <c r="C44" s="88" t="s">
        <v>1693</v>
      </c>
      <c r="D44" s="88" t="s">
        <v>1798</v>
      </c>
    </row>
    <row r="45" spans="1:4">
      <c r="A45" s="97" t="s">
        <v>2017</v>
      </c>
      <c r="B45" s="95" t="s">
        <v>2021</v>
      </c>
      <c r="C45" s="97" t="s">
        <v>2022</v>
      </c>
      <c r="D45" s="99" t="s">
        <v>464</v>
      </c>
    </row>
    <row r="46" spans="1:4">
      <c r="A46" s="38" t="s">
        <v>2023</v>
      </c>
      <c r="B46" s="95" t="s">
        <v>2021</v>
      </c>
      <c r="C46" s="99" t="s">
        <v>466</v>
      </c>
      <c r="D46" s="99" t="s">
        <v>938</v>
      </c>
    </row>
    <row r="47" spans="1:4">
      <c r="A47" s="100" t="s">
        <v>2024</v>
      </c>
      <c r="B47" s="95" t="s">
        <v>2021</v>
      </c>
      <c r="C47" s="99" t="s">
        <v>466</v>
      </c>
      <c r="D47" s="99" t="s">
        <v>942</v>
      </c>
    </row>
    <row r="48" spans="1:4">
      <c r="A48" s="100" t="s">
        <v>2025</v>
      </c>
      <c r="B48" s="95" t="s">
        <v>2027</v>
      </c>
      <c r="C48" s="99" t="s">
        <v>466</v>
      </c>
      <c r="D48" s="99" t="s">
        <v>938</v>
      </c>
    </row>
    <row r="49" spans="1:4">
      <c r="A49" s="100" t="s">
        <v>2026</v>
      </c>
      <c r="B49" s="95" t="s">
        <v>2027</v>
      </c>
      <c r="C49" s="99" t="s">
        <v>466</v>
      </c>
      <c r="D49" s="99" t="s">
        <v>942</v>
      </c>
    </row>
    <row r="50" spans="1:4">
      <c r="A50" s="32" t="s">
        <v>2540</v>
      </c>
      <c r="B50" s="33" t="s">
        <v>2541</v>
      </c>
      <c r="C50" s="166" t="s">
        <v>775</v>
      </c>
      <c r="D50" s="32" t="s">
        <v>2548</v>
      </c>
    </row>
    <row r="51" spans="1:4">
      <c r="A51" s="32" t="s">
        <v>3604</v>
      </c>
      <c r="B51" s="33" t="s">
        <v>3596</v>
      </c>
      <c r="C51" s="32" t="s">
        <v>3612</v>
      </c>
      <c r="D51" s="32" t="s">
        <v>3613</v>
      </c>
    </row>
    <row r="52" spans="1:4">
      <c r="A52" s="32" t="s">
        <v>3695</v>
      </c>
      <c r="B52" s="165" t="s">
        <v>718</v>
      </c>
      <c r="C52" s="32" t="s">
        <v>3696</v>
      </c>
      <c r="D52" s="166" t="s">
        <v>3697</v>
      </c>
    </row>
    <row r="53" spans="1:4">
      <c r="A53" s="166" t="s">
        <v>4465</v>
      </c>
      <c r="B53" s="165" t="s">
        <v>718</v>
      </c>
      <c r="C53" s="166" t="s">
        <v>4466</v>
      </c>
      <c r="D53" s="166" t="s">
        <v>4467</v>
      </c>
    </row>
    <row r="54" spans="1:4">
      <c r="A54" s="166" t="s">
        <v>4468</v>
      </c>
      <c r="B54" s="165" t="s">
        <v>718</v>
      </c>
      <c r="C54" s="166" t="s">
        <v>4470</v>
      </c>
      <c r="D54" s="166" t="s">
        <v>4471</v>
      </c>
    </row>
    <row r="55" spans="1:4">
      <c r="A55" s="166" t="s">
        <v>4469</v>
      </c>
      <c r="B55" s="165" t="s">
        <v>718</v>
      </c>
      <c r="C55" s="166" t="s">
        <v>4802</v>
      </c>
      <c r="D55" s="166" t="s">
        <v>4472</v>
      </c>
    </row>
    <row r="56" spans="1:4">
      <c r="A56" s="166" t="s">
        <v>4793</v>
      </c>
      <c r="B56" s="165" t="s">
        <v>718</v>
      </c>
      <c r="C56" s="166" t="s">
        <v>4797</v>
      </c>
      <c r="D56" s="166" t="s">
        <v>4799</v>
      </c>
    </row>
    <row r="57" spans="1:4">
      <c r="A57" s="166" t="s">
        <v>4792</v>
      </c>
      <c r="B57" s="165" t="s">
        <v>718</v>
      </c>
      <c r="C57" s="166" t="s">
        <v>4798</v>
      </c>
      <c r="D57" s="166" t="s">
        <v>4800</v>
      </c>
    </row>
    <row r="58" spans="1:4">
      <c r="A58" s="166" t="s">
        <v>724</v>
      </c>
      <c r="B58" s="165" t="s">
        <v>718</v>
      </c>
      <c r="C58" s="166" t="s">
        <v>2009</v>
      </c>
      <c r="D58" s="166" t="s">
        <v>4801</v>
      </c>
    </row>
    <row r="59" spans="1:4">
      <c r="A59" s="166" t="s">
        <v>4794</v>
      </c>
      <c r="B59" s="165" t="s">
        <v>718</v>
      </c>
      <c r="C59" s="166" t="s">
        <v>4803</v>
      </c>
      <c r="D59" s="166" t="s">
        <v>4807</v>
      </c>
    </row>
    <row r="60" spans="1:4">
      <c r="A60" s="166" t="s">
        <v>4795</v>
      </c>
      <c r="B60" s="165" t="s">
        <v>718</v>
      </c>
      <c r="C60" s="166" t="s">
        <v>4804</v>
      </c>
      <c r="D60" s="166" t="s">
        <v>4806</v>
      </c>
    </row>
    <row r="61" spans="1:4">
      <c r="A61" s="166" t="s">
        <v>4796</v>
      </c>
      <c r="B61" s="165" t="s">
        <v>718</v>
      </c>
      <c r="C61" s="166" t="s">
        <v>4805</v>
      </c>
      <c r="D61" s="166" t="s">
        <v>5182</v>
      </c>
    </row>
    <row r="62" spans="1:4" s="164" customFormat="1">
      <c r="A62" s="166" t="s">
        <v>1573</v>
      </c>
      <c r="B62" s="165" t="s">
        <v>718</v>
      </c>
      <c r="C62" s="166" t="s">
        <v>1574</v>
      </c>
      <c r="D62" s="166" t="s">
        <v>1575</v>
      </c>
    </row>
    <row r="63" spans="1:4">
      <c r="A63" s="100" t="s">
        <v>5181</v>
      </c>
      <c r="B63" s="165" t="s">
        <v>718</v>
      </c>
      <c r="C63" s="32" t="s">
        <v>5186</v>
      </c>
      <c r="D63" s="166" t="s">
        <v>5183</v>
      </c>
    </row>
    <row r="64" spans="1:4">
      <c r="A64" s="100" t="s">
        <v>5184</v>
      </c>
      <c r="B64" s="165" t="s">
        <v>718</v>
      </c>
      <c r="C64" s="166" t="s">
        <v>5187</v>
      </c>
      <c r="D64" s="166" t="s">
        <v>5185</v>
      </c>
    </row>
    <row r="65" spans="1:4">
      <c r="A65" s="32" t="s">
        <v>5238</v>
      </c>
      <c r="B65" s="33" t="s">
        <v>5239</v>
      </c>
      <c r="C65" s="32" t="s">
        <v>5240</v>
      </c>
      <c r="D65" s="32" t="s">
        <v>5802</v>
      </c>
    </row>
  </sheetData>
  <phoneticPr fontId="7"/>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512"/>
  <sheetViews>
    <sheetView topLeftCell="A450" zoomScale="115" zoomScaleNormal="115" workbookViewId="0">
      <selection activeCell="C464" sqref="C464"/>
    </sheetView>
  </sheetViews>
  <sheetFormatPr defaultColWidth="8.6640625" defaultRowHeight="17.25"/>
  <cols>
    <col min="1" max="1" width="8.6640625" style="4"/>
    <col min="2" max="2" width="19.21875" style="4" customWidth="1"/>
    <col min="3" max="3" width="10.77734375" style="4" customWidth="1"/>
    <col min="4" max="4" width="43.109375" style="4" customWidth="1"/>
    <col min="5" max="5" width="40.5546875" style="4" customWidth="1"/>
    <col min="6" max="6" width="6.21875" style="4" customWidth="1"/>
    <col min="7" max="7" width="21.21875" style="4" customWidth="1"/>
    <col min="8" max="16384" width="8.6640625" style="4"/>
  </cols>
  <sheetData>
    <row r="1" spans="1:7">
      <c r="A1" s="4" t="s">
        <v>1498</v>
      </c>
      <c r="B1" s="4" t="s">
        <v>451</v>
      </c>
      <c r="C1" s="4" t="s">
        <v>452</v>
      </c>
      <c r="D1" s="4" t="s">
        <v>453</v>
      </c>
      <c r="E1" s="4" t="s">
        <v>454</v>
      </c>
      <c r="G1" s="4" t="s">
        <v>2746</v>
      </c>
    </row>
    <row r="2" spans="1:7">
      <c r="A2" s="248" t="s">
        <v>1624</v>
      </c>
      <c r="B2" s="247" t="s">
        <v>1624</v>
      </c>
      <c r="C2" s="4" t="s">
        <v>5270</v>
      </c>
      <c r="D2" s="4" t="s">
        <v>1625</v>
      </c>
      <c r="E2" s="4" t="s">
        <v>1625</v>
      </c>
      <c r="G2" s="249" t="s">
        <v>2749</v>
      </c>
    </row>
    <row r="3" spans="1:7">
      <c r="A3" s="247" t="s">
        <v>766</v>
      </c>
      <c r="B3" s="4" t="s">
        <v>764</v>
      </c>
      <c r="C3" s="4" t="s">
        <v>5270</v>
      </c>
      <c r="D3" s="4" t="s">
        <v>784</v>
      </c>
      <c r="E3" s="4" t="s">
        <v>784</v>
      </c>
      <c r="G3" s="249" t="s">
        <v>2747</v>
      </c>
    </row>
    <row r="4" spans="1:7">
      <c r="A4" s="247" t="s">
        <v>767</v>
      </c>
      <c r="B4" s="4" t="s">
        <v>765</v>
      </c>
      <c r="C4" s="4" t="s">
        <v>5270</v>
      </c>
      <c r="D4" s="4" t="s">
        <v>785</v>
      </c>
      <c r="E4" s="6" t="s">
        <v>5444</v>
      </c>
      <c r="G4" s="249" t="s">
        <v>2748</v>
      </c>
    </row>
    <row r="5" spans="1:7">
      <c r="A5" s="247" t="s">
        <v>4778</v>
      </c>
      <c r="B5" s="4" t="s">
        <v>4778</v>
      </c>
      <c r="C5" s="4" t="s">
        <v>5271</v>
      </c>
      <c r="D5" s="4" t="s">
        <v>4779</v>
      </c>
      <c r="E5" s="4" t="s">
        <v>4779</v>
      </c>
      <c r="G5" s="249"/>
    </row>
    <row r="6" spans="1:7">
      <c r="A6" s="247" t="s">
        <v>768</v>
      </c>
      <c r="B6" s="4" t="s">
        <v>768</v>
      </c>
      <c r="C6" s="4" t="s">
        <v>5270</v>
      </c>
      <c r="D6" s="4" t="s">
        <v>769</v>
      </c>
      <c r="E6" s="4" t="s">
        <v>769</v>
      </c>
      <c r="G6" s="250" t="s">
        <v>2750</v>
      </c>
    </row>
    <row r="7" spans="1:7">
      <c r="A7" s="247" t="s">
        <v>1476</v>
      </c>
      <c r="B7" s="4" t="s">
        <v>1476</v>
      </c>
      <c r="C7" s="4" t="s">
        <v>5270</v>
      </c>
      <c r="D7" s="4" t="s">
        <v>1477</v>
      </c>
      <c r="E7" s="4" t="s">
        <v>1477</v>
      </c>
      <c r="G7" s="250" t="s">
        <v>2751</v>
      </c>
    </row>
    <row r="8" spans="1:7">
      <c r="A8" s="247" t="s">
        <v>1478</v>
      </c>
      <c r="B8" s="4" t="s">
        <v>1479</v>
      </c>
      <c r="C8" s="4" t="s">
        <v>5270</v>
      </c>
      <c r="D8" s="4" t="s">
        <v>1479</v>
      </c>
      <c r="E8" s="4" t="s">
        <v>1479</v>
      </c>
      <c r="G8" s="250" t="s">
        <v>2752</v>
      </c>
    </row>
    <row r="9" spans="1:7">
      <c r="A9" s="247" t="s">
        <v>4776</v>
      </c>
      <c r="B9" s="4" t="s">
        <v>4776</v>
      </c>
      <c r="C9" s="4" t="s">
        <v>5270</v>
      </c>
      <c r="D9" s="4" t="s">
        <v>4776</v>
      </c>
      <c r="E9" s="4" t="s">
        <v>4776</v>
      </c>
      <c r="G9" s="250" t="s">
        <v>4777</v>
      </c>
    </row>
    <row r="10" spans="1:7">
      <c r="A10" s="247" t="s">
        <v>770</v>
      </c>
      <c r="B10" s="4" t="s">
        <v>126</v>
      </c>
      <c r="C10" s="4" t="s">
        <v>5270</v>
      </c>
      <c r="D10" s="4" t="s">
        <v>786</v>
      </c>
      <c r="E10" s="6" t="s">
        <v>786</v>
      </c>
      <c r="G10" s="250" t="s">
        <v>2753</v>
      </c>
    </row>
    <row r="11" spans="1:7">
      <c r="A11" s="248" t="s">
        <v>778</v>
      </c>
      <c r="B11" s="251" t="s">
        <v>779</v>
      </c>
      <c r="C11" s="251" t="s">
        <v>5270</v>
      </c>
      <c r="D11" s="251" t="s">
        <v>780</v>
      </c>
      <c r="E11" s="251" t="s">
        <v>780</v>
      </c>
      <c r="G11" s="250" t="s">
        <v>2754</v>
      </c>
    </row>
    <row r="12" spans="1:7">
      <c r="A12" s="247" t="s">
        <v>1472</v>
      </c>
      <c r="B12" s="4" t="s">
        <v>1473</v>
      </c>
      <c r="C12" s="4" t="s">
        <v>5271</v>
      </c>
      <c r="D12" s="4" t="s">
        <v>1588</v>
      </c>
      <c r="E12" s="4" t="s">
        <v>1473</v>
      </c>
      <c r="G12" s="250" t="s">
        <v>2755</v>
      </c>
    </row>
    <row r="13" spans="1:7">
      <c r="A13" s="247" t="s">
        <v>773</v>
      </c>
      <c r="B13" s="4" t="s">
        <v>776</v>
      </c>
      <c r="C13" s="4" t="s">
        <v>5271</v>
      </c>
      <c r="D13" s="4" t="s">
        <v>774</v>
      </c>
      <c r="E13" s="4" t="s">
        <v>776</v>
      </c>
      <c r="G13" s="250" t="s">
        <v>2756</v>
      </c>
    </row>
    <row r="14" spans="1:7">
      <c r="A14" s="247" t="s">
        <v>4780</v>
      </c>
      <c r="B14" s="4" t="s">
        <v>4780</v>
      </c>
      <c r="C14" s="4" t="s">
        <v>5270</v>
      </c>
      <c r="D14" s="4" t="s">
        <v>4780</v>
      </c>
      <c r="E14" s="4" t="s">
        <v>4780</v>
      </c>
      <c r="G14" s="250"/>
    </row>
    <row r="15" spans="1:7">
      <c r="A15" s="4" t="s">
        <v>690</v>
      </c>
      <c r="B15" s="4" t="s">
        <v>149</v>
      </c>
      <c r="C15" s="4" t="s">
        <v>5270</v>
      </c>
      <c r="D15" s="4" t="s">
        <v>1686</v>
      </c>
      <c r="E15" s="4" t="s">
        <v>1686</v>
      </c>
      <c r="G15" s="249" t="s">
        <v>2758</v>
      </c>
    </row>
    <row r="16" spans="1:7">
      <c r="A16" s="4" t="s">
        <v>692</v>
      </c>
      <c r="B16" s="4" t="s">
        <v>150</v>
      </c>
      <c r="C16" s="4" t="s">
        <v>5270</v>
      </c>
      <c r="D16" s="4" t="s">
        <v>1687</v>
      </c>
      <c r="E16" s="4" t="s">
        <v>1687</v>
      </c>
      <c r="G16" s="249" t="s">
        <v>2758</v>
      </c>
    </row>
    <row r="17" spans="1:7">
      <c r="A17" s="4" t="s">
        <v>693</v>
      </c>
      <c r="B17" s="4" t="s">
        <v>151</v>
      </c>
      <c r="C17" s="4" t="s">
        <v>5270</v>
      </c>
      <c r="D17" s="4" t="s">
        <v>1688</v>
      </c>
      <c r="E17" s="4" t="s">
        <v>1688</v>
      </c>
      <c r="G17" s="249" t="s">
        <v>2758</v>
      </c>
    </row>
    <row r="18" spans="1:7">
      <c r="A18" s="4" t="s">
        <v>694</v>
      </c>
      <c r="B18" s="4" t="s">
        <v>153</v>
      </c>
      <c r="C18" s="4" t="s">
        <v>5270</v>
      </c>
      <c r="D18" s="4" t="s">
        <v>1689</v>
      </c>
      <c r="E18" s="4" t="s">
        <v>1689</v>
      </c>
      <c r="G18" s="249" t="s">
        <v>2758</v>
      </c>
    </row>
    <row r="19" spans="1:7">
      <c r="A19" s="4" t="s">
        <v>695</v>
      </c>
      <c r="B19" s="4" t="s">
        <v>155</v>
      </c>
      <c r="C19" s="4" t="s">
        <v>5270</v>
      </c>
      <c r="D19" s="4" t="s">
        <v>1690</v>
      </c>
      <c r="E19" s="4" t="s">
        <v>1690</v>
      </c>
      <c r="G19" s="249" t="s">
        <v>2758</v>
      </c>
    </row>
    <row r="20" spans="1:7">
      <c r="A20" s="4" t="s">
        <v>696</v>
      </c>
      <c r="B20" s="4" t="s">
        <v>157</v>
      </c>
      <c r="C20" s="4" t="s">
        <v>5270</v>
      </c>
      <c r="D20" s="4" t="s">
        <v>1691</v>
      </c>
      <c r="E20" s="4" t="s">
        <v>1691</v>
      </c>
      <c r="G20" s="249" t="s">
        <v>2758</v>
      </c>
    </row>
    <row r="21" spans="1:7">
      <c r="A21" s="247" t="s">
        <v>781</v>
      </c>
      <c r="B21" s="4" t="s">
        <v>617</v>
      </c>
      <c r="C21" s="4" t="s">
        <v>5270</v>
      </c>
      <c r="D21" s="4" t="s">
        <v>787</v>
      </c>
      <c r="E21" s="4" t="s">
        <v>787</v>
      </c>
      <c r="G21" s="250" t="s">
        <v>2757</v>
      </c>
    </row>
    <row r="22" spans="1:7">
      <c r="A22" s="247" t="s">
        <v>1578</v>
      </c>
      <c r="B22" s="4" t="s">
        <v>1579</v>
      </c>
      <c r="C22" s="4" t="s">
        <v>5270</v>
      </c>
      <c r="D22" s="4" t="s">
        <v>1580</v>
      </c>
      <c r="E22" s="4" t="s">
        <v>1580</v>
      </c>
      <c r="G22" s="250" t="s">
        <v>2757</v>
      </c>
    </row>
    <row r="23" spans="1:7">
      <c r="A23" s="247" t="s">
        <v>1576</v>
      </c>
      <c r="B23" s="4" t="s">
        <v>1577</v>
      </c>
      <c r="C23" s="252" t="s">
        <v>5270</v>
      </c>
      <c r="D23" s="4" t="s">
        <v>1582</v>
      </c>
      <c r="E23" s="4" t="s">
        <v>1582</v>
      </c>
      <c r="G23" s="253" t="s">
        <v>2760</v>
      </c>
    </row>
    <row r="24" spans="1:7">
      <c r="A24" s="247" t="s">
        <v>1581</v>
      </c>
      <c r="B24" s="4" t="s">
        <v>1583</v>
      </c>
      <c r="C24" s="252" t="s">
        <v>5270</v>
      </c>
      <c r="D24" s="4" t="s">
        <v>1584</v>
      </c>
      <c r="E24" s="4" t="s">
        <v>1584</v>
      </c>
      <c r="G24" s="253" t="s">
        <v>2760</v>
      </c>
    </row>
    <row r="25" spans="1:7">
      <c r="A25" s="247" t="s">
        <v>1586</v>
      </c>
      <c r="B25" s="4" t="s">
        <v>1587</v>
      </c>
      <c r="C25" s="252" t="s">
        <v>5270</v>
      </c>
      <c r="D25" s="4" t="s">
        <v>1604</v>
      </c>
      <c r="E25" s="4" t="s">
        <v>1604</v>
      </c>
      <c r="G25" s="253" t="s">
        <v>2760</v>
      </c>
    </row>
    <row r="26" spans="1:7">
      <c r="A26" s="247" t="s">
        <v>1585</v>
      </c>
      <c r="B26" s="4" t="s">
        <v>1633</v>
      </c>
      <c r="C26" s="4" t="s">
        <v>5271</v>
      </c>
      <c r="D26" s="4" t="s">
        <v>1634</v>
      </c>
      <c r="E26" s="4" t="s">
        <v>5279</v>
      </c>
      <c r="G26" s="253" t="s">
        <v>2760</v>
      </c>
    </row>
    <row r="27" spans="1:7">
      <c r="A27" s="247" t="s">
        <v>2052</v>
      </c>
      <c r="B27" s="247" t="s">
        <v>2052</v>
      </c>
      <c r="C27" s="252" t="s">
        <v>5270</v>
      </c>
      <c r="D27" s="4" t="s">
        <v>2053</v>
      </c>
      <c r="E27" s="4" t="s">
        <v>2054</v>
      </c>
      <c r="G27" s="250" t="s">
        <v>2757</v>
      </c>
    </row>
    <row r="28" spans="1:7">
      <c r="A28" s="247" t="s">
        <v>1454</v>
      </c>
      <c r="B28" s="4" t="s">
        <v>1460</v>
      </c>
      <c r="C28" s="4" t="s">
        <v>5270</v>
      </c>
      <c r="D28" s="4" t="s">
        <v>1466</v>
      </c>
      <c r="E28" s="4" t="s">
        <v>1466</v>
      </c>
      <c r="G28" s="250" t="s">
        <v>2757</v>
      </c>
    </row>
    <row r="29" spans="1:7">
      <c r="A29" s="247" t="s">
        <v>1455</v>
      </c>
      <c r="B29" s="4" t="s">
        <v>1461</v>
      </c>
      <c r="C29" s="4" t="s">
        <v>5270</v>
      </c>
      <c r="D29" s="4" t="s">
        <v>1467</v>
      </c>
      <c r="E29" s="4" t="s">
        <v>1467</v>
      </c>
      <c r="G29" s="250" t="s">
        <v>2757</v>
      </c>
    </row>
    <row r="30" spans="1:7">
      <c r="A30" s="247" t="s">
        <v>1456</v>
      </c>
      <c r="B30" s="4" t="s">
        <v>1462</v>
      </c>
      <c r="C30" s="4" t="s">
        <v>5270</v>
      </c>
      <c r="D30" s="4" t="s">
        <v>1468</v>
      </c>
      <c r="E30" s="4" t="s">
        <v>1468</v>
      </c>
      <c r="G30" s="250" t="s">
        <v>2757</v>
      </c>
    </row>
    <row r="31" spans="1:7">
      <c r="A31" s="247" t="s">
        <v>1457</v>
      </c>
      <c r="B31" s="4" t="s">
        <v>1463</v>
      </c>
      <c r="C31" s="4" t="s">
        <v>5270</v>
      </c>
      <c r="D31" s="4" t="s">
        <v>1469</v>
      </c>
      <c r="E31" s="4" t="s">
        <v>1469</v>
      </c>
      <c r="G31" s="250" t="s">
        <v>2757</v>
      </c>
    </row>
    <row r="32" spans="1:7">
      <c r="A32" s="247" t="s">
        <v>1458</v>
      </c>
      <c r="B32" s="4" t="s">
        <v>1464</v>
      </c>
      <c r="C32" s="4" t="s">
        <v>5270</v>
      </c>
      <c r="D32" s="4" t="s">
        <v>1470</v>
      </c>
      <c r="E32" s="4" t="s">
        <v>1470</v>
      </c>
      <c r="G32" s="250" t="s">
        <v>2757</v>
      </c>
    </row>
    <row r="33" spans="1:7">
      <c r="A33" s="247" t="s">
        <v>1459</v>
      </c>
      <c r="B33" s="4" t="s">
        <v>1465</v>
      </c>
      <c r="C33" s="4" t="s">
        <v>5270</v>
      </c>
      <c r="D33" s="4" t="s">
        <v>1471</v>
      </c>
      <c r="E33" s="4" t="s">
        <v>1471</v>
      </c>
      <c r="G33" s="250" t="s">
        <v>2757</v>
      </c>
    </row>
    <row r="34" spans="1:7">
      <c r="A34" s="4" t="s">
        <v>455</v>
      </c>
      <c r="B34" s="4" t="s">
        <v>456</v>
      </c>
      <c r="C34" s="4" t="s">
        <v>5280</v>
      </c>
      <c r="D34" s="4" t="s">
        <v>1698</v>
      </c>
      <c r="E34" s="4" t="s">
        <v>1638</v>
      </c>
      <c r="G34" s="250" t="s">
        <v>2761</v>
      </c>
    </row>
    <row r="35" spans="1:7">
      <c r="A35" s="4" t="s">
        <v>637</v>
      </c>
      <c r="B35" s="4" t="s">
        <v>638</v>
      </c>
      <c r="C35" s="4" t="s">
        <v>5280</v>
      </c>
      <c r="D35" s="4" t="s">
        <v>1699</v>
      </c>
      <c r="E35" s="4" t="s">
        <v>1639</v>
      </c>
      <c r="G35" s="250" t="s">
        <v>2761</v>
      </c>
    </row>
    <row r="36" spans="1:7">
      <c r="A36" s="4" t="s">
        <v>639</v>
      </c>
      <c r="B36" s="4" t="s">
        <v>640</v>
      </c>
      <c r="C36" s="4" t="s">
        <v>5280</v>
      </c>
      <c r="D36" s="4" t="s">
        <v>1700</v>
      </c>
      <c r="E36" s="4" t="s">
        <v>1640</v>
      </c>
      <c r="G36" s="250" t="s">
        <v>2761</v>
      </c>
    </row>
    <row r="37" spans="1:7">
      <c r="A37" s="4" t="s">
        <v>641</v>
      </c>
      <c r="B37" s="4" t="s">
        <v>642</v>
      </c>
      <c r="C37" s="4" t="s">
        <v>5280</v>
      </c>
      <c r="D37" s="4" t="s">
        <v>1701</v>
      </c>
      <c r="E37" s="4" t="s">
        <v>1641</v>
      </c>
      <c r="G37" s="250" t="s">
        <v>2761</v>
      </c>
    </row>
    <row r="38" spans="1:7">
      <c r="A38" s="4" t="s">
        <v>643</v>
      </c>
      <c r="B38" s="4" t="s">
        <v>644</v>
      </c>
      <c r="C38" s="4" t="s">
        <v>5280</v>
      </c>
      <c r="D38" s="4" t="s">
        <v>1702</v>
      </c>
      <c r="E38" s="4" t="s">
        <v>1642</v>
      </c>
      <c r="G38" s="250" t="s">
        <v>2761</v>
      </c>
    </row>
    <row r="39" spans="1:7">
      <c r="A39" s="4" t="s">
        <v>645</v>
      </c>
      <c r="B39" s="4" t="s">
        <v>646</v>
      </c>
      <c r="C39" s="4" t="s">
        <v>5280</v>
      </c>
      <c r="D39" s="4" t="s">
        <v>1703</v>
      </c>
      <c r="E39" s="4" t="s">
        <v>1643</v>
      </c>
      <c r="G39" s="250" t="s">
        <v>2761</v>
      </c>
    </row>
    <row r="40" spans="1:7">
      <c r="A40" s="4" t="s">
        <v>647</v>
      </c>
      <c r="B40" s="4" t="s">
        <v>152</v>
      </c>
      <c r="C40" s="4" t="s">
        <v>5280</v>
      </c>
      <c r="D40" s="4" t="s">
        <v>1704</v>
      </c>
      <c r="E40" s="4" t="s">
        <v>1644</v>
      </c>
      <c r="G40" s="250" t="s">
        <v>2762</v>
      </c>
    </row>
    <row r="41" spans="1:7">
      <c r="A41" s="4" t="s">
        <v>648</v>
      </c>
      <c r="B41" s="4" t="s">
        <v>154</v>
      </c>
      <c r="C41" s="4" t="s">
        <v>5280</v>
      </c>
      <c r="D41" s="4" t="s">
        <v>1705</v>
      </c>
      <c r="E41" s="4" t="s">
        <v>1645</v>
      </c>
      <c r="G41" s="250" t="s">
        <v>2762</v>
      </c>
    </row>
    <row r="42" spans="1:7">
      <c r="A42" s="4" t="s">
        <v>649</v>
      </c>
      <c r="B42" s="4" t="s">
        <v>156</v>
      </c>
      <c r="C42" s="4" t="s">
        <v>5280</v>
      </c>
      <c r="D42" s="4" t="s">
        <v>1706</v>
      </c>
      <c r="E42" s="4" t="s">
        <v>1646</v>
      </c>
      <c r="G42" s="250" t="s">
        <v>2762</v>
      </c>
    </row>
    <row r="43" spans="1:7">
      <c r="A43" s="4" t="s">
        <v>650</v>
      </c>
      <c r="B43" s="4" t="s">
        <v>158</v>
      </c>
      <c r="C43" s="4" t="s">
        <v>5280</v>
      </c>
      <c r="D43" s="4" t="s">
        <v>1707</v>
      </c>
      <c r="E43" s="4" t="s">
        <v>1647</v>
      </c>
      <c r="G43" s="250" t="s">
        <v>2762</v>
      </c>
    </row>
    <row r="44" spans="1:7">
      <c r="A44" s="4" t="s">
        <v>651</v>
      </c>
      <c r="B44" s="4" t="s">
        <v>159</v>
      </c>
      <c r="C44" s="4" t="s">
        <v>5280</v>
      </c>
      <c r="D44" s="4" t="s">
        <v>1708</v>
      </c>
      <c r="E44" s="4" t="s">
        <v>1648</v>
      </c>
      <c r="G44" s="250" t="s">
        <v>2762</v>
      </c>
    </row>
    <row r="45" spans="1:7">
      <c r="A45" s="4" t="s">
        <v>652</v>
      </c>
      <c r="B45" s="4" t="s">
        <v>161</v>
      </c>
      <c r="C45" s="4" t="s">
        <v>5280</v>
      </c>
      <c r="D45" s="4" t="s">
        <v>1709</v>
      </c>
      <c r="E45" s="4" t="s">
        <v>1649</v>
      </c>
      <c r="G45" s="250" t="s">
        <v>2762</v>
      </c>
    </row>
    <row r="46" spans="1:7">
      <c r="A46" s="4" t="s">
        <v>653</v>
      </c>
      <c r="B46" s="4" t="s">
        <v>162</v>
      </c>
      <c r="C46" s="4" t="s">
        <v>5280</v>
      </c>
      <c r="D46" s="4" t="s">
        <v>1710</v>
      </c>
      <c r="E46" s="4" t="s">
        <v>1650</v>
      </c>
      <c r="G46" s="250" t="s">
        <v>2763</v>
      </c>
    </row>
    <row r="47" spans="1:7">
      <c r="A47" s="4" t="s">
        <v>654</v>
      </c>
      <c r="B47" s="4" t="s">
        <v>655</v>
      </c>
      <c r="C47" s="4" t="s">
        <v>5280</v>
      </c>
      <c r="D47" s="4" t="s">
        <v>1711</v>
      </c>
      <c r="E47" s="4" t="s">
        <v>1651</v>
      </c>
      <c r="G47" s="250" t="s">
        <v>2763</v>
      </c>
    </row>
    <row r="48" spans="1:7">
      <c r="A48" s="4" t="s">
        <v>656</v>
      </c>
      <c r="B48" s="4" t="s">
        <v>164</v>
      </c>
      <c r="C48" s="4" t="s">
        <v>5280</v>
      </c>
      <c r="D48" s="4" t="s">
        <v>1712</v>
      </c>
      <c r="E48" s="4" t="s">
        <v>1652</v>
      </c>
      <c r="G48" s="250" t="s">
        <v>2763</v>
      </c>
    </row>
    <row r="49" spans="1:7">
      <c r="A49" s="4" t="s">
        <v>657</v>
      </c>
      <c r="B49" s="4" t="s">
        <v>165</v>
      </c>
      <c r="C49" s="4" t="s">
        <v>5280</v>
      </c>
      <c r="D49" s="4" t="s">
        <v>1713</v>
      </c>
      <c r="E49" s="4" t="s">
        <v>1653</v>
      </c>
      <c r="G49" s="250" t="s">
        <v>2763</v>
      </c>
    </row>
    <row r="50" spans="1:7">
      <c r="A50" s="4" t="s">
        <v>658</v>
      </c>
      <c r="B50" s="4" t="s">
        <v>166</v>
      </c>
      <c r="C50" s="4" t="s">
        <v>5280</v>
      </c>
      <c r="D50" s="4" t="s">
        <v>1714</v>
      </c>
      <c r="E50" s="4" t="s">
        <v>1654</v>
      </c>
      <c r="G50" s="250" t="s">
        <v>2763</v>
      </c>
    </row>
    <row r="51" spans="1:7">
      <c r="A51" s="4" t="s">
        <v>659</v>
      </c>
      <c r="B51" s="4" t="s">
        <v>167</v>
      </c>
      <c r="C51" s="4" t="s">
        <v>5280</v>
      </c>
      <c r="D51" s="4" t="s">
        <v>1715</v>
      </c>
      <c r="E51" s="4" t="s">
        <v>1655</v>
      </c>
      <c r="G51" s="250" t="s">
        <v>2763</v>
      </c>
    </row>
    <row r="52" spans="1:7">
      <c r="A52" s="4" t="s">
        <v>660</v>
      </c>
      <c r="B52" s="4" t="s">
        <v>168</v>
      </c>
      <c r="C52" s="4" t="s">
        <v>5280</v>
      </c>
      <c r="D52" s="4" t="s">
        <v>1716</v>
      </c>
      <c r="E52" s="4" t="s">
        <v>1656</v>
      </c>
      <c r="G52" s="250" t="s">
        <v>2764</v>
      </c>
    </row>
    <row r="53" spans="1:7">
      <c r="A53" s="4" t="s">
        <v>661</v>
      </c>
      <c r="B53" s="4" t="s">
        <v>169</v>
      </c>
      <c r="C53" s="4" t="s">
        <v>5280</v>
      </c>
      <c r="D53" s="4" t="s">
        <v>1717</v>
      </c>
      <c r="E53" s="4" t="s">
        <v>1657</v>
      </c>
      <c r="G53" s="250" t="s">
        <v>2764</v>
      </c>
    </row>
    <row r="54" spans="1:7">
      <c r="A54" s="4" t="s">
        <v>662</v>
      </c>
      <c r="B54" s="4" t="s">
        <v>170</v>
      </c>
      <c r="C54" s="4" t="s">
        <v>5280</v>
      </c>
      <c r="D54" s="4" t="s">
        <v>1718</v>
      </c>
      <c r="E54" s="4" t="s">
        <v>1658</v>
      </c>
      <c r="G54" s="250" t="s">
        <v>2764</v>
      </c>
    </row>
    <row r="55" spans="1:7">
      <c r="A55" s="4" t="s">
        <v>663</v>
      </c>
      <c r="B55" s="4" t="s">
        <v>171</v>
      </c>
      <c r="C55" s="4" t="s">
        <v>5280</v>
      </c>
      <c r="D55" s="4" t="s">
        <v>1719</v>
      </c>
      <c r="E55" s="4" t="s">
        <v>1659</v>
      </c>
      <c r="G55" s="250" t="s">
        <v>2764</v>
      </c>
    </row>
    <row r="56" spans="1:7">
      <c r="A56" s="4" t="s">
        <v>664</v>
      </c>
      <c r="B56" s="4" t="s">
        <v>172</v>
      </c>
      <c r="C56" s="4" t="s">
        <v>5280</v>
      </c>
      <c r="D56" s="4" t="s">
        <v>1720</v>
      </c>
      <c r="E56" s="4" t="s">
        <v>1660</v>
      </c>
      <c r="G56" s="250" t="s">
        <v>2764</v>
      </c>
    </row>
    <row r="57" spans="1:7">
      <c r="A57" s="4" t="s">
        <v>665</v>
      </c>
      <c r="B57" s="4" t="s">
        <v>173</v>
      </c>
      <c r="C57" s="4" t="s">
        <v>5280</v>
      </c>
      <c r="D57" s="4" t="s">
        <v>1721</v>
      </c>
      <c r="E57" s="4" t="s">
        <v>1661</v>
      </c>
      <c r="G57" s="250" t="s">
        <v>2764</v>
      </c>
    </row>
    <row r="58" spans="1:7">
      <c r="A58" s="4" t="s">
        <v>666</v>
      </c>
      <c r="B58" s="4" t="s">
        <v>174</v>
      </c>
      <c r="C58" s="4" t="s">
        <v>5280</v>
      </c>
      <c r="D58" s="4" t="s">
        <v>1722</v>
      </c>
      <c r="E58" s="4" t="s">
        <v>1662</v>
      </c>
      <c r="G58" s="250" t="s">
        <v>2765</v>
      </c>
    </row>
    <row r="59" spans="1:7">
      <c r="A59" s="4" t="s">
        <v>667</v>
      </c>
      <c r="B59" s="4" t="s">
        <v>175</v>
      </c>
      <c r="C59" s="4" t="s">
        <v>5280</v>
      </c>
      <c r="D59" s="4" t="s">
        <v>1723</v>
      </c>
      <c r="E59" s="4" t="s">
        <v>1663</v>
      </c>
      <c r="G59" s="250" t="s">
        <v>2765</v>
      </c>
    </row>
    <row r="60" spans="1:7">
      <c r="A60" s="4" t="s">
        <v>668</v>
      </c>
      <c r="B60" s="4" t="s">
        <v>176</v>
      </c>
      <c r="C60" s="4" t="s">
        <v>5280</v>
      </c>
      <c r="D60" s="4" t="s">
        <v>1724</v>
      </c>
      <c r="E60" s="4" t="s">
        <v>1664</v>
      </c>
      <c r="G60" s="250" t="s">
        <v>2765</v>
      </c>
    </row>
    <row r="61" spans="1:7">
      <c r="A61" s="4" t="s">
        <v>669</v>
      </c>
      <c r="B61" s="4" t="s">
        <v>177</v>
      </c>
      <c r="C61" s="4" t="s">
        <v>5280</v>
      </c>
      <c r="D61" s="4" t="s">
        <v>1725</v>
      </c>
      <c r="E61" s="4" t="s">
        <v>1665</v>
      </c>
      <c r="G61" s="250" t="s">
        <v>2765</v>
      </c>
    </row>
    <row r="62" spans="1:7">
      <c r="A62" s="4" t="s">
        <v>670</v>
      </c>
      <c r="B62" s="4" t="s">
        <v>178</v>
      </c>
      <c r="C62" s="4" t="s">
        <v>5280</v>
      </c>
      <c r="D62" s="4" t="s">
        <v>1726</v>
      </c>
      <c r="E62" s="4" t="s">
        <v>1666</v>
      </c>
      <c r="G62" s="250" t="s">
        <v>2765</v>
      </c>
    </row>
    <row r="63" spans="1:7">
      <c r="A63" s="4" t="s">
        <v>671</v>
      </c>
      <c r="B63" s="4" t="s">
        <v>179</v>
      </c>
      <c r="C63" s="4" t="s">
        <v>5280</v>
      </c>
      <c r="D63" s="4" t="s">
        <v>1727</v>
      </c>
      <c r="E63" s="4" t="s">
        <v>1667</v>
      </c>
      <c r="G63" s="250" t="s">
        <v>2765</v>
      </c>
    </row>
    <row r="64" spans="1:7">
      <c r="A64" s="4" t="s">
        <v>672</v>
      </c>
      <c r="B64" s="4" t="s">
        <v>180</v>
      </c>
      <c r="C64" s="4" t="s">
        <v>5280</v>
      </c>
      <c r="D64" s="4" t="s">
        <v>1728</v>
      </c>
      <c r="E64" s="4" t="s">
        <v>1668</v>
      </c>
      <c r="G64" s="250" t="s">
        <v>2766</v>
      </c>
    </row>
    <row r="65" spans="1:7">
      <c r="A65" s="4" t="s">
        <v>673</v>
      </c>
      <c r="B65" s="4" t="s">
        <v>181</v>
      </c>
      <c r="C65" s="4" t="s">
        <v>5280</v>
      </c>
      <c r="D65" s="4" t="s">
        <v>1729</v>
      </c>
      <c r="E65" s="4" t="s">
        <v>1669</v>
      </c>
      <c r="G65" s="250" t="s">
        <v>2766</v>
      </c>
    </row>
    <row r="66" spans="1:7">
      <c r="A66" s="4" t="s">
        <v>674</v>
      </c>
      <c r="B66" s="4" t="s">
        <v>182</v>
      </c>
      <c r="C66" s="4" t="s">
        <v>5280</v>
      </c>
      <c r="D66" s="4" t="s">
        <v>1730</v>
      </c>
      <c r="E66" s="4" t="s">
        <v>1670</v>
      </c>
      <c r="G66" s="250" t="s">
        <v>2766</v>
      </c>
    </row>
    <row r="67" spans="1:7">
      <c r="A67" s="4" t="s">
        <v>675</v>
      </c>
      <c r="B67" s="4" t="s">
        <v>183</v>
      </c>
      <c r="C67" s="4" t="s">
        <v>5280</v>
      </c>
      <c r="D67" s="4" t="s">
        <v>1731</v>
      </c>
      <c r="E67" s="4" t="s">
        <v>1671</v>
      </c>
      <c r="G67" s="250" t="s">
        <v>2766</v>
      </c>
    </row>
    <row r="68" spans="1:7">
      <c r="A68" s="4" t="s">
        <v>676</v>
      </c>
      <c r="B68" s="4" t="s">
        <v>184</v>
      </c>
      <c r="C68" s="4" t="s">
        <v>5280</v>
      </c>
      <c r="D68" s="4" t="s">
        <v>1732</v>
      </c>
      <c r="E68" s="4" t="s">
        <v>1672</v>
      </c>
      <c r="G68" s="250" t="s">
        <v>2766</v>
      </c>
    </row>
    <row r="69" spans="1:7">
      <c r="A69" s="4" t="s">
        <v>677</v>
      </c>
      <c r="B69" s="4" t="s">
        <v>185</v>
      </c>
      <c r="C69" s="4" t="s">
        <v>5280</v>
      </c>
      <c r="D69" s="4" t="s">
        <v>1733</v>
      </c>
      <c r="E69" s="4" t="s">
        <v>1673</v>
      </c>
      <c r="G69" s="250" t="s">
        <v>2766</v>
      </c>
    </row>
    <row r="70" spans="1:7">
      <c r="A70" s="4" t="s">
        <v>678</v>
      </c>
      <c r="B70" s="4" t="s">
        <v>186</v>
      </c>
      <c r="C70" s="4" t="s">
        <v>5280</v>
      </c>
      <c r="D70" s="4" t="s">
        <v>1734</v>
      </c>
      <c r="E70" s="4" t="s">
        <v>1674</v>
      </c>
      <c r="G70" s="250" t="s">
        <v>2767</v>
      </c>
    </row>
    <row r="71" spans="1:7">
      <c r="A71" s="4" t="s">
        <v>679</v>
      </c>
      <c r="B71" s="4" t="s">
        <v>187</v>
      </c>
      <c r="C71" s="4" t="s">
        <v>5280</v>
      </c>
      <c r="D71" s="4" t="s">
        <v>1735</v>
      </c>
      <c r="E71" s="4" t="s">
        <v>1675</v>
      </c>
      <c r="G71" s="250" t="s">
        <v>2767</v>
      </c>
    </row>
    <row r="72" spans="1:7">
      <c r="A72" s="4" t="s">
        <v>680</v>
      </c>
      <c r="B72" s="4" t="s">
        <v>188</v>
      </c>
      <c r="C72" s="4" t="s">
        <v>5280</v>
      </c>
      <c r="D72" s="4" t="s">
        <v>1736</v>
      </c>
      <c r="E72" s="4" t="s">
        <v>1676</v>
      </c>
      <c r="G72" s="250" t="s">
        <v>2767</v>
      </c>
    </row>
    <row r="73" spans="1:7">
      <c r="A73" s="4" t="s">
        <v>681</v>
      </c>
      <c r="B73" s="4" t="s">
        <v>189</v>
      </c>
      <c r="C73" s="4" t="s">
        <v>5280</v>
      </c>
      <c r="D73" s="4" t="s">
        <v>1737</v>
      </c>
      <c r="E73" s="4" t="s">
        <v>1677</v>
      </c>
      <c r="G73" s="250" t="s">
        <v>2767</v>
      </c>
    </row>
    <row r="74" spans="1:7">
      <c r="A74" s="4" t="s">
        <v>682</v>
      </c>
      <c r="B74" s="4" t="s">
        <v>190</v>
      </c>
      <c r="C74" s="4" t="s">
        <v>5280</v>
      </c>
      <c r="D74" s="4" t="s">
        <v>1738</v>
      </c>
      <c r="E74" s="4" t="s">
        <v>1678</v>
      </c>
      <c r="G74" s="250" t="s">
        <v>2767</v>
      </c>
    </row>
    <row r="75" spans="1:7">
      <c r="A75" s="4" t="s">
        <v>683</v>
      </c>
      <c r="B75" s="4" t="s">
        <v>191</v>
      </c>
      <c r="C75" s="4" t="s">
        <v>5280</v>
      </c>
      <c r="D75" s="4" t="s">
        <v>1739</v>
      </c>
      <c r="E75" s="4" t="s">
        <v>1679</v>
      </c>
      <c r="G75" s="250" t="s">
        <v>2767</v>
      </c>
    </row>
    <row r="76" spans="1:7">
      <c r="A76" s="252" t="s">
        <v>684</v>
      </c>
      <c r="B76" s="4" t="s">
        <v>192</v>
      </c>
      <c r="C76" s="4" t="s">
        <v>5280</v>
      </c>
      <c r="D76" s="4" t="s">
        <v>1740</v>
      </c>
      <c r="E76" s="4" t="s">
        <v>1680</v>
      </c>
      <c r="G76" s="250" t="s">
        <v>2768</v>
      </c>
    </row>
    <row r="77" spans="1:7">
      <c r="A77" s="252" t="s">
        <v>685</v>
      </c>
      <c r="B77" s="4" t="s">
        <v>193</v>
      </c>
      <c r="C77" s="4" t="s">
        <v>5280</v>
      </c>
      <c r="D77" s="4" t="s">
        <v>1741</v>
      </c>
      <c r="E77" s="4" t="s">
        <v>1681</v>
      </c>
      <c r="G77" s="250" t="s">
        <v>2768</v>
      </c>
    </row>
    <row r="78" spans="1:7">
      <c r="A78" s="252" t="s">
        <v>686</v>
      </c>
      <c r="B78" s="4" t="s">
        <v>194</v>
      </c>
      <c r="C78" s="4" t="s">
        <v>5280</v>
      </c>
      <c r="D78" s="4" t="s">
        <v>1742</v>
      </c>
      <c r="E78" s="4" t="s">
        <v>1682</v>
      </c>
      <c r="G78" s="250" t="s">
        <v>2768</v>
      </c>
    </row>
    <row r="79" spans="1:7">
      <c r="A79" s="252" t="s">
        <v>687</v>
      </c>
      <c r="B79" s="4" t="s">
        <v>195</v>
      </c>
      <c r="C79" s="4" t="s">
        <v>5280</v>
      </c>
      <c r="D79" s="4" t="s">
        <v>1743</v>
      </c>
      <c r="E79" s="4" t="s">
        <v>1683</v>
      </c>
      <c r="G79" s="250" t="s">
        <v>2768</v>
      </c>
    </row>
    <row r="80" spans="1:7">
      <c r="A80" s="252" t="s">
        <v>688</v>
      </c>
      <c r="B80" s="4" t="s">
        <v>196</v>
      </c>
      <c r="C80" s="4" t="s">
        <v>5280</v>
      </c>
      <c r="D80" s="4" t="s">
        <v>1744</v>
      </c>
      <c r="E80" s="4" t="s">
        <v>1684</v>
      </c>
      <c r="G80" s="250" t="s">
        <v>2768</v>
      </c>
    </row>
    <row r="81" spans="1:7">
      <c r="A81" s="252" t="s">
        <v>689</v>
      </c>
      <c r="B81" s="4" t="s">
        <v>197</v>
      </c>
      <c r="C81" s="4" t="s">
        <v>5280</v>
      </c>
      <c r="D81" s="4" t="s">
        <v>1745</v>
      </c>
      <c r="E81" s="4" t="s">
        <v>1685</v>
      </c>
      <c r="G81" s="250" t="s">
        <v>2768</v>
      </c>
    </row>
    <row r="82" spans="1:7">
      <c r="A82" s="247" t="s">
        <v>1480</v>
      </c>
      <c r="B82" s="247" t="s">
        <v>1480</v>
      </c>
      <c r="C82" s="4" t="s">
        <v>5281</v>
      </c>
      <c r="D82" s="4" t="s">
        <v>5282</v>
      </c>
      <c r="E82" s="4" t="s">
        <v>5282</v>
      </c>
      <c r="G82" s="250" t="s">
        <v>2769</v>
      </c>
    </row>
    <row r="83" spans="1:7">
      <c r="A83" s="247" t="s">
        <v>1481</v>
      </c>
      <c r="B83" s="247" t="s">
        <v>1481</v>
      </c>
      <c r="C83" s="4" t="s">
        <v>5281</v>
      </c>
      <c r="D83" s="4" t="s">
        <v>5283</v>
      </c>
      <c r="E83" s="4" t="s">
        <v>5283</v>
      </c>
      <c r="G83" s="250" t="s">
        <v>2769</v>
      </c>
    </row>
    <row r="84" spans="1:7">
      <c r="A84" s="247" t="s">
        <v>1482</v>
      </c>
      <c r="B84" s="247" t="s">
        <v>1482</v>
      </c>
      <c r="C84" s="4" t="s">
        <v>5281</v>
      </c>
      <c r="D84" s="4" t="s">
        <v>5284</v>
      </c>
      <c r="E84" s="4" t="s">
        <v>5284</v>
      </c>
      <c r="G84" s="250" t="s">
        <v>2769</v>
      </c>
    </row>
    <row r="85" spans="1:7">
      <c r="A85" s="247" t="s">
        <v>1483</v>
      </c>
      <c r="B85" s="247" t="s">
        <v>1483</v>
      </c>
      <c r="C85" s="4" t="s">
        <v>5281</v>
      </c>
      <c r="D85" s="4" t="s">
        <v>5285</v>
      </c>
      <c r="E85" s="4" t="s">
        <v>5285</v>
      </c>
      <c r="G85" s="250" t="s">
        <v>2769</v>
      </c>
    </row>
    <row r="86" spans="1:7">
      <c r="A86" s="247" t="s">
        <v>1484</v>
      </c>
      <c r="B86" s="247" t="s">
        <v>1484</v>
      </c>
      <c r="C86" s="4" t="s">
        <v>5281</v>
      </c>
      <c r="D86" s="4" t="s">
        <v>5286</v>
      </c>
      <c r="E86" s="4" t="s">
        <v>5286</v>
      </c>
      <c r="G86" s="250" t="s">
        <v>2769</v>
      </c>
    </row>
    <row r="87" spans="1:7">
      <c r="A87" s="247" t="s">
        <v>1485</v>
      </c>
      <c r="B87" s="247" t="s">
        <v>1485</v>
      </c>
      <c r="C87" s="4" t="s">
        <v>5281</v>
      </c>
      <c r="D87" s="4" t="s">
        <v>5287</v>
      </c>
      <c r="E87" s="4" t="s">
        <v>5287</v>
      </c>
      <c r="G87" s="250" t="s">
        <v>2769</v>
      </c>
    </row>
    <row r="88" spans="1:7">
      <c r="A88" s="247" t="s">
        <v>1824</v>
      </c>
      <c r="B88" s="247" t="s">
        <v>1825</v>
      </c>
      <c r="C88" s="4" t="s">
        <v>5281</v>
      </c>
      <c r="D88" s="4" t="s">
        <v>5288</v>
      </c>
      <c r="E88" s="4" t="s">
        <v>5288</v>
      </c>
      <c r="G88" s="250" t="s">
        <v>2757</v>
      </c>
    </row>
    <row r="89" spans="1:7">
      <c r="A89" s="247" t="s">
        <v>1837</v>
      </c>
      <c r="B89" s="247" t="s">
        <v>1842</v>
      </c>
      <c r="C89" s="4" t="s">
        <v>5281</v>
      </c>
      <c r="D89" s="4" t="s">
        <v>5289</v>
      </c>
      <c r="E89" s="4" t="s">
        <v>5289</v>
      </c>
      <c r="G89" s="250" t="s">
        <v>2757</v>
      </c>
    </row>
    <row r="90" spans="1:7">
      <c r="A90" s="247" t="s">
        <v>1838</v>
      </c>
      <c r="B90" s="247" t="s">
        <v>1843</v>
      </c>
      <c r="C90" s="4" t="s">
        <v>5281</v>
      </c>
      <c r="D90" s="4" t="s">
        <v>5290</v>
      </c>
      <c r="E90" s="4" t="s">
        <v>5290</v>
      </c>
      <c r="G90" s="250" t="s">
        <v>2757</v>
      </c>
    </row>
    <row r="91" spans="1:7">
      <c r="A91" s="247" t="s">
        <v>1839</v>
      </c>
      <c r="B91" s="247" t="s">
        <v>1844</v>
      </c>
      <c r="C91" s="4" t="s">
        <v>5281</v>
      </c>
      <c r="D91" s="4" t="s">
        <v>5291</v>
      </c>
      <c r="E91" s="4" t="s">
        <v>5291</v>
      </c>
      <c r="G91" s="250" t="s">
        <v>2757</v>
      </c>
    </row>
    <row r="92" spans="1:7">
      <c r="A92" s="247" t="s">
        <v>1840</v>
      </c>
      <c r="B92" s="247" t="s">
        <v>1845</v>
      </c>
      <c r="C92" s="4" t="s">
        <v>5281</v>
      </c>
      <c r="D92" s="4" t="s">
        <v>5292</v>
      </c>
      <c r="E92" s="4" t="s">
        <v>5292</v>
      </c>
      <c r="G92" s="250" t="s">
        <v>2757</v>
      </c>
    </row>
    <row r="93" spans="1:7">
      <c r="A93" s="247" t="s">
        <v>1841</v>
      </c>
      <c r="B93" s="247" t="s">
        <v>1846</v>
      </c>
      <c r="C93" s="4" t="s">
        <v>5281</v>
      </c>
      <c r="D93" s="4" t="s">
        <v>5293</v>
      </c>
      <c r="E93" s="4" t="s">
        <v>5293</v>
      </c>
      <c r="G93" s="250" t="s">
        <v>2757</v>
      </c>
    </row>
    <row r="94" spans="1:7">
      <c r="A94" s="247" t="s">
        <v>1847</v>
      </c>
      <c r="B94" s="247" t="s">
        <v>1847</v>
      </c>
      <c r="C94" s="4" t="s">
        <v>5271</v>
      </c>
      <c r="D94" s="4" t="s">
        <v>5294</v>
      </c>
      <c r="E94" s="6" t="s">
        <v>5434</v>
      </c>
      <c r="G94" s="250" t="s">
        <v>2770</v>
      </c>
    </row>
    <row r="95" spans="1:7">
      <c r="A95" s="247" t="s">
        <v>1871</v>
      </c>
      <c r="B95" s="247" t="s">
        <v>1871</v>
      </c>
      <c r="C95" s="4" t="s">
        <v>5271</v>
      </c>
      <c r="D95" s="4" t="s">
        <v>1860</v>
      </c>
      <c r="E95" s="6" t="s">
        <v>5435</v>
      </c>
      <c r="G95" s="250" t="s">
        <v>2770</v>
      </c>
    </row>
    <row r="96" spans="1:7">
      <c r="A96" s="247" t="s">
        <v>1872</v>
      </c>
      <c r="B96" s="247" t="s">
        <v>1872</v>
      </c>
      <c r="C96" s="4" t="s">
        <v>5271</v>
      </c>
      <c r="D96" s="4" t="s">
        <v>1861</v>
      </c>
      <c r="E96" s="6" t="s">
        <v>5436</v>
      </c>
      <c r="G96" s="250" t="s">
        <v>2770</v>
      </c>
    </row>
    <row r="97" spans="1:7">
      <c r="A97" s="247" t="s">
        <v>1873</v>
      </c>
      <c r="B97" s="247" t="s">
        <v>1873</v>
      </c>
      <c r="C97" s="4" t="s">
        <v>5271</v>
      </c>
      <c r="D97" s="4" t="s">
        <v>1862</v>
      </c>
      <c r="E97" s="6" t="s">
        <v>5437</v>
      </c>
      <c r="G97" s="250" t="s">
        <v>2770</v>
      </c>
    </row>
    <row r="98" spans="1:7">
      <c r="A98" s="247" t="s">
        <v>1874</v>
      </c>
      <c r="B98" s="247" t="s">
        <v>1874</v>
      </c>
      <c r="C98" s="4" t="s">
        <v>5271</v>
      </c>
      <c r="D98" s="4" t="s">
        <v>1863</v>
      </c>
      <c r="E98" s="6" t="s">
        <v>5438</v>
      </c>
      <c r="G98" s="250" t="s">
        <v>2770</v>
      </c>
    </row>
    <row r="99" spans="1:7">
      <c r="A99" s="247" t="s">
        <v>1875</v>
      </c>
      <c r="B99" s="247" t="s">
        <v>1875</v>
      </c>
      <c r="C99" s="4" t="s">
        <v>5271</v>
      </c>
      <c r="D99" s="4" t="s">
        <v>1864</v>
      </c>
      <c r="E99" s="6" t="s">
        <v>5439</v>
      </c>
      <c r="G99" s="250" t="s">
        <v>2770</v>
      </c>
    </row>
    <row r="100" spans="1:7">
      <c r="A100" s="4" t="s">
        <v>1876</v>
      </c>
      <c r="B100" s="4" t="s">
        <v>1876</v>
      </c>
      <c r="C100" s="4" t="s">
        <v>5280</v>
      </c>
      <c r="D100" s="4" t="s">
        <v>1882</v>
      </c>
      <c r="E100" s="4" t="s">
        <v>1888</v>
      </c>
      <c r="G100" s="250" t="s">
        <v>2771</v>
      </c>
    </row>
    <row r="101" spans="1:7">
      <c r="A101" s="4" t="s">
        <v>1877</v>
      </c>
      <c r="B101" s="4" t="s">
        <v>1877</v>
      </c>
      <c r="C101" s="4" t="s">
        <v>5280</v>
      </c>
      <c r="D101" s="4" t="s">
        <v>1883</v>
      </c>
      <c r="E101" s="4" t="s">
        <v>1889</v>
      </c>
      <c r="G101" s="250" t="s">
        <v>2771</v>
      </c>
    </row>
    <row r="102" spans="1:7">
      <c r="A102" s="4" t="s">
        <v>1878</v>
      </c>
      <c r="B102" s="4" t="s">
        <v>1878</v>
      </c>
      <c r="C102" s="4" t="s">
        <v>5280</v>
      </c>
      <c r="D102" s="4" t="s">
        <v>1884</v>
      </c>
      <c r="E102" s="4" t="s">
        <v>1890</v>
      </c>
      <c r="G102" s="250" t="s">
        <v>2771</v>
      </c>
    </row>
    <row r="103" spans="1:7">
      <c r="A103" s="4" t="s">
        <v>1879</v>
      </c>
      <c r="B103" s="4" t="s">
        <v>1879</v>
      </c>
      <c r="C103" s="4" t="s">
        <v>5280</v>
      </c>
      <c r="D103" s="4" t="s">
        <v>1885</v>
      </c>
      <c r="E103" s="4" t="s">
        <v>1891</v>
      </c>
      <c r="G103" s="250" t="s">
        <v>2771</v>
      </c>
    </row>
    <row r="104" spans="1:7">
      <c r="A104" s="4" t="s">
        <v>1880</v>
      </c>
      <c r="B104" s="4" t="s">
        <v>1880</v>
      </c>
      <c r="C104" s="4" t="s">
        <v>5280</v>
      </c>
      <c r="D104" s="4" t="s">
        <v>1886</v>
      </c>
      <c r="E104" s="4" t="s">
        <v>1892</v>
      </c>
      <c r="G104" s="250" t="s">
        <v>2771</v>
      </c>
    </row>
    <row r="105" spans="1:7">
      <c r="A105" s="4" t="s">
        <v>1881</v>
      </c>
      <c r="B105" s="4" t="s">
        <v>1881</v>
      </c>
      <c r="C105" s="4" t="s">
        <v>5280</v>
      </c>
      <c r="D105" s="4" t="s">
        <v>1887</v>
      </c>
      <c r="E105" s="4" t="s">
        <v>1893</v>
      </c>
      <c r="G105" s="250" t="s">
        <v>2771</v>
      </c>
    </row>
    <row r="106" spans="1:7">
      <c r="A106" s="4" t="s">
        <v>1894</v>
      </c>
      <c r="B106" s="4" t="s">
        <v>1894</v>
      </c>
      <c r="C106" s="4" t="s">
        <v>5280</v>
      </c>
      <c r="D106" s="4" t="s">
        <v>1895</v>
      </c>
      <c r="E106" s="4" t="s">
        <v>1906</v>
      </c>
      <c r="G106" s="250" t="s">
        <v>2772</v>
      </c>
    </row>
    <row r="107" spans="1:7">
      <c r="A107" s="4" t="s">
        <v>1896</v>
      </c>
      <c r="B107" s="4" t="s">
        <v>1896</v>
      </c>
      <c r="C107" s="4" t="s">
        <v>5342</v>
      </c>
      <c r="D107" s="4" t="s">
        <v>1897</v>
      </c>
      <c r="E107" s="4" t="s">
        <v>1907</v>
      </c>
      <c r="G107" s="250" t="s">
        <v>2772</v>
      </c>
    </row>
    <row r="108" spans="1:7">
      <c r="A108" s="4" t="s">
        <v>1898</v>
      </c>
      <c r="B108" s="4" t="s">
        <v>1898</v>
      </c>
      <c r="C108" s="4" t="s">
        <v>5342</v>
      </c>
      <c r="D108" s="4" t="s">
        <v>1899</v>
      </c>
      <c r="E108" s="4" t="s">
        <v>1908</v>
      </c>
      <c r="G108" s="250" t="s">
        <v>2772</v>
      </c>
    </row>
    <row r="109" spans="1:7">
      <c r="A109" s="4" t="s">
        <v>1900</v>
      </c>
      <c r="B109" s="4" t="s">
        <v>1900</v>
      </c>
      <c r="C109" s="4" t="s">
        <v>5342</v>
      </c>
      <c r="D109" s="4" t="s">
        <v>1901</v>
      </c>
      <c r="E109" s="4" t="s">
        <v>1909</v>
      </c>
      <c r="G109" s="250" t="s">
        <v>2772</v>
      </c>
    </row>
    <row r="110" spans="1:7">
      <c r="A110" s="4" t="s">
        <v>1902</v>
      </c>
      <c r="B110" s="4" t="s">
        <v>1902</v>
      </c>
      <c r="C110" s="4" t="s">
        <v>5342</v>
      </c>
      <c r="D110" s="4" t="s">
        <v>1903</v>
      </c>
      <c r="E110" s="4" t="s">
        <v>1910</v>
      </c>
      <c r="G110" s="250" t="s">
        <v>2772</v>
      </c>
    </row>
    <row r="111" spans="1:7">
      <c r="A111" s="4" t="s">
        <v>1904</v>
      </c>
      <c r="B111" s="4" t="s">
        <v>1904</v>
      </c>
      <c r="C111" s="4" t="s">
        <v>5342</v>
      </c>
      <c r="D111" s="4" t="s">
        <v>1905</v>
      </c>
      <c r="E111" s="4" t="s">
        <v>1911</v>
      </c>
      <c r="G111" s="250" t="s">
        <v>2772</v>
      </c>
    </row>
    <row r="112" spans="1:7">
      <c r="A112" s="4" t="s">
        <v>1912</v>
      </c>
      <c r="B112" s="4" t="s">
        <v>1912</v>
      </c>
      <c r="C112" s="4" t="s">
        <v>5342</v>
      </c>
      <c r="D112" s="4" t="s">
        <v>1913</v>
      </c>
      <c r="E112" s="4" t="s">
        <v>1924</v>
      </c>
      <c r="G112" s="250" t="s">
        <v>2773</v>
      </c>
    </row>
    <row r="113" spans="1:7">
      <c r="A113" s="4" t="s">
        <v>1914</v>
      </c>
      <c r="B113" s="4" t="s">
        <v>1914</v>
      </c>
      <c r="C113" s="4" t="s">
        <v>5342</v>
      </c>
      <c r="D113" s="4" t="s">
        <v>1915</v>
      </c>
      <c r="E113" s="4" t="s">
        <v>1925</v>
      </c>
      <c r="G113" s="250" t="s">
        <v>2773</v>
      </c>
    </row>
    <row r="114" spans="1:7">
      <c r="A114" s="4" t="s">
        <v>1916</v>
      </c>
      <c r="B114" s="4" t="s">
        <v>1916</v>
      </c>
      <c r="C114" s="4" t="s">
        <v>5342</v>
      </c>
      <c r="D114" s="4" t="s">
        <v>1917</v>
      </c>
      <c r="E114" s="4" t="s">
        <v>1926</v>
      </c>
      <c r="G114" s="250" t="s">
        <v>2773</v>
      </c>
    </row>
    <row r="115" spans="1:7">
      <c r="A115" s="4" t="s">
        <v>1918</v>
      </c>
      <c r="B115" s="4" t="s">
        <v>1918</v>
      </c>
      <c r="C115" s="4" t="s">
        <v>5342</v>
      </c>
      <c r="D115" s="4" t="s">
        <v>1919</v>
      </c>
      <c r="E115" s="4" t="s">
        <v>1927</v>
      </c>
      <c r="G115" s="250" t="s">
        <v>2773</v>
      </c>
    </row>
    <row r="116" spans="1:7">
      <c r="A116" s="4" t="s">
        <v>1920</v>
      </c>
      <c r="B116" s="4" t="s">
        <v>1920</v>
      </c>
      <c r="C116" s="4" t="s">
        <v>5342</v>
      </c>
      <c r="D116" s="4" t="s">
        <v>1921</v>
      </c>
      <c r="E116" s="4" t="s">
        <v>1928</v>
      </c>
      <c r="G116" s="250" t="s">
        <v>2773</v>
      </c>
    </row>
    <row r="117" spans="1:7">
      <c r="A117" s="4" t="s">
        <v>1922</v>
      </c>
      <c r="B117" s="4" t="s">
        <v>1922</v>
      </c>
      <c r="C117" s="4" t="s">
        <v>5342</v>
      </c>
      <c r="D117" s="4" t="s">
        <v>1923</v>
      </c>
      <c r="E117" s="4" t="s">
        <v>1929</v>
      </c>
      <c r="G117" s="250" t="s">
        <v>2773</v>
      </c>
    </row>
    <row r="118" spans="1:7">
      <c r="A118" s="4" t="s">
        <v>1930</v>
      </c>
      <c r="B118" s="4" t="s">
        <v>1930</v>
      </c>
      <c r="C118" s="4" t="s">
        <v>5343</v>
      </c>
      <c r="D118" s="4" t="s">
        <v>1931</v>
      </c>
      <c r="E118" s="4" t="s">
        <v>5344</v>
      </c>
      <c r="G118" s="250" t="s">
        <v>2774</v>
      </c>
    </row>
    <row r="119" spans="1:7">
      <c r="A119" s="4" t="s">
        <v>1932</v>
      </c>
      <c r="B119" s="4" t="s">
        <v>1932</v>
      </c>
      <c r="C119" s="4" t="s">
        <v>5343</v>
      </c>
      <c r="D119" s="4" t="s">
        <v>1933</v>
      </c>
      <c r="E119" s="4" t="s">
        <v>5345</v>
      </c>
      <c r="G119" s="250" t="s">
        <v>2774</v>
      </c>
    </row>
    <row r="120" spans="1:7">
      <c r="A120" s="4" t="s">
        <v>1934</v>
      </c>
      <c r="B120" s="4" t="s">
        <v>1934</v>
      </c>
      <c r="C120" s="4" t="s">
        <v>5343</v>
      </c>
      <c r="D120" s="4" t="s">
        <v>1935</v>
      </c>
      <c r="E120" s="4" t="s">
        <v>5346</v>
      </c>
      <c r="G120" s="250" t="s">
        <v>2774</v>
      </c>
    </row>
    <row r="121" spans="1:7">
      <c r="A121" s="4" t="s">
        <v>1936</v>
      </c>
      <c r="B121" s="4" t="s">
        <v>1936</v>
      </c>
      <c r="C121" s="4" t="s">
        <v>5343</v>
      </c>
      <c r="D121" s="4" t="s">
        <v>1937</v>
      </c>
      <c r="E121" s="4" t="s">
        <v>5347</v>
      </c>
      <c r="G121" s="250" t="s">
        <v>2774</v>
      </c>
    </row>
    <row r="122" spans="1:7">
      <c r="A122" s="4" t="s">
        <v>1938</v>
      </c>
      <c r="B122" s="4" t="s">
        <v>1938</v>
      </c>
      <c r="C122" s="4" t="s">
        <v>5343</v>
      </c>
      <c r="D122" s="4" t="s">
        <v>1939</v>
      </c>
      <c r="E122" s="4" t="s">
        <v>5348</v>
      </c>
      <c r="G122" s="250" t="s">
        <v>2774</v>
      </c>
    </row>
    <row r="123" spans="1:7">
      <c r="A123" s="4" t="s">
        <v>1940</v>
      </c>
      <c r="B123" s="4" t="s">
        <v>1940</v>
      </c>
      <c r="C123" s="4" t="s">
        <v>5343</v>
      </c>
      <c r="D123" s="4" t="s">
        <v>1941</v>
      </c>
      <c r="E123" s="4" t="s">
        <v>5349</v>
      </c>
      <c r="G123" s="250" t="s">
        <v>2774</v>
      </c>
    </row>
    <row r="124" spans="1:7">
      <c r="A124" s="4" t="s">
        <v>1948</v>
      </c>
      <c r="B124" s="4" t="s">
        <v>1948</v>
      </c>
      <c r="C124" s="4" t="s">
        <v>5343</v>
      </c>
      <c r="D124" s="4" t="s">
        <v>1949</v>
      </c>
      <c r="E124" s="4" t="s">
        <v>5350</v>
      </c>
      <c r="G124" s="250" t="s">
        <v>2775</v>
      </c>
    </row>
    <row r="125" spans="1:7">
      <c r="A125" s="4" t="s">
        <v>1950</v>
      </c>
      <c r="B125" s="4" t="s">
        <v>1950</v>
      </c>
      <c r="C125" s="4" t="s">
        <v>5343</v>
      </c>
      <c r="D125" s="4" t="s">
        <v>1951</v>
      </c>
      <c r="E125" s="4" t="s">
        <v>5351</v>
      </c>
      <c r="G125" s="250" t="s">
        <v>2775</v>
      </c>
    </row>
    <row r="126" spans="1:7">
      <c r="A126" s="4" t="s">
        <v>1952</v>
      </c>
      <c r="B126" s="4" t="s">
        <v>1952</v>
      </c>
      <c r="C126" s="4" t="s">
        <v>5343</v>
      </c>
      <c r="D126" s="4" t="s">
        <v>1953</v>
      </c>
      <c r="E126" s="4" t="s">
        <v>5352</v>
      </c>
      <c r="G126" s="250" t="s">
        <v>2775</v>
      </c>
    </row>
    <row r="127" spans="1:7">
      <c r="A127" s="4" t="s">
        <v>1954</v>
      </c>
      <c r="B127" s="4" t="s">
        <v>1954</v>
      </c>
      <c r="C127" s="4" t="s">
        <v>5343</v>
      </c>
      <c r="D127" s="4" t="s">
        <v>1955</v>
      </c>
      <c r="E127" s="4" t="s">
        <v>5353</v>
      </c>
      <c r="G127" s="250" t="s">
        <v>2775</v>
      </c>
    </row>
    <row r="128" spans="1:7">
      <c r="A128" s="4" t="s">
        <v>1956</v>
      </c>
      <c r="B128" s="4" t="s">
        <v>1956</v>
      </c>
      <c r="C128" s="4" t="s">
        <v>5343</v>
      </c>
      <c r="D128" s="4" t="s">
        <v>1957</v>
      </c>
      <c r="E128" s="4" t="s">
        <v>5354</v>
      </c>
      <c r="G128" s="250" t="s">
        <v>2775</v>
      </c>
    </row>
    <row r="129" spans="1:7">
      <c r="A129" s="4" t="s">
        <v>1958</v>
      </c>
      <c r="B129" s="4" t="s">
        <v>1958</v>
      </c>
      <c r="C129" s="4" t="s">
        <v>5343</v>
      </c>
      <c r="D129" s="4" t="s">
        <v>1959</v>
      </c>
      <c r="E129" s="4" t="s">
        <v>5355</v>
      </c>
      <c r="G129" s="250" t="s">
        <v>2775</v>
      </c>
    </row>
    <row r="130" spans="1:7">
      <c r="A130" s="4" t="s">
        <v>1965</v>
      </c>
      <c r="B130" s="4" t="s">
        <v>1965</v>
      </c>
      <c r="C130" s="4" t="s">
        <v>5356</v>
      </c>
      <c r="D130" s="4" t="s">
        <v>1966</v>
      </c>
      <c r="E130" s="4" t="s">
        <v>1977</v>
      </c>
      <c r="G130" s="250" t="s">
        <v>2776</v>
      </c>
    </row>
    <row r="131" spans="1:7">
      <c r="A131" s="4" t="s">
        <v>1967</v>
      </c>
      <c r="B131" s="4" t="s">
        <v>1967</v>
      </c>
      <c r="C131" s="4" t="s">
        <v>5356</v>
      </c>
      <c r="D131" s="4" t="s">
        <v>1968</v>
      </c>
      <c r="E131" s="4" t="s">
        <v>1978</v>
      </c>
      <c r="G131" s="250" t="s">
        <v>2776</v>
      </c>
    </row>
    <row r="132" spans="1:7">
      <c r="A132" s="4" t="s">
        <v>1969</v>
      </c>
      <c r="B132" s="4" t="s">
        <v>1969</v>
      </c>
      <c r="C132" s="4" t="s">
        <v>5356</v>
      </c>
      <c r="D132" s="4" t="s">
        <v>1970</v>
      </c>
      <c r="E132" s="4" t="s">
        <v>1979</v>
      </c>
      <c r="G132" s="250" t="s">
        <v>2776</v>
      </c>
    </row>
    <row r="133" spans="1:7">
      <c r="A133" s="4" t="s">
        <v>1971</v>
      </c>
      <c r="B133" s="4" t="s">
        <v>1971</v>
      </c>
      <c r="C133" s="4" t="s">
        <v>5356</v>
      </c>
      <c r="D133" s="4" t="s">
        <v>1972</v>
      </c>
      <c r="E133" s="4" t="s">
        <v>1980</v>
      </c>
      <c r="G133" s="250" t="s">
        <v>2776</v>
      </c>
    </row>
    <row r="134" spans="1:7">
      <c r="A134" s="4" t="s">
        <v>1973</v>
      </c>
      <c r="B134" s="4" t="s">
        <v>1973</v>
      </c>
      <c r="C134" s="4" t="s">
        <v>5356</v>
      </c>
      <c r="D134" s="4" t="s">
        <v>1974</v>
      </c>
      <c r="E134" s="4" t="s">
        <v>1981</v>
      </c>
      <c r="G134" s="250" t="s">
        <v>2776</v>
      </c>
    </row>
    <row r="135" spans="1:7">
      <c r="A135" s="4" t="s">
        <v>1975</v>
      </c>
      <c r="B135" s="4" t="s">
        <v>1975</v>
      </c>
      <c r="C135" s="4" t="s">
        <v>5356</v>
      </c>
      <c r="D135" s="4" t="s">
        <v>1976</v>
      </c>
      <c r="E135" s="4" t="s">
        <v>1982</v>
      </c>
      <c r="G135" s="250" t="s">
        <v>2776</v>
      </c>
    </row>
    <row r="136" spans="1:7">
      <c r="A136" s="4" t="s">
        <v>1983</v>
      </c>
      <c r="B136" s="4" t="s">
        <v>1983</v>
      </c>
      <c r="C136" s="4" t="s">
        <v>5356</v>
      </c>
      <c r="D136" s="4" t="s">
        <v>1984</v>
      </c>
      <c r="E136" s="4" t="s">
        <v>1995</v>
      </c>
      <c r="G136" s="250" t="s">
        <v>2777</v>
      </c>
    </row>
    <row r="137" spans="1:7">
      <c r="A137" s="4" t="s">
        <v>1985</v>
      </c>
      <c r="B137" s="4" t="s">
        <v>1985</v>
      </c>
      <c r="C137" s="4" t="s">
        <v>5356</v>
      </c>
      <c r="D137" s="4" t="s">
        <v>1986</v>
      </c>
      <c r="E137" s="4" t="s">
        <v>1996</v>
      </c>
      <c r="G137" s="250" t="s">
        <v>2777</v>
      </c>
    </row>
    <row r="138" spans="1:7">
      <c r="A138" s="4" t="s">
        <v>1987</v>
      </c>
      <c r="B138" s="4" t="s">
        <v>1987</v>
      </c>
      <c r="C138" s="4" t="s">
        <v>5356</v>
      </c>
      <c r="D138" s="4" t="s">
        <v>1988</v>
      </c>
      <c r="E138" s="4" t="s">
        <v>1997</v>
      </c>
      <c r="G138" s="250" t="s">
        <v>2777</v>
      </c>
    </row>
    <row r="139" spans="1:7">
      <c r="A139" s="4" t="s">
        <v>1989</v>
      </c>
      <c r="B139" s="4" t="s">
        <v>1989</v>
      </c>
      <c r="C139" s="4" t="s">
        <v>5356</v>
      </c>
      <c r="D139" s="4" t="s">
        <v>1990</v>
      </c>
      <c r="E139" s="4" t="s">
        <v>1998</v>
      </c>
      <c r="G139" s="250" t="s">
        <v>2777</v>
      </c>
    </row>
    <row r="140" spans="1:7">
      <c r="A140" s="4" t="s">
        <v>1991</v>
      </c>
      <c r="B140" s="4" t="s">
        <v>1991</v>
      </c>
      <c r="C140" s="4" t="s">
        <v>5356</v>
      </c>
      <c r="D140" s="4" t="s">
        <v>1992</v>
      </c>
      <c r="E140" s="4" t="s">
        <v>1999</v>
      </c>
      <c r="G140" s="250" t="s">
        <v>2777</v>
      </c>
    </row>
    <row r="141" spans="1:7">
      <c r="A141" s="4" t="s">
        <v>1993</v>
      </c>
      <c r="B141" s="4" t="s">
        <v>1993</v>
      </c>
      <c r="C141" s="4" t="s">
        <v>5356</v>
      </c>
      <c r="D141" s="4" t="s">
        <v>1994</v>
      </c>
      <c r="E141" s="4" t="s">
        <v>2000</v>
      </c>
      <c r="G141" s="250" t="s">
        <v>2777</v>
      </c>
    </row>
    <row r="142" spans="1:7">
      <c r="A142" s="4" t="s">
        <v>5357</v>
      </c>
      <c r="B142" s="4" t="s">
        <v>5357</v>
      </c>
      <c r="C142" s="4" t="s">
        <v>5270</v>
      </c>
      <c r="D142" s="4" t="s">
        <v>5358</v>
      </c>
      <c r="E142" s="4" t="s">
        <v>5358</v>
      </c>
      <c r="G142" s="245" t="s">
        <v>2778</v>
      </c>
    </row>
    <row r="143" spans="1:7">
      <c r="A143" s="4" t="s">
        <v>5359</v>
      </c>
      <c r="B143" s="4" t="s">
        <v>5359</v>
      </c>
      <c r="C143" s="4" t="s">
        <v>5270</v>
      </c>
      <c r="D143" s="4" t="s">
        <v>5360</v>
      </c>
      <c r="E143" s="4" t="s">
        <v>5361</v>
      </c>
      <c r="G143" s="245" t="s">
        <v>2778</v>
      </c>
    </row>
    <row r="144" spans="1:7">
      <c r="A144" s="4" t="s">
        <v>5362</v>
      </c>
      <c r="B144" s="4" t="s">
        <v>5362</v>
      </c>
      <c r="C144" s="4" t="s">
        <v>5270</v>
      </c>
      <c r="D144" s="4" t="s">
        <v>5363</v>
      </c>
      <c r="E144" s="4" t="s">
        <v>5364</v>
      </c>
      <c r="G144" s="245" t="s">
        <v>2778</v>
      </c>
    </row>
    <row r="145" spans="1:7">
      <c r="A145" s="4" t="s">
        <v>5365</v>
      </c>
      <c r="B145" s="4" t="s">
        <v>5365</v>
      </c>
      <c r="C145" s="4" t="s">
        <v>5366</v>
      </c>
      <c r="D145" s="4" t="s">
        <v>5367</v>
      </c>
      <c r="E145" s="4" t="s">
        <v>5368</v>
      </c>
      <c r="G145" s="245" t="s">
        <v>2778</v>
      </c>
    </row>
    <row r="146" spans="1:7">
      <c r="A146" s="4" t="s">
        <v>5369</v>
      </c>
      <c r="B146" s="4" t="s">
        <v>5369</v>
      </c>
      <c r="C146" s="4" t="s">
        <v>5366</v>
      </c>
      <c r="D146" s="4" t="s">
        <v>5370</v>
      </c>
      <c r="E146" s="4" t="s">
        <v>5371</v>
      </c>
      <c r="G146" s="245" t="s">
        <v>2778</v>
      </c>
    </row>
    <row r="147" spans="1:7">
      <c r="A147" s="4" t="s">
        <v>5372</v>
      </c>
      <c r="B147" s="4" t="s">
        <v>5372</v>
      </c>
      <c r="C147" s="4" t="s">
        <v>5366</v>
      </c>
      <c r="D147" s="4" t="s">
        <v>5373</v>
      </c>
      <c r="E147" s="4" t="s">
        <v>5374</v>
      </c>
      <c r="G147" s="245" t="s">
        <v>2778</v>
      </c>
    </row>
    <row r="148" spans="1:7">
      <c r="A148" s="4" t="s">
        <v>3689</v>
      </c>
      <c r="G148" s="245"/>
    </row>
    <row r="149" spans="1:7">
      <c r="A149" s="4" t="s">
        <v>5375</v>
      </c>
      <c r="B149" s="4" t="s">
        <v>5376</v>
      </c>
      <c r="C149" s="4" t="s">
        <v>5377</v>
      </c>
      <c r="D149" s="4" t="s">
        <v>5378</v>
      </c>
      <c r="E149" s="4" t="s">
        <v>5379</v>
      </c>
      <c r="G149" s="245" t="s">
        <v>3598</v>
      </c>
    </row>
    <row r="150" spans="1:7">
      <c r="A150" s="4" t="s">
        <v>5380</v>
      </c>
      <c r="B150" s="4" t="s">
        <v>5381</v>
      </c>
      <c r="C150" s="4" t="s">
        <v>5366</v>
      </c>
      <c r="D150" s="4" t="s">
        <v>5382</v>
      </c>
      <c r="E150" s="4" t="s">
        <v>5383</v>
      </c>
      <c r="G150" s="245"/>
    </row>
    <row r="151" spans="1:7">
      <c r="A151" s="4" t="s">
        <v>5384</v>
      </c>
      <c r="B151" s="4" t="s">
        <v>5384</v>
      </c>
      <c r="C151" s="4" t="s">
        <v>5377</v>
      </c>
      <c r="D151" s="4" t="s">
        <v>5385</v>
      </c>
      <c r="E151" s="4" t="s">
        <v>5385</v>
      </c>
      <c r="G151" s="245"/>
    </row>
    <row r="152" spans="1:7">
      <c r="A152" s="4" t="s">
        <v>5386</v>
      </c>
      <c r="B152" s="4" t="s">
        <v>5386</v>
      </c>
      <c r="C152" s="4" t="s">
        <v>5366</v>
      </c>
      <c r="D152" s="4" t="s">
        <v>5387</v>
      </c>
      <c r="E152" s="4" t="s">
        <v>5387</v>
      </c>
    </row>
    <row r="153" spans="1:7">
      <c r="A153" s="4" t="s">
        <v>3690</v>
      </c>
    </row>
    <row r="154" spans="1:7">
      <c r="A154" s="4" t="s">
        <v>5376</v>
      </c>
      <c r="B154" s="4" t="s">
        <v>5376</v>
      </c>
      <c r="C154" s="4" t="s">
        <v>5366</v>
      </c>
      <c r="D154" s="246" t="s">
        <v>5388</v>
      </c>
      <c r="E154" s="246" t="s">
        <v>5389</v>
      </c>
    </row>
    <row r="155" spans="1:7">
      <c r="A155" s="4" t="s">
        <v>5381</v>
      </c>
      <c r="B155" s="4" t="s">
        <v>5381</v>
      </c>
      <c r="C155" s="4" t="s">
        <v>5366</v>
      </c>
      <c r="D155" s="246" t="s">
        <v>5390</v>
      </c>
      <c r="E155" s="246" t="s">
        <v>5391</v>
      </c>
    </row>
    <row r="156" spans="1:7">
      <c r="A156" s="4" t="s">
        <v>5392</v>
      </c>
    </row>
    <row r="157" spans="1:7">
      <c r="A157" s="4" t="s">
        <v>5393</v>
      </c>
      <c r="B157" s="4" t="s">
        <v>5393</v>
      </c>
      <c r="C157" s="4" t="s">
        <v>5342</v>
      </c>
      <c r="D157" s="4" t="s">
        <v>3894</v>
      </c>
      <c r="E157" s="4" t="s">
        <v>3848</v>
      </c>
    </row>
    <row r="158" spans="1:7">
      <c r="A158" s="4" t="s">
        <v>5394</v>
      </c>
      <c r="B158" s="4" t="s">
        <v>5394</v>
      </c>
      <c r="C158" s="4" t="s">
        <v>5342</v>
      </c>
      <c r="D158" s="4" t="s">
        <v>3895</v>
      </c>
      <c r="E158" s="4" t="s">
        <v>3849</v>
      </c>
    </row>
    <row r="159" spans="1:7">
      <c r="A159" s="4" t="s">
        <v>5395</v>
      </c>
      <c r="B159" s="4" t="s">
        <v>5395</v>
      </c>
      <c r="C159" s="4" t="s">
        <v>5342</v>
      </c>
      <c r="D159" s="4" t="s">
        <v>3896</v>
      </c>
      <c r="E159" s="4" t="s">
        <v>3850</v>
      </c>
    </row>
    <row r="160" spans="1:7">
      <c r="A160" s="4" t="s">
        <v>5396</v>
      </c>
      <c r="B160" s="4" t="s">
        <v>5396</v>
      </c>
      <c r="C160" s="4" t="s">
        <v>5342</v>
      </c>
      <c r="D160" s="4" t="s">
        <v>3897</v>
      </c>
      <c r="E160" s="4" t="s">
        <v>3851</v>
      </c>
    </row>
    <row r="161" spans="1:5">
      <c r="A161" s="4" t="s">
        <v>5397</v>
      </c>
      <c r="B161" s="4" t="s">
        <v>5397</v>
      </c>
      <c r="C161" s="4" t="s">
        <v>5342</v>
      </c>
      <c r="D161" s="4" t="s">
        <v>3898</v>
      </c>
      <c r="E161" s="4" t="s">
        <v>3852</v>
      </c>
    </row>
    <row r="162" spans="1:5">
      <c r="A162" s="4" t="s">
        <v>5398</v>
      </c>
      <c r="B162" s="4" t="s">
        <v>5398</v>
      </c>
      <c r="C162" s="4" t="s">
        <v>5342</v>
      </c>
      <c r="D162" s="4" t="s">
        <v>3899</v>
      </c>
      <c r="E162" s="4" t="s">
        <v>3853</v>
      </c>
    </row>
    <row r="163" spans="1:5">
      <c r="A163" s="4" t="s">
        <v>5399</v>
      </c>
      <c r="B163" s="4" t="s">
        <v>5399</v>
      </c>
      <c r="C163" s="4" t="s">
        <v>5342</v>
      </c>
      <c r="D163" s="4" t="s">
        <v>3844</v>
      </c>
      <c r="E163" s="4" t="s">
        <v>5400</v>
      </c>
    </row>
    <row r="164" spans="1:5">
      <c r="A164" s="4" t="s">
        <v>5401</v>
      </c>
      <c r="B164" s="4" t="s">
        <v>5401</v>
      </c>
      <c r="C164" s="4" t="s">
        <v>5342</v>
      </c>
      <c r="D164" s="4" t="s">
        <v>3845</v>
      </c>
      <c r="E164" s="4" t="s">
        <v>5402</v>
      </c>
    </row>
    <row r="165" spans="1:5">
      <c r="A165" s="4" t="s">
        <v>3854</v>
      </c>
      <c r="B165" s="4" t="s">
        <v>3854</v>
      </c>
      <c r="C165" s="4" t="s">
        <v>5342</v>
      </c>
      <c r="D165" s="4" t="s">
        <v>3900</v>
      </c>
      <c r="E165" s="4" t="s">
        <v>3862</v>
      </c>
    </row>
    <row r="166" spans="1:5">
      <c r="A166" s="4" t="s">
        <v>3855</v>
      </c>
      <c r="B166" s="4" t="s">
        <v>3855</v>
      </c>
      <c r="C166" s="4" t="s">
        <v>5342</v>
      </c>
      <c r="D166" s="4" t="s">
        <v>3901</v>
      </c>
      <c r="E166" s="4" t="s">
        <v>3863</v>
      </c>
    </row>
    <row r="167" spans="1:5">
      <c r="A167" s="4" t="s">
        <v>3856</v>
      </c>
      <c r="B167" s="4" t="s">
        <v>3856</v>
      </c>
      <c r="C167" s="4" t="s">
        <v>5342</v>
      </c>
      <c r="D167" s="4" t="s">
        <v>3902</v>
      </c>
      <c r="E167" s="4" t="s">
        <v>3864</v>
      </c>
    </row>
    <row r="168" spans="1:5">
      <c r="A168" s="4" t="s">
        <v>3857</v>
      </c>
      <c r="B168" s="4" t="s">
        <v>3857</v>
      </c>
      <c r="C168" s="4" t="s">
        <v>5342</v>
      </c>
      <c r="D168" s="4" t="s">
        <v>3903</v>
      </c>
      <c r="E168" s="4" t="s">
        <v>3865</v>
      </c>
    </row>
    <row r="169" spans="1:5">
      <c r="A169" s="4" t="s">
        <v>3858</v>
      </c>
      <c r="B169" s="4" t="s">
        <v>3858</v>
      </c>
      <c r="C169" s="4" t="s">
        <v>5342</v>
      </c>
      <c r="D169" s="4" t="s">
        <v>3904</v>
      </c>
      <c r="E169" s="4" t="s">
        <v>3866</v>
      </c>
    </row>
    <row r="170" spans="1:5">
      <c r="A170" s="4" t="s">
        <v>3859</v>
      </c>
      <c r="B170" s="4" t="s">
        <v>3859</v>
      </c>
      <c r="C170" s="4" t="s">
        <v>5342</v>
      </c>
      <c r="D170" s="4" t="s">
        <v>3905</v>
      </c>
      <c r="E170" s="4" t="s">
        <v>3867</v>
      </c>
    </row>
    <row r="171" spans="1:5">
      <c r="A171" s="4" t="s">
        <v>3860</v>
      </c>
      <c r="B171" s="4" t="s">
        <v>3860</v>
      </c>
      <c r="C171" s="4" t="s">
        <v>5342</v>
      </c>
      <c r="D171" s="4" t="s">
        <v>3868</v>
      </c>
      <c r="E171" s="4" t="s">
        <v>5403</v>
      </c>
    </row>
    <row r="172" spans="1:5">
      <c r="A172" s="4" t="s">
        <v>3861</v>
      </c>
      <c r="B172" s="4" t="s">
        <v>3861</v>
      </c>
      <c r="C172" s="4" t="s">
        <v>5342</v>
      </c>
      <c r="D172" s="4" t="s">
        <v>3869</v>
      </c>
      <c r="E172" s="4" t="s">
        <v>5404</v>
      </c>
    </row>
    <row r="173" spans="1:5">
      <c r="A173" s="4" t="s">
        <v>3872</v>
      </c>
      <c r="B173" s="4" t="s">
        <v>3872</v>
      </c>
      <c r="C173" s="4" t="s">
        <v>5342</v>
      </c>
      <c r="D173" s="4" t="s">
        <v>3906</v>
      </c>
      <c r="E173" s="4" t="s">
        <v>3873</v>
      </c>
    </row>
    <row r="174" spans="1:5">
      <c r="A174" s="4" t="s">
        <v>3874</v>
      </c>
      <c r="B174" s="4" t="s">
        <v>3874</v>
      </c>
      <c r="C174" s="4" t="s">
        <v>5342</v>
      </c>
      <c r="D174" s="4" t="s">
        <v>3907</v>
      </c>
      <c r="E174" s="4" t="s">
        <v>3875</v>
      </c>
    </row>
    <row r="175" spans="1:5">
      <c r="A175" s="4" t="s">
        <v>3876</v>
      </c>
      <c r="B175" s="4" t="s">
        <v>3876</v>
      </c>
      <c r="C175" s="4" t="s">
        <v>5342</v>
      </c>
      <c r="D175" s="4" t="s">
        <v>3908</v>
      </c>
      <c r="E175" s="4" t="s">
        <v>3877</v>
      </c>
    </row>
    <row r="176" spans="1:5">
      <c r="A176" s="4" t="s">
        <v>3878</v>
      </c>
      <c r="B176" s="4" t="s">
        <v>3878</v>
      </c>
      <c r="C176" s="4" t="s">
        <v>5342</v>
      </c>
      <c r="D176" s="4" t="s">
        <v>3909</v>
      </c>
      <c r="E176" s="4" t="s">
        <v>3879</v>
      </c>
    </row>
    <row r="177" spans="1:5">
      <c r="A177" s="4" t="s">
        <v>3880</v>
      </c>
      <c r="B177" s="4" t="s">
        <v>3880</v>
      </c>
      <c r="C177" s="4" t="s">
        <v>5342</v>
      </c>
      <c r="D177" s="4" t="s">
        <v>3910</v>
      </c>
      <c r="E177" s="4" t="s">
        <v>3881</v>
      </c>
    </row>
    <row r="178" spans="1:5">
      <c r="A178" s="4" t="s">
        <v>3882</v>
      </c>
      <c r="B178" s="4" t="s">
        <v>3882</v>
      </c>
      <c r="C178" s="4" t="s">
        <v>5342</v>
      </c>
      <c r="D178" s="4" t="s">
        <v>3911</v>
      </c>
      <c r="E178" s="4" t="s">
        <v>3883</v>
      </c>
    </row>
    <row r="179" spans="1:5">
      <c r="A179" s="4" t="s">
        <v>3884</v>
      </c>
      <c r="B179" s="4" t="s">
        <v>3884</v>
      </c>
      <c r="C179" s="4" t="s">
        <v>5342</v>
      </c>
      <c r="D179" s="4" t="s">
        <v>5405</v>
      </c>
      <c r="E179" s="4" t="s">
        <v>5406</v>
      </c>
    </row>
    <row r="180" spans="1:5">
      <c r="A180" s="4" t="s">
        <v>5407</v>
      </c>
      <c r="B180" s="4" t="s">
        <v>3885</v>
      </c>
      <c r="C180" s="4" t="s">
        <v>5342</v>
      </c>
      <c r="D180" s="4" t="s">
        <v>5408</v>
      </c>
      <c r="E180" s="4" t="s">
        <v>5409</v>
      </c>
    </row>
    <row r="181" spans="1:5">
      <c r="A181" s="4" t="s">
        <v>5410</v>
      </c>
    </row>
    <row r="182" spans="1:5">
      <c r="A182" s="4" t="s">
        <v>4213</v>
      </c>
      <c r="B182" s="4" t="s">
        <v>4213</v>
      </c>
      <c r="C182" s="4" t="s">
        <v>5377</v>
      </c>
      <c r="D182" s="4" t="s">
        <v>4214</v>
      </c>
      <c r="E182" s="4" t="s">
        <v>4215</v>
      </c>
    </row>
    <row r="183" spans="1:5">
      <c r="A183" s="4" t="s">
        <v>4216</v>
      </c>
      <c r="B183" s="4" t="s">
        <v>4216</v>
      </c>
      <c r="C183" s="4" t="s">
        <v>5377</v>
      </c>
      <c r="D183" s="4" t="s">
        <v>4235</v>
      </c>
      <c r="E183" s="4" t="s">
        <v>4254</v>
      </c>
    </row>
    <row r="184" spans="1:5">
      <c r="A184" s="4" t="s">
        <v>4217</v>
      </c>
      <c r="B184" s="4" t="s">
        <v>4217</v>
      </c>
      <c r="C184" s="4" t="s">
        <v>5377</v>
      </c>
      <c r="D184" s="4" t="s">
        <v>4236</v>
      </c>
      <c r="E184" s="4" t="s">
        <v>4255</v>
      </c>
    </row>
    <row r="185" spans="1:5">
      <c r="A185" s="4" t="s">
        <v>4218</v>
      </c>
      <c r="B185" s="4" t="s">
        <v>4218</v>
      </c>
      <c r="C185" s="4" t="s">
        <v>5377</v>
      </c>
      <c r="D185" s="4" t="s">
        <v>4237</v>
      </c>
      <c r="E185" s="4" t="s">
        <v>4256</v>
      </c>
    </row>
    <row r="186" spans="1:5">
      <c r="A186" s="4" t="s">
        <v>4219</v>
      </c>
      <c r="B186" s="4" t="s">
        <v>4219</v>
      </c>
      <c r="C186" s="4" t="s">
        <v>5377</v>
      </c>
      <c r="D186" s="4" t="s">
        <v>4238</v>
      </c>
      <c r="E186" s="4" t="s">
        <v>4257</v>
      </c>
    </row>
    <row r="187" spans="1:5">
      <c r="A187" s="4" t="s">
        <v>4220</v>
      </c>
      <c r="B187" s="4" t="s">
        <v>4220</v>
      </c>
      <c r="C187" s="4" t="s">
        <v>5377</v>
      </c>
      <c r="D187" s="4" t="s">
        <v>4239</v>
      </c>
      <c r="E187" s="4" t="s">
        <v>4258</v>
      </c>
    </row>
    <row r="188" spans="1:5">
      <c r="A188" s="4" t="s">
        <v>4221</v>
      </c>
      <c r="B188" s="4" t="s">
        <v>4221</v>
      </c>
      <c r="C188" s="4" t="s">
        <v>5377</v>
      </c>
      <c r="D188" s="4" t="s">
        <v>4240</v>
      </c>
      <c r="E188" s="4" t="s">
        <v>4259</v>
      </c>
    </row>
    <row r="189" spans="1:5">
      <c r="A189" s="4" t="s">
        <v>4222</v>
      </c>
      <c r="B189" s="4" t="s">
        <v>4222</v>
      </c>
      <c r="C189" s="4" t="s">
        <v>5377</v>
      </c>
      <c r="D189" s="4" t="s">
        <v>4241</v>
      </c>
      <c r="E189" s="4" t="s">
        <v>4260</v>
      </c>
    </row>
    <row r="190" spans="1:5">
      <c r="A190" s="4" t="s">
        <v>4223</v>
      </c>
      <c r="B190" s="4" t="s">
        <v>4223</v>
      </c>
      <c r="C190" s="4" t="s">
        <v>5377</v>
      </c>
      <c r="D190" s="4" t="s">
        <v>4242</v>
      </c>
      <c r="E190" s="4" t="s">
        <v>4261</v>
      </c>
    </row>
    <row r="191" spans="1:5">
      <c r="A191" s="4" t="s">
        <v>4224</v>
      </c>
      <c r="B191" s="4" t="s">
        <v>4224</v>
      </c>
      <c r="C191" s="4" t="s">
        <v>5377</v>
      </c>
      <c r="D191" s="4" t="s">
        <v>4243</v>
      </c>
      <c r="E191" s="4" t="s">
        <v>4262</v>
      </c>
    </row>
    <row r="192" spans="1:5">
      <c r="A192" s="4" t="s">
        <v>4225</v>
      </c>
      <c r="B192" s="4" t="s">
        <v>4225</v>
      </c>
      <c r="C192" s="4" t="s">
        <v>5377</v>
      </c>
      <c r="D192" s="4" t="s">
        <v>4244</v>
      </c>
      <c r="E192" s="4" t="s">
        <v>4263</v>
      </c>
    </row>
    <row r="193" spans="1:5">
      <c r="A193" s="4" t="s">
        <v>4226</v>
      </c>
      <c r="B193" s="4" t="s">
        <v>4226</v>
      </c>
      <c r="C193" s="4" t="s">
        <v>5377</v>
      </c>
      <c r="D193" s="4" t="s">
        <v>4245</v>
      </c>
      <c r="E193" s="4" t="s">
        <v>4264</v>
      </c>
    </row>
    <row r="194" spans="1:5">
      <c r="A194" s="4" t="s">
        <v>4227</v>
      </c>
      <c r="B194" s="4" t="s">
        <v>4227</v>
      </c>
      <c r="C194" s="4" t="s">
        <v>5377</v>
      </c>
      <c r="D194" s="4" t="s">
        <v>4246</v>
      </c>
      <c r="E194" s="4" t="s">
        <v>4265</v>
      </c>
    </row>
    <row r="195" spans="1:5">
      <c r="A195" s="4" t="s">
        <v>4228</v>
      </c>
      <c r="B195" s="4" t="s">
        <v>4228</v>
      </c>
      <c r="C195" s="4" t="s">
        <v>5377</v>
      </c>
      <c r="D195" s="4" t="s">
        <v>4247</v>
      </c>
      <c r="E195" s="4" t="s">
        <v>4266</v>
      </c>
    </row>
    <row r="196" spans="1:5">
      <c r="A196" s="4" t="s">
        <v>4229</v>
      </c>
      <c r="B196" s="4" t="s">
        <v>4229</v>
      </c>
      <c r="C196" s="4" t="s">
        <v>5377</v>
      </c>
      <c r="D196" s="4" t="s">
        <v>4248</v>
      </c>
      <c r="E196" s="4" t="s">
        <v>4267</v>
      </c>
    </row>
    <row r="197" spans="1:5">
      <c r="A197" s="4" t="s">
        <v>4230</v>
      </c>
      <c r="B197" s="4" t="s">
        <v>4230</v>
      </c>
      <c r="C197" s="4" t="s">
        <v>5377</v>
      </c>
      <c r="D197" s="4" t="s">
        <v>4249</v>
      </c>
      <c r="E197" s="4" t="s">
        <v>4268</v>
      </c>
    </row>
    <row r="198" spans="1:5">
      <c r="A198" s="4" t="s">
        <v>4231</v>
      </c>
      <c r="B198" s="4" t="s">
        <v>4231</v>
      </c>
      <c r="C198" s="4" t="s">
        <v>5377</v>
      </c>
      <c r="D198" s="4" t="s">
        <v>4250</v>
      </c>
      <c r="E198" s="4" t="s">
        <v>4269</v>
      </c>
    </row>
    <row r="199" spans="1:5">
      <c r="A199" s="4" t="s">
        <v>4232</v>
      </c>
      <c r="B199" s="4" t="s">
        <v>4232</v>
      </c>
      <c r="C199" s="4" t="s">
        <v>5377</v>
      </c>
      <c r="D199" s="4" t="s">
        <v>4251</v>
      </c>
      <c r="E199" s="4" t="s">
        <v>4270</v>
      </c>
    </row>
    <row r="200" spans="1:5">
      <c r="A200" s="4" t="s">
        <v>4233</v>
      </c>
      <c r="B200" s="4" t="s">
        <v>4233</v>
      </c>
      <c r="C200" s="4" t="s">
        <v>5377</v>
      </c>
      <c r="D200" s="4" t="s">
        <v>4252</v>
      </c>
      <c r="E200" s="4" t="s">
        <v>4271</v>
      </c>
    </row>
    <row r="201" spans="1:5">
      <c r="A201" s="4" t="s">
        <v>4234</v>
      </c>
      <c r="B201" s="4" t="s">
        <v>4234</v>
      </c>
      <c r="C201" s="4" t="s">
        <v>5377</v>
      </c>
      <c r="D201" s="4" t="s">
        <v>4253</v>
      </c>
      <c r="E201" s="4" t="s">
        <v>4272</v>
      </c>
    </row>
    <row r="202" spans="1:5">
      <c r="A202" s="247" t="s">
        <v>5411</v>
      </c>
      <c r="B202" s="247"/>
    </row>
    <row r="203" spans="1:5">
      <c r="A203" s="247" t="s">
        <v>5412</v>
      </c>
      <c r="B203" s="247" t="s">
        <v>5413</v>
      </c>
      <c r="C203" s="4" t="s">
        <v>5366</v>
      </c>
      <c r="D203" s="4" t="s">
        <v>5414</v>
      </c>
      <c r="E203" s="4" t="s">
        <v>5415</v>
      </c>
    </row>
    <row r="204" spans="1:5">
      <c r="A204" s="4" t="s">
        <v>4273</v>
      </c>
      <c r="B204" s="4" t="s">
        <v>4273</v>
      </c>
      <c r="C204" s="4" t="s">
        <v>5366</v>
      </c>
      <c r="D204" s="4" t="s">
        <v>4275</v>
      </c>
      <c r="E204" s="4" t="s">
        <v>4277</v>
      </c>
    </row>
    <row r="205" spans="1:5">
      <c r="A205" s="4" t="s">
        <v>4279</v>
      </c>
      <c r="B205" s="4" t="s">
        <v>4279</v>
      </c>
      <c r="C205" s="4" t="s">
        <v>5366</v>
      </c>
      <c r="D205" s="4" t="s">
        <v>4299</v>
      </c>
      <c r="E205" s="4" t="s">
        <v>4318</v>
      </c>
    </row>
    <row r="206" spans="1:5">
      <c r="A206" s="4" t="s">
        <v>4280</v>
      </c>
      <c r="B206" s="4" t="s">
        <v>4280</v>
      </c>
      <c r="C206" s="4" t="s">
        <v>5366</v>
      </c>
      <c r="D206" s="4" t="s">
        <v>4300</v>
      </c>
      <c r="E206" s="4" t="s">
        <v>4319</v>
      </c>
    </row>
    <row r="207" spans="1:5">
      <c r="A207" s="4" t="s">
        <v>4281</v>
      </c>
      <c r="B207" s="4" t="s">
        <v>4281</v>
      </c>
      <c r="C207" s="4" t="s">
        <v>5366</v>
      </c>
      <c r="D207" s="4" t="s">
        <v>4301</v>
      </c>
      <c r="E207" s="4" t="s">
        <v>4320</v>
      </c>
    </row>
    <row r="208" spans="1:5">
      <c r="A208" s="4" t="s">
        <v>4282</v>
      </c>
      <c r="B208" s="4" t="s">
        <v>4282</v>
      </c>
      <c r="C208" s="4" t="s">
        <v>5366</v>
      </c>
      <c r="D208" s="4" t="s">
        <v>4302</v>
      </c>
      <c r="E208" s="4" t="s">
        <v>4321</v>
      </c>
    </row>
    <row r="209" spans="1:5">
      <c r="A209" s="4" t="s">
        <v>4283</v>
      </c>
      <c r="B209" s="4" t="s">
        <v>4283</v>
      </c>
      <c r="C209" s="4" t="s">
        <v>5366</v>
      </c>
      <c r="D209" s="4" t="s">
        <v>4303</v>
      </c>
      <c r="E209" s="4" t="s">
        <v>4322</v>
      </c>
    </row>
    <row r="210" spans="1:5">
      <c r="A210" s="4" t="s">
        <v>4284</v>
      </c>
      <c r="B210" s="4" t="s">
        <v>4284</v>
      </c>
      <c r="C210" s="4" t="s">
        <v>5366</v>
      </c>
      <c r="D210" s="4" t="s">
        <v>4304</v>
      </c>
      <c r="E210" s="4" t="s">
        <v>4323</v>
      </c>
    </row>
    <row r="211" spans="1:5">
      <c r="A211" s="4" t="s">
        <v>4285</v>
      </c>
      <c r="B211" s="4" t="s">
        <v>4285</v>
      </c>
      <c r="C211" s="4" t="s">
        <v>5366</v>
      </c>
      <c r="D211" s="4" t="s">
        <v>4305</v>
      </c>
      <c r="E211" s="4" t="s">
        <v>4324</v>
      </c>
    </row>
    <row r="212" spans="1:5">
      <c r="A212" s="4" t="s">
        <v>4286</v>
      </c>
      <c r="B212" s="4" t="s">
        <v>4286</v>
      </c>
      <c r="C212" s="4" t="s">
        <v>5366</v>
      </c>
      <c r="D212" s="4" t="s">
        <v>4306</v>
      </c>
      <c r="E212" s="4" t="s">
        <v>4325</v>
      </c>
    </row>
    <row r="213" spans="1:5">
      <c r="A213" s="4" t="s">
        <v>4287</v>
      </c>
      <c r="B213" s="4" t="s">
        <v>4287</v>
      </c>
      <c r="C213" s="4" t="s">
        <v>5366</v>
      </c>
      <c r="D213" s="4" t="s">
        <v>4307</v>
      </c>
      <c r="E213" s="4" t="s">
        <v>4326</v>
      </c>
    </row>
    <row r="214" spans="1:5">
      <c r="A214" s="4" t="s">
        <v>4288</v>
      </c>
      <c r="B214" s="4" t="s">
        <v>4288</v>
      </c>
      <c r="C214" s="4" t="s">
        <v>5366</v>
      </c>
      <c r="D214" s="4" t="s">
        <v>4308</v>
      </c>
      <c r="E214" s="4" t="s">
        <v>4327</v>
      </c>
    </row>
    <row r="215" spans="1:5">
      <c r="A215" s="4" t="s">
        <v>4289</v>
      </c>
      <c r="B215" s="4" t="s">
        <v>4289</v>
      </c>
      <c r="C215" s="4" t="s">
        <v>5366</v>
      </c>
      <c r="D215" s="4" t="s">
        <v>4309</v>
      </c>
      <c r="E215" s="4" t="s">
        <v>4328</v>
      </c>
    </row>
    <row r="216" spans="1:5">
      <c r="A216" s="4" t="s">
        <v>4290</v>
      </c>
      <c r="B216" s="4" t="s">
        <v>4290</v>
      </c>
      <c r="C216" s="4" t="s">
        <v>5366</v>
      </c>
      <c r="D216" s="4" t="s">
        <v>4310</v>
      </c>
      <c r="E216" s="4" t="s">
        <v>4329</v>
      </c>
    </row>
    <row r="217" spans="1:5">
      <c r="A217" s="4" t="s">
        <v>4291</v>
      </c>
      <c r="B217" s="4" t="s">
        <v>4291</v>
      </c>
      <c r="C217" s="4" t="s">
        <v>5366</v>
      </c>
      <c r="D217" s="4" t="s">
        <v>4311</v>
      </c>
      <c r="E217" s="4" t="s">
        <v>4330</v>
      </c>
    </row>
    <row r="218" spans="1:5">
      <c r="A218" s="4" t="s">
        <v>4292</v>
      </c>
      <c r="B218" s="4" t="s">
        <v>4292</v>
      </c>
      <c r="C218" s="4" t="s">
        <v>5366</v>
      </c>
      <c r="D218" s="4" t="s">
        <v>4312</v>
      </c>
      <c r="E218" s="4" t="s">
        <v>4331</v>
      </c>
    </row>
    <row r="219" spans="1:5">
      <c r="A219" s="4" t="s">
        <v>4293</v>
      </c>
      <c r="B219" s="4" t="s">
        <v>4293</v>
      </c>
      <c r="C219" s="4" t="s">
        <v>5366</v>
      </c>
      <c r="D219" s="4" t="s">
        <v>4313</v>
      </c>
      <c r="E219" s="4" t="s">
        <v>4332</v>
      </c>
    </row>
    <row r="220" spans="1:5">
      <c r="A220" s="4" t="s">
        <v>4294</v>
      </c>
      <c r="B220" s="4" t="s">
        <v>4294</v>
      </c>
      <c r="C220" s="4" t="s">
        <v>5366</v>
      </c>
      <c r="D220" s="4" t="s">
        <v>4314</v>
      </c>
      <c r="E220" s="4" t="s">
        <v>4333</v>
      </c>
    </row>
    <row r="221" spans="1:5">
      <c r="A221" s="4" t="s">
        <v>4295</v>
      </c>
      <c r="B221" s="4" t="s">
        <v>4295</v>
      </c>
      <c r="C221" s="4" t="s">
        <v>5366</v>
      </c>
      <c r="D221" s="4" t="s">
        <v>4315</v>
      </c>
      <c r="E221" s="4" t="s">
        <v>4334</v>
      </c>
    </row>
    <row r="222" spans="1:5">
      <c r="A222" s="4" t="s">
        <v>4296</v>
      </c>
      <c r="B222" s="4" t="s">
        <v>4296</v>
      </c>
      <c r="C222" s="4" t="s">
        <v>5366</v>
      </c>
      <c r="D222" s="4" t="s">
        <v>4316</v>
      </c>
      <c r="E222" s="4" t="s">
        <v>4335</v>
      </c>
    </row>
    <row r="223" spans="1:5">
      <c r="A223" s="4" t="s">
        <v>4297</v>
      </c>
      <c r="B223" s="4" t="s">
        <v>4297</v>
      </c>
      <c r="C223" s="4" t="s">
        <v>5366</v>
      </c>
      <c r="D223" s="4" t="s">
        <v>4317</v>
      </c>
      <c r="E223" s="4" t="s">
        <v>4336</v>
      </c>
    </row>
    <row r="224" spans="1:5">
      <c r="A224" s="4" t="s">
        <v>5416</v>
      </c>
    </row>
    <row r="225" spans="1:5">
      <c r="A225" s="4" t="s">
        <v>4340</v>
      </c>
      <c r="B225" s="4" t="s">
        <v>4340</v>
      </c>
      <c r="C225" s="4" t="s">
        <v>457</v>
      </c>
      <c r="D225" s="4" t="s">
        <v>4341</v>
      </c>
      <c r="E225" s="4" t="s">
        <v>4342</v>
      </c>
    </row>
    <row r="226" spans="1:5">
      <c r="A226" s="4" t="s">
        <v>4343</v>
      </c>
      <c r="B226" s="4" t="s">
        <v>4343</v>
      </c>
      <c r="C226" s="4" t="s">
        <v>457</v>
      </c>
      <c r="D226" s="4" t="s">
        <v>4344</v>
      </c>
      <c r="E226" s="4" t="s">
        <v>4345</v>
      </c>
    </row>
    <row r="227" spans="1:5">
      <c r="A227" s="4" t="s">
        <v>4346</v>
      </c>
      <c r="B227" s="4" t="s">
        <v>4346</v>
      </c>
      <c r="C227" s="4" t="s">
        <v>457</v>
      </c>
      <c r="D227" s="4" t="s">
        <v>4347</v>
      </c>
      <c r="E227" s="4" t="s">
        <v>4348</v>
      </c>
    </row>
    <row r="228" spans="1:5">
      <c r="A228" s="4" t="s">
        <v>4349</v>
      </c>
      <c r="B228" s="4" t="s">
        <v>4349</v>
      </c>
      <c r="C228" s="4" t="s">
        <v>457</v>
      </c>
      <c r="D228" s="4" t="s">
        <v>4350</v>
      </c>
      <c r="E228" s="4" t="s">
        <v>4351</v>
      </c>
    </row>
    <row r="229" spans="1:5">
      <c r="A229" s="4" t="s">
        <v>4352</v>
      </c>
      <c r="B229" s="4" t="s">
        <v>4352</v>
      </c>
      <c r="C229" s="4" t="s">
        <v>457</v>
      </c>
      <c r="D229" s="4" t="s">
        <v>4353</v>
      </c>
      <c r="E229" s="4" t="s">
        <v>4354</v>
      </c>
    </row>
    <row r="230" spans="1:5">
      <c r="A230" s="4" t="s">
        <v>4355</v>
      </c>
      <c r="B230" s="4" t="s">
        <v>4355</v>
      </c>
      <c r="C230" s="4" t="s">
        <v>457</v>
      </c>
      <c r="D230" s="4" t="s">
        <v>4356</v>
      </c>
      <c r="E230" s="4" t="s">
        <v>4357</v>
      </c>
    </row>
    <row r="231" spans="1:5">
      <c r="A231" s="4" t="s">
        <v>4358</v>
      </c>
      <c r="B231" s="4" t="s">
        <v>4358</v>
      </c>
      <c r="C231" s="4" t="s">
        <v>457</v>
      </c>
      <c r="D231" s="4" t="s">
        <v>4359</v>
      </c>
      <c r="E231" s="4" t="s">
        <v>4360</v>
      </c>
    </row>
    <row r="232" spans="1:5">
      <c r="A232" s="4" t="s">
        <v>4361</v>
      </c>
      <c r="B232" s="4" t="s">
        <v>4361</v>
      </c>
      <c r="C232" s="4" t="s">
        <v>457</v>
      </c>
      <c r="D232" s="4" t="s">
        <v>4362</v>
      </c>
      <c r="E232" s="4" t="s">
        <v>4363</v>
      </c>
    </row>
    <row r="233" spans="1:5">
      <c r="A233" s="4" t="s">
        <v>4364</v>
      </c>
      <c r="B233" s="4" t="s">
        <v>4364</v>
      </c>
      <c r="C233" s="4" t="s">
        <v>457</v>
      </c>
      <c r="D233" s="4" t="s">
        <v>4365</v>
      </c>
      <c r="E233" s="4" t="s">
        <v>4366</v>
      </c>
    </row>
    <row r="234" spans="1:5">
      <c r="A234" s="4" t="s">
        <v>4367</v>
      </c>
      <c r="B234" s="4" t="s">
        <v>4367</v>
      </c>
      <c r="C234" s="4" t="s">
        <v>457</v>
      </c>
      <c r="D234" s="4" t="s">
        <v>4368</v>
      </c>
      <c r="E234" s="4" t="s">
        <v>4369</v>
      </c>
    </row>
    <row r="235" spans="1:5">
      <c r="A235" s="4" t="s">
        <v>4370</v>
      </c>
      <c r="B235" s="4" t="s">
        <v>4370</v>
      </c>
      <c r="C235" s="4" t="s">
        <v>457</v>
      </c>
      <c r="D235" s="4" t="s">
        <v>4371</v>
      </c>
      <c r="E235" s="4" t="s">
        <v>4372</v>
      </c>
    </row>
    <row r="236" spans="1:5">
      <c r="A236" s="4" t="s">
        <v>4373</v>
      </c>
      <c r="B236" s="4" t="s">
        <v>4373</v>
      </c>
      <c r="C236" s="4" t="s">
        <v>457</v>
      </c>
      <c r="D236" s="4" t="s">
        <v>4374</v>
      </c>
      <c r="E236" s="4" t="s">
        <v>4375</v>
      </c>
    </row>
    <row r="237" spans="1:5">
      <c r="A237" s="4" t="s">
        <v>4376</v>
      </c>
      <c r="B237" s="4" t="s">
        <v>4376</v>
      </c>
      <c r="C237" s="4" t="s">
        <v>457</v>
      </c>
      <c r="D237" s="4" t="s">
        <v>4377</v>
      </c>
      <c r="E237" s="4" t="s">
        <v>4378</v>
      </c>
    </row>
    <row r="238" spans="1:5">
      <c r="A238" s="4" t="s">
        <v>4379</v>
      </c>
      <c r="B238" s="4" t="s">
        <v>4379</v>
      </c>
      <c r="C238" s="4" t="s">
        <v>457</v>
      </c>
      <c r="D238" s="4" t="s">
        <v>4380</v>
      </c>
      <c r="E238" s="4" t="s">
        <v>4381</v>
      </c>
    </row>
    <row r="239" spans="1:5">
      <c r="A239" s="4" t="s">
        <v>4382</v>
      </c>
      <c r="B239" s="4" t="s">
        <v>4382</v>
      </c>
      <c r="C239" s="4" t="s">
        <v>457</v>
      </c>
      <c r="D239" s="4" t="s">
        <v>4383</v>
      </c>
      <c r="E239" s="4" t="s">
        <v>4384</v>
      </c>
    </row>
    <row r="240" spans="1:5">
      <c r="A240" s="4" t="s">
        <v>4385</v>
      </c>
      <c r="B240" s="4" t="s">
        <v>4385</v>
      </c>
      <c r="C240" s="4" t="s">
        <v>457</v>
      </c>
      <c r="D240" s="4" t="s">
        <v>4386</v>
      </c>
      <c r="E240" s="4" t="s">
        <v>4387</v>
      </c>
    </row>
    <row r="241" spans="1:5">
      <c r="A241" s="4" t="s">
        <v>4388</v>
      </c>
      <c r="B241" s="4" t="s">
        <v>4388</v>
      </c>
      <c r="C241" s="4" t="s">
        <v>457</v>
      </c>
      <c r="D241" s="4" t="s">
        <v>4389</v>
      </c>
      <c r="E241" s="4" t="s">
        <v>4390</v>
      </c>
    </row>
    <row r="242" spans="1:5">
      <c r="A242" s="4" t="s">
        <v>4391</v>
      </c>
      <c r="B242" s="4" t="s">
        <v>4391</v>
      </c>
      <c r="C242" s="4" t="s">
        <v>457</v>
      </c>
      <c r="D242" s="4" t="s">
        <v>4392</v>
      </c>
      <c r="E242" s="4" t="s">
        <v>4393</v>
      </c>
    </row>
    <row r="243" spans="1:5">
      <c r="A243" s="4" t="s">
        <v>4394</v>
      </c>
      <c r="B243" s="4" t="s">
        <v>4394</v>
      </c>
      <c r="C243" s="4" t="s">
        <v>457</v>
      </c>
      <c r="D243" s="4" t="s">
        <v>4395</v>
      </c>
      <c r="E243" s="4" t="s">
        <v>4396</v>
      </c>
    </row>
    <row r="244" spans="1:5">
      <c r="A244" s="4" t="s">
        <v>4397</v>
      </c>
      <c r="B244" s="4" t="s">
        <v>4397</v>
      </c>
      <c r="C244" s="4" t="s">
        <v>457</v>
      </c>
      <c r="D244" s="4" t="s">
        <v>4398</v>
      </c>
      <c r="E244" s="4" t="s">
        <v>4399</v>
      </c>
    </row>
    <row r="245" spans="1:5">
      <c r="A245" s="4" t="s">
        <v>5417</v>
      </c>
    </row>
    <row r="246" spans="1:5">
      <c r="A246" s="4" t="s">
        <v>4401</v>
      </c>
      <c r="B246" s="4" t="s">
        <v>4401</v>
      </c>
      <c r="C246" s="4" t="s">
        <v>457</v>
      </c>
      <c r="D246" s="4" t="s">
        <v>4402</v>
      </c>
      <c r="E246" s="4" t="s">
        <v>4403</v>
      </c>
    </row>
    <row r="247" spans="1:5">
      <c r="A247" s="4" t="s">
        <v>4404</v>
      </c>
      <c r="B247" s="4" t="s">
        <v>4404</v>
      </c>
      <c r="C247" s="4" t="s">
        <v>457</v>
      </c>
      <c r="D247" s="4" t="s">
        <v>4405</v>
      </c>
      <c r="E247" s="4" t="s">
        <v>4406</v>
      </c>
    </row>
    <row r="248" spans="1:5">
      <c r="A248" s="4" t="s">
        <v>4407</v>
      </c>
      <c r="B248" s="4" t="s">
        <v>4407</v>
      </c>
      <c r="C248" s="4" t="s">
        <v>457</v>
      </c>
      <c r="D248" s="4" t="s">
        <v>4408</v>
      </c>
      <c r="E248" s="4" t="s">
        <v>4409</v>
      </c>
    </row>
    <row r="249" spans="1:5">
      <c r="A249" s="4" t="s">
        <v>4410</v>
      </c>
      <c r="B249" s="4" t="s">
        <v>4410</v>
      </c>
      <c r="C249" s="4" t="s">
        <v>457</v>
      </c>
      <c r="D249" s="4" t="s">
        <v>4411</v>
      </c>
      <c r="E249" s="4" t="s">
        <v>4412</v>
      </c>
    </row>
    <row r="250" spans="1:5">
      <c r="A250" s="4" t="s">
        <v>4413</v>
      </c>
      <c r="B250" s="4" t="s">
        <v>4413</v>
      </c>
      <c r="C250" s="4" t="s">
        <v>457</v>
      </c>
      <c r="D250" s="4" t="s">
        <v>4414</v>
      </c>
      <c r="E250" s="4" t="s">
        <v>4415</v>
      </c>
    </row>
    <row r="251" spans="1:5">
      <c r="A251" s="4" t="s">
        <v>4416</v>
      </c>
      <c r="B251" s="4" t="s">
        <v>4416</v>
      </c>
      <c r="C251" s="4" t="s">
        <v>457</v>
      </c>
      <c r="D251" s="4" t="s">
        <v>4417</v>
      </c>
      <c r="E251" s="4" t="s">
        <v>4418</v>
      </c>
    </row>
    <row r="252" spans="1:5">
      <c r="A252" s="4" t="s">
        <v>4419</v>
      </c>
      <c r="B252" s="4" t="s">
        <v>4419</v>
      </c>
      <c r="C252" s="4" t="s">
        <v>457</v>
      </c>
      <c r="D252" s="4" t="s">
        <v>4420</v>
      </c>
      <c r="E252" s="4" t="s">
        <v>4421</v>
      </c>
    </row>
    <row r="253" spans="1:5">
      <c r="A253" s="4" t="s">
        <v>4422</v>
      </c>
      <c r="B253" s="4" t="s">
        <v>4422</v>
      </c>
      <c r="C253" s="4" t="s">
        <v>457</v>
      </c>
      <c r="D253" s="4" t="s">
        <v>4423</v>
      </c>
      <c r="E253" s="4" t="s">
        <v>4424</v>
      </c>
    </row>
    <row r="254" spans="1:5">
      <c r="A254" s="4" t="s">
        <v>4425</v>
      </c>
      <c r="B254" s="4" t="s">
        <v>4425</v>
      </c>
      <c r="C254" s="4" t="s">
        <v>457</v>
      </c>
      <c r="D254" s="4" t="s">
        <v>4426</v>
      </c>
      <c r="E254" s="4" t="s">
        <v>4427</v>
      </c>
    </row>
    <row r="255" spans="1:5">
      <c r="A255" s="4" t="s">
        <v>4428</v>
      </c>
      <c r="B255" s="4" t="s">
        <v>4428</v>
      </c>
      <c r="C255" s="4" t="s">
        <v>457</v>
      </c>
      <c r="D255" s="4" t="s">
        <v>4429</v>
      </c>
      <c r="E255" s="4" t="s">
        <v>4430</v>
      </c>
    </row>
    <row r="256" spans="1:5">
      <c r="A256" s="4" t="s">
        <v>4431</v>
      </c>
      <c r="B256" s="4" t="s">
        <v>4431</v>
      </c>
      <c r="C256" s="4" t="s">
        <v>457</v>
      </c>
      <c r="D256" s="4" t="s">
        <v>4432</v>
      </c>
      <c r="E256" s="4" t="s">
        <v>4433</v>
      </c>
    </row>
    <row r="257" spans="1:5">
      <c r="A257" s="4" t="s">
        <v>4434</v>
      </c>
      <c r="B257" s="4" t="s">
        <v>4434</v>
      </c>
      <c r="C257" s="4" t="s">
        <v>457</v>
      </c>
      <c r="D257" s="4" t="s">
        <v>4435</v>
      </c>
      <c r="E257" s="4" t="s">
        <v>4436</v>
      </c>
    </row>
    <row r="258" spans="1:5">
      <c r="A258" s="4" t="s">
        <v>4437</v>
      </c>
      <c r="B258" s="4" t="s">
        <v>4437</v>
      </c>
      <c r="C258" s="4" t="s">
        <v>457</v>
      </c>
      <c r="D258" s="4" t="s">
        <v>4438</v>
      </c>
      <c r="E258" s="4" t="s">
        <v>4439</v>
      </c>
    </row>
    <row r="259" spans="1:5">
      <c r="A259" s="4" t="s">
        <v>4440</v>
      </c>
      <c r="B259" s="4" t="s">
        <v>4440</v>
      </c>
      <c r="C259" s="4" t="s">
        <v>457</v>
      </c>
      <c r="D259" s="4" t="s">
        <v>4441</v>
      </c>
      <c r="E259" s="4" t="s">
        <v>4442</v>
      </c>
    </row>
    <row r="260" spans="1:5">
      <c r="A260" s="4" t="s">
        <v>4443</v>
      </c>
      <c r="B260" s="4" t="s">
        <v>4443</v>
      </c>
      <c r="C260" s="4" t="s">
        <v>457</v>
      </c>
      <c r="D260" s="4" t="s">
        <v>4444</v>
      </c>
      <c r="E260" s="4" t="s">
        <v>4445</v>
      </c>
    </row>
    <row r="261" spans="1:5">
      <c r="A261" s="4" t="s">
        <v>4446</v>
      </c>
      <c r="B261" s="4" t="s">
        <v>4446</v>
      </c>
      <c r="C261" s="4" t="s">
        <v>457</v>
      </c>
      <c r="D261" s="4" t="s">
        <v>4447</v>
      </c>
      <c r="E261" s="4" t="s">
        <v>4448</v>
      </c>
    </row>
    <row r="262" spans="1:5">
      <c r="A262" s="4" t="s">
        <v>4449</v>
      </c>
      <c r="B262" s="4" t="s">
        <v>4449</v>
      </c>
      <c r="C262" s="4" t="s">
        <v>457</v>
      </c>
      <c r="D262" s="4" t="s">
        <v>4450</v>
      </c>
      <c r="E262" s="4" t="s">
        <v>4451</v>
      </c>
    </row>
    <row r="263" spans="1:5">
      <c r="A263" s="4" t="s">
        <v>4452</v>
      </c>
      <c r="B263" s="4" t="s">
        <v>4452</v>
      </c>
      <c r="C263" s="4" t="s">
        <v>457</v>
      </c>
      <c r="D263" s="4" t="s">
        <v>4453</v>
      </c>
      <c r="E263" s="4" t="s">
        <v>4454</v>
      </c>
    </row>
    <row r="264" spans="1:5">
      <c r="A264" s="4" t="s">
        <v>4455</v>
      </c>
      <c r="B264" s="4" t="s">
        <v>4455</v>
      </c>
      <c r="C264" s="4" t="s">
        <v>457</v>
      </c>
      <c r="D264" s="4" t="s">
        <v>4456</v>
      </c>
      <c r="E264" s="4" t="s">
        <v>4457</v>
      </c>
    </row>
    <row r="265" spans="1:5">
      <c r="A265" s="4" t="s">
        <v>4458</v>
      </c>
      <c r="B265" s="4" t="s">
        <v>4458</v>
      </c>
      <c r="C265" s="4" t="s">
        <v>457</v>
      </c>
      <c r="D265" s="4" t="s">
        <v>4459</v>
      </c>
      <c r="E265" s="4" t="s">
        <v>4460</v>
      </c>
    </row>
    <row r="266" spans="1:5">
      <c r="A266" s="4" t="s">
        <v>5418</v>
      </c>
      <c r="B266" s="4" t="s">
        <v>5418</v>
      </c>
      <c r="C266" s="4" t="s">
        <v>5377</v>
      </c>
      <c r="D266" s="4" t="s">
        <v>5419</v>
      </c>
      <c r="E266" s="4" t="s">
        <v>5419</v>
      </c>
    </row>
    <row r="267" spans="1:5">
      <c r="A267" s="4" t="s">
        <v>4477</v>
      </c>
      <c r="B267" s="4" t="s">
        <v>4477</v>
      </c>
      <c r="C267" s="4" t="s">
        <v>457</v>
      </c>
      <c r="D267" s="4" t="s">
        <v>4476</v>
      </c>
      <c r="E267" s="4" t="s">
        <v>4478</v>
      </c>
    </row>
    <row r="268" spans="1:5">
      <c r="A268" s="4" t="s">
        <v>4558</v>
      </c>
      <c r="B268" s="4" t="s">
        <v>4558</v>
      </c>
      <c r="C268" s="4" t="s">
        <v>457</v>
      </c>
      <c r="D268" s="4" t="s">
        <v>4479</v>
      </c>
      <c r="E268" s="4" t="s">
        <v>4637</v>
      </c>
    </row>
    <row r="269" spans="1:5">
      <c r="A269" s="4" t="s">
        <v>4559</v>
      </c>
      <c r="B269" s="4" t="s">
        <v>4559</v>
      </c>
      <c r="C269" s="4" t="s">
        <v>457</v>
      </c>
      <c r="D269" s="4" t="s">
        <v>4480</v>
      </c>
      <c r="E269" s="4" t="s">
        <v>4638</v>
      </c>
    </row>
    <row r="270" spans="1:5">
      <c r="A270" s="4" t="s">
        <v>4560</v>
      </c>
      <c r="B270" s="4" t="s">
        <v>4560</v>
      </c>
      <c r="C270" s="4" t="s">
        <v>457</v>
      </c>
      <c r="D270" s="4" t="s">
        <v>4481</v>
      </c>
      <c r="E270" s="4" t="s">
        <v>4639</v>
      </c>
    </row>
    <row r="271" spans="1:5">
      <c r="A271" s="4" t="s">
        <v>4561</v>
      </c>
      <c r="B271" s="4" t="s">
        <v>4561</v>
      </c>
      <c r="C271" s="4" t="s">
        <v>457</v>
      </c>
      <c r="D271" s="4" t="s">
        <v>4482</v>
      </c>
      <c r="E271" s="4" t="s">
        <v>4640</v>
      </c>
    </row>
    <row r="272" spans="1:5">
      <c r="A272" s="4" t="s">
        <v>4562</v>
      </c>
      <c r="B272" s="4" t="s">
        <v>4562</v>
      </c>
      <c r="C272" s="4" t="s">
        <v>457</v>
      </c>
      <c r="D272" s="4" t="s">
        <v>4483</v>
      </c>
      <c r="E272" s="4" t="s">
        <v>4641</v>
      </c>
    </row>
    <row r="273" spans="1:5">
      <c r="A273" s="4" t="s">
        <v>4563</v>
      </c>
      <c r="B273" s="4" t="s">
        <v>4563</v>
      </c>
      <c r="C273" s="4" t="s">
        <v>457</v>
      </c>
      <c r="D273" s="4" t="s">
        <v>4484</v>
      </c>
      <c r="E273" s="4" t="s">
        <v>4642</v>
      </c>
    </row>
    <row r="274" spans="1:5">
      <c r="A274" s="4" t="s">
        <v>4564</v>
      </c>
      <c r="B274" s="4" t="s">
        <v>4564</v>
      </c>
      <c r="C274" s="4" t="s">
        <v>457</v>
      </c>
      <c r="D274" s="4" t="s">
        <v>4485</v>
      </c>
      <c r="E274" s="4" t="s">
        <v>4643</v>
      </c>
    </row>
    <row r="275" spans="1:5">
      <c r="A275" s="4" t="s">
        <v>4565</v>
      </c>
      <c r="B275" s="4" t="s">
        <v>4565</v>
      </c>
      <c r="C275" s="4" t="s">
        <v>457</v>
      </c>
      <c r="D275" s="4" t="s">
        <v>4486</v>
      </c>
      <c r="E275" s="4" t="s">
        <v>4644</v>
      </c>
    </row>
    <row r="276" spans="1:5">
      <c r="A276" s="4" t="s">
        <v>4566</v>
      </c>
      <c r="B276" s="4" t="s">
        <v>4566</v>
      </c>
      <c r="C276" s="4" t="s">
        <v>457</v>
      </c>
      <c r="D276" s="4" t="s">
        <v>4487</v>
      </c>
      <c r="E276" s="4" t="s">
        <v>4645</v>
      </c>
    </row>
    <row r="277" spans="1:5">
      <c r="A277" s="4" t="s">
        <v>4567</v>
      </c>
      <c r="B277" s="4" t="s">
        <v>4567</v>
      </c>
      <c r="C277" s="4" t="s">
        <v>457</v>
      </c>
      <c r="D277" s="4" t="s">
        <v>4488</v>
      </c>
      <c r="E277" s="4" t="s">
        <v>4646</v>
      </c>
    </row>
    <row r="278" spans="1:5">
      <c r="A278" s="4" t="s">
        <v>4568</v>
      </c>
      <c r="B278" s="4" t="s">
        <v>4568</v>
      </c>
      <c r="C278" s="4" t="s">
        <v>457</v>
      </c>
      <c r="D278" s="4" t="s">
        <v>4489</v>
      </c>
      <c r="E278" s="4" t="s">
        <v>4647</v>
      </c>
    </row>
    <row r="279" spans="1:5">
      <c r="A279" s="4" t="s">
        <v>4569</v>
      </c>
      <c r="B279" s="4" t="s">
        <v>4569</v>
      </c>
      <c r="C279" s="4" t="s">
        <v>457</v>
      </c>
      <c r="D279" s="4" t="s">
        <v>4490</v>
      </c>
      <c r="E279" s="4" t="s">
        <v>4648</v>
      </c>
    </row>
    <row r="280" spans="1:5">
      <c r="A280" s="4" t="s">
        <v>4570</v>
      </c>
      <c r="B280" s="4" t="s">
        <v>4570</v>
      </c>
      <c r="C280" s="4" t="s">
        <v>457</v>
      </c>
      <c r="D280" s="4" t="s">
        <v>4491</v>
      </c>
      <c r="E280" s="4" t="s">
        <v>4649</v>
      </c>
    </row>
    <row r="281" spans="1:5">
      <c r="A281" s="4" t="s">
        <v>4571</v>
      </c>
      <c r="B281" s="4" t="s">
        <v>4571</v>
      </c>
      <c r="C281" s="4" t="s">
        <v>457</v>
      </c>
      <c r="D281" s="4" t="s">
        <v>4492</v>
      </c>
      <c r="E281" s="4" t="s">
        <v>4650</v>
      </c>
    </row>
    <row r="282" spans="1:5">
      <c r="A282" s="4" t="s">
        <v>4572</v>
      </c>
      <c r="B282" s="4" t="s">
        <v>4572</v>
      </c>
      <c r="C282" s="4" t="s">
        <v>457</v>
      </c>
      <c r="D282" s="4" t="s">
        <v>4493</v>
      </c>
      <c r="E282" s="4" t="s">
        <v>4651</v>
      </c>
    </row>
    <row r="283" spans="1:5">
      <c r="A283" s="4" t="s">
        <v>4573</v>
      </c>
      <c r="B283" s="4" t="s">
        <v>4573</v>
      </c>
      <c r="C283" s="4" t="s">
        <v>457</v>
      </c>
      <c r="D283" s="4" t="s">
        <v>4494</v>
      </c>
      <c r="E283" s="4" t="s">
        <v>4652</v>
      </c>
    </row>
    <row r="284" spans="1:5">
      <c r="A284" s="4" t="s">
        <v>4574</v>
      </c>
      <c r="B284" s="4" t="s">
        <v>4574</v>
      </c>
      <c r="C284" s="4" t="s">
        <v>457</v>
      </c>
      <c r="D284" s="4" t="s">
        <v>4495</v>
      </c>
      <c r="E284" s="4" t="s">
        <v>4653</v>
      </c>
    </row>
    <row r="285" spans="1:5">
      <c r="A285" s="4" t="s">
        <v>4575</v>
      </c>
      <c r="B285" s="4" t="s">
        <v>4575</v>
      </c>
      <c r="C285" s="4" t="s">
        <v>457</v>
      </c>
      <c r="D285" s="4" t="s">
        <v>4496</v>
      </c>
      <c r="E285" s="4" t="s">
        <v>4654</v>
      </c>
    </row>
    <row r="286" spans="1:5">
      <c r="A286" s="4" t="s">
        <v>4576</v>
      </c>
      <c r="B286" s="4" t="s">
        <v>4576</v>
      </c>
      <c r="C286" s="4" t="s">
        <v>457</v>
      </c>
      <c r="D286" s="4" t="s">
        <v>4497</v>
      </c>
      <c r="E286" s="4" t="s">
        <v>4655</v>
      </c>
    </row>
    <row r="287" spans="1:5">
      <c r="A287" s="4" t="s">
        <v>4577</v>
      </c>
      <c r="B287" s="4" t="s">
        <v>4577</v>
      </c>
      <c r="C287" s="4" t="s">
        <v>457</v>
      </c>
      <c r="D287" s="4" t="s">
        <v>4498</v>
      </c>
      <c r="E287" s="4" t="s">
        <v>4656</v>
      </c>
    </row>
    <row r="288" spans="1:5">
      <c r="A288" s="4" t="s">
        <v>4578</v>
      </c>
      <c r="B288" s="4" t="s">
        <v>4578</v>
      </c>
      <c r="C288" s="4" t="s">
        <v>457</v>
      </c>
      <c r="D288" s="4" t="s">
        <v>4499</v>
      </c>
      <c r="E288" s="4" t="s">
        <v>4657</v>
      </c>
    </row>
    <row r="289" spans="1:5">
      <c r="A289" s="4" t="s">
        <v>4579</v>
      </c>
      <c r="B289" s="4" t="s">
        <v>4579</v>
      </c>
      <c r="C289" s="4" t="s">
        <v>457</v>
      </c>
      <c r="D289" s="4" t="s">
        <v>4500</v>
      </c>
      <c r="E289" s="4" t="s">
        <v>4658</v>
      </c>
    </row>
    <row r="290" spans="1:5">
      <c r="A290" s="4" t="s">
        <v>4580</v>
      </c>
      <c r="B290" s="4" t="s">
        <v>4580</v>
      </c>
      <c r="C290" s="4" t="s">
        <v>457</v>
      </c>
      <c r="D290" s="4" t="s">
        <v>4501</v>
      </c>
      <c r="E290" s="4" t="s">
        <v>4659</v>
      </c>
    </row>
    <row r="291" spans="1:5">
      <c r="A291" s="4" t="s">
        <v>4581</v>
      </c>
      <c r="B291" s="4" t="s">
        <v>4581</v>
      </c>
      <c r="C291" s="4" t="s">
        <v>457</v>
      </c>
      <c r="D291" s="4" t="s">
        <v>4502</v>
      </c>
      <c r="E291" s="4" t="s">
        <v>4660</v>
      </c>
    </row>
    <row r="292" spans="1:5">
      <c r="A292" s="4" t="s">
        <v>4582</v>
      </c>
      <c r="B292" s="4" t="s">
        <v>4582</v>
      </c>
      <c r="C292" s="4" t="s">
        <v>457</v>
      </c>
      <c r="D292" s="4" t="s">
        <v>4503</v>
      </c>
      <c r="E292" s="4" t="s">
        <v>4661</v>
      </c>
    </row>
    <row r="293" spans="1:5">
      <c r="A293" s="4" t="s">
        <v>4583</v>
      </c>
      <c r="B293" s="4" t="s">
        <v>4583</v>
      </c>
      <c r="C293" s="4" t="s">
        <v>457</v>
      </c>
      <c r="D293" s="4" t="s">
        <v>4504</v>
      </c>
      <c r="E293" s="4" t="s">
        <v>4662</v>
      </c>
    </row>
    <row r="294" spans="1:5">
      <c r="A294" s="4" t="s">
        <v>4584</v>
      </c>
      <c r="B294" s="4" t="s">
        <v>4584</v>
      </c>
      <c r="C294" s="4" t="s">
        <v>457</v>
      </c>
      <c r="D294" s="4" t="s">
        <v>4505</v>
      </c>
      <c r="E294" s="4" t="s">
        <v>4663</v>
      </c>
    </row>
    <row r="295" spans="1:5">
      <c r="A295" s="4" t="s">
        <v>4585</v>
      </c>
      <c r="B295" s="4" t="s">
        <v>4585</v>
      </c>
      <c r="C295" s="4" t="s">
        <v>457</v>
      </c>
      <c r="D295" s="4" t="s">
        <v>4506</v>
      </c>
      <c r="E295" s="4" t="s">
        <v>4664</v>
      </c>
    </row>
    <row r="296" spans="1:5">
      <c r="A296" s="4" t="s">
        <v>4586</v>
      </c>
      <c r="B296" s="4" t="s">
        <v>4586</v>
      </c>
      <c r="C296" s="4" t="s">
        <v>457</v>
      </c>
      <c r="D296" s="4" t="s">
        <v>4507</v>
      </c>
      <c r="E296" s="4" t="s">
        <v>4665</v>
      </c>
    </row>
    <row r="297" spans="1:5">
      <c r="A297" s="4" t="s">
        <v>4587</v>
      </c>
      <c r="B297" s="4" t="s">
        <v>4587</v>
      </c>
      <c r="C297" s="4" t="s">
        <v>457</v>
      </c>
      <c r="D297" s="4" t="s">
        <v>4508</v>
      </c>
      <c r="E297" s="4" t="s">
        <v>4666</v>
      </c>
    </row>
    <row r="298" spans="1:5">
      <c r="A298" s="4" t="s">
        <v>4588</v>
      </c>
      <c r="B298" s="4" t="s">
        <v>4588</v>
      </c>
      <c r="C298" s="4" t="s">
        <v>457</v>
      </c>
      <c r="D298" s="4" t="s">
        <v>4509</v>
      </c>
      <c r="E298" s="4" t="s">
        <v>4667</v>
      </c>
    </row>
    <row r="299" spans="1:5">
      <c r="A299" s="4" t="s">
        <v>4589</v>
      </c>
      <c r="B299" s="4" t="s">
        <v>4589</v>
      </c>
      <c r="C299" s="4" t="s">
        <v>457</v>
      </c>
      <c r="D299" s="4" t="s">
        <v>4510</v>
      </c>
      <c r="E299" s="4" t="s">
        <v>4668</v>
      </c>
    </row>
    <row r="300" spans="1:5">
      <c r="A300" s="4" t="s">
        <v>4590</v>
      </c>
      <c r="B300" s="4" t="s">
        <v>4590</v>
      </c>
      <c r="C300" s="4" t="s">
        <v>457</v>
      </c>
      <c r="D300" s="4" t="s">
        <v>4511</v>
      </c>
      <c r="E300" s="4" t="s">
        <v>4669</v>
      </c>
    </row>
    <row r="301" spans="1:5">
      <c r="A301" s="4" t="s">
        <v>4591</v>
      </c>
      <c r="B301" s="4" t="s">
        <v>4591</v>
      </c>
      <c r="C301" s="4" t="s">
        <v>457</v>
      </c>
      <c r="D301" s="4" t="s">
        <v>4512</v>
      </c>
      <c r="E301" s="4" t="s">
        <v>4670</v>
      </c>
    </row>
    <row r="302" spans="1:5">
      <c r="A302" s="4" t="s">
        <v>4592</v>
      </c>
      <c r="B302" s="4" t="s">
        <v>4592</v>
      </c>
      <c r="C302" s="4" t="s">
        <v>457</v>
      </c>
      <c r="D302" s="4" t="s">
        <v>4513</v>
      </c>
      <c r="E302" s="4" t="s">
        <v>4671</v>
      </c>
    </row>
    <row r="303" spans="1:5">
      <c r="A303" s="4" t="s">
        <v>4593</v>
      </c>
      <c r="B303" s="4" t="s">
        <v>4593</v>
      </c>
      <c r="C303" s="4" t="s">
        <v>457</v>
      </c>
      <c r="D303" s="4" t="s">
        <v>4514</v>
      </c>
      <c r="E303" s="4" t="s">
        <v>4672</v>
      </c>
    </row>
    <row r="304" spans="1:5">
      <c r="A304" s="4" t="s">
        <v>4594</v>
      </c>
      <c r="B304" s="4" t="s">
        <v>4594</v>
      </c>
      <c r="C304" s="4" t="s">
        <v>457</v>
      </c>
      <c r="D304" s="4" t="s">
        <v>4515</v>
      </c>
      <c r="E304" s="4" t="s">
        <v>4673</v>
      </c>
    </row>
    <row r="305" spans="1:5">
      <c r="A305" s="4" t="s">
        <v>4595</v>
      </c>
      <c r="B305" s="4" t="s">
        <v>4595</v>
      </c>
      <c r="C305" s="4" t="s">
        <v>457</v>
      </c>
      <c r="D305" s="4" t="s">
        <v>4516</v>
      </c>
      <c r="E305" s="4" t="s">
        <v>4674</v>
      </c>
    </row>
    <row r="306" spans="1:5">
      <c r="A306" s="4" t="s">
        <v>4596</v>
      </c>
      <c r="B306" s="4" t="s">
        <v>4596</v>
      </c>
      <c r="C306" s="4" t="s">
        <v>457</v>
      </c>
      <c r="D306" s="4" t="s">
        <v>4517</v>
      </c>
      <c r="E306" s="4" t="s">
        <v>4675</v>
      </c>
    </row>
    <row r="307" spans="1:5">
      <c r="A307" s="4" t="s">
        <v>4597</v>
      </c>
      <c r="B307" s="4" t="s">
        <v>4597</v>
      </c>
      <c r="C307" s="4" t="s">
        <v>457</v>
      </c>
      <c r="D307" s="4" t="s">
        <v>4518</v>
      </c>
      <c r="E307" s="4" t="s">
        <v>4676</v>
      </c>
    </row>
    <row r="308" spans="1:5">
      <c r="A308" s="4" t="s">
        <v>4598</v>
      </c>
      <c r="B308" s="4" t="s">
        <v>4598</v>
      </c>
      <c r="C308" s="4" t="s">
        <v>457</v>
      </c>
      <c r="D308" s="4" t="s">
        <v>4519</v>
      </c>
      <c r="E308" s="4" t="s">
        <v>4677</v>
      </c>
    </row>
    <row r="309" spans="1:5">
      <c r="A309" s="4" t="s">
        <v>4599</v>
      </c>
      <c r="B309" s="4" t="s">
        <v>4599</v>
      </c>
      <c r="C309" s="4" t="s">
        <v>457</v>
      </c>
      <c r="D309" s="4" t="s">
        <v>4520</v>
      </c>
      <c r="E309" s="4" t="s">
        <v>4678</v>
      </c>
    </row>
    <row r="310" spans="1:5">
      <c r="A310" s="4" t="s">
        <v>4600</v>
      </c>
      <c r="B310" s="4" t="s">
        <v>4600</v>
      </c>
      <c r="C310" s="4" t="s">
        <v>457</v>
      </c>
      <c r="D310" s="4" t="s">
        <v>4521</v>
      </c>
      <c r="E310" s="4" t="s">
        <v>4679</v>
      </c>
    </row>
    <row r="311" spans="1:5">
      <c r="A311" s="4" t="s">
        <v>4601</v>
      </c>
      <c r="B311" s="4" t="s">
        <v>4601</v>
      </c>
      <c r="C311" s="4" t="s">
        <v>457</v>
      </c>
      <c r="D311" s="4" t="s">
        <v>4522</v>
      </c>
      <c r="E311" s="4" t="s">
        <v>4680</v>
      </c>
    </row>
    <row r="312" spans="1:5">
      <c r="A312" s="4" t="s">
        <v>4602</v>
      </c>
      <c r="B312" s="4" t="s">
        <v>4602</v>
      </c>
      <c r="C312" s="4" t="s">
        <v>457</v>
      </c>
      <c r="D312" s="4" t="s">
        <v>4523</v>
      </c>
      <c r="E312" s="4" t="s">
        <v>4681</v>
      </c>
    </row>
    <row r="313" spans="1:5">
      <c r="A313" s="4" t="s">
        <v>4603</v>
      </c>
      <c r="B313" s="4" t="s">
        <v>4603</v>
      </c>
      <c r="C313" s="4" t="s">
        <v>457</v>
      </c>
      <c r="D313" s="4" t="s">
        <v>4524</v>
      </c>
      <c r="E313" s="4" t="s">
        <v>4682</v>
      </c>
    </row>
    <row r="314" spans="1:5">
      <c r="A314" s="4" t="s">
        <v>4604</v>
      </c>
      <c r="B314" s="4" t="s">
        <v>4604</v>
      </c>
      <c r="C314" s="4" t="s">
        <v>457</v>
      </c>
      <c r="D314" s="4" t="s">
        <v>4525</v>
      </c>
      <c r="E314" s="4" t="s">
        <v>4683</v>
      </c>
    </row>
    <row r="315" spans="1:5">
      <c r="A315" s="4" t="s">
        <v>4605</v>
      </c>
      <c r="B315" s="4" t="s">
        <v>4605</v>
      </c>
      <c r="C315" s="4" t="s">
        <v>457</v>
      </c>
      <c r="D315" s="4" t="s">
        <v>4526</v>
      </c>
      <c r="E315" s="4" t="s">
        <v>4684</v>
      </c>
    </row>
    <row r="316" spans="1:5">
      <c r="A316" s="4" t="s">
        <v>4606</v>
      </c>
      <c r="B316" s="4" t="s">
        <v>4606</v>
      </c>
      <c r="C316" s="4" t="s">
        <v>457</v>
      </c>
      <c r="D316" s="4" t="s">
        <v>4527</v>
      </c>
      <c r="E316" s="4" t="s">
        <v>4685</v>
      </c>
    </row>
    <row r="317" spans="1:5">
      <c r="A317" s="4" t="s">
        <v>4607</v>
      </c>
      <c r="B317" s="4" t="s">
        <v>4607</v>
      </c>
      <c r="C317" s="4" t="s">
        <v>457</v>
      </c>
      <c r="D317" s="4" t="s">
        <v>4528</v>
      </c>
      <c r="E317" s="4" t="s">
        <v>4686</v>
      </c>
    </row>
    <row r="318" spans="1:5">
      <c r="A318" s="4" t="s">
        <v>4608</v>
      </c>
      <c r="B318" s="4" t="s">
        <v>4608</v>
      </c>
      <c r="C318" s="4" t="s">
        <v>457</v>
      </c>
      <c r="D318" s="4" t="s">
        <v>4529</v>
      </c>
      <c r="E318" s="4" t="s">
        <v>4687</v>
      </c>
    </row>
    <row r="319" spans="1:5">
      <c r="A319" s="4" t="s">
        <v>4609</v>
      </c>
      <c r="B319" s="4" t="s">
        <v>4609</v>
      </c>
      <c r="C319" s="4" t="s">
        <v>457</v>
      </c>
      <c r="D319" s="4" t="s">
        <v>4530</v>
      </c>
      <c r="E319" s="4" t="s">
        <v>4688</v>
      </c>
    </row>
    <row r="320" spans="1:5">
      <c r="A320" s="4" t="s">
        <v>4610</v>
      </c>
      <c r="B320" s="4" t="s">
        <v>4610</v>
      </c>
      <c r="C320" s="4" t="s">
        <v>457</v>
      </c>
      <c r="D320" s="4" t="s">
        <v>4531</v>
      </c>
      <c r="E320" s="4" t="s">
        <v>4689</v>
      </c>
    </row>
    <row r="321" spans="1:5">
      <c r="A321" s="4" t="s">
        <v>4611</v>
      </c>
      <c r="B321" s="4" t="s">
        <v>4611</v>
      </c>
      <c r="C321" s="4" t="s">
        <v>457</v>
      </c>
      <c r="D321" s="4" t="s">
        <v>4532</v>
      </c>
      <c r="E321" s="4" t="s">
        <v>4690</v>
      </c>
    </row>
    <row r="322" spans="1:5">
      <c r="A322" s="4" t="s">
        <v>4612</v>
      </c>
      <c r="B322" s="4" t="s">
        <v>4612</v>
      </c>
      <c r="C322" s="4" t="s">
        <v>457</v>
      </c>
      <c r="D322" s="4" t="s">
        <v>4533</v>
      </c>
      <c r="E322" s="4" t="s">
        <v>4691</v>
      </c>
    </row>
    <row r="323" spans="1:5">
      <c r="A323" s="4" t="s">
        <v>4613</v>
      </c>
      <c r="B323" s="4" t="s">
        <v>4613</v>
      </c>
      <c r="C323" s="4" t="s">
        <v>457</v>
      </c>
      <c r="D323" s="4" t="s">
        <v>4534</v>
      </c>
      <c r="E323" s="4" t="s">
        <v>4692</v>
      </c>
    </row>
    <row r="324" spans="1:5">
      <c r="A324" s="4" t="s">
        <v>4614</v>
      </c>
      <c r="B324" s="4" t="s">
        <v>4614</v>
      </c>
      <c r="C324" s="4" t="s">
        <v>457</v>
      </c>
      <c r="D324" s="4" t="s">
        <v>4535</v>
      </c>
      <c r="E324" s="4" t="s">
        <v>4693</v>
      </c>
    </row>
    <row r="325" spans="1:5">
      <c r="A325" s="4" t="s">
        <v>4615</v>
      </c>
      <c r="B325" s="4" t="s">
        <v>4615</v>
      </c>
      <c r="C325" s="4" t="s">
        <v>457</v>
      </c>
      <c r="D325" s="4" t="s">
        <v>4536</v>
      </c>
      <c r="E325" s="4" t="s">
        <v>4694</v>
      </c>
    </row>
    <row r="326" spans="1:5">
      <c r="A326" s="4" t="s">
        <v>4616</v>
      </c>
      <c r="B326" s="4" t="s">
        <v>4616</v>
      </c>
      <c r="C326" s="4" t="s">
        <v>457</v>
      </c>
      <c r="D326" s="4" t="s">
        <v>4537</v>
      </c>
      <c r="E326" s="4" t="s">
        <v>4695</v>
      </c>
    </row>
    <row r="327" spans="1:5">
      <c r="A327" s="4" t="s">
        <v>4617</v>
      </c>
      <c r="B327" s="4" t="s">
        <v>4617</v>
      </c>
      <c r="C327" s="4" t="s">
        <v>457</v>
      </c>
      <c r="D327" s="4" t="s">
        <v>4538</v>
      </c>
      <c r="E327" s="4" t="s">
        <v>4696</v>
      </c>
    </row>
    <row r="328" spans="1:5">
      <c r="A328" s="4" t="s">
        <v>4618</v>
      </c>
      <c r="B328" s="4" t="s">
        <v>4618</v>
      </c>
      <c r="C328" s="4" t="s">
        <v>457</v>
      </c>
      <c r="D328" s="4" t="s">
        <v>4539</v>
      </c>
      <c r="E328" s="4" t="s">
        <v>4697</v>
      </c>
    </row>
    <row r="329" spans="1:5">
      <c r="A329" s="4" t="s">
        <v>4619</v>
      </c>
      <c r="B329" s="4" t="s">
        <v>4619</v>
      </c>
      <c r="C329" s="4" t="s">
        <v>457</v>
      </c>
      <c r="D329" s="4" t="s">
        <v>4540</v>
      </c>
      <c r="E329" s="4" t="s">
        <v>4698</v>
      </c>
    </row>
    <row r="330" spans="1:5">
      <c r="A330" s="4" t="s">
        <v>4620</v>
      </c>
      <c r="B330" s="4" t="s">
        <v>4620</v>
      </c>
      <c r="C330" s="4" t="s">
        <v>457</v>
      </c>
      <c r="D330" s="4" t="s">
        <v>4541</v>
      </c>
      <c r="E330" s="4" t="s">
        <v>4699</v>
      </c>
    </row>
    <row r="331" spans="1:5">
      <c r="A331" s="4" t="s">
        <v>4621</v>
      </c>
      <c r="B331" s="4" t="s">
        <v>4621</v>
      </c>
      <c r="C331" s="4" t="s">
        <v>457</v>
      </c>
      <c r="D331" s="4" t="s">
        <v>4542</v>
      </c>
      <c r="E331" s="4" t="s">
        <v>4700</v>
      </c>
    </row>
    <row r="332" spans="1:5">
      <c r="A332" s="4" t="s">
        <v>4622</v>
      </c>
      <c r="B332" s="4" t="s">
        <v>4622</v>
      </c>
      <c r="C332" s="4" t="s">
        <v>457</v>
      </c>
      <c r="D332" s="4" t="s">
        <v>4543</v>
      </c>
      <c r="E332" s="4" t="s">
        <v>4701</v>
      </c>
    </row>
    <row r="333" spans="1:5">
      <c r="A333" s="4" t="s">
        <v>4623</v>
      </c>
      <c r="B333" s="4" t="s">
        <v>4623</v>
      </c>
      <c r="C333" s="4" t="s">
        <v>457</v>
      </c>
      <c r="D333" s="4" t="s">
        <v>4544</v>
      </c>
      <c r="E333" s="4" t="s">
        <v>4702</v>
      </c>
    </row>
    <row r="334" spans="1:5">
      <c r="A334" s="4" t="s">
        <v>4624</v>
      </c>
      <c r="B334" s="4" t="s">
        <v>4624</v>
      </c>
      <c r="C334" s="4" t="s">
        <v>457</v>
      </c>
      <c r="D334" s="4" t="s">
        <v>4545</v>
      </c>
      <c r="E334" s="4" t="s">
        <v>4703</v>
      </c>
    </row>
    <row r="335" spans="1:5">
      <c r="A335" s="4" t="s">
        <v>4625</v>
      </c>
      <c r="B335" s="4" t="s">
        <v>4625</v>
      </c>
      <c r="C335" s="4" t="s">
        <v>457</v>
      </c>
      <c r="D335" s="4" t="s">
        <v>4546</v>
      </c>
      <c r="E335" s="4" t="s">
        <v>4704</v>
      </c>
    </row>
    <row r="336" spans="1:5">
      <c r="A336" s="4" t="s">
        <v>4626</v>
      </c>
      <c r="B336" s="4" t="s">
        <v>4626</v>
      </c>
      <c r="C336" s="4" t="s">
        <v>457</v>
      </c>
      <c r="D336" s="4" t="s">
        <v>4547</v>
      </c>
      <c r="E336" s="4" t="s">
        <v>4705</v>
      </c>
    </row>
    <row r="337" spans="1:5">
      <c r="A337" s="4" t="s">
        <v>4627</v>
      </c>
      <c r="B337" s="4" t="s">
        <v>4627</v>
      </c>
      <c r="C337" s="4" t="s">
        <v>457</v>
      </c>
      <c r="D337" s="4" t="s">
        <v>4548</v>
      </c>
      <c r="E337" s="4" t="s">
        <v>4706</v>
      </c>
    </row>
    <row r="338" spans="1:5">
      <c r="A338" s="4" t="s">
        <v>4628</v>
      </c>
      <c r="B338" s="4" t="s">
        <v>4628</v>
      </c>
      <c r="C338" s="4" t="s">
        <v>457</v>
      </c>
      <c r="D338" s="4" t="s">
        <v>4549</v>
      </c>
      <c r="E338" s="4" t="s">
        <v>4707</v>
      </c>
    </row>
    <row r="339" spans="1:5">
      <c r="A339" s="4" t="s">
        <v>4629</v>
      </c>
      <c r="B339" s="4" t="s">
        <v>4629</v>
      </c>
      <c r="C339" s="4" t="s">
        <v>457</v>
      </c>
      <c r="D339" s="4" t="s">
        <v>4550</v>
      </c>
      <c r="E339" s="4" t="s">
        <v>4708</v>
      </c>
    </row>
    <row r="340" spans="1:5">
      <c r="A340" s="4" t="s">
        <v>4630</v>
      </c>
      <c r="B340" s="4" t="s">
        <v>4630</v>
      </c>
      <c r="C340" s="4" t="s">
        <v>457</v>
      </c>
      <c r="D340" s="4" t="s">
        <v>4551</v>
      </c>
      <c r="E340" s="4" t="s">
        <v>4709</v>
      </c>
    </row>
    <row r="341" spans="1:5">
      <c r="A341" s="4" t="s">
        <v>4631</v>
      </c>
      <c r="B341" s="4" t="s">
        <v>4631</v>
      </c>
      <c r="C341" s="4" t="s">
        <v>457</v>
      </c>
      <c r="D341" s="4" t="s">
        <v>4552</v>
      </c>
      <c r="E341" s="4" t="s">
        <v>4710</v>
      </c>
    </row>
    <row r="342" spans="1:5">
      <c r="A342" s="4" t="s">
        <v>4632</v>
      </c>
      <c r="B342" s="4" t="s">
        <v>4632</v>
      </c>
      <c r="C342" s="4" t="s">
        <v>457</v>
      </c>
      <c r="D342" s="4" t="s">
        <v>4553</v>
      </c>
      <c r="E342" s="4" t="s">
        <v>4711</v>
      </c>
    </row>
    <row r="343" spans="1:5">
      <c r="A343" s="4" t="s">
        <v>4633</v>
      </c>
      <c r="B343" s="4" t="s">
        <v>4633</v>
      </c>
      <c r="C343" s="4" t="s">
        <v>457</v>
      </c>
      <c r="D343" s="4" t="s">
        <v>4554</v>
      </c>
      <c r="E343" s="4" t="s">
        <v>4712</v>
      </c>
    </row>
    <row r="344" spans="1:5">
      <c r="A344" s="4" t="s">
        <v>4634</v>
      </c>
      <c r="B344" s="4" t="s">
        <v>4634</v>
      </c>
      <c r="C344" s="4" t="s">
        <v>457</v>
      </c>
      <c r="D344" s="4" t="s">
        <v>4555</v>
      </c>
      <c r="E344" s="4" t="s">
        <v>4713</v>
      </c>
    </row>
    <row r="345" spans="1:5">
      <c r="A345" s="4" t="s">
        <v>4635</v>
      </c>
      <c r="B345" s="4" t="s">
        <v>4635</v>
      </c>
      <c r="C345" s="4" t="s">
        <v>457</v>
      </c>
      <c r="D345" s="4" t="s">
        <v>4556</v>
      </c>
      <c r="E345" s="4" t="s">
        <v>4714</v>
      </c>
    </row>
    <row r="346" spans="1:5">
      <c r="A346" s="4" t="s">
        <v>4636</v>
      </c>
      <c r="B346" s="4" t="s">
        <v>4636</v>
      </c>
      <c r="C346" s="4" t="s">
        <v>457</v>
      </c>
      <c r="D346" s="4" t="s">
        <v>4557</v>
      </c>
      <c r="E346" s="4" t="s">
        <v>4715</v>
      </c>
    </row>
    <row r="347" spans="1:5">
      <c r="A347" s="4" t="s">
        <v>4832</v>
      </c>
      <c r="B347" s="4" t="s">
        <v>4832</v>
      </c>
      <c r="C347" s="4" t="s">
        <v>5420</v>
      </c>
      <c r="D347" s="4" t="s">
        <v>5488</v>
      </c>
      <c r="E347" s="4" t="s">
        <v>5596</v>
      </c>
    </row>
    <row r="348" spans="1:5">
      <c r="A348" s="4" t="s">
        <v>4835</v>
      </c>
      <c r="B348" s="4" t="s">
        <v>4835</v>
      </c>
      <c r="C348" s="4" t="s">
        <v>5420</v>
      </c>
      <c r="D348" s="4" t="s">
        <v>5489</v>
      </c>
      <c r="E348" s="4" t="s">
        <v>5597</v>
      </c>
    </row>
    <row r="349" spans="1:5">
      <c r="A349" s="4" t="s">
        <v>4836</v>
      </c>
      <c r="B349" s="4" t="s">
        <v>4836</v>
      </c>
      <c r="C349" s="4" t="s">
        <v>5420</v>
      </c>
      <c r="D349" s="4" t="s">
        <v>5490</v>
      </c>
      <c r="E349" s="4" t="s">
        <v>5598</v>
      </c>
    </row>
    <row r="350" spans="1:5">
      <c r="A350" s="4" t="s">
        <v>4837</v>
      </c>
      <c r="B350" s="4" t="s">
        <v>4837</v>
      </c>
      <c r="C350" s="4" t="s">
        <v>5420</v>
      </c>
      <c r="D350" s="4" t="s">
        <v>5491</v>
      </c>
      <c r="E350" s="4" t="s">
        <v>5599</v>
      </c>
    </row>
    <row r="351" spans="1:5">
      <c r="A351" s="4" t="s">
        <v>4838</v>
      </c>
      <c r="B351" s="4" t="s">
        <v>4838</v>
      </c>
      <c r="C351" s="4" t="s">
        <v>5420</v>
      </c>
      <c r="D351" s="4" t="s">
        <v>5492</v>
      </c>
      <c r="E351" s="4" t="s">
        <v>5600</v>
      </c>
    </row>
    <row r="352" spans="1:5">
      <c r="A352" s="4" t="s">
        <v>4839</v>
      </c>
      <c r="B352" s="4" t="s">
        <v>4839</v>
      </c>
      <c r="C352" s="4" t="s">
        <v>5420</v>
      </c>
      <c r="D352" s="4" t="s">
        <v>5493</v>
      </c>
      <c r="E352" s="4" t="s">
        <v>5601</v>
      </c>
    </row>
    <row r="353" spans="1:5">
      <c r="A353" s="4" t="s">
        <v>4850</v>
      </c>
      <c r="B353" s="4" t="s">
        <v>4850</v>
      </c>
      <c r="C353" s="4" t="s">
        <v>5421</v>
      </c>
      <c r="D353" s="4" t="s">
        <v>5494</v>
      </c>
      <c r="E353" s="4" t="s">
        <v>5602</v>
      </c>
    </row>
    <row r="354" spans="1:5">
      <c r="A354" s="4" t="s">
        <v>4853</v>
      </c>
      <c r="B354" s="4" t="s">
        <v>4853</v>
      </c>
      <c r="C354" s="4" t="s">
        <v>5422</v>
      </c>
      <c r="D354" s="4" t="s">
        <v>5495</v>
      </c>
      <c r="E354" s="4" t="s">
        <v>5603</v>
      </c>
    </row>
    <row r="355" spans="1:5">
      <c r="A355" s="4" t="s">
        <v>4856</v>
      </c>
      <c r="B355" s="4" t="s">
        <v>4856</v>
      </c>
      <c r="C355" s="4" t="s">
        <v>5421</v>
      </c>
      <c r="D355" s="4" t="s">
        <v>5496</v>
      </c>
      <c r="E355" s="4" t="s">
        <v>5604</v>
      </c>
    </row>
    <row r="356" spans="1:5">
      <c r="A356" s="4" t="s">
        <v>4859</v>
      </c>
      <c r="B356" s="4" t="s">
        <v>4859</v>
      </c>
      <c r="C356" s="4" t="s">
        <v>5421</v>
      </c>
      <c r="D356" s="4" t="s">
        <v>5497</v>
      </c>
      <c r="E356" s="4" t="s">
        <v>5605</v>
      </c>
    </row>
    <row r="357" spans="1:5">
      <c r="A357" s="4" t="s">
        <v>4862</v>
      </c>
      <c r="B357" s="4" t="s">
        <v>4862</v>
      </c>
      <c r="C357" s="4" t="s">
        <v>5421</v>
      </c>
      <c r="D357" s="4" t="s">
        <v>5498</v>
      </c>
      <c r="E357" s="4" t="s">
        <v>5606</v>
      </c>
    </row>
    <row r="358" spans="1:5">
      <c r="A358" s="4" t="s">
        <v>4865</v>
      </c>
      <c r="B358" s="4" t="s">
        <v>4865</v>
      </c>
      <c r="C358" s="4" t="s">
        <v>5421</v>
      </c>
      <c r="D358" s="4" t="s">
        <v>5499</v>
      </c>
      <c r="E358" s="4" t="s">
        <v>5607</v>
      </c>
    </row>
    <row r="359" spans="1:5">
      <c r="A359" s="4" t="s">
        <v>4868</v>
      </c>
      <c r="B359" s="4" t="s">
        <v>4868</v>
      </c>
      <c r="C359" s="4" t="s">
        <v>5280</v>
      </c>
      <c r="D359" s="4" t="s">
        <v>5500</v>
      </c>
      <c r="E359" s="4" t="s">
        <v>5608</v>
      </c>
    </row>
    <row r="360" spans="1:5">
      <c r="A360" s="4" t="s">
        <v>4869</v>
      </c>
      <c r="B360" s="4" t="s">
        <v>4869</v>
      </c>
      <c r="C360" s="4" t="s">
        <v>5280</v>
      </c>
      <c r="D360" s="4" t="s">
        <v>5501</v>
      </c>
      <c r="E360" s="4" t="s">
        <v>5609</v>
      </c>
    </row>
    <row r="361" spans="1:5">
      <c r="A361" s="4" t="s">
        <v>4870</v>
      </c>
      <c r="B361" s="4" t="s">
        <v>4870</v>
      </c>
      <c r="C361" s="4" t="s">
        <v>5280</v>
      </c>
      <c r="D361" s="4" t="s">
        <v>5502</v>
      </c>
      <c r="E361" s="4" t="s">
        <v>5610</v>
      </c>
    </row>
    <row r="362" spans="1:5">
      <c r="A362" s="4" t="s">
        <v>4871</v>
      </c>
      <c r="B362" s="4" t="s">
        <v>4871</v>
      </c>
      <c r="C362" s="4" t="s">
        <v>5280</v>
      </c>
      <c r="D362" s="4" t="s">
        <v>5503</v>
      </c>
      <c r="E362" s="4" t="s">
        <v>5611</v>
      </c>
    </row>
    <row r="363" spans="1:5">
      <c r="A363" s="4" t="s">
        <v>4872</v>
      </c>
      <c r="B363" s="4" t="s">
        <v>4872</v>
      </c>
      <c r="C363" s="4" t="s">
        <v>5280</v>
      </c>
      <c r="D363" s="4" t="s">
        <v>5504</v>
      </c>
      <c r="E363" s="4" t="s">
        <v>5612</v>
      </c>
    </row>
    <row r="364" spans="1:5">
      <c r="A364" s="4" t="s">
        <v>4873</v>
      </c>
      <c r="B364" s="4" t="s">
        <v>4873</v>
      </c>
      <c r="C364" s="4" t="s">
        <v>5280</v>
      </c>
      <c r="D364" s="4" t="s">
        <v>5505</v>
      </c>
      <c r="E364" s="4" t="s">
        <v>5613</v>
      </c>
    </row>
    <row r="365" spans="1:5">
      <c r="A365" s="4" t="s">
        <v>4886</v>
      </c>
      <c r="B365" s="4" t="s">
        <v>4886</v>
      </c>
      <c r="C365" s="4" t="s">
        <v>5297</v>
      </c>
      <c r="D365" s="4" t="s">
        <v>5506</v>
      </c>
      <c r="E365" s="4" t="s">
        <v>5614</v>
      </c>
    </row>
    <row r="366" spans="1:5">
      <c r="A366" s="4" t="s">
        <v>4889</v>
      </c>
      <c r="B366" s="4" t="s">
        <v>4889</v>
      </c>
      <c r="C366" s="4" t="s">
        <v>5297</v>
      </c>
      <c r="D366" s="4" t="s">
        <v>5507</v>
      </c>
      <c r="E366" s="4" t="s">
        <v>5615</v>
      </c>
    </row>
    <row r="367" spans="1:5">
      <c r="A367" s="4" t="s">
        <v>4892</v>
      </c>
      <c r="B367" s="4" t="s">
        <v>4892</v>
      </c>
      <c r="C367" s="4" t="s">
        <v>5423</v>
      </c>
      <c r="D367" s="4" t="s">
        <v>5508</v>
      </c>
      <c r="E367" s="4" t="s">
        <v>5616</v>
      </c>
    </row>
    <row r="368" spans="1:5">
      <c r="A368" s="4" t="s">
        <v>4895</v>
      </c>
      <c r="B368" s="4" t="s">
        <v>4895</v>
      </c>
      <c r="C368" s="4" t="s">
        <v>5297</v>
      </c>
      <c r="D368" s="4" t="s">
        <v>5509</v>
      </c>
      <c r="E368" s="4" t="s">
        <v>5617</v>
      </c>
    </row>
    <row r="369" spans="1:5">
      <c r="A369" s="4" t="s">
        <v>4898</v>
      </c>
      <c r="B369" s="4" t="s">
        <v>4898</v>
      </c>
      <c r="C369" s="4" t="s">
        <v>5297</v>
      </c>
      <c r="D369" s="4" t="s">
        <v>5510</v>
      </c>
      <c r="E369" s="4" t="s">
        <v>5618</v>
      </c>
    </row>
    <row r="370" spans="1:5">
      <c r="A370" s="4" t="s">
        <v>4901</v>
      </c>
      <c r="B370" s="4" t="s">
        <v>4901</v>
      </c>
      <c r="C370" s="4" t="s">
        <v>5423</v>
      </c>
      <c r="D370" s="4" t="s">
        <v>5511</v>
      </c>
      <c r="E370" s="4" t="s">
        <v>5619</v>
      </c>
    </row>
    <row r="371" spans="1:5">
      <c r="A371" s="4" t="s">
        <v>4904</v>
      </c>
      <c r="B371" s="4" t="s">
        <v>4904</v>
      </c>
      <c r="C371" s="4" t="s">
        <v>5297</v>
      </c>
      <c r="D371" s="4" t="s">
        <v>5512</v>
      </c>
      <c r="E371" s="4" t="s">
        <v>5620</v>
      </c>
    </row>
    <row r="372" spans="1:5">
      <c r="A372" s="4" t="s">
        <v>4905</v>
      </c>
      <c r="B372" s="4" t="s">
        <v>4905</v>
      </c>
      <c r="C372" s="4" t="s">
        <v>5297</v>
      </c>
      <c r="D372" s="4" t="s">
        <v>5513</v>
      </c>
      <c r="E372" s="4" t="s">
        <v>5621</v>
      </c>
    </row>
    <row r="373" spans="1:5">
      <c r="A373" s="4" t="s">
        <v>4906</v>
      </c>
      <c r="B373" s="4" t="s">
        <v>4906</v>
      </c>
      <c r="C373" s="4" t="s">
        <v>5297</v>
      </c>
      <c r="D373" s="4" t="s">
        <v>5514</v>
      </c>
      <c r="E373" s="4" t="s">
        <v>5622</v>
      </c>
    </row>
    <row r="374" spans="1:5">
      <c r="A374" s="4" t="s">
        <v>4907</v>
      </c>
      <c r="B374" s="4" t="s">
        <v>4907</v>
      </c>
      <c r="C374" s="4" t="s">
        <v>5297</v>
      </c>
      <c r="D374" s="4" t="s">
        <v>5515</v>
      </c>
      <c r="E374" s="4" t="s">
        <v>5623</v>
      </c>
    </row>
    <row r="375" spans="1:5">
      <c r="A375" s="4" t="s">
        <v>4908</v>
      </c>
      <c r="B375" s="4" t="s">
        <v>4908</v>
      </c>
      <c r="C375" s="4" t="s">
        <v>5297</v>
      </c>
      <c r="D375" s="4" t="s">
        <v>5516</v>
      </c>
      <c r="E375" s="4" t="s">
        <v>5624</v>
      </c>
    </row>
    <row r="376" spans="1:5">
      <c r="A376" s="4" t="s">
        <v>4909</v>
      </c>
      <c r="B376" s="4" t="s">
        <v>4909</v>
      </c>
      <c r="C376" s="4" t="s">
        <v>5423</v>
      </c>
      <c r="D376" s="4" t="s">
        <v>5517</v>
      </c>
      <c r="E376" s="4" t="s">
        <v>5625</v>
      </c>
    </row>
    <row r="377" spans="1:5">
      <c r="A377" s="4" t="s">
        <v>4958</v>
      </c>
      <c r="B377" s="4" t="s">
        <v>4958</v>
      </c>
      <c r="C377" s="4" t="s">
        <v>5297</v>
      </c>
      <c r="D377" s="4" t="s">
        <v>5518</v>
      </c>
      <c r="E377" s="4" t="s">
        <v>5626</v>
      </c>
    </row>
    <row r="378" spans="1:5">
      <c r="A378" s="4" t="s">
        <v>4961</v>
      </c>
      <c r="B378" s="4" t="s">
        <v>4961</v>
      </c>
      <c r="C378" s="4" t="s">
        <v>5297</v>
      </c>
      <c r="D378" s="4" t="s">
        <v>5519</v>
      </c>
      <c r="E378" s="4" t="s">
        <v>5627</v>
      </c>
    </row>
    <row r="379" spans="1:5">
      <c r="A379" s="4" t="s">
        <v>4964</v>
      </c>
      <c r="B379" s="4" t="s">
        <v>4964</v>
      </c>
      <c r="C379" s="4" t="s">
        <v>5297</v>
      </c>
      <c r="D379" s="4" t="s">
        <v>5520</v>
      </c>
      <c r="E379" s="4" t="s">
        <v>5628</v>
      </c>
    </row>
    <row r="380" spans="1:5">
      <c r="A380" s="4" t="s">
        <v>4967</v>
      </c>
      <c r="B380" s="4" t="s">
        <v>4967</v>
      </c>
      <c r="C380" s="4" t="s">
        <v>5423</v>
      </c>
      <c r="D380" s="4" t="s">
        <v>5521</v>
      </c>
      <c r="E380" s="4" t="s">
        <v>5629</v>
      </c>
    </row>
    <row r="381" spans="1:5">
      <c r="A381" s="4" t="s">
        <v>4970</v>
      </c>
      <c r="B381" s="4" t="s">
        <v>4970</v>
      </c>
      <c r="C381" s="4" t="s">
        <v>5297</v>
      </c>
      <c r="D381" s="4" t="s">
        <v>5522</v>
      </c>
      <c r="E381" s="4" t="s">
        <v>5630</v>
      </c>
    </row>
    <row r="382" spans="1:5">
      <c r="A382" s="4" t="s">
        <v>4973</v>
      </c>
      <c r="B382" s="4" t="s">
        <v>4973</v>
      </c>
      <c r="C382" s="4" t="s">
        <v>5297</v>
      </c>
      <c r="D382" s="4" t="s">
        <v>5523</v>
      </c>
      <c r="E382" s="4" t="s">
        <v>5631</v>
      </c>
    </row>
    <row r="383" spans="1:5">
      <c r="A383" s="4" t="s">
        <v>4910</v>
      </c>
      <c r="B383" s="4" t="s">
        <v>4910</v>
      </c>
      <c r="C383" s="4" t="s">
        <v>5423</v>
      </c>
      <c r="D383" s="4" t="s">
        <v>5524</v>
      </c>
      <c r="E383" s="4" t="s">
        <v>5632</v>
      </c>
    </row>
    <row r="384" spans="1:5">
      <c r="A384" s="4" t="s">
        <v>4911</v>
      </c>
      <c r="B384" s="4" t="s">
        <v>4911</v>
      </c>
      <c r="C384" s="4" t="s">
        <v>5297</v>
      </c>
      <c r="D384" s="4" t="s">
        <v>5525</v>
      </c>
      <c r="E384" s="4" t="s">
        <v>5633</v>
      </c>
    </row>
    <row r="385" spans="1:5">
      <c r="A385" s="4" t="s">
        <v>4912</v>
      </c>
      <c r="B385" s="4" t="s">
        <v>4912</v>
      </c>
      <c r="C385" s="4" t="s">
        <v>5297</v>
      </c>
      <c r="D385" s="4" t="s">
        <v>5526</v>
      </c>
      <c r="E385" s="4" t="s">
        <v>5634</v>
      </c>
    </row>
    <row r="386" spans="1:5">
      <c r="A386" s="4" t="s">
        <v>4913</v>
      </c>
      <c r="B386" s="4" t="s">
        <v>4913</v>
      </c>
      <c r="C386" s="4" t="s">
        <v>5297</v>
      </c>
      <c r="D386" s="4" t="s">
        <v>5527</v>
      </c>
      <c r="E386" s="4" t="s">
        <v>5635</v>
      </c>
    </row>
    <row r="387" spans="1:5">
      <c r="A387" s="4" t="s">
        <v>4914</v>
      </c>
      <c r="B387" s="4" t="s">
        <v>4914</v>
      </c>
      <c r="C387" s="4" t="s">
        <v>5297</v>
      </c>
      <c r="D387" s="4" t="s">
        <v>5528</v>
      </c>
      <c r="E387" s="4" t="s">
        <v>5636</v>
      </c>
    </row>
    <row r="388" spans="1:5">
      <c r="A388" s="4" t="s">
        <v>4915</v>
      </c>
      <c r="B388" s="4" t="s">
        <v>4915</v>
      </c>
      <c r="C388" s="4" t="s">
        <v>5297</v>
      </c>
      <c r="D388" s="4" t="s">
        <v>5529</v>
      </c>
      <c r="E388" s="4" t="s">
        <v>5637</v>
      </c>
    </row>
    <row r="389" spans="1:5">
      <c r="A389" s="4" t="s">
        <v>4976</v>
      </c>
      <c r="B389" s="4" t="s">
        <v>4976</v>
      </c>
      <c r="C389" s="4" t="s">
        <v>5297</v>
      </c>
      <c r="D389" s="4" t="s">
        <v>5530</v>
      </c>
      <c r="E389" s="4" t="s">
        <v>5638</v>
      </c>
    </row>
    <row r="390" spans="1:5">
      <c r="A390" s="4" t="s">
        <v>4979</v>
      </c>
      <c r="B390" s="4" t="s">
        <v>4979</v>
      </c>
      <c r="C390" s="4" t="s">
        <v>5297</v>
      </c>
      <c r="D390" s="4" t="s">
        <v>5531</v>
      </c>
      <c r="E390" s="4" t="s">
        <v>5639</v>
      </c>
    </row>
    <row r="391" spans="1:5">
      <c r="A391" s="4" t="s">
        <v>4982</v>
      </c>
      <c r="B391" s="4" t="s">
        <v>4982</v>
      </c>
      <c r="C391" s="4" t="s">
        <v>5297</v>
      </c>
      <c r="D391" s="4" t="s">
        <v>5532</v>
      </c>
      <c r="E391" s="4" t="s">
        <v>5640</v>
      </c>
    </row>
    <row r="392" spans="1:5">
      <c r="A392" s="4" t="s">
        <v>4985</v>
      </c>
      <c r="B392" s="4" t="s">
        <v>4985</v>
      </c>
      <c r="C392" s="4" t="s">
        <v>5297</v>
      </c>
      <c r="D392" s="4" t="s">
        <v>5533</v>
      </c>
      <c r="E392" s="4" t="s">
        <v>5641</v>
      </c>
    </row>
    <row r="393" spans="1:5">
      <c r="A393" s="4" t="s">
        <v>4988</v>
      </c>
      <c r="B393" s="4" t="s">
        <v>4988</v>
      </c>
      <c r="C393" s="4" t="s">
        <v>5297</v>
      </c>
      <c r="D393" s="4" t="s">
        <v>5534</v>
      </c>
      <c r="E393" s="4" t="s">
        <v>5642</v>
      </c>
    </row>
    <row r="394" spans="1:5">
      <c r="A394" s="4" t="s">
        <v>4991</v>
      </c>
      <c r="B394" s="4" t="s">
        <v>4991</v>
      </c>
      <c r="C394" s="4" t="s">
        <v>5297</v>
      </c>
      <c r="D394" s="4" t="s">
        <v>5535</v>
      </c>
      <c r="E394" s="4" t="s">
        <v>5643</v>
      </c>
    </row>
    <row r="395" spans="1:5">
      <c r="A395" s="4" t="s">
        <v>4916</v>
      </c>
      <c r="B395" s="4" t="s">
        <v>4916</v>
      </c>
      <c r="C395" s="4" t="s">
        <v>5297</v>
      </c>
      <c r="D395" s="4" t="s">
        <v>5536</v>
      </c>
      <c r="E395" s="4" t="s">
        <v>5644</v>
      </c>
    </row>
    <row r="396" spans="1:5">
      <c r="A396" s="4" t="s">
        <v>4917</v>
      </c>
      <c r="B396" s="4" t="s">
        <v>4917</v>
      </c>
      <c r="C396" s="4" t="s">
        <v>5297</v>
      </c>
      <c r="D396" s="4" t="s">
        <v>5537</v>
      </c>
      <c r="E396" s="4" t="s">
        <v>5645</v>
      </c>
    </row>
    <row r="397" spans="1:5">
      <c r="A397" s="4" t="s">
        <v>4918</v>
      </c>
      <c r="B397" s="4" t="s">
        <v>4918</v>
      </c>
      <c r="C397" s="4" t="s">
        <v>5297</v>
      </c>
      <c r="D397" s="4" t="s">
        <v>5538</v>
      </c>
      <c r="E397" s="4" t="s">
        <v>5646</v>
      </c>
    </row>
    <row r="398" spans="1:5">
      <c r="A398" s="4" t="s">
        <v>4919</v>
      </c>
      <c r="B398" s="4" t="s">
        <v>4919</v>
      </c>
      <c r="C398" s="4" t="s">
        <v>5423</v>
      </c>
      <c r="D398" s="4" t="s">
        <v>5539</v>
      </c>
      <c r="E398" s="4" t="s">
        <v>5647</v>
      </c>
    </row>
    <row r="399" spans="1:5">
      <c r="A399" s="4" t="s">
        <v>4920</v>
      </c>
      <c r="B399" s="4" t="s">
        <v>4920</v>
      </c>
      <c r="C399" s="4" t="s">
        <v>5423</v>
      </c>
      <c r="D399" s="4" t="s">
        <v>5540</v>
      </c>
      <c r="E399" s="4" t="s">
        <v>5648</v>
      </c>
    </row>
    <row r="400" spans="1:5">
      <c r="A400" s="4" t="s">
        <v>4921</v>
      </c>
      <c r="B400" s="4" t="s">
        <v>4921</v>
      </c>
      <c r="C400" s="4" t="s">
        <v>5297</v>
      </c>
      <c r="D400" s="4" t="s">
        <v>5541</v>
      </c>
      <c r="E400" s="4" t="s">
        <v>5649</v>
      </c>
    </row>
    <row r="401" spans="1:5">
      <c r="A401" s="4" t="s">
        <v>4994</v>
      </c>
      <c r="B401" s="4" t="s">
        <v>4994</v>
      </c>
      <c r="C401" s="4" t="s">
        <v>5423</v>
      </c>
      <c r="D401" s="4" t="s">
        <v>5542</v>
      </c>
      <c r="E401" s="4" t="s">
        <v>5650</v>
      </c>
    </row>
    <row r="402" spans="1:5">
      <c r="A402" s="4" t="s">
        <v>4997</v>
      </c>
      <c r="B402" s="4" t="s">
        <v>4997</v>
      </c>
      <c r="C402" s="4" t="s">
        <v>5297</v>
      </c>
      <c r="D402" s="4" t="s">
        <v>5543</v>
      </c>
      <c r="E402" s="4" t="s">
        <v>5651</v>
      </c>
    </row>
    <row r="403" spans="1:5">
      <c r="A403" s="4" t="s">
        <v>5000</v>
      </c>
      <c r="B403" s="4" t="s">
        <v>5000</v>
      </c>
      <c r="C403" s="4" t="s">
        <v>5297</v>
      </c>
      <c r="D403" s="4" t="s">
        <v>5544</v>
      </c>
      <c r="E403" s="4" t="s">
        <v>5652</v>
      </c>
    </row>
    <row r="404" spans="1:5">
      <c r="A404" s="4" t="s">
        <v>5003</v>
      </c>
      <c r="B404" s="4" t="s">
        <v>5003</v>
      </c>
      <c r="C404" s="4" t="s">
        <v>5423</v>
      </c>
      <c r="D404" s="4" t="s">
        <v>5545</v>
      </c>
      <c r="E404" s="4" t="s">
        <v>5653</v>
      </c>
    </row>
    <row r="405" spans="1:5">
      <c r="A405" s="4" t="s">
        <v>5006</v>
      </c>
      <c r="B405" s="4" t="s">
        <v>5006</v>
      </c>
      <c r="C405" s="4" t="s">
        <v>5297</v>
      </c>
      <c r="D405" s="4" t="s">
        <v>5546</v>
      </c>
      <c r="E405" s="4" t="s">
        <v>5654</v>
      </c>
    </row>
    <row r="406" spans="1:5">
      <c r="A406" s="4" t="s">
        <v>5009</v>
      </c>
      <c r="B406" s="4" t="s">
        <v>5009</v>
      </c>
      <c r="C406" s="4" t="s">
        <v>5297</v>
      </c>
      <c r="D406" s="4" t="s">
        <v>5547</v>
      </c>
      <c r="E406" s="4" t="s">
        <v>5655</v>
      </c>
    </row>
    <row r="407" spans="1:5">
      <c r="A407" s="4" t="s">
        <v>5012</v>
      </c>
      <c r="B407" s="4" t="s">
        <v>5012</v>
      </c>
      <c r="C407" s="4" t="s">
        <v>5297</v>
      </c>
      <c r="D407" s="4" t="s">
        <v>5548</v>
      </c>
      <c r="E407" s="4" t="s">
        <v>5656</v>
      </c>
    </row>
    <row r="408" spans="1:5">
      <c r="A408" s="4" t="s">
        <v>5015</v>
      </c>
      <c r="B408" s="4" t="s">
        <v>5015</v>
      </c>
      <c r="C408" s="4" t="s">
        <v>5297</v>
      </c>
      <c r="D408" s="4" t="s">
        <v>5549</v>
      </c>
      <c r="E408" s="4" t="s">
        <v>5657</v>
      </c>
    </row>
    <row r="409" spans="1:5">
      <c r="A409" s="4" t="s">
        <v>5018</v>
      </c>
      <c r="B409" s="4" t="s">
        <v>5018</v>
      </c>
      <c r="C409" s="4" t="s">
        <v>5297</v>
      </c>
      <c r="D409" s="4" t="s">
        <v>5550</v>
      </c>
      <c r="E409" s="4" t="s">
        <v>5658</v>
      </c>
    </row>
    <row r="410" spans="1:5">
      <c r="A410" s="4" t="s">
        <v>5021</v>
      </c>
      <c r="B410" s="4" t="s">
        <v>5021</v>
      </c>
      <c r="C410" s="4" t="s">
        <v>5297</v>
      </c>
      <c r="D410" s="4" t="s">
        <v>5551</v>
      </c>
      <c r="E410" s="4" t="s">
        <v>5659</v>
      </c>
    </row>
    <row r="411" spans="1:5">
      <c r="A411" s="4" t="s">
        <v>5024</v>
      </c>
      <c r="B411" s="4" t="s">
        <v>5024</v>
      </c>
      <c r="C411" s="4" t="s">
        <v>5297</v>
      </c>
      <c r="D411" s="4" t="s">
        <v>5552</v>
      </c>
      <c r="E411" s="4" t="s">
        <v>5660</v>
      </c>
    </row>
    <row r="412" spans="1:5">
      <c r="A412" s="4" t="s">
        <v>5027</v>
      </c>
      <c r="B412" s="4" t="s">
        <v>5027</v>
      </c>
      <c r="C412" s="4" t="s">
        <v>5423</v>
      </c>
      <c r="D412" s="4" t="s">
        <v>5553</v>
      </c>
      <c r="E412" s="4" t="s">
        <v>5661</v>
      </c>
    </row>
    <row r="413" spans="1:5">
      <c r="A413" s="4" t="s">
        <v>5030</v>
      </c>
      <c r="B413" s="4" t="s">
        <v>5030</v>
      </c>
      <c r="C413" s="4" t="s">
        <v>5297</v>
      </c>
      <c r="D413" s="4" t="s">
        <v>5554</v>
      </c>
      <c r="E413" s="4" t="s">
        <v>5662</v>
      </c>
    </row>
    <row r="414" spans="1:5">
      <c r="A414" s="4" t="s">
        <v>5033</v>
      </c>
      <c r="B414" s="4" t="s">
        <v>5033</v>
      </c>
      <c r="C414" s="4" t="s">
        <v>5298</v>
      </c>
      <c r="D414" s="4" t="s">
        <v>5555</v>
      </c>
      <c r="E414" s="4" t="s">
        <v>5663</v>
      </c>
    </row>
    <row r="415" spans="1:5">
      <c r="A415" s="4" t="s">
        <v>5036</v>
      </c>
      <c r="B415" s="4" t="s">
        <v>5036</v>
      </c>
      <c r="C415" s="4" t="s">
        <v>5298</v>
      </c>
      <c r="D415" s="4" t="s">
        <v>5556</v>
      </c>
      <c r="E415" s="4" t="s">
        <v>5664</v>
      </c>
    </row>
    <row r="416" spans="1:5">
      <c r="A416" s="4" t="s">
        <v>5039</v>
      </c>
      <c r="B416" s="4" t="s">
        <v>5039</v>
      </c>
      <c r="C416" s="4" t="s">
        <v>5298</v>
      </c>
      <c r="D416" s="4" t="s">
        <v>5557</v>
      </c>
      <c r="E416" s="4" t="s">
        <v>5665</v>
      </c>
    </row>
    <row r="417" spans="1:5">
      <c r="A417" s="4" t="s">
        <v>5042</v>
      </c>
      <c r="B417" s="4" t="s">
        <v>5042</v>
      </c>
      <c r="C417" s="4" t="s">
        <v>5298</v>
      </c>
      <c r="D417" s="4" t="s">
        <v>5558</v>
      </c>
      <c r="E417" s="4" t="s">
        <v>5666</v>
      </c>
    </row>
    <row r="418" spans="1:5">
      <c r="A418" s="4" t="s">
        <v>5045</v>
      </c>
      <c r="B418" s="4" t="s">
        <v>5045</v>
      </c>
      <c r="C418" s="4" t="s">
        <v>5298</v>
      </c>
      <c r="D418" s="4" t="s">
        <v>5559</v>
      </c>
      <c r="E418" s="4" t="s">
        <v>5667</v>
      </c>
    </row>
    <row r="419" spans="1:5">
      <c r="A419" s="4" t="s">
        <v>5048</v>
      </c>
      <c r="B419" s="4" t="s">
        <v>5048</v>
      </c>
      <c r="C419" s="4" t="s">
        <v>5298</v>
      </c>
      <c r="D419" s="4" t="s">
        <v>5560</v>
      </c>
      <c r="E419" s="4" t="s">
        <v>5668</v>
      </c>
    </row>
    <row r="420" spans="1:5">
      <c r="A420" s="4" t="s">
        <v>5051</v>
      </c>
      <c r="B420" s="4" t="s">
        <v>5051</v>
      </c>
      <c r="C420" s="4" t="s">
        <v>5298</v>
      </c>
      <c r="D420" s="4" t="s">
        <v>5561</v>
      </c>
      <c r="E420" s="4" t="s">
        <v>5669</v>
      </c>
    </row>
    <row r="421" spans="1:5">
      <c r="A421" s="4" t="s">
        <v>5054</v>
      </c>
      <c r="B421" s="4" t="s">
        <v>5054</v>
      </c>
      <c r="C421" s="4" t="s">
        <v>5298</v>
      </c>
      <c r="D421" s="4" t="s">
        <v>5562</v>
      </c>
      <c r="E421" s="4" t="s">
        <v>5670</v>
      </c>
    </row>
    <row r="422" spans="1:5">
      <c r="A422" s="4" t="s">
        <v>5057</v>
      </c>
      <c r="B422" s="4" t="s">
        <v>5057</v>
      </c>
      <c r="C422" s="4" t="s">
        <v>5298</v>
      </c>
      <c r="D422" s="4" t="s">
        <v>5563</v>
      </c>
      <c r="E422" s="4" t="s">
        <v>5671</v>
      </c>
    </row>
    <row r="423" spans="1:5">
      <c r="A423" s="4" t="s">
        <v>5060</v>
      </c>
      <c r="B423" s="4" t="s">
        <v>5060</v>
      </c>
      <c r="C423" s="4" t="s">
        <v>5298</v>
      </c>
      <c r="D423" s="4" t="s">
        <v>5564</v>
      </c>
      <c r="E423" s="4" t="s">
        <v>5672</v>
      </c>
    </row>
    <row r="424" spans="1:5">
      <c r="A424" s="4" t="s">
        <v>5063</v>
      </c>
      <c r="B424" s="4" t="s">
        <v>5063</v>
      </c>
      <c r="C424" s="4" t="s">
        <v>5298</v>
      </c>
      <c r="D424" s="4" t="s">
        <v>5565</v>
      </c>
      <c r="E424" s="4" t="s">
        <v>5673</v>
      </c>
    </row>
    <row r="425" spans="1:5">
      <c r="A425" s="4" t="s">
        <v>5066</v>
      </c>
      <c r="B425" s="4" t="s">
        <v>5066</v>
      </c>
      <c r="C425" s="4" t="s">
        <v>5298</v>
      </c>
      <c r="D425" s="4" t="s">
        <v>5566</v>
      </c>
      <c r="E425" s="4" t="s">
        <v>5674</v>
      </c>
    </row>
    <row r="426" spans="1:5">
      <c r="A426" s="4" t="s">
        <v>5069</v>
      </c>
      <c r="B426" s="4" t="s">
        <v>5069</v>
      </c>
      <c r="C426" s="4" t="s">
        <v>5298</v>
      </c>
      <c r="D426" s="4" t="s">
        <v>5567</v>
      </c>
      <c r="E426" s="4" t="s">
        <v>5675</v>
      </c>
    </row>
    <row r="427" spans="1:5">
      <c r="A427" s="4" t="s">
        <v>5072</v>
      </c>
      <c r="B427" s="4" t="s">
        <v>5072</v>
      </c>
      <c r="C427" s="4" t="s">
        <v>5298</v>
      </c>
      <c r="D427" s="4" t="s">
        <v>5568</v>
      </c>
      <c r="E427" s="4" t="s">
        <v>5676</v>
      </c>
    </row>
    <row r="428" spans="1:5">
      <c r="A428" s="4" t="s">
        <v>5075</v>
      </c>
      <c r="B428" s="4" t="s">
        <v>5075</v>
      </c>
      <c r="C428" s="4" t="s">
        <v>5298</v>
      </c>
      <c r="D428" s="4" t="s">
        <v>5569</v>
      </c>
      <c r="E428" s="4" t="s">
        <v>5677</v>
      </c>
    </row>
    <row r="429" spans="1:5">
      <c r="A429" s="4" t="s">
        <v>5078</v>
      </c>
      <c r="B429" s="4" t="s">
        <v>5078</v>
      </c>
      <c r="C429" s="4" t="s">
        <v>5298</v>
      </c>
      <c r="D429" s="4" t="s">
        <v>5570</v>
      </c>
      <c r="E429" s="4" t="s">
        <v>5678</v>
      </c>
    </row>
    <row r="430" spans="1:5">
      <c r="A430" s="4" t="s">
        <v>5081</v>
      </c>
      <c r="B430" s="4" t="s">
        <v>5081</v>
      </c>
      <c r="C430" s="4" t="s">
        <v>5298</v>
      </c>
      <c r="D430" s="4" t="s">
        <v>5571</v>
      </c>
      <c r="E430" s="4" t="s">
        <v>5679</v>
      </c>
    </row>
    <row r="431" spans="1:5">
      <c r="A431" s="4" t="s">
        <v>5084</v>
      </c>
      <c r="B431" s="4" t="s">
        <v>5084</v>
      </c>
      <c r="C431" s="4" t="s">
        <v>5298</v>
      </c>
      <c r="D431" s="4" t="s">
        <v>5572</v>
      </c>
      <c r="E431" s="4" t="s">
        <v>5680</v>
      </c>
    </row>
    <row r="432" spans="1:5">
      <c r="A432" s="4" t="s">
        <v>5087</v>
      </c>
      <c r="B432" s="4" t="s">
        <v>5087</v>
      </c>
      <c r="C432" s="4" t="s">
        <v>5298</v>
      </c>
      <c r="D432" s="4" t="s">
        <v>5573</v>
      </c>
      <c r="E432" s="4" t="s">
        <v>5681</v>
      </c>
    </row>
    <row r="433" spans="1:5">
      <c r="A433" s="4" t="s">
        <v>5090</v>
      </c>
      <c r="B433" s="4" t="s">
        <v>5090</v>
      </c>
      <c r="C433" s="4" t="s">
        <v>5298</v>
      </c>
      <c r="D433" s="4" t="s">
        <v>5574</v>
      </c>
      <c r="E433" s="4" t="s">
        <v>5682</v>
      </c>
    </row>
    <row r="434" spans="1:5">
      <c r="A434" s="4" t="s">
        <v>5093</v>
      </c>
      <c r="B434" s="4" t="s">
        <v>5093</v>
      </c>
      <c r="C434" s="4" t="s">
        <v>5298</v>
      </c>
      <c r="D434" s="4" t="s">
        <v>5575</v>
      </c>
      <c r="E434" s="4" t="s">
        <v>5683</v>
      </c>
    </row>
    <row r="435" spans="1:5">
      <c r="A435" s="4" t="s">
        <v>5096</v>
      </c>
      <c r="B435" s="4" t="s">
        <v>5096</v>
      </c>
      <c r="C435" s="4" t="s">
        <v>5298</v>
      </c>
      <c r="D435" s="4" t="s">
        <v>5576</v>
      </c>
      <c r="E435" s="4" t="s">
        <v>5684</v>
      </c>
    </row>
    <row r="436" spans="1:5">
      <c r="A436" s="4" t="s">
        <v>5099</v>
      </c>
      <c r="B436" s="4" t="s">
        <v>5099</v>
      </c>
      <c r="C436" s="4" t="s">
        <v>5298</v>
      </c>
      <c r="D436" s="4" t="s">
        <v>5577</v>
      </c>
      <c r="E436" s="4" t="s">
        <v>5685</v>
      </c>
    </row>
    <row r="437" spans="1:5">
      <c r="A437" s="4" t="s">
        <v>5102</v>
      </c>
      <c r="B437" s="4" t="s">
        <v>5102</v>
      </c>
      <c r="C437" s="4" t="s">
        <v>5298</v>
      </c>
      <c r="D437" s="4" t="s">
        <v>5578</v>
      </c>
      <c r="E437" s="4" t="s">
        <v>5686</v>
      </c>
    </row>
    <row r="438" spans="1:5">
      <c r="A438" s="4" t="s">
        <v>5105</v>
      </c>
      <c r="B438" s="4" t="s">
        <v>5105</v>
      </c>
      <c r="C438" s="4" t="s">
        <v>5298</v>
      </c>
      <c r="D438" s="4" t="s">
        <v>5579</v>
      </c>
      <c r="E438" s="4" t="s">
        <v>5687</v>
      </c>
    </row>
    <row r="439" spans="1:5">
      <c r="A439" s="4" t="s">
        <v>5108</v>
      </c>
      <c r="B439" s="4" t="s">
        <v>5108</v>
      </c>
      <c r="C439" s="4" t="s">
        <v>5298</v>
      </c>
      <c r="D439" s="4" t="s">
        <v>5580</v>
      </c>
      <c r="E439" s="4" t="s">
        <v>5688</v>
      </c>
    </row>
    <row r="440" spans="1:5">
      <c r="A440" s="4" t="s">
        <v>5111</v>
      </c>
      <c r="B440" s="4" t="s">
        <v>5111</v>
      </c>
      <c r="C440" s="4" t="s">
        <v>5298</v>
      </c>
      <c r="D440" s="4" t="s">
        <v>5581</v>
      </c>
      <c r="E440" s="4" t="s">
        <v>5689</v>
      </c>
    </row>
    <row r="441" spans="1:5">
      <c r="A441" s="4" t="s">
        <v>5114</v>
      </c>
      <c r="B441" s="4" t="s">
        <v>5114</v>
      </c>
      <c r="C441" s="4" t="s">
        <v>5298</v>
      </c>
      <c r="D441" s="4" t="s">
        <v>5582</v>
      </c>
      <c r="E441" s="4" t="s">
        <v>5690</v>
      </c>
    </row>
    <row r="442" spans="1:5">
      <c r="A442" s="4" t="s">
        <v>5117</v>
      </c>
      <c r="B442" s="4" t="s">
        <v>5117</v>
      </c>
      <c r="C442" s="4" t="s">
        <v>5298</v>
      </c>
      <c r="D442" s="4" t="s">
        <v>5583</v>
      </c>
      <c r="E442" s="4" t="s">
        <v>5691</v>
      </c>
    </row>
    <row r="443" spans="1:5">
      <c r="A443" s="4" t="s">
        <v>5120</v>
      </c>
      <c r="B443" s="4" t="s">
        <v>5120</v>
      </c>
      <c r="C443" s="4" t="s">
        <v>5298</v>
      </c>
      <c r="D443" s="4" t="s">
        <v>5584</v>
      </c>
      <c r="E443" s="4" t="s">
        <v>5692</v>
      </c>
    </row>
    <row r="444" spans="1:5">
      <c r="A444" s="4" t="s">
        <v>5123</v>
      </c>
      <c r="B444" s="4" t="s">
        <v>5123</v>
      </c>
      <c r="C444" s="4" t="s">
        <v>5298</v>
      </c>
      <c r="D444" s="4" t="s">
        <v>5585</v>
      </c>
      <c r="E444" s="4" t="s">
        <v>5693</v>
      </c>
    </row>
    <row r="445" spans="1:5">
      <c r="A445" s="4" t="s">
        <v>5126</v>
      </c>
      <c r="B445" s="4" t="s">
        <v>5126</v>
      </c>
      <c r="C445" s="4" t="s">
        <v>5298</v>
      </c>
      <c r="D445" s="4" t="s">
        <v>5586</v>
      </c>
      <c r="E445" s="4" t="s">
        <v>5694</v>
      </c>
    </row>
    <row r="446" spans="1:5">
      <c r="A446" s="4" t="s">
        <v>5129</v>
      </c>
      <c r="B446" s="4" t="s">
        <v>5129</v>
      </c>
      <c r="C446" s="4" t="s">
        <v>5298</v>
      </c>
      <c r="D446" s="4" t="s">
        <v>5587</v>
      </c>
      <c r="E446" s="4" t="s">
        <v>5695</v>
      </c>
    </row>
    <row r="447" spans="1:5">
      <c r="A447" s="4" t="s">
        <v>5132</v>
      </c>
      <c r="B447" s="4" t="s">
        <v>5132</v>
      </c>
      <c r="C447" s="4" t="s">
        <v>5298</v>
      </c>
      <c r="D447" s="4" t="s">
        <v>5588</v>
      </c>
      <c r="E447" s="4" t="s">
        <v>5696</v>
      </c>
    </row>
    <row r="448" spans="1:5">
      <c r="A448" s="4" t="s">
        <v>5135</v>
      </c>
      <c r="B448" s="4" t="s">
        <v>5135</v>
      </c>
      <c r="C448" s="4" t="s">
        <v>5298</v>
      </c>
      <c r="D448" s="4" t="s">
        <v>5589</v>
      </c>
      <c r="E448" s="4" t="s">
        <v>5697</v>
      </c>
    </row>
    <row r="449" spans="1:5">
      <c r="A449" s="4" t="s">
        <v>5138</v>
      </c>
      <c r="B449" s="4" t="s">
        <v>5138</v>
      </c>
      <c r="C449" s="4" t="s">
        <v>5298</v>
      </c>
      <c r="D449" s="4" t="s">
        <v>5590</v>
      </c>
      <c r="E449" s="4" t="s">
        <v>5698</v>
      </c>
    </row>
    <row r="450" spans="1:5">
      <c r="A450" s="4" t="s">
        <v>5141</v>
      </c>
      <c r="B450" s="4" t="s">
        <v>5141</v>
      </c>
      <c r="C450" s="4" t="s">
        <v>5298</v>
      </c>
      <c r="D450" s="4" t="s">
        <v>5591</v>
      </c>
      <c r="E450" s="4" t="s">
        <v>5699</v>
      </c>
    </row>
    <row r="451" spans="1:5">
      <c r="A451" s="4" t="s">
        <v>5144</v>
      </c>
      <c r="B451" s="4" t="s">
        <v>5144</v>
      </c>
      <c r="C451" s="4" t="s">
        <v>5298</v>
      </c>
      <c r="D451" s="4" t="s">
        <v>5592</v>
      </c>
      <c r="E451" s="4" t="s">
        <v>5700</v>
      </c>
    </row>
    <row r="452" spans="1:5">
      <c r="A452" s="4" t="s">
        <v>5147</v>
      </c>
      <c r="B452" s="4" t="s">
        <v>5147</v>
      </c>
      <c r="C452" s="4" t="s">
        <v>5298</v>
      </c>
      <c r="D452" s="6" t="s">
        <v>5593</v>
      </c>
      <c r="E452" s="4" t="s">
        <v>5701</v>
      </c>
    </row>
    <row r="453" spans="1:5">
      <c r="A453" s="4" t="s">
        <v>5150</v>
      </c>
      <c r="B453" s="4" t="s">
        <v>5150</v>
      </c>
      <c r="C453" s="4" t="s">
        <v>5298</v>
      </c>
      <c r="D453" s="4" t="s">
        <v>5594</v>
      </c>
      <c r="E453" s="4" t="s">
        <v>5702</v>
      </c>
    </row>
    <row r="454" spans="1:5">
      <c r="A454" s="4" t="s">
        <v>5153</v>
      </c>
      <c r="B454" s="4" t="s">
        <v>5153</v>
      </c>
      <c r="C454" s="4" t="s">
        <v>5298</v>
      </c>
      <c r="D454" s="4" t="s">
        <v>5595</v>
      </c>
      <c r="E454" s="4" t="s">
        <v>5703</v>
      </c>
    </row>
    <row r="455" spans="1:5">
      <c r="A455" s="4" t="s">
        <v>5339</v>
      </c>
    </row>
    <row r="456" spans="1:5">
      <c r="A456" s="4" t="s">
        <v>5263</v>
      </c>
      <c r="B456" s="4" t="s">
        <v>5263</v>
      </c>
      <c r="C456" s="4" t="s">
        <v>5269</v>
      </c>
      <c r="D456" s="4" t="s">
        <v>5264</v>
      </c>
      <c r="E456" s="6" t="s">
        <v>5443</v>
      </c>
    </row>
    <row r="457" spans="1:5">
      <c r="A457" s="4" t="s">
        <v>1431</v>
      </c>
      <c r="B457" s="4" t="s">
        <v>1431</v>
      </c>
      <c r="C457" s="4" t="s">
        <v>5270</v>
      </c>
      <c r="D457" s="4" t="s">
        <v>5258</v>
      </c>
      <c r="E457" s="4" t="s">
        <v>5258</v>
      </c>
    </row>
    <row r="458" spans="1:5">
      <c r="A458" s="4" t="s">
        <v>5241</v>
      </c>
      <c r="B458" s="4" t="s">
        <v>5241</v>
      </c>
      <c r="C458" s="4" t="s">
        <v>5270</v>
      </c>
      <c r="D458" s="4" t="s">
        <v>5245</v>
      </c>
      <c r="E458" s="4" t="s">
        <v>5245</v>
      </c>
    </row>
    <row r="459" spans="1:5">
      <c r="A459" s="4" t="s">
        <v>5242</v>
      </c>
      <c r="B459" s="4" t="s">
        <v>5242</v>
      </c>
      <c r="C459" s="4" t="s">
        <v>5271</v>
      </c>
      <c r="D459" s="4" t="s">
        <v>5259</v>
      </c>
      <c r="E459" s="4" t="s">
        <v>5246</v>
      </c>
    </row>
    <row r="460" spans="1:5">
      <c r="A460" s="4" t="s">
        <v>5247</v>
      </c>
      <c r="B460" s="4" t="s">
        <v>5247</v>
      </c>
      <c r="C460" s="4" t="s">
        <v>5270</v>
      </c>
      <c r="D460" s="4" t="s">
        <v>5248</v>
      </c>
      <c r="E460" s="4" t="s">
        <v>5248</v>
      </c>
    </row>
    <row r="461" spans="1:5">
      <c r="A461" s="4" t="s">
        <v>5249</v>
      </c>
      <c r="B461" s="4" t="s">
        <v>5249</v>
      </c>
      <c r="C461" s="4" t="s">
        <v>5280</v>
      </c>
      <c r="D461" s="4" t="s">
        <v>5260</v>
      </c>
      <c r="E461" s="6" t="s">
        <v>5441</v>
      </c>
    </row>
    <row r="462" spans="1:5">
      <c r="A462" s="4" t="s">
        <v>5251</v>
      </c>
      <c r="B462" s="4" t="s">
        <v>5251</v>
      </c>
      <c r="C462" s="4" t="s">
        <v>5270</v>
      </c>
      <c r="D462" s="4" t="s">
        <v>5252</v>
      </c>
      <c r="E462" s="4" t="s">
        <v>5252</v>
      </c>
    </row>
    <row r="463" spans="1:5">
      <c r="A463" s="4" t="s">
        <v>5253</v>
      </c>
      <c r="B463" s="4" t="s">
        <v>5253</v>
      </c>
      <c r="C463" s="4" t="s">
        <v>5280</v>
      </c>
      <c r="D463" s="4" t="s">
        <v>5261</v>
      </c>
      <c r="E463" s="6" t="s">
        <v>5442</v>
      </c>
    </row>
    <row r="464" spans="1:5">
      <c r="A464" s="4" t="s">
        <v>5266</v>
      </c>
      <c r="B464" s="4" t="s">
        <v>5266</v>
      </c>
      <c r="C464" s="4" t="s">
        <v>5281</v>
      </c>
      <c r="D464" s="6" t="s">
        <v>5473</v>
      </c>
      <c r="E464" s="6" t="s">
        <v>5474</v>
      </c>
    </row>
    <row r="465" spans="1:5">
      <c r="A465" s="4" t="s">
        <v>5300</v>
      </c>
      <c r="B465" s="4" t="s">
        <v>5300</v>
      </c>
      <c r="C465" s="4" t="s">
        <v>5295</v>
      </c>
      <c r="D465" s="4" t="s">
        <v>5314</v>
      </c>
      <c r="E465" s="4" t="s">
        <v>5317</v>
      </c>
    </row>
    <row r="466" spans="1:5">
      <c r="A466" s="4" t="s">
        <v>5301</v>
      </c>
      <c r="B466" s="4" t="s">
        <v>5301</v>
      </c>
      <c r="C466" s="4" t="s">
        <v>5295</v>
      </c>
      <c r="D466" s="247" t="s">
        <v>5315</v>
      </c>
      <c r="E466" s="247" t="s">
        <v>5318</v>
      </c>
    </row>
    <row r="467" spans="1:5">
      <c r="A467" s="4" t="s">
        <v>5302</v>
      </c>
      <c r="B467" s="4" t="s">
        <v>5302</v>
      </c>
      <c r="C467" s="4" t="s">
        <v>5298</v>
      </c>
      <c r="D467" s="247" t="s">
        <v>5316</v>
      </c>
      <c r="E467" s="247" t="s">
        <v>5319</v>
      </c>
    </row>
    <row r="468" spans="1:5">
      <c r="A468" s="4" t="s">
        <v>5303</v>
      </c>
      <c r="B468" s="4" t="s">
        <v>5303</v>
      </c>
      <c r="C468" s="4" t="s">
        <v>5298</v>
      </c>
      <c r="D468" s="247" t="s">
        <v>5320</v>
      </c>
      <c r="E468" s="247" t="s">
        <v>5321</v>
      </c>
    </row>
    <row r="469" spans="1:5">
      <c r="A469" s="4" t="s">
        <v>5299</v>
      </c>
      <c r="B469" s="4" t="s">
        <v>5299</v>
      </c>
      <c r="C469" s="4" t="s">
        <v>5298</v>
      </c>
      <c r="D469" s="4" t="s">
        <v>5322</v>
      </c>
      <c r="E469" s="247" t="s">
        <v>5323</v>
      </c>
    </row>
    <row r="470" spans="1:5">
      <c r="A470" s="4" t="s">
        <v>5304</v>
      </c>
      <c r="B470" s="4" t="s">
        <v>5304</v>
      </c>
      <c r="C470" s="4" t="s">
        <v>5298</v>
      </c>
      <c r="D470" s="4" t="s">
        <v>5324</v>
      </c>
      <c r="E470" s="247" t="s">
        <v>5325</v>
      </c>
    </row>
    <row r="471" spans="1:5">
      <c r="A471" s="4" t="s">
        <v>5305</v>
      </c>
      <c r="B471" s="4" t="s">
        <v>5305</v>
      </c>
      <c r="C471" s="4" t="s">
        <v>5298</v>
      </c>
      <c r="D471" s="4" t="s">
        <v>5326</v>
      </c>
      <c r="E471" s="247" t="s">
        <v>5327</v>
      </c>
    </row>
    <row r="472" spans="1:5">
      <c r="A472" s="4" t="s">
        <v>5306</v>
      </c>
      <c r="B472" s="4" t="s">
        <v>5306</v>
      </c>
      <c r="C472" s="4" t="s">
        <v>5298</v>
      </c>
      <c r="D472" s="4" t="s">
        <v>5329</v>
      </c>
      <c r="E472" s="247" t="s">
        <v>5328</v>
      </c>
    </row>
    <row r="473" spans="1:5">
      <c r="A473" s="4" t="s">
        <v>5307</v>
      </c>
      <c r="B473" s="4" t="s">
        <v>5307</v>
      </c>
      <c r="C473" s="4" t="s">
        <v>5298</v>
      </c>
      <c r="D473" s="6" t="s">
        <v>5798</v>
      </c>
      <c r="E473" s="247" t="s">
        <v>5796</v>
      </c>
    </row>
    <row r="474" spans="1:5">
      <c r="A474" s="4" t="s">
        <v>5308</v>
      </c>
      <c r="B474" s="4" t="s">
        <v>5308</v>
      </c>
      <c r="C474" s="4" t="s">
        <v>5298</v>
      </c>
      <c r="D474" s="6" t="s">
        <v>5799</v>
      </c>
      <c r="E474" s="247" t="s">
        <v>5797</v>
      </c>
    </row>
    <row r="475" spans="1:5">
      <c r="A475" s="4" t="s">
        <v>5311</v>
      </c>
      <c r="B475" s="4" t="s">
        <v>5311</v>
      </c>
      <c r="C475" s="4" t="s">
        <v>5295</v>
      </c>
      <c r="D475" s="4" t="s">
        <v>5330</v>
      </c>
      <c r="E475" s="4" t="s">
        <v>5331</v>
      </c>
    </row>
    <row r="476" spans="1:5">
      <c r="A476" s="4" t="s">
        <v>5309</v>
      </c>
      <c r="B476" s="4" t="s">
        <v>5309</v>
      </c>
      <c r="C476" s="4" t="s">
        <v>5298</v>
      </c>
      <c r="D476" s="4" t="s">
        <v>5332</v>
      </c>
      <c r="E476" s="247" t="s">
        <v>5333</v>
      </c>
    </row>
    <row r="477" spans="1:5">
      <c r="A477" s="4" t="s">
        <v>5310</v>
      </c>
      <c r="B477" s="4" t="s">
        <v>5310</v>
      </c>
      <c r="C477" s="4" t="s">
        <v>5298</v>
      </c>
      <c r="D477" s="4" t="s">
        <v>5424</v>
      </c>
      <c r="E477" s="247" t="s">
        <v>5334</v>
      </c>
    </row>
    <row r="478" spans="1:5">
      <c r="A478" s="4" t="s">
        <v>5425</v>
      </c>
      <c r="B478" s="4" t="s">
        <v>5425</v>
      </c>
      <c r="C478" s="4" t="s">
        <v>5295</v>
      </c>
      <c r="D478" s="4" t="s">
        <v>5426</v>
      </c>
      <c r="E478" s="4" t="s">
        <v>5337</v>
      </c>
    </row>
    <row r="479" spans="1:5">
      <c r="A479" s="247" t="s">
        <v>5312</v>
      </c>
      <c r="B479" s="247" t="s">
        <v>5312</v>
      </c>
      <c r="C479" s="4" t="s">
        <v>5298</v>
      </c>
      <c r="D479" s="4" t="s">
        <v>5335</v>
      </c>
      <c r="E479" s="247" t="s">
        <v>5338</v>
      </c>
    </row>
    <row r="480" spans="1:5">
      <c r="A480" s="247" t="s">
        <v>5313</v>
      </c>
      <c r="B480" s="247" t="s">
        <v>5313</v>
      </c>
      <c r="C480" s="4" t="s">
        <v>5298</v>
      </c>
      <c r="D480" s="4" t="s">
        <v>5336</v>
      </c>
      <c r="E480" s="247" t="s">
        <v>5427</v>
      </c>
    </row>
    <row r="481" spans="1:5">
      <c r="A481" s="6" t="s">
        <v>5445</v>
      </c>
      <c r="B481" s="6" t="s">
        <v>5446</v>
      </c>
      <c r="C481" s="6" t="s">
        <v>5447</v>
      </c>
      <c r="D481" s="6" t="s">
        <v>5800</v>
      </c>
      <c r="E481" s="6" t="s">
        <v>5801</v>
      </c>
    </row>
    <row r="482" spans="1:5">
      <c r="A482" s="6" t="s">
        <v>5448</v>
      </c>
      <c r="B482" s="6" t="s">
        <v>5448</v>
      </c>
      <c r="C482" s="6" t="s">
        <v>5449</v>
      </c>
      <c r="D482" s="6" t="s">
        <v>5704</v>
      </c>
      <c r="E482" s="6" t="s">
        <v>5721</v>
      </c>
    </row>
    <row r="483" spans="1:5">
      <c r="A483" s="6" t="s">
        <v>5450</v>
      </c>
      <c r="B483" s="6" t="s">
        <v>5450</v>
      </c>
      <c r="C483" s="4" t="s">
        <v>5280</v>
      </c>
      <c r="D483" s="6" t="s">
        <v>5705</v>
      </c>
      <c r="E483" s="6" t="s">
        <v>5722</v>
      </c>
    </row>
    <row r="484" spans="1:5">
      <c r="A484" s="6" t="s">
        <v>5451</v>
      </c>
      <c r="B484" s="6" t="s">
        <v>5451</v>
      </c>
      <c r="C484" s="4" t="s">
        <v>5280</v>
      </c>
      <c r="D484" s="6" t="s">
        <v>5706</v>
      </c>
      <c r="E484" s="6" t="s">
        <v>5723</v>
      </c>
    </row>
    <row r="485" spans="1:5">
      <c r="A485" s="6" t="s">
        <v>5452</v>
      </c>
      <c r="B485" s="6" t="s">
        <v>5453</v>
      </c>
      <c r="C485" s="4" t="s">
        <v>5280</v>
      </c>
      <c r="D485" s="6" t="s">
        <v>5707</v>
      </c>
      <c r="E485" s="6" t="s">
        <v>5724</v>
      </c>
    </row>
    <row r="486" spans="1:5">
      <c r="A486" s="6" t="s">
        <v>5454</v>
      </c>
      <c r="B486" s="6" t="s">
        <v>5454</v>
      </c>
      <c r="C486" s="4" t="s">
        <v>5280</v>
      </c>
      <c r="D486" s="6" t="s">
        <v>5708</v>
      </c>
      <c r="E486" s="6" t="s">
        <v>5725</v>
      </c>
    </row>
    <row r="487" spans="1:5">
      <c r="A487" s="6" t="s">
        <v>5455</v>
      </c>
      <c r="B487" s="6" t="s">
        <v>5456</v>
      </c>
      <c r="C487" s="4" t="s">
        <v>5280</v>
      </c>
      <c r="D487" s="6" t="s">
        <v>5709</v>
      </c>
      <c r="E487" s="6" t="s">
        <v>5726</v>
      </c>
    </row>
    <row r="488" spans="1:5">
      <c r="A488" s="6" t="s">
        <v>5457</v>
      </c>
      <c r="B488" s="6" t="s">
        <v>5457</v>
      </c>
      <c r="C488" s="4" t="s">
        <v>5280</v>
      </c>
      <c r="D488" s="6" t="s">
        <v>5710</v>
      </c>
      <c r="E488" s="6" t="s">
        <v>5727</v>
      </c>
    </row>
    <row r="489" spans="1:5">
      <c r="A489" s="6" t="s">
        <v>5458</v>
      </c>
      <c r="B489" s="6" t="s">
        <v>5459</v>
      </c>
      <c r="C489" s="4" t="s">
        <v>5280</v>
      </c>
      <c r="D489" s="6" t="s">
        <v>5711</v>
      </c>
      <c r="E489" s="6" t="s">
        <v>5728</v>
      </c>
    </row>
    <row r="490" spans="1:5">
      <c r="A490" s="6" t="s">
        <v>5460</v>
      </c>
      <c r="B490" s="6" t="s">
        <v>5460</v>
      </c>
      <c r="C490" s="4" t="s">
        <v>5280</v>
      </c>
      <c r="D490" s="6" t="s">
        <v>5712</v>
      </c>
      <c r="E490" s="6" t="s">
        <v>5729</v>
      </c>
    </row>
    <row r="491" spans="1:5">
      <c r="A491" s="6" t="s">
        <v>5461</v>
      </c>
      <c r="B491" s="6" t="s">
        <v>5462</v>
      </c>
      <c r="C491" s="4" t="s">
        <v>5280</v>
      </c>
      <c r="D491" s="6" t="s">
        <v>5713</v>
      </c>
      <c r="E491" s="6" t="s">
        <v>5730</v>
      </c>
    </row>
    <row r="492" spans="1:5">
      <c r="A492" s="6" t="s">
        <v>5463</v>
      </c>
      <c r="B492" s="6" t="s">
        <v>5463</v>
      </c>
      <c r="C492" s="4" t="s">
        <v>5280</v>
      </c>
      <c r="D492" s="6" t="s">
        <v>5714</v>
      </c>
      <c r="E492" s="6" t="s">
        <v>5731</v>
      </c>
    </row>
    <row r="493" spans="1:5">
      <c r="A493" s="6" t="s">
        <v>5464</v>
      </c>
      <c r="B493" s="6" t="s">
        <v>5464</v>
      </c>
      <c r="C493" s="4" t="s">
        <v>5280</v>
      </c>
      <c r="D493" s="6" t="s">
        <v>5715</v>
      </c>
      <c r="E493" s="6" t="s">
        <v>5732</v>
      </c>
    </row>
    <row r="494" spans="1:5">
      <c r="A494" s="6" t="s">
        <v>5465</v>
      </c>
      <c r="B494" s="6" t="s">
        <v>5465</v>
      </c>
      <c r="C494" s="4" t="s">
        <v>5280</v>
      </c>
      <c r="D494" s="6" t="s">
        <v>5716</v>
      </c>
      <c r="E494" s="6" t="s">
        <v>5733</v>
      </c>
    </row>
    <row r="495" spans="1:5">
      <c r="A495" s="6" t="s">
        <v>5466</v>
      </c>
      <c r="B495" s="6" t="s">
        <v>5466</v>
      </c>
      <c r="C495" s="4" t="s">
        <v>5280</v>
      </c>
      <c r="D495" s="6" t="s">
        <v>5717</v>
      </c>
      <c r="E495" s="6" t="s">
        <v>5734</v>
      </c>
    </row>
    <row r="496" spans="1:5">
      <c r="A496" s="6" t="s">
        <v>5467</v>
      </c>
      <c r="B496" s="6" t="s">
        <v>5467</v>
      </c>
      <c r="C496" s="4" t="s">
        <v>5280</v>
      </c>
      <c r="D496" s="6" t="s">
        <v>5718</v>
      </c>
      <c r="E496" s="6" t="s">
        <v>5735</v>
      </c>
    </row>
    <row r="497" spans="1:5">
      <c r="A497" s="6" t="s">
        <v>5468</v>
      </c>
      <c r="B497" s="6" t="s">
        <v>5468</v>
      </c>
      <c r="C497" s="4" t="s">
        <v>5280</v>
      </c>
      <c r="D497" s="6" t="s">
        <v>5719</v>
      </c>
      <c r="E497" s="6" t="s">
        <v>5736</v>
      </c>
    </row>
    <row r="498" spans="1:5">
      <c r="A498" s="6" t="s">
        <v>5469</v>
      </c>
      <c r="B498" s="6" t="s">
        <v>5469</v>
      </c>
      <c r="C498" s="4" t="s">
        <v>5280</v>
      </c>
      <c r="D498" s="6" t="s">
        <v>5720</v>
      </c>
      <c r="E498" s="6" t="s">
        <v>5737</v>
      </c>
    </row>
    <row r="499" spans="1:5">
      <c r="A499" s="6" t="s">
        <v>5738</v>
      </c>
      <c r="B499" s="6" t="s">
        <v>5738</v>
      </c>
      <c r="C499" s="6" t="s">
        <v>5739</v>
      </c>
      <c r="D499" s="6" t="s">
        <v>5741</v>
      </c>
      <c r="E499" s="4" t="s">
        <v>5740</v>
      </c>
    </row>
    <row r="500" spans="1:5">
      <c r="A500" s="6" t="s">
        <v>5742</v>
      </c>
      <c r="B500" s="6" t="s">
        <v>5742</v>
      </c>
      <c r="C500" s="6" t="s">
        <v>5739</v>
      </c>
      <c r="D500" s="6" t="s">
        <v>5743</v>
      </c>
      <c r="E500" s="6" t="s">
        <v>5744</v>
      </c>
    </row>
    <row r="501" spans="1:5">
      <c r="A501" s="6" t="s">
        <v>5745</v>
      </c>
      <c r="B501" s="6" t="s">
        <v>5745</v>
      </c>
      <c r="C501" s="6" t="s">
        <v>5739</v>
      </c>
      <c r="D501" s="6" t="s">
        <v>5747</v>
      </c>
      <c r="E501" s="6" t="s">
        <v>5746</v>
      </c>
    </row>
    <row r="502" spans="1:5">
      <c r="A502" s="6" t="s">
        <v>5748</v>
      </c>
      <c r="B502" s="6" t="s">
        <v>5748</v>
      </c>
      <c r="C502" s="6" t="s">
        <v>5739</v>
      </c>
      <c r="D502" s="6" t="s">
        <v>5785</v>
      </c>
      <c r="E502" s="6" t="s">
        <v>5749</v>
      </c>
    </row>
    <row r="503" spans="1:5">
      <c r="A503" s="6" t="s">
        <v>5750</v>
      </c>
      <c r="B503" s="6" t="s">
        <v>5750</v>
      </c>
      <c r="C503" s="6" t="s">
        <v>5739</v>
      </c>
      <c r="D503" s="6" t="s">
        <v>5751</v>
      </c>
      <c r="E503" s="6" t="s">
        <v>5752</v>
      </c>
    </row>
    <row r="504" spans="1:5">
      <c r="A504" s="6" t="s">
        <v>5753</v>
      </c>
      <c r="B504" s="6" t="s">
        <v>5753</v>
      </c>
      <c r="C504" s="6" t="s">
        <v>5739</v>
      </c>
      <c r="D504" s="6" t="s">
        <v>5754</v>
      </c>
      <c r="E504" s="6" t="s">
        <v>5755</v>
      </c>
    </row>
    <row r="505" spans="1:5">
      <c r="A505" s="6" t="s">
        <v>5756</v>
      </c>
      <c r="B505" s="6" t="s">
        <v>5756</v>
      </c>
      <c r="C505" s="6" t="s">
        <v>5739</v>
      </c>
      <c r="D505" s="6" t="s">
        <v>5757</v>
      </c>
      <c r="E505" s="6" t="s">
        <v>5758</v>
      </c>
    </row>
    <row r="506" spans="1:5">
      <c r="A506" s="6" t="s">
        <v>5778</v>
      </c>
      <c r="B506" s="6" t="s">
        <v>5778</v>
      </c>
      <c r="C506" s="6" t="s">
        <v>5739</v>
      </c>
      <c r="D506" s="6" t="s">
        <v>5780</v>
      </c>
      <c r="E506" s="6" t="s">
        <v>5781</v>
      </c>
    </row>
    <row r="507" spans="1:5">
      <c r="A507" s="6" t="s">
        <v>5779</v>
      </c>
      <c r="B507" s="6" t="s">
        <v>5779</v>
      </c>
      <c r="C507" s="6" t="s">
        <v>5739</v>
      </c>
      <c r="D507" s="6" t="s">
        <v>5782</v>
      </c>
      <c r="E507" s="6" t="s">
        <v>5783</v>
      </c>
    </row>
    <row r="508" spans="1:5">
      <c r="A508" s="6" t="s">
        <v>5761</v>
      </c>
      <c r="B508" s="6" t="s">
        <v>5761</v>
      </c>
      <c r="C508" s="6" t="s">
        <v>5739</v>
      </c>
      <c r="D508" s="6" t="s">
        <v>5762</v>
      </c>
      <c r="E508" s="6" t="s">
        <v>5763</v>
      </c>
    </row>
    <row r="509" spans="1:5">
      <c r="A509" s="6" t="s">
        <v>5764</v>
      </c>
      <c r="B509" s="6" t="s">
        <v>5764</v>
      </c>
      <c r="C509" s="6" t="s">
        <v>5765</v>
      </c>
      <c r="D509" s="6" t="s">
        <v>5766</v>
      </c>
      <c r="E509" s="6" t="s">
        <v>5767</v>
      </c>
    </row>
    <row r="510" spans="1:5">
      <c r="A510" s="6" t="s">
        <v>5768</v>
      </c>
      <c r="B510" s="6" t="s">
        <v>5768</v>
      </c>
      <c r="C510" s="6" t="s">
        <v>5765</v>
      </c>
      <c r="D510" s="6" t="s">
        <v>5769</v>
      </c>
      <c r="E510" s="6" t="s">
        <v>5770</v>
      </c>
    </row>
    <row r="511" spans="1:5">
      <c r="A511" s="6" t="s">
        <v>5771</v>
      </c>
      <c r="B511" s="6" t="s">
        <v>5771</v>
      </c>
      <c r="C511" s="6" t="s">
        <v>5765</v>
      </c>
      <c r="D511" s="6" t="s">
        <v>5772</v>
      </c>
      <c r="E511" s="6" t="s">
        <v>5773</v>
      </c>
    </row>
    <row r="512" spans="1:5">
      <c r="A512" s="6" t="s">
        <v>5774</v>
      </c>
      <c r="B512" s="6" t="s">
        <v>5774</v>
      </c>
      <c r="C512" s="6" t="s">
        <v>5765</v>
      </c>
      <c r="D512" s="6" t="s">
        <v>5775</v>
      </c>
      <c r="E512" s="6" t="s">
        <v>5776</v>
      </c>
    </row>
  </sheetData>
  <phoneticPr fontId="7"/>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29</vt:i4>
      </vt:variant>
    </vt:vector>
  </HeadingPairs>
  <TitlesOfParts>
    <vt:vector size="29" baseType="lpstr">
      <vt:lpstr>pattern (2)</vt:lpstr>
      <vt:lpstr>할일</vt:lpstr>
      <vt:lpstr>実験</vt:lpstr>
      <vt:lpstr>chatGPT반영</vt:lpstr>
      <vt:lpstr>基準統計</vt:lpstr>
      <vt:lpstr>ヒストグラム</vt:lpstr>
      <vt:lpstr>Sheet1</vt:lpstr>
      <vt:lpstr>class</vt:lpstr>
      <vt:lpstr>features</vt:lpstr>
      <vt:lpstr>featureset</vt:lpstr>
      <vt:lpstr>algorithm</vt:lpstr>
      <vt:lpstr>pattern</vt:lpstr>
      <vt:lpstr>strategy</vt:lpstr>
      <vt:lpstr>環境設計</vt:lpstr>
      <vt:lpstr>online設計</vt:lpstr>
      <vt:lpstr>features_online</vt:lpstr>
      <vt:lpstr>graph設計</vt:lpstr>
      <vt:lpstr>Data設計</vt:lpstr>
      <vt:lpstr>DB設計</vt:lpstr>
      <vt:lpstr>データ制約</vt:lpstr>
      <vt:lpstr>work</vt:lpstr>
      <vt:lpstr>old10_결과분석</vt:lpstr>
      <vt:lpstr>old_실험 결과 분석</vt:lpstr>
      <vt:lpstr>その他</vt:lpstr>
      <vt:lpstr>model_old</vt:lpstr>
      <vt:lpstr>result_old</vt:lpstr>
      <vt:lpstr>model</vt:lpstr>
      <vt:lpstr>result</vt:lpstr>
      <vt:lpstr>features_20240225</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鄭秀真</cp:lastModifiedBy>
  <dcterms:created xsi:type="dcterms:W3CDTF">2006-09-16T00:00:00Z</dcterms:created>
  <dcterms:modified xsi:type="dcterms:W3CDTF">2024-03-21T15:23:45Z</dcterms:modified>
</cp:coreProperties>
</file>